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отклики/"/>
    </mc:Choice>
  </mc:AlternateContent>
  <xr:revisionPtr revIDLastSave="0" documentId="13_ncr:1_{7E32415A-5528-7949-A010-AB67DE16E0A3}" xr6:coauthVersionLast="47" xr6:coauthVersionMax="47" xr10:uidLastSave="{00000000-0000-0000-0000-000000000000}"/>
  <bookViews>
    <workbookView xWindow="0" yWindow="500" windowWidth="28800" windowHeight="16360" firstSheet="2" activeTab="15" xr2:uid="{F6BE8FC8-CF82-AC42-A7A0-A5CFD37426FF}"/>
  </bookViews>
  <sheets>
    <sheet name="исходные данные" sheetId="3" r:id="rId1"/>
    <sheet name="исходные без сезонности" sheetId="2" r:id="rId2"/>
    <sheet name="реальные данные" sheetId="1" r:id="rId3"/>
    <sheet name="данные по выпуску" sheetId="14" state="hidden" r:id="rId4"/>
    <sheet name="итог" sheetId="13" r:id="rId5"/>
    <sheet name="mining" sheetId="22" state="hidden" r:id="rId6"/>
    <sheet name="base" sheetId="20" r:id="rId7"/>
    <sheet name="kasha" sheetId="21" r:id="rId8"/>
    <sheet name="kasha (2)" sheetId="24" r:id="rId9"/>
    <sheet name="реальные данные + логи 3 задолж" sheetId="4" state="hidden" r:id="rId10"/>
    <sheet name="логи+длоги" sheetId="5" state="hidden" r:id="rId11"/>
    <sheet name="все задолж в приростах" sheetId="6" state="hidden" r:id="rId12"/>
    <sheet name="графики сложная формула" sheetId="12" r:id="rId13"/>
    <sheet name="графики простая формула" sheetId="11" r:id="rId14"/>
    <sheet name="графики сложная формула (2)" sheetId="23" r:id="rId15"/>
    <sheet name="долговая нагрузка" sheetId="25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3" l="1"/>
  <c r="Q3" i="23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AO4" i="22"/>
  <c r="AO5" i="22"/>
  <c r="AO6" i="22"/>
  <c r="AO7" i="22"/>
  <c r="AO8" i="22"/>
  <c r="AO9" i="22"/>
  <c r="AO10" i="22"/>
  <c r="AO11" i="22"/>
  <c r="AO12" i="22"/>
  <c r="AO13" i="22"/>
  <c r="AO14" i="22"/>
  <c r="AO15" i="22"/>
  <c r="AO16" i="22"/>
  <c r="AO17" i="22"/>
  <c r="AO18" i="22"/>
  <c r="AO19" i="22"/>
  <c r="AO20" i="22"/>
  <c r="AO21" i="22"/>
  <c r="AO22" i="22"/>
  <c r="AO23" i="22"/>
  <c r="AO24" i="22"/>
  <c r="AO25" i="22"/>
  <c r="AO26" i="22"/>
  <c r="AO27" i="22"/>
  <c r="AO28" i="22"/>
  <c r="AO29" i="22"/>
  <c r="AO30" i="22"/>
  <c r="AO31" i="22"/>
  <c r="AO32" i="22"/>
  <c r="AO33" i="22"/>
  <c r="AO34" i="22"/>
  <c r="AO35" i="22"/>
  <c r="AO36" i="22"/>
  <c r="AO37" i="22"/>
  <c r="AO38" i="22"/>
  <c r="AO39" i="22"/>
  <c r="AO40" i="22"/>
  <c r="AO41" i="22"/>
  <c r="AO42" i="22"/>
  <c r="AO43" i="22"/>
  <c r="AO44" i="22"/>
  <c r="AO45" i="22"/>
  <c r="AO46" i="22"/>
  <c r="AO47" i="22"/>
  <c r="AO48" i="22"/>
  <c r="AO49" i="22"/>
  <c r="AO50" i="22"/>
  <c r="AO51" i="22"/>
  <c r="AO52" i="22"/>
  <c r="AO53" i="22"/>
  <c r="AO54" i="22"/>
  <c r="AO55" i="22"/>
  <c r="AO56" i="22"/>
  <c r="AO57" i="22"/>
  <c r="AO58" i="22"/>
  <c r="AO59" i="22"/>
  <c r="AO60" i="22"/>
  <c r="AO61" i="22"/>
  <c r="AO62" i="22"/>
  <c r="AO63" i="22"/>
  <c r="AO64" i="22"/>
  <c r="AO65" i="22"/>
  <c r="AO66" i="22"/>
  <c r="AO67" i="22"/>
  <c r="AO68" i="22"/>
  <c r="AO69" i="22"/>
  <c r="AO70" i="22"/>
  <c r="AO71" i="22"/>
  <c r="AO72" i="22"/>
  <c r="AO73" i="22"/>
  <c r="AO74" i="22"/>
  <c r="AO75" i="22"/>
  <c r="AO76" i="22"/>
  <c r="AO77" i="22"/>
  <c r="AO78" i="22"/>
  <c r="AO79" i="22"/>
  <c r="AO80" i="22"/>
  <c r="AO81" i="22"/>
  <c r="AO82" i="22"/>
  <c r="AO83" i="22"/>
  <c r="AO84" i="22"/>
  <c r="AO85" i="22"/>
  <c r="AO86" i="22"/>
  <c r="AO87" i="22"/>
  <c r="AO88" i="22"/>
  <c r="AO89" i="22"/>
  <c r="AO90" i="22"/>
  <c r="AO91" i="22"/>
  <c r="AO92" i="22"/>
  <c r="AO93" i="22"/>
  <c r="AO94" i="22"/>
  <c r="AO95" i="22"/>
  <c r="AO96" i="22"/>
  <c r="AO97" i="22"/>
  <c r="AO98" i="22"/>
  <c r="AO99" i="22"/>
  <c r="AO100" i="22"/>
  <c r="AO101" i="22"/>
  <c r="AO102" i="22"/>
  <c r="AO103" i="22"/>
  <c r="AO104" i="22"/>
  <c r="AO105" i="22"/>
  <c r="AO106" i="22"/>
  <c r="AO107" i="22"/>
  <c r="AO108" i="22"/>
  <c r="AO109" i="22"/>
  <c r="AO110" i="22"/>
  <c r="AO111" i="22"/>
  <c r="AO112" i="22"/>
  <c r="AO113" i="22"/>
  <c r="AO114" i="22"/>
  <c r="AO115" i="22"/>
  <c r="AO116" i="22"/>
  <c r="AO117" i="22"/>
  <c r="AO118" i="22"/>
  <c r="AO119" i="22"/>
  <c r="AO120" i="22"/>
  <c r="AO121" i="22"/>
  <c r="AO122" i="22"/>
  <c r="AO123" i="22"/>
  <c r="AO124" i="22"/>
  <c r="AO125" i="22"/>
  <c r="AO126" i="22"/>
  <c r="AO127" i="22"/>
  <c r="AO128" i="22"/>
  <c r="AO129" i="22"/>
  <c r="AO130" i="22"/>
  <c r="AO131" i="22"/>
  <c r="AO132" i="22"/>
  <c r="AO133" i="22"/>
  <c r="AO134" i="22"/>
  <c r="AO135" i="22"/>
  <c r="AO136" i="22"/>
  <c r="AO137" i="22"/>
  <c r="AO138" i="22"/>
  <c r="AO139" i="22"/>
  <c r="AO140" i="22"/>
  <c r="AO141" i="22"/>
  <c r="AO142" i="22"/>
  <c r="AO143" i="22"/>
  <c r="AO144" i="22"/>
  <c r="AO145" i="22"/>
  <c r="AO146" i="22"/>
  <c r="AO147" i="22"/>
  <c r="AO148" i="22"/>
  <c r="AO149" i="22"/>
  <c r="AO150" i="22"/>
  <c r="AO151" i="22"/>
  <c r="AO152" i="22"/>
  <c r="AO153" i="22"/>
  <c r="AO154" i="22"/>
  <c r="AO155" i="22"/>
  <c r="AO156" i="22"/>
  <c r="AO157" i="22"/>
  <c r="AO158" i="22"/>
  <c r="AO3" i="22"/>
  <c r="AE3" i="22"/>
  <c r="N88" i="25"/>
  <c r="N87" i="25"/>
  <c r="N86" i="25"/>
  <c r="N85" i="25"/>
  <c r="N84" i="25"/>
  <c r="N83" i="25"/>
  <c r="N82" i="25"/>
  <c r="N81" i="25"/>
  <c r="H103" i="25" a="1"/>
  <c r="H103" i="25" s="1"/>
  <c r="E112" i="25"/>
  <c r="E113" i="25"/>
  <c r="E114" i="25"/>
  <c r="E115" i="25"/>
  <c r="E116" i="25"/>
  <c r="E117" i="25"/>
  <c r="E118" i="25"/>
  <c r="E111" i="25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3" i="22"/>
  <c r="C108" i="25"/>
  <c r="C107" i="25"/>
  <c r="C106" i="25"/>
  <c r="C105" i="25"/>
  <c r="C104" i="25"/>
  <c r="C103" i="25"/>
  <c r="C102" i="25"/>
  <c r="C101" i="25"/>
  <c r="C118" i="25"/>
  <c r="C117" i="25"/>
  <c r="C116" i="25"/>
  <c r="C115" i="25"/>
  <c r="C114" i="25"/>
  <c r="C113" i="25"/>
  <c r="C112" i="25"/>
  <c r="C111" i="25"/>
  <c r="D118" i="25"/>
  <c r="D117" i="25"/>
  <c r="D116" i="25"/>
  <c r="D115" i="25"/>
  <c r="D114" i="25"/>
  <c r="D113" i="25"/>
  <c r="D112" i="25"/>
  <c r="D111" i="25"/>
  <c r="B118" i="25"/>
  <c r="B117" i="25"/>
  <c r="B116" i="25"/>
  <c r="B115" i="25"/>
  <c r="B114" i="25"/>
  <c r="B113" i="25"/>
  <c r="B112" i="25"/>
  <c r="B111" i="25"/>
  <c r="A118" i="25"/>
  <c r="A117" i="25"/>
  <c r="A116" i="25"/>
  <c r="A115" i="25"/>
  <c r="A114" i="25"/>
  <c r="A113" i="25"/>
  <c r="A112" i="25"/>
  <c r="A111" i="25"/>
  <c r="A108" i="25"/>
  <c r="A107" i="25"/>
  <c r="A106" i="25"/>
  <c r="A105" i="25"/>
  <c r="A104" i="25"/>
  <c r="D108" i="25"/>
  <c r="D107" i="25"/>
  <c r="D106" i="25"/>
  <c r="D105" i="25"/>
  <c r="D104" i="25"/>
  <c r="D103" i="25"/>
  <c r="D102" i="25"/>
  <c r="D101" i="25"/>
  <c r="E108" i="25"/>
  <c r="E107" i="25"/>
  <c r="E106" i="25"/>
  <c r="E105" i="25"/>
  <c r="E104" i="25"/>
  <c r="E103" i="25"/>
  <c r="E102" i="25"/>
  <c r="E101" i="25"/>
  <c r="A103" i="25"/>
  <c r="B108" i="25"/>
  <c r="B107" i="25"/>
  <c r="B106" i="25"/>
  <c r="B105" i="25"/>
  <c r="B104" i="25"/>
  <c r="B103" i="25"/>
  <c r="B102" i="25"/>
  <c r="B101" i="25"/>
  <c r="A102" i="25"/>
  <c r="A101" i="25"/>
  <c r="I92" i="25"/>
  <c r="I96" i="25"/>
  <c r="I91" i="25"/>
  <c r="H92" i="25"/>
  <c r="H96" i="25"/>
  <c r="H91" i="25"/>
  <c r="G96" i="25"/>
  <c r="F92" i="25"/>
  <c r="F94" i="25"/>
  <c r="F95" i="25"/>
  <c r="F96" i="25"/>
  <c r="F98" i="25"/>
  <c r="F91" i="25"/>
  <c r="E93" i="25"/>
  <c r="G97" i="25" s="1"/>
  <c r="E92" i="25"/>
  <c r="F97" i="25" s="1"/>
  <c r="E95" i="25"/>
  <c r="I97" i="25" s="1"/>
  <c r="E94" i="25"/>
  <c r="H97" i="25" s="1"/>
  <c r="I81" i="25"/>
  <c r="E85" i="25"/>
  <c r="I83" i="25" s="1"/>
  <c r="E84" i="25"/>
  <c r="H84" i="25" s="1"/>
  <c r="E83" i="25"/>
  <c r="G85" i="25" s="1"/>
  <c r="E82" i="25"/>
  <c r="F83" i="25" s="1"/>
  <c r="BK2" i="14"/>
  <c r="BJ2" i="14"/>
  <c r="BD2" i="14" a="1"/>
  <c r="BD2" i="14" s="1"/>
  <c r="BC2" i="14"/>
  <c r="BB2" i="14"/>
  <c r="AN3" i="14"/>
  <c r="AN4" i="14"/>
  <c r="AN5" i="14"/>
  <c r="AN6" i="14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2" i="14"/>
  <c r="AN137" i="14"/>
  <c r="AI2" i="14"/>
  <c r="AT2" i="14"/>
  <c r="AY2" i="14" s="1"/>
  <c r="AZ2" i="14" s="1"/>
  <c r="AQ3" i="14"/>
  <c r="AR3" i="14" s="1"/>
  <c r="AS3" i="14" s="1"/>
  <c r="AT3" i="14" s="1"/>
  <c r="AY3" i="14" s="1"/>
  <c r="AZ3" i="14" s="1"/>
  <c r="AQ4" i="14"/>
  <c r="AR4" i="14" s="1"/>
  <c r="AX4" i="14" s="1"/>
  <c r="AQ5" i="14"/>
  <c r="AR5" i="14" s="1"/>
  <c r="AX5" i="14" s="1"/>
  <c r="AQ6" i="14"/>
  <c r="AR6" i="14" s="1"/>
  <c r="AQ7" i="14"/>
  <c r="AR7" i="14" s="1"/>
  <c r="AQ8" i="14"/>
  <c r="AR8" i="14" s="1"/>
  <c r="AQ9" i="14"/>
  <c r="AR9" i="14" s="1"/>
  <c r="AX9" i="14" s="1"/>
  <c r="AQ10" i="14"/>
  <c r="AR10" i="14" s="1"/>
  <c r="AX10" i="14" s="1"/>
  <c r="AQ11" i="14"/>
  <c r="AR11" i="14" s="1"/>
  <c r="AQ12" i="14"/>
  <c r="AR12" i="14" s="1"/>
  <c r="AX12" i="14" s="1"/>
  <c r="AQ13" i="14"/>
  <c r="AR13" i="14" s="1"/>
  <c r="AX13" i="14" s="1"/>
  <c r="AQ14" i="14"/>
  <c r="AR14" i="14" s="1"/>
  <c r="AQ15" i="14"/>
  <c r="AR15" i="14" s="1"/>
  <c r="AQ16" i="14"/>
  <c r="AR16" i="14" s="1"/>
  <c r="AQ17" i="14"/>
  <c r="AR17" i="14" s="1"/>
  <c r="AX17" i="14" s="1"/>
  <c r="AQ18" i="14"/>
  <c r="AR18" i="14" s="1"/>
  <c r="AX18" i="14" s="1"/>
  <c r="AQ19" i="14"/>
  <c r="AR19" i="14" s="1"/>
  <c r="AQ20" i="14"/>
  <c r="AR20" i="14" s="1"/>
  <c r="AX20" i="14" s="1"/>
  <c r="AQ21" i="14"/>
  <c r="AR21" i="14" s="1"/>
  <c r="AX21" i="14" s="1"/>
  <c r="AQ22" i="14"/>
  <c r="AR22" i="14" s="1"/>
  <c r="AQ23" i="14"/>
  <c r="AR23" i="14" s="1"/>
  <c r="AQ24" i="14"/>
  <c r="AR24" i="14" s="1"/>
  <c r="AQ25" i="14"/>
  <c r="AR25" i="14" s="1"/>
  <c r="AX25" i="14" s="1"/>
  <c r="AQ26" i="14"/>
  <c r="AR26" i="14" s="1"/>
  <c r="AX26" i="14" s="1"/>
  <c r="AQ27" i="14"/>
  <c r="AR27" i="14" s="1"/>
  <c r="AQ28" i="14"/>
  <c r="AR28" i="14" s="1"/>
  <c r="AX28" i="14" s="1"/>
  <c r="AQ29" i="14"/>
  <c r="AR29" i="14" s="1"/>
  <c r="AX29" i="14" s="1"/>
  <c r="AQ30" i="14"/>
  <c r="AR30" i="14" s="1"/>
  <c r="AQ31" i="14"/>
  <c r="AR31" i="14" s="1"/>
  <c r="AQ32" i="14"/>
  <c r="AR32" i="14" s="1"/>
  <c r="AQ33" i="14"/>
  <c r="AR33" i="14" s="1"/>
  <c r="AX33" i="14" s="1"/>
  <c r="AQ34" i="14"/>
  <c r="AR34" i="14" s="1"/>
  <c r="AX34" i="14" s="1"/>
  <c r="AQ35" i="14"/>
  <c r="AR35" i="14" s="1"/>
  <c r="AQ36" i="14"/>
  <c r="AR36" i="14" s="1"/>
  <c r="AX36" i="14" s="1"/>
  <c r="AQ37" i="14"/>
  <c r="AR37" i="14" s="1"/>
  <c r="AX37" i="14" s="1"/>
  <c r="AQ38" i="14"/>
  <c r="AR38" i="14" s="1"/>
  <c r="AQ39" i="14"/>
  <c r="AR39" i="14" s="1"/>
  <c r="AQ40" i="14"/>
  <c r="AR40" i="14" s="1"/>
  <c r="AQ41" i="14"/>
  <c r="AR41" i="14" s="1"/>
  <c r="AX41" i="14" s="1"/>
  <c r="AQ42" i="14"/>
  <c r="AR42" i="14" s="1"/>
  <c r="AX42" i="14" s="1"/>
  <c r="AQ43" i="14"/>
  <c r="AR43" i="14" s="1"/>
  <c r="AQ44" i="14"/>
  <c r="AR44" i="14" s="1"/>
  <c r="AX44" i="14" s="1"/>
  <c r="AQ45" i="14"/>
  <c r="AR45" i="14" s="1"/>
  <c r="AX45" i="14" s="1"/>
  <c r="AQ46" i="14"/>
  <c r="AR46" i="14" s="1"/>
  <c r="AQ47" i="14"/>
  <c r="AR47" i="14" s="1"/>
  <c r="AQ48" i="14"/>
  <c r="AR48" i="14" s="1"/>
  <c r="AQ49" i="14"/>
  <c r="AR49" i="14" s="1"/>
  <c r="AX49" i="14" s="1"/>
  <c r="AQ50" i="14"/>
  <c r="AR50" i="14" s="1"/>
  <c r="AX50" i="14" s="1"/>
  <c r="AQ51" i="14"/>
  <c r="AR51" i="14" s="1"/>
  <c r="AQ52" i="14"/>
  <c r="AR52" i="14" s="1"/>
  <c r="AX52" i="14" s="1"/>
  <c r="AQ53" i="14"/>
  <c r="AR53" i="14" s="1"/>
  <c r="AX53" i="14" s="1"/>
  <c r="AQ54" i="14"/>
  <c r="AR54" i="14" s="1"/>
  <c r="AQ55" i="14"/>
  <c r="AR55" i="14" s="1"/>
  <c r="AQ56" i="14"/>
  <c r="AR56" i="14" s="1"/>
  <c r="AQ57" i="14"/>
  <c r="AR57" i="14" s="1"/>
  <c r="AX57" i="14" s="1"/>
  <c r="AQ58" i="14"/>
  <c r="AR58" i="14" s="1"/>
  <c r="AX58" i="14" s="1"/>
  <c r="AQ59" i="14"/>
  <c r="AR59" i="14" s="1"/>
  <c r="AQ60" i="14"/>
  <c r="AR60" i="14" s="1"/>
  <c r="AX60" i="14" s="1"/>
  <c r="AQ61" i="14"/>
  <c r="AR61" i="14" s="1"/>
  <c r="AX61" i="14" s="1"/>
  <c r="AQ62" i="14"/>
  <c r="AR62" i="14" s="1"/>
  <c r="AQ63" i="14"/>
  <c r="AR63" i="14" s="1"/>
  <c r="AQ64" i="14"/>
  <c r="AR64" i="14" s="1"/>
  <c r="AQ65" i="14"/>
  <c r="AR65" i="14" s="1"/>
  <c r="AX65" i="14" s="1"/>
  <c r="AQ66" i="14"/>
  <c r="AR66" i="14" s="1"/>
  <c r="AX66" i="14" s="1"/>
  <c r="AQ67" i="14"/>
  <c r="AR67" i="14" s="1"/>
  <c r="AQ68" i="14"/>
  <c r="AR68" i="14" s="1"/>
  <c r="AX68" i="14" s="1"/>
  <c r="AQ69" i="14"/>
  <c r="AR69" i="14" s="1"/>
  <c r="AX69" i="14" s="1"/>
  <c r="AQ70" i="14"/>
  <c r="AR70" i="14" s="1"/>
  <c r="AQ71" i="14"/>
  <c r="AR71" i="14" s="1"/>
  <c r="AQ72" i="14"/>
  <c r="AR72" i="14" s="1"/>
  <c r="AQ73" i="14"/>
  <c r="AR73" i="14" s="1"/>
  <c r="AX73" i="14" s="1"/>
  <c r="AQ74" i="14"/>
  <c r="AR74" i="14" s="1"/>
  <c r="AX74" i="14" s="1"/>
  <c r="AQ75" i="14"/>
  <c r="AR75" i="14" s="1"/>
  <c r="AQ76" i="14"/>
  <c r="AR76" i="14" s="1"/>
  <c r="AX76" i="14" s="1"/>
  <c r="AQ77" i="14"/>
  <c r="AR77" i="14" s="1"/>
  <c r="AX77" i="14" s="1"/>
  <c r="AQ78" i="14"/>
  <c r="AR78" i="14" s="1"/>
  <c r="AQ79" i="14"/>
  <c r="AR79" i="14" s="1"/>
  <c r="AQ80" i="14"/>
  <c r="AR80" i="14" s="1"/>
  <c r="AQ81" i="14"/>
  <c r="AR81" i="14" s="1"/>
  <c r="AX81" i="14" s="1"/>
  <c r="AQ82" i="14"/>
  <c r="AR82" i="14" s="1"/>
  <c r="AX82" i="14" s="1"/>
  <c r="AQ83" i="14"/>
  <c r="AR83" i="14" s="1"/>
  <c r="AQ84" i="14"/>
  <c r="AR84" i="14" s="1"/>
  <c r="AX84" i="14" s="1"/>
  <c r="AQ85" i="14"/>
  <c r="AR85" i="14" s="1"/>
  <c r="AX85" i="14" s="1"/>
  <c r="AQ86" i="14"/>
  <c r="AR86" i="14" s="1"/>
  <c r="AQ87" i="14"/>
  <c r="AR87" i="14" s="1"/>
  <c r="AQ88" i="14"/>
  <c r="AR88" i="14" s="1"/>
  <c r="AQ89" i="14"/>
  <c r="AR89" i="14" s="1"/>
  <c r="AX89" i="14" s="1"/>
  <c r="AQ90" i="14"/>
  <c r="AR90" i="14" s="1"/>
  <c r="AX90" i="14" s="1"/>
  <c r="AQ91" i="14"/>
  <c r="AR91" i="14" s="1"/>
  <c r="AQ92" i="14"/>
  <c r="AR92" i="14" s="1"/>
  <c r="AX92" i="14" s="1"/>
  <c r="AQ93" i="14"/>
  <c r="AR93" i="14" s="1"/>
  <c r="AX93" i="14" s="1"/>
  <c r="AQ94" i="14"/>
  <c r="AR94" i="14" s="1"/>
  <c r="AQ95" i="14"/>
  <c r="AR95" i="14" s="1"/>
  <c r="AQ96" i="14"/>
  <c r="AR96" i="14" s="1"/>
  <c r="AQ97" i="14"/>
  <c r="AR97" i="14" s="1"/>
  <c r="AX97" i="14" s="1"/>
  <c r="AQ98" i="14"/>
  <c r="AR98" i="14" s="1"/>
  <c r="AX98" i="14" s="1"/>
  <c r="AQ99" i="14"/>
  <c r="AR99" i="14" s="1"/>
  <c r="AQ100" i="14"/>
  <c r="AR100" i="14" s="1"/>
  <c r="AX100" i="14" s="1"/>
  <c r="AQ101" i="14"/>
  <c r="AR101" i="14" s="1"/>
  <c r="AX101" i="14" s="1"/>
  <c r="AQ102" i="14"/>
  <c r="AR102" i="14" s="1"/>
  <c r="AQ103" i="14"/>
  <c r="AR103" i="14" s="1"/>
  <c r="AQ104" i="14"/>
  <c r="AR104" i="14" s="1"/>
  <c r="AQ105" i="14"/>
  <c r="AR105" i="14" s="1"/>
  <c r="AX105" i="14" s="1"/>
  <c r="AQ106" i="14"/>
  <c r="AR106" i="14" s="1"/>
  <c r="AX106" i="14" s="1"/>
  <c r="AQ107" i="14"/>
  <c r="AR107" i="14" s="1"/>
  <c r="AQ108" i="14"/>
  <c r="AR108" i="14" s="1"/>
  <c r="AX108" i="14" s="1"/>
  <c r="AQ109" i="14"/>
  <c r="AR109" i="14" s="1"/>
  <c r="AX109" i="14" s="1"/>
  <c r="AQ110" i="14"/>
  <c r="AR110" i="14" s="1"/>
  <c r="AQ111" i="14"/>
  <c r="AR111" i="14" s="1"/>
  <c r="AQ112" i="14"/>
  <c r="AR112" i="14" s="1"/>
  <c r="AQ113" i="14"/>
  <c r="AR113" i="14" s="1"/>
  <c r="AX113" i="14" s="1"/>
  <c r="AQ114" i="14"/>
  <c r="AR114" i="14" s="1"/>
  <c r="AX114" i="14" s="1"/>
  <c r="AQ115" i="14"/>
  <c r="AR115" i="14" s="1"/>
  <c r="AQ116" i="14"/>
  <c r="AR116" i="14" s="1"/>
  <c r="AX116" i="14" s="1"/>
  <c r="AQ117" i="14"/>
  <c r="AR117" i="14" s="1"/>
  <c r="AX117" i="14" s="1"/>
  <c r="AQ118" i="14"/>
  <c r="AR118" i="14" s="1"/>
  <c r="AQ119" i="14"/>
  <c r="AR119" i="14" s="1"/>
  <c r="AQ120" i="14"/>
  <c r="AR120" i="14" s="1"/>
  <c r="AQ121" i="14"/>
  <c r="AR121" i="14" s="1"/>
  <c r="AX121" i="14" s="1"/>
  <c r="AQ122" i="14"/>
  <c r="AR122" i="14" s="1"/>
  <c r="AX122" i="14" s="1"/>
  <c r="AQ123" i="14"/>
  <c r="AR123" i="14" s="1"/>
  <c r="AQ124" i="14"/>
  <c r="AR124" i="14" s="1"/>
  <c r="AX124" i="14" s="1"/>
  <c r="AQ125" i="14"/>
  <c r="AR125" i="14" s="1"/>
  <c r="AX125" i="14" s="1"/>
  <c r="AQ126" i="14"/>
  <c r="AR126" i="14" s="1"/>
  <c r="AQ127" i="14"/>
  <c r="AR127" i="14" s="1"/>
  <c r="AQ128" i="14"/>
  <c r="AR128" i="14" s="1"/>
  <c r="AQ129" i="14"/>
  <c r="AR129" i="14" s="1"/>
  <c r="AX129" i="14" s="1"/>
  <c r="AQ130" i="14"/>
  <c r="AR130" i="14" s="1"/>
  <c r="AX130" i="14" s="1"/>
  <c r="AQ131" i="14"/>
  <c r="AR131" i="14" s="1"/>
  <c r="AQ132" i="14"/>
  <c r="AR132" i="14" s="1"/>
  <c r="AX132" i="14" s="1"/>
  <c r="AQ133" i="14"/>
  <c r="AR133" i="14" s="1"/>
  <c r="AX133" i="14" s="1"/>
  <c r="AQ134" i="14"/>
  <c r="AR134" i="14" s="1"/>
  <c r="AQ135" i="14"/>
  <c r="AR135" i="14" s="1"/>
  <c r="AQ136" i="14"/>
  <c r="AR136" i="14" s="1"/>
  <c r="AQ2" i="14"/>
  <c r="AR2" i="14" s="1"/>
  <c r="AX2" i="14" s="1"/>
  <c r="AJ2" i="14"/>
  <c r="AH2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2" i="14"/>
  <c r="Z2" i="14"/>
  <c r="AU2" i="14" s="1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3" i="14"/>
  <c r="W3" i="14" a="1"/>
  <c r="W3" i="14" s="1"/>
  <c r="AK3" i="23"/>
  <c r="AK4" i="23"/>
  <c r="AK5" i="23"/>
  <c r="AK6" i="23"/>
  <c r="AK7" i="23"/>
  <c r="AK8" i="23"/>
  <c r="AK9" i="23"/>
  <c r="AK10" i="23"/>
  <c r="AR10" i="23" s="1"/>
  <c r="AK11" i="23"/>
  <c r="AK12" i="23"/>
  <c r="AK13" i="23"/>
  <c r="AK14" i="23"/>
  <c r="AK15" i="23"/>
  <c r="AR15" i="23" s="1"/>
  <c r="AK16" i="23"/>
  <c r="AK17" i="23"/>
  <c r="AK18" i="23"/>
  <c r="AR18" i="23" s="1"/>
  <c r="AK19" i="23"/>
  <c r="AK20" i="23"/>
  <c r="AK21" i="23"/>
  <c r="AK22" i="23"/>
  <c r="AK23" i="23"/>
  <c r="AR23" i="23" s="1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R38" i="23" s="1"/>
  <c r="AK39" i="23"/>
  <c r="AR39" i="23" s="1"/>
  <c r="AK40" i="23"/>
  <c r="AK41" i="23"/>
  <c r="AK42" i="23"/>
  <c r="AK43" i="23"/>
  <c r="AK44" i="23"/>
  <c r="AK45" i="23"/>
  <c r="AK46" i="23"/>
  <c r="AR46" i="23" s="1"/>
  <c r="AK47" i="23"/>
  <c r="AK48" i="23"/>
  <c r="AK49" i="23"/>
  <c r="AK50" i="23"/>
  <c r="AR50" i="23" s="1"/>
  <c r="AK51" i="23"/>
  <c r="AK52" i="23"/>
  <c r="AK53" i="23"/>
  <c r="AK54" i="23"/>
  <c r="AR54" i="23" s="1"/>
  <c r="AK55" i="23"/>
  <c r="AK56" i="23"/>
  <c r="AK57" i="23"/>
  <c r="AK58" i="23"/>
  <c r="AK59" i="23"/>
  <c r="AK60" i="23"/>
  <c r="AK61" i="23"/>
  <c r="AK62" i="23"/>
  <c r="AR62" i="23" s="1"/>
  <c r="AK63" i="23"/>
  <c r="AK64" i="23"/>
  <c r="AR64" i="23" s="1"/>
  <c r="AK65" i="23"/>
  <c r="AK66" i="23"/>
  <c r="AK67" i="23"/>
  <c r="AK68" i="23"/>
  <c r="AK69" i="23"/>
  <c r="AK70" i="23"/>
  <c r="AR70" i="23" s="1"/>
  <c r="AK71" i="23"/>
  <c r="AR71" i="23" s="1"/>
  <c r="AK72" i="23"/>
  <c r="AK73" i="23"/>
  <c r="AK74" i="23"/>
  <c r="AR74" i="23" s="1"/>
  <c r="AK75" i="23"/>
  <c r="AK76" i="23"/>
  <c r="AK77" i="23"/>
  <c r="AK78" i="23"/>
  <c r="AR78" i="23" s="1"/>
  <c r="AK79" i="23"/>
  <c r="AR79" i="23" s="1"/>
  <c r="AK80" i="23"/>
  <c r="AR80" i="23" s="1"/>
  <c r="AK81" i="23"/>
  <c r="AK82" i="23"/>
  <c r="AR82" i="23" s="1"/>
  <c r="AK83" i="23"/>
  <c r="AK84" i="23"/>
  <c r="AK85" i="23"/>
  <c r="AK86" i="23"/>
  <c r="AR86" i="23" s="1"/>
  <c r="AK87" i="23"/>
  <c r="AK88" i="23"/>
  <c r="AR88" i="23" s="1"/>
  <c r="AK89" i="23"/>
  <c r="AK90" i="23"/>
  <c r="AR90" i="23" s="1"/>
  <c r="AK91" i="23"/>
  <c r="AK92" i="23"/>
  <c r="AK93" i="23"/>
  <c r="AK94" i="23"/>
  <c r="AK95" i="23"/>
  <c r="AK96" i="23"/>
  <c r="AR96" i="23" s="1"/>
  <c r="AK97" i="23"/>
  <c r="AK98" i="23"/>
  <c r="AR98" i="23" s="1"/>
  <c r="AK99" i="23"/>
  <c r="AK100" i="23"/>
  <c r="AK101" i="23"/>
  <c r="AK102" i="23"/>
  <c r="AR102" i="23" s="1"/>
  <c r="AK103" i="23"/>
  <c r="AR103" i="23" s="1"/>
  <c r="AK104" i="23"/>
  <c r="AK105" i="23"/>
  <c r="AK106" i="23"/>
  <c r="AR106" i="23" s="1"/>
  <c r="AK107" i="23"/>
  <c r="AK108" i="23"/>
  <c r="AK109" i="23"/>
  <c r="AK110" i="23"/>
  <c r="AR110" i="23" s="1"/>
  <c r="AK111" i="23"/>
  <c r="AR111" i="23" s="1"/>
  <c r="AK112" i="23"/>
  <c r="AK113" i="23"/>
  <c r="AK114" i="23"/>
  <c r="AR114" i="23" s="1"/>
  <c r="AK115" i="23"/>
  <c r="AK116" i="23"/>
  <c r="AK117" i="23"/>
  <c r="AK118" i="23"/>
  <c r="AR118" i="23" s="1"/>
  <c r="AK119" i="23"/>
  <c r="AK120" i="23"/>
  <c r="AK121" i="23"/>
  <c r="AK122" i="23"/>
  <c r="AK123" i="23"/>
  <c r="AK124" i="23"/>
  <c r="AK125" i="23"/>
  <c r="AK126" i="23"/>
  <c r="AR126" i="23" s="1"/>
  <c r="AK127" i="23"/>
  <c r="AR127" i="23" s="1"/>
  <c r="AK128" i="23"/>
  <c r="AK129" i="23"/>
  <c r="AK130" i="23"/>
  <c r="AK131" i="23"/>
  <c r="AK132" i="23"/>
  <c r="AK133" i="23"/>
  <c r="AK134" i="23"/>
  <c r="AK135" i="23"/>
  <c r="AR135" i="23" s="1"/>
  <c r="AK136" i="23"/>
  <c r="AK137" i="23"/>
  <c r="AK138" i="23"/>
  <c r="AR138" i="23" s="1"/>
  <c r="AK139" i="23"/>
  <c r="AK140" i="23"/>
  <c r="AK141" i="23"/>
  <c r="AK142" i="23"/>
  <c r="AK143" i="23"/>
  <c r="AR143" i="23" s="1"/>
  <c r="AK144" i="23"/>
  <c r="AK145" i="23"/>
  <c r="AK146" i="23"/>
  <c r="AK147" i="23"/>
  <c r="AK148" i="23"/>
  <c r="AK149" i="23"/>
  <c r="AK150" i="23"/>
  <c r="AK151" i="23"/>
  <c r="AR151" i="23" s="1"/>
  <c r="AK152" i="23"/>
  <c r="AK153" i="23"/>
  <c r="AK154" i="23"/>
  <c r="AK155" i="23"/>
  <c r="AK156" i="23"/>
  <c r="AK157" i="23"/>
  <c r="AK2" i="23"/>
  <c r="AJ3" i="23"/>
  <c r="AJ4" i="23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Q117" i="23" s="1"/>
  <c r="AJ118" i="23"/>
  <c r="AQ118" i="23" s="1"/>
  <c r="AJ119" i="23"/>
  <c r="AJ120" i="23"/>
  <c r="AJ121" i="23"/>
  <c r="AJ122" i="23"/>
  <c r="AJ123" i="23"/>
  <c r="AJ124" i="23"/>
  <c r="AJ125" i="23"/>
  <c r="AJ126" i="23"/>
  <c r="AQ126" i="23" s="1"/>
  <c r="AJ127" i="23"/>
  <c r="AJ128" i="23"/>
  <c r="AJ129" i="23"/>
  <c r="AJ130" i="23"/>
  <c r="AJ131" i="23"/>
  <c r="AJ132" i="23"/>
  <c r="AJ133" i="23"/>
  <c r="AJ134" i="23"/>
  <c r="AQ134" i="23" s="1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2" i="23"/>
  <c r="AI3" i="23"/>
  <c r="AI4" i="23"/>
  <c r="AI5" i="23"/>
  <c r="AI6" i="23"/>
  <c r="AI7" i="23"/>
  <c r="AI8" i="23"/>
  <c r="AI9" i="23"/>
  <c r="AI10" i="23"/>
  <c r="AI11" i="23"/>
  <c r="AI12" i="23"/>
  <c r="AI13" i="23"/>
  <c r="AI14" i="23"/>
  <c r="AI15" i="23"/>
  <c r="AI16" i="23"/>
  <c r="AI17" i="23"/>
  <c r="AI18" i="23"/>
  <c r="AI19" i="23"/>
  <c r="AI20" i="23"/>
  <c r="AI21" i="23"/>
  <c r="AI22" i="23"/>
  <c r="AI23" i="23"/>
  <c r="AI24" i="23"/>
  <c r="AI25" i="23"/>
  <c r="AI26" i="23"/>
  <c r="AI27" i="23"/>
  <c r="AI28" i="23"/>
  <c r="AI29" i="23"/>
  <c r="AI30" i="23"/>
  <c r="AI31" i="23"/>
  <c r="AI32" i="23"/>
  <c r="AP32" i="23" s="1"/>
  <c r="AI33" i="23"/>
  <c r="AI34" i="23"/>
  <c r="AI35" i="23"/>
  <c r="AI36" i="23"/>
  <c r="AI37" i="23"/>
  <c r="AI38" i="23"/>
  <c r="AI39" i="23"/>
  <c r="AI40" i="23"/>
  <c r="AI41" i="23"/>
  <c r="AI42" i="23"/>
  <c r="AI43" i="23"/>
  <c r="AI44" i="23"/>
  <c r="AI45" i="23"/>
  <c r="AI46" i="23"/>
  <c r="AI47" i="23"/>
  <c r="AI48" i="23"/>
  <c r="AI49" i="23"/>
  <c r="AI50" i="23"/>
  <c r="AI51" i="23"/>
  <c r="AI52" i="23"/>
  <c r="AI53" i="23"/>
  <c r="AI54" i="23"/>
  <c r="AI55" i="23"/>
  <c r="AI56" i="23"/>
  <c r="AP56" i="23" s="1"/>
  <c r="AI57" i="23"/>
  <c r="AI58" i="23"/>
  <c r="AI59" i="23"/>
  <c r="AI60" i="23"/>
  <c r="AI61" i="23"/>
  <c r="AI62" i="23"/>
  <c r="AI63" i="23"/>
  <c r="AI64" i="23"/>
  <c r="AI65" i="23"/>
  <c r="AI66" i="23"/>
  <c r="AI67" i="23"/>
  <c r="AI68" i="23"/>
  <c r="AI69" i="23"/>
  <c r="AI70" i="23"/>
  <c r="AI71" i="23"/>
  <c r="AI72" i="23"/>
  <c r="AP72" i="23" s="1"/>
  <c r="AI73" i="23"/>
  <c r="AI74" i="23"/>
  <c r="AI75" i="23"/>
  <c r="AI76" i="23"/>
  <c r="AI77" i="23"/>
  <c r="AI78" i="23"/>
  <c r="AI79" i="23"/>
  <c r="AI80" i="23"/>
  <c r="AI81" i="23"/>
  <c r="AI82" i="23"/>
  <c r="AI83" i="23"/>
  <c r="AI84" i="23"/>
  <c r="AI85" i="23"/>
  <c r="AP85" i="23" s="1"/>
  <c r="AI86" i="23"/>
  <c r="AP86" i="23" s="1"/>
  <c r="AI87" i="23"/>
  <c r="AI88" i="23"/>
  <c r="AI89" i="23"/>
  <c r="AI90" i="23"/>
  <c r="AI91" i="23"/>
  <c r="AI92" i="23"/>
  <c r="AI93" i="23"/>
  <c r="AI94" i="23"/>
  <c r="AP94" i="23" s="1"/>
  <c r="AI95" i="23"/>
  <c r="AP95" i="23" s="1"/>
  <c r="AI96" i="23"/>
  <c r="AP96" i="23" s="1"/>
  <c r="AI97" i="23"/>
  <c r="AI98" i="23"/>
  <c r="AP98" i="23" s="1"/>
  <c r="AI99" i="23"/>
  <c r="AI100" i="23"/>
  <c r="AI101" i="23"/>
  <c r="AI102" i="23"/>
  <c r="AP102" i="23" s="1"/>
  <c r="AI103" i="23"/>
  <c r="AI104" i="23"/>
  <c r="AI105" i="23"/>
  <c r="AI106" i="23"/>
  <c r="AP106" i="23" s="1"/>
  <c r="AI107" i="23"/>
  <c r="AI108" i="23"/>
  <c r="AI109" i="23"/>
  <c r="AP109" i="23" s="1"/>
  <c r="AI110" i="23"/>
  <c r="AI111" i="23"/>
  <c r="AP111" i="23" s="1"/>
  <c r="AI112" i="23"/>
  <c r="AI113" i="23"/>
  <c r="AI114" i="23"/>
  <c r="AI115" i="23"/>
  <c r="AI116" i="23"/>
  <c r="AI117" i="23"/>
  <c r="AI118" i="23"/>
  <c r="AP118" i="23" s="1"/>
  <c r="AI119" i="23"/>
  <c r="AI120" i="23"/>
  <c r="AI121" i="23"/>
  <c r="AI122" i="23"/>
  <c r="AI123" i="23"/>
  <c r="AI124" i="23"/>
  <c r="AI125" i="23"/>
  <c r="AP125" i="23" s="1"/>
  <c r="AI126" i="23"/>
  <c r="AI127" i="23"/>
  <c r="AI128" i="23"/>
  <c r="AI129" i="23"/>
  <c r="AI130" i="23"/>
  <c r="AI131" i="23"/>
  <c r="AI132" i="23"/>
  <c r="AI133" i="23"/>
  <c r="AI134" i="23"/>
  <c r="AI135" i="23"/>
  <c r="AI136" i="23"/>
  <c r="AI137" i="23"/>
  <c r="AI138" i="23"/>
  <c r="AI139" i="23"/>
  <c r="AI140" i="23"/>
  <c r="AI141" i="23"/>
  <c r="AP141" i="23" s="1"/>
  <c r="AI142" i="23"/>
  <c r="AP142" i="23" s="1"/>
  <c r="AI143" i="23"/>
  <c r="AI144" i="23"/>
  <c r="AI145" i="23"/>
  <c r="AI146" i="23"/>
  <c r="AI147" i="23"/>
  <c r="AI148" i="23"/>
  <c r="AI149" i="23"/>
  <c r="AI150" i="23"/>
  <c r="AI151" i="23"/>
  <c r="AI152" i="23"/>
  <c r="AI153" i="23"/>
  <c r="AI154" i="23"/>
  <c r="AI155" i="23"/>
  <c r="AI156" i="23"/>
  <c r="AI157" i="23"/>
  <c r="AI2" i="23"/>
  <c r="AH3" i="23"/>
  <c r="AH4" i="23"/>
  <c r="AH5" i="23"/>
  <c r="AH6" i="23"/>
  <c r="AH7" i="23"/>
  <c r="AO7" i="23" s="1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O55" i="23" s="1"/>
  <c r="AH56" i="23"/>
  <c r="AH57" i="23"/>
  <c r="AH58" i="23"/>
  <c r="AH59" i="23"/>
  <c r="AH60" i="23"/>
  <c r="AH61" i="23"/>
  <c r="AH62" i="23"/>
  <c r="AH63" i="23"/>
  <c r="AH64" i="23"/>
  <c r="AH65" i="23"/>
  <c r="AH66" i="23"/>
  <c r="AH67" i="23"/>
  <c r="AH68" i="23"/>
  <c r="AH69" i="23"/>
  <c r="AH70" i="23"/>
  <c r="AH71" i="23"/>
  <c r="AH72" i="23"/>
  <c r="AH73" i="23"/>
  <c r="AH74" i="23"/>
  <c r="AH75" i="23"/>
  <c r="AH76" i="23"/>
  <c r="AH77" i="23"/>
  <c r="AH78" i="23"/>
  <c r="AH79" i="23"/>
  <c r="AO79" i="23" s="1"/>
  <c r="AH80" i="23"/>
  <c r="AH81" i="23"/>
  <c r="AH82" i="23"/>
  <c r="AH83" i="23"/>
  <c r="AH84" i="23"/>
  <c r="AH85" i="23"/>
  <c r="AH86" i="23"/>
  <c r="AH87" i="23"/>
  <c r="AH88" i="23"/>
  <c r="AH89" i="23"/>
  <c r="AH90" i="23"/>
  <c r="AH91" i="23"/>
  <c r="AH92" i="23"/>
  <c r="AH93" i="23"/>
  <c r="AO93" i="23" s="1"/>
  <c r="AH94" i="23"/>
  <c r="AH95" i="23"/>
  <c r="AO95" i="23" s="1"/>
  <c r="AH96" i="23"/>
  <c r="AO96" i="23" s="1"/>
  <c r="AH97" i="23"/>
  <c r="AH98" i="23"/>
  <c r="AH99" i="23"/>
  <c r="AH100" i="23"/>
  <c r="AH101" i="23"/>
  <c r="AO101" i="23" s="1"/>
  <c r="AH102" i="23"/>
  <c r="AO102" i="23" s="1"/>
  <c r="AH103" i="23"/>
  <c r="AH104" i="23"/>
  <c r="AO104" i="23" s="1"/>
  <c r="AH105" i="23"/>
  <c r="AH106" i="23"/>
  <c r="AH107" i="23"/>
  <c r="AH108" i="23"/>
  <c r="AH109" i="23"/>
  <c r="AO109" i="23" s="1"/>
  <c r="AH110" i="23"/>
  <c r="AH111" i="23"/>
  <c r="AO111" i="23" s="1"/>
  <c r="AH112" i="23"/>
  <c r="AH113" i="23"/>
  <c r="AH114" i="23"/>
  <c r="AH115" i="23"/>
  <c r="AH116" i="23"/>
  <c r="AH117" i="23"/>
  <c r="AH118" i="23"/>
  <c r="AO118" i="23" s="1"/>
  <c r="AH119" i="23"/>
  <c r="AO119" i="23" s="1"/>
  <c r="AH120" i="23"/>
  <c r="AH121" i="23"/>
  <c r="AH122" i="23"/>
  <c r="AH123" i="23"/>
  <c r="AH124" i="23"/>
  <c r="AH125" i="23"/>
  <c r="AH126" i="23"/>
  <c r="AH127" i="23"/>
  <c r="AH128" i="23"/>
  <c r="AH129" i="23"/>
  <c r="AH130" i="23"/>
  <c r="AH131" i="23"/>
  <c r="AH132" i="23"/>
  <c r="AH133" i="23"/>
  <c r="AH134" i="23"/>
  <c r="AH135" i="23"/>
  <c r="AH136" i="23"/>
  <c r="AO136" i="23" s="1"/>
  <c r="AH137" i="23"/>
  <c r="AH138" i="23"/>
  <c r="AH139" i="23"/>
  <c r="AH140" i="23"/>
  <c r="AH141" i="23"/>
  <c r="AH142" i="23"/>
  <c r="AH143" i="23"/>
  <c r="AH144" i="23"/>
  <c r="AH145" i="23"/>
  <c r="AH146" i="23"/>
  <c r="AH147" i="23"/>
  <c r="AH148" i="23"/>
  <c r="AH149" i="23"/>
  <c r="AH150" i="23"/>
  <c r="AH151" i="23"/>
  <c r="AH152" i="23"/>
  <c r="AH153" i="23"/>
  <c r="AH154" i="23"/>
  <c r="AH155" i="23"/>
  <c r="AH156" i="23"/>
  <c r="AH157" i="23"/>
  <c r="AH2" i="23"/>
  <c r="AG3" i="23"/>
  <c r="AG4" i="23"/>
  <c r="AG5" i="23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N22" i="23" s="1"/>
  <c r="AG23" i="23"/>
  <c r="AG24" i="23"/>
  <c r="AG25" i="23"/>
  <c r="AG26" i="23"/>
  <c r="AG27" i="23"/>
  <c r="AG28" i="23"/>
  <c r="AG29" i="23"/>
  <c r="AG30" i="23"/>
  <c r="AG31" i="23"/>
  <c r="AG32" i="23"/>
  <c r="AN32" i="23" s="1"/>
  <c r="AG33" i="23"/>
  <c r="AG34" i="23"/>
  <c r="AN34" i="23" s="1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N50" i="23" s="1"/>
  <c r="AG51" i="23"/>
  <c r="AG52" i="23"/>
  <c r="AG53" i="23"/>
  <c r="AG54" i="23"/>
  <c r="AN54" i="23" s="1"/>
  <c r="AG55" i="23"/>
  <c r="AG56" i="23"/>
  <c r="AN56" i="23" s="1"/>
  <c r="AG57" i="23"/>
  <c r="AG58" i="23"/>
  <c r="AG59" i="23"/>
  <c r="AG60" i="23"/>
  <c r="AG61" i="23"/>
  <c r="AG62" i="23"/>
  <c r="AG63" i="23"/>
  <c r="AN63" i="23" s="1"/>
  <c r="AG64" i="23"/>
  <c r="AN64" i="23" s="1"/>
  <c r="AG65" i="23"/>
  <c r="AG66" i="23"/>
  <c r="AG67" i="23"/>
  <c r="AG68" i="23"/>
  <c r="AG69" i="23"/>
  <c r="AG70" i="23"/>
  <c r="AG71" i="23"/>
  <c r="AG72" i="23"/>
  <c r="AN72" i="23" s="1"/>
  <c r="AG73" i="23"/>
  <c r="AG74" i="23"/>
  <c r="AN74" i="23" s="1"/>
  <c r="AG75" i="23"/>
  <c r="AG76" i="23"/>
  <c r="AG77" i="23"/>
  <c r="AG78" i="23"/>
  <c r="AN78" i="23" s="1"/>
  <c r="AG79" i="23"/>
  <c r="AN79" i="23" s="1"/>
  <c r="AG80" i="23"/>
  <c r="AN80" i="23" s="1"/>
  <c r="AG81" i="23"/>
  <c r="AG82" i="23"/>
  <c r="AN82" i="23" s="1"/>
  <c r="AG83" i="23"/>
  <c r="AG84" i="23"/>
  <c r="AG85" i="23"/>
  <c r="AG86" i="23"/>
  <c r="AG87" i="23"/>
  <c r="AN87" i="23" s="1"/>
  <c r="AG88" i="23"/>
  <c r="AG89" i="23"/>
  <c r="AG90" i="23"/>
  <c r="AN90" i="23" s="1"/>
  <c r="AG91" i="23"/>
  <c r="AG92" i="23"/>
  <c r="AG93" i="23"/>
  <c r="AG94" i="23"/>
  <c r="AG95" i="23"/>
  <c r="AN95" i="23" s="1"/>
  <c r="AG96" i="23"/>
  <c r="AN96" i="23" s="1"/>
  <c r="AG97" i="23"/>
  <c r="AG98" i="23"/>
  <c r="AN98" i="23" s="1"/>
  <c r="AG99" i="23"/>
  <c r="AG100" i="23"/>
  <c r="AG101" i="23"/>
  <c r="AG102" i="23"/>
  <c r="AG103" i="23"/>
  <c r="AN103" i="23" s="1"/>
  <c r="AG104" i="23"/>
  <c r="AN104" i="23" s="1"/>
  <c r="AG105" i="23"/>
  <c r="AG106" i="23"/>
  <c r="AN106" i="23" s="1"/>
  <c r="AG107" i="23"/>
  <c r="AG108" i="23"/>
  <c r="AG109" i="23"/>
  <c r="AG110" i="23"/>
  <c r="AG111" i="23"/>
  <c r="AN111" i="23" s="1"/>
  <c r="AG112" i="23"/>
  <c r="AN112" i="23" s="1"/>
  <c r="AG113" i="23"/>
  <c r="AG114" i="23"/>
  <c r="AN114" i="23" s="1"/>
  <c r="AG115" i="23"/>
  <c r="AG116" i="23"/>
  <c r="AG117" i="23"/>
  <c r="AG118" i="23"/>
  <c r="AN118" i="23" s="1"/>
  <c r="AG119" i="23"/>
  <c r="AG120" i="23"/>
  <c r="AN120" i="23" s="1"/>
  <c r="AG121" i="23"/>
  <c r="AG122" i="23"/>
  <c r="AN122" i="23" s="1"/>
  <c r="AG123" i="23"/>
  <c r="AG124" i="23"/>
  <c r="AG125" i="23"/>
  <c r="AG126" i="23"/>
  <c r="AN126" i="23" s="1"/>
  <c r="AG127" i="23"/>
  <c r="AN127" i="23" s="1"/>
  <c r="AG128" i="23"/>
  <c r="AN128" i="23" s="1"/>
  <c r="AG129" i="23"/>
  <c r="AG130" i="23"/>
  <c r="AN130" i="23" s="1"/>
  <c r="AG131" i="23"/>
  <c r="AG132" i="23"/>
  <c r="AG133" i="23"/>
  <c r="AG134" i="23"/>
  <c r="AG135" i="23"/>
  <c r="AN135" i="23" s="1"/>
  <c r="AG136" i="23"/>
  <c r="AG137" i="23"/>
  <c r="AG138" i="23"/>
  <c r="AN138" i="23" s="1"/>
  <c r="AG139" i="23"/>
  <c r="AG140" i="23"/>
  <c r="AG141" i="23"/>
  <c r="AG142" i="23"/>
  <c r="AG143" i="23"/>
  <c r="AG144" i="23"/>
  <c r="AN144" i="23" s="1"/>
  <c r="AG145" i="23"/>
  <c r="AG146" i="23"/>
  <c r="AG147" i="23"/>
  <c r="AG148" i="23"/>
  <c r="AG149" i="23"/>
  <c r="AG150" i="23"/>
  <c r="AG151" i="23"/>
  <c r="AG152" i="23"/>
  <c r="AG153" i="23"/>
  <c r="AG154" i="23"/>
  <c r="AG155" i="23"/>
  <c r="AG156" i="23"/>
  <c r="AG157" i="23"/>
  <c r="AG2" i="23"/>
  <c r="AF3" i="23"/>
  <c r="AF4" i="23"/>
  <c r="AF5" i="23"/>
  <c r="AF6" i="23"/>
  <c r="AF7" i="23"/>
  <c r="AM7" i="23" s="1"/>
  <c r="AF8" i="23"/>
  <c r="AF9" i="23"/>
  <c r="AF10" i="23"/>
  <c r="AF11" i="23"/>
  <c r="AF12" i="23"/>
  <c r="AF13" i="23"/>
  <c r="AF14" i="23"/>
  <c r="AF15" i="23"/>
  <c r="AM15" i="23" s="1"/>
  <c r="AF16" i="23"/>
  <c r="AF17" i="23"/>
  <c r="AF18" i="23"/>
  <c r="AF19" i="23"/>
  <c r="AF20" i="23"/>
  <c r="AF21" i="23"/>
  <c r="AF22" i="23"/>
  <c r="AF23" i="23"/>
  <c r="AM23" i="23" s="1"/>
  <c r="AF24" i="23"/>
  <c r="AF25" i="23"/>
  <c r="AF26" i="23"/>
  <c r="AF27" i="23"/>
  <c r="AF28" i="23"/>
  <c r="AF29" i="23"/>
  <c r="AF30" i="23"/>
  <c r="AF31" i="23"/>
  <c r="AF32" i="23"/>
  <c r="AF33" i="23"/>
  <c r="AF34" i="23"/>
  <c r="AF35" i="23"/>
  <c r="AF36" i="23"/>
  <c r="AF37" i="23"/>
  <c r="AF38" i="23"/>
  <c r="AF39" i="23"/>
  <c r="AM39" i="23" s="1"/>
  <c r="AF40" i="23"/>
  <c r="AF41" i="23"/>
  <c r="AF42" i="23"/>
  <c r="AM42" i="23" s="1"/>
  <c r="AF43" i="23"/>
  <c r="AF44" i="23"/>
  <c r="AF45" i="23"/>
  <c r="AF46" i="23"/>
  <c r="AF47" i="23"/>
  <c r="AM47" i="23" s="1"/>
  <c r="AF48" i="23"/>
  <c r="AF49" i="23"/>
  <c r="AF50" i="23"/>
  <c r="AM50" i="23" s="1"/>
  <c r="AF51" i="23"/>
  <c r="AF52" i="23"/>
  <c r="AF53" i="23"/>
  <c r="AF54" i="23"/>
  <c r="AF55" i="23"/>
  <c r="AM55" i="23" s="1"/>
  <c r="AF56" i="23"/>
  <c r="AF57" i="23"/>
  <c r="AF58" i="23"/>
  <c r="AM58" i="23" s="1"/>
  <c r="AF59" i="23"/>
  <c r="AF60" i="23"/>
  <c r="AF61" i="23"/>
  <c r="AF62" i="23"/>
  <c r="AF63" i="23"/>
  <c r="AM63" i="23" s="1"/>
  <c r="AF64" i="23"/>
  <c r="AM64" i="23" s="1"/>
  <c r="AF65" i="23"/>
  <c r="AF66" i="23"/>
  <c r="AM66" i="23" s="1"/>
  <c r="AF67" i="23"/>
  <c r="AF68" i="23"/>
  <c r="AF69" i="23"/>
  <c r="AF70" i="23"/>
  <c r="AF71" i="23"/>
  <c r="AM71" i="23" s="1"/>
  <c r="AF72" i="23"/>
  <c r="AM72" i="23" s="1"/>
  <c r="AF73" i="23"/>
  <c r="AF74" i="23"/>
  <c r="AM74" i="23" s="1"/>
  <c r="AF75" i="23"/>
  <c r="AF76" i="23"/>
  <c r="AF77" i="23"/>
  <c r="AF78" i="23"/>
  <c r="AM78" i="23" s="1"/>
  <c r="AF79" i="23"/>
  <c r="AM79" i="23" s="1"/>
  <c r="AF80" i="23"/>
  <c r="AF81" i="23"/>
  <c r="AF82" i="23"/>
  <c r="AF83" i="23"/>
  <c r="AF84" i="23"/>
  <c r="AF85" i="23"/>
  <c r="AF86" i="23"/>
  <c r="AF87" i="23"/>
  <c r="AM87" i="23" s="1"/>
  <c r="AF88" i="23"/>
  <c r="AM88" i="23" s="1"/>
  <c r="AF89" i="23"/>
  <c r="AF90" i="23"/>
  <c r="AF91" i="23"/>
  <c r="AF92" i="23"/>
  <c r="AF93" i="23"/>
  <c r="AF94" i="23"/>
  <c r="AF95" i="23"/>
  <c r="AM95" i="23" s="1"/>
  <c r="AF96" i="23"/>
  <c r="AM96" i="23" s="1"/>
  <c r="AF97" i="23"/>
  <c r="AF98" i="23"/>
  <c r="AM98" i="23" s="1"/>
  <c r="AF99" i="23"/>
  <c r="AF100" i="23"/>
  <c r="AF101" i="23"/>
  <c r="AF102" i="23"/>
  <c r="AF103" i="23"/>
  <c r="AM103" i="23" s="1"/>
  <c r="AF104" i="23"/>
  <c r="AF105" i="23"/>
  <c r="AF106" i="23"/>
  <c r="AM106" i="23" s="1"/>
  <c r="AF107" i="23"/>
  <c r="AF108" i="23"/>
  <c r="AF109" i="23"/>
  <c r="AF110" i="23"/>
  <c r="AF111" i="23"/>
  <c r="AM111" i="23" s="1"/>
  <c r="AF112" i="23"/>
  <c r="AM112" i="23" s="1"/>
  <c r="AF113" i="23"/>
  <c r="AF114" i="23"/>
  <c r="AM114" i="23" s="1"/>
  <c r="AF115" i="23"/>
  <c r="AF116" i="23"/>
  <c r="AF117" i="23"/>
  <c r="AF118" i="23"/>
  <c r="AF119" i="23"/>
  <c r="AM119" i="23" s="1"/>
  <c r="AF120" i="23"/>
  <c r="AM120" i="23" s="1"/>
  <c r="AF121" i="23"/>
  <c r="AF122" i="23"/>
  <c r="AF123" i="23"/>
  <c r="AF124" i="23"/>
  <c r="AF125" i="23"/>
  <c r="AF126" i="23"/>
  <c r="AF127" i="23"/>
  <c r="AM127" i="23" s="1"/>
  <c r="AF128" i="23"/>
  <c r="AF129" i="23"/>
  <c r="AF130" i="23"/>
  <c r="AF131" i="23"/>
  <c r="AF132" i="23"/>
  <c r="AF133" i="23"/>
  <c r="AF134" i="23"/>
  <c r="AM134" i="23" s="1"/>
  <c r="AF135" i="23"/>
  <c r="AF136" i="23"/>
  <c r="AF137" i="23"/>
  <c r="AF138" i="23"/>
  <c r="AF139" i="23"/>
  <c r="AF140" i="23"/>
  <c r="AF141" i="23"/>
  <c r="AF142" i="23"/>
  <c r="AF143" i="23"/>
  <c r="AF144" i="23"/>
  <c r="AM144" i="23" s="1"/>
  <c r="AF145" i="23"/>
  <c r="AF146" i="23"/>
  <c r="AF147" i="23"/>
  <c r="AF148" i="23"/>
  <c r="AF149" i="23"/>
  <c r="AF150" i="23"/>
  <c r="AF151" i="23"/>
  <c r="AF152" i="23"/>
  <c r="AF153" i="23"/>
  <c r="AF154" i="23"/>
  <c r="AF155" i="23"/>
  <c r="AF156" i="23"/>
  <c r="AF157" i="23"/>
  <c r="AF2" i="23"/>
  <c r="S13" i="11"/>
  <c r="Z15" i="11"/>
  <c r="AF4" i="12"/>
  <c r="AM5" i="23"/>
  <c r="AN6" i="23"/>
  <c r="AP8" i="23"/>
  <c r="AQ9" i="23"/>
  <c r="AM13" i="23"/>
  <c r="AN14" i="23"/>
  <c r="AO15" i="23"/>
  <c r="AP16" i="23"/>
  <c r="AQ17" i="23"/>
  <c r="AM21" i="23"/>
  <c r="AO23" i="23"/>
  <c r="AP24" i="23"/>
  <c r="AQ25" i="23"/>
  <c r="AR26" i="23"/>
  <c r="AM29" i="23"/>
  <c r="AN30" i="23"/>
  <c r="AQ33" i="23"/>
  <c r="AR34" i="23"/>
  <c r="AM37" i="23"/>
  <c r="AN38" i="23"/>
  <c r="AO39" i="23"/>
  <c r="AP40" i="23"/>
  <c r="AQ41" i="23"/>
  <c r="AR42" i="23"/>
  <c r="AM45" i="23"/>
  <c r="AN46" i="23"/>
  <c r="AO47" i="23"/>
  <c r="AQ49" i="23"/>
  <c r="AM53" i="23"/>
  <c r="AQ57" i="23"/>
  <c r="AR58" i="23"/>
  <c r="AM61" i="23"/>
  <c r="AN62" i="23"/>
  <c r="AO63" i="23"/>
  <c r="AP64" i="23"/>
  <c r="AQ65" i="23"/>
  <c r="AR66" i="23"/>
  <c r="AM69" i="23"/>
  <c r="AN70" i="23"/>
  <c r="AO71" i="23"/>
  <c r="AM73" i="23"/>
  <c r="AQ73" i="23"/>
  <c r="AM77" i="23"/>
  <c r="AP77" i="23"/>
  <c r="AQ78" i="23"/>
  <c r="AP80" i="23"/>
  <c r="AQ81" i="23"/>
  <c r="AM82" i="23"/>
  <c r="AP82" i="23"/>
  <c r="AO84" i="23"/>
  <c r="AR84" i="23"/>
  <c r="AM85" i="23"/>
  <c r="AN86" i="23"/>
  <c r="AO87" i="23"/>
  <c r="AR87" i="23"/>
  <c r="AP88" i="23"/>
  <c r="AO92" i="23"/>
  <c r="AM93" i="23"/>
  <c r="AN94" i="23"/>
  <c r="AQ94" i="23"/>
  <c r="AQ97" i="23"/>
  <c r="AO99" i="23"/>
  <c r="AM101" i="23"/>
  <c r="AN102" i="23"/>
  <c r="AO103" i="23"/>
  <c r="AP104" i="23"/>
  <c r="AQ105" i="23"/>
  <c r="AN107" i="23"/>
  <c r="AP108" i="23"/>
  <c r="AM109" i="23"/>
  <c r="AN110" i="23"/>
  <c r="AQ110" i="23"/>
  <c r="AP112" i="23"/>
  <c r="AQ113" i="23"/>
  <c r="AO115" i="23"/>
  <c r="AP116" i="23"/>
  <c r="AM117" i="23"/>
  <c r="AP117" i="23"/>
  <c r="AN119" i="23"/>
  <c r="AR119" i="23"/>
  <c r="AP120" i="23"/>
  <c r="AM121" i="23"/>
  <c r="AO121" i="23"/>
  <c r="AQ121" i="23"/>
  <c r="AQ122" i="23"/>
  <c r="AO123" i="23"/>
  <c r="AP123" i="23"/>
  <c r="AO124" i="23"/>
  <c r="AM125" i="23"/>
  <c r="AM126" i="23"/>
  <c r="AP128" i="23"/>
  <c r="AQ129" i="23"/>
  <c r="AR130" i="23"/>
  <c r="AN131" i="23"/>
  <c r="AO131" i="23"/>
  <c r="AQ131" i="23"/>
  <c r="AO132" i="23"/>
  <c r="AP132" i="23"/>
  <c r="AM133" i="23"/>
  <c r="AN134" i="23"/>
  <c r="AP136" i="23"/>
  <c r="AM137" i="23"/>
  <c r="AN137" i="23"/>
  <c r="AQ137" i="23"/>
  <c r="AP138" i="23"/>
  <c r="AN139" i="23"/>
  <c r="AQ139" i="23"/>
  <c r="AO140" i="23"/>
  <c r="AP140" i="23"/>
  <c r="AN142" i="23"/>
  <c r="AQ142" i="23"/>
  <c r="AO143" i="23"/>
  <c r="AQ145" i="23"/>
  <c r="AN147" i="23"/>
  <c r="AQ148" i="23"/>
  <c r="AQ153" i="23"/>
  <c r="AP154" i="23"/>
  <c r="AP156" i="23"/>
  <c r="AM157" i="23"/>
  <c r="AQ2" i="23"/>
  <c r="B158" i="23"/>
  <c r="AP157" i="23" s="1"/>
  <c r="AR156" i="23"/>
  <c r="AN156" i="23"/>
  <c r="AM155" i="23"/>
  <c r="AQ154" i="23"/>
  <c r="AN153" i="23"/>
  <c r="AM153" i="23"/>
  <c r="AP151" i="23"/>
  <c r="AP150" i="23"/>
  <c r="AR149" i="23"/>
  <c r="AN149" i="23"/>
  <c r="AM148" i="23"/>
  <c r="AP147" i="23"/>
  <c r="AP146" i="23"/>
  <c r="AO146" i="23"/>
  <c r="AP145" i="23"/>
  <c r="AO145" i="23"/>
  <c r="AM145" i="23"/>
  <c r="AR144" i="23"/>
  <c r="AQ144" i="23"/>
  <c r="AP143" i="23"/>
  <c r="AN143" i="23"/>
  <c r="AM142" i="23"/>
  <c r="AQ141" i="23"/>
  <c r="AN141" i="23"/>
  <c r="AR140" i="23"/>
  <c r="AN140" i="23"/>
  <c r="AR139" i="23"/>
  <c r="AO139" i="23"/>
  <c r="AM139" i="23"/>
  <c r="AO138" i="23"/>
  <c r="AR137" i="23"/>
  <c r="AO137" i="23"/>
  <c r="AR136" i="23"/>
  <c r="AN136" i="23"/>
  <c r="AO135" i="23"/>
  <c r="AQ135" i="23"/>
  <c r="AM135" i="23"/>
  <c r="AR134" i="23"/>
  <c r="AP134" i="23"/>
  <c r="AR133" i="23"/>
  <c r="AQ133" i="23"/>
  <c r="AO133" i="23"/>
  <c r="AN133" i="23"/>
  <c r="AQ132" i="23"/>
  <c r="AN132" i="23"/>
  <c r="AM132" i="23"/>
  <c r="AR131" i="23"/>
  <c r="AP131" i="23"/>
  <c r="AQ130" i="23"/>
  <c r="AO130" i="23"/>
  <c r="AM130" i="23"/>
  <c r="AP129" i="23"/>
  <c r="AO129" i="23"/>
  <c r="AN129" i="23"/>
  <c r="AM129" i="23"/>
  <c r="AR128" i="23"/>
  <c r="AQ128" i="23"/>
  <c r="AO128" i="23"/>
  <c r="AQ127" i="23"/>
  <c r="AO127" i="23"/>
  <c r="AP126" i="23"/>
  <c r="AO126" i="23"/>
  <c r="AR125" i="23"/>
  <c r="AQ125" i="23"/>
  <c r="AO125" i="23"/>
  <c r="AM124" i="23"/>
  <c r="AQ124" i="23"/>
  <c r="AP124" i="23"/>
  <c r="AN124" i="23"/>
  <c r="AR123" i="23"/>
  <c r="AQ123" i="23"/>
  <c r="AN123" i="23"/>
  <c r="AM123" i="23"/>
  <c r="AR122" i="23"/>
  <c r="AO122" i="23"/>
  <c r="AM122" i="23"/>
  <c r="AR121" i="23"/>
  <c r="AP121" i="23"/>
  <c r="AN121" i="23"/>
  <c r="AR120" i="23"/>
  <c r="AQ120" i="23"/>
  <c r="AQ119" i="23"/>
  <c r="AP119" i="23"/>
  <c r="AN117" i="23"/>
  <c r="AO117" i="23"/>
  <c r="AR116" i="23"/>
  <c r="AQ116" i="23"/>
  <c r="AO116" i="23"/>
  <c r="AN116" i="23"/>
  <c r="AM116" i="23"/>
  <c r="AR115" i="23"/>
  <c r="AQ115" i="23"/>
  <c r="AP115" i="23"/>
  <c r="AN115" i="23"/>
  <c r="AM115" i="23"/>
  <c r="AQ114" i="23"/>
  <c r="AP114" i="23"/>
  <c r="AO114" i="23"/>
  <c r="AR113" i="23"/>
  <c r="AP113" i="23"/>
  <c r="AO113" i="23"/>
  <c r="AN113" i="23"/>
  <c r="AM113" i="23"/>
  <c r="AR112" i="23"/>
  <c r="AQ112" i="23"/>
  <c r="AO112" i="23"/>
  <c r="AQ111" i="23"/>
  <c r="AP110" i="23"/>
  <c r="AO110" i="23"/>
  <c r="AM110" i="23"/>
  <c r="AQ109" i="23"/>
  <c r="AR109" i="23"/>
  <c r="AN109" i="23"/>
  <c r="AR108" i="23"/>
  <c r="AQ108" i="23"/>
  <c r="AO108" i="23"/>
  <c r="AN108" i="23"/>
  <c r="AM108" i="23"/>
  <c r="AR107" i="23"/>
  <c r="AQ107" i="23"/>
  <c r="AP107" i="23"/>
  <c r="AO107" i="23"/>
  <c r="AM107" i="23"/>
  <c r="AQ106" i="23"/>
  <c r="AO106" i="23"/>
  <c r="AP105" i="23"/>
  <c r="AR105" i="23"/>
  <c r="AO105" i="23"/>
  <c r="AN105" i="23"/>
  <c r="AM105" i="23"/>
  <c r="AR104" i="23"/>
  <c r="AQ104" i="23"/>
  <c r="AM104" i="23"/>
  <c r="AQ103" i="23"/>
  <c r="AP103" i="23"/>
  <c r="AQ102" i="23"/>
  <c r="AM102" i="23"/>
  <c r="AQ101" i="23"/>
  <c r="AR101" i="23"/>
  <c r="AP101" i="23"/>
  <c r="AN101" i="23"/>
  <c r="AO100" i="23"/>
  <c r="AR100" i="23"/>
  <c r="AQ100" i="23"/>
  <c r="AP100" i="23"/>
  <c r="AN100" i="23"/>
  <c r="AM100" i="23"/>
  <c r="AR99" i="23"/>
  <c r="AQ99" i="23"/>
  <c r="AP99" i="23"/>
  <c r="AN99" i="23"/>
  <c r="AM99" i="23"/>
  <c r="AO98" i="23"/>
  <c r="AQ98" i="23"/>
  <c r="AM97" i="23"/>
  <c r="AR97" i="23"/>
  <c r="AP97" i="23"/>
  <c r="AO97" i="23"/>
  <c r="AN97" i="23"/>
  <c r="AQ96" i="23"/>
  <c r="AR95" i="23"/>
  <c r="AQ95" i="23"/>
  <c r="AR94" i="23"/>
  <c r="AO94" i="23"/>
  <c r="AM94" i="23"/>
  <c r="AQ93" i="23"/>
  <c r="AR93" i="23"/>
  <c r="AP93" i="23"/>
  <c r="AN93" i="23"/>
  <c r="AM92" i="23"/>
  <c r="AR92" i="23"/>
  <c r="AQ92" i="23"/>
  <c r="AP92" i="23"/>
  <c r="AN92" i="23"/>
  <c r="AO91" i="23"/>
  <c r="AR91" i="23"/>
  <c r="AQ91" i="23"/>
  <c r="AP91" i="23"/>
  <c r="AN91" i="23"/>
  <c r="AM91" i="23"/>
  <c r="AQ90" i="23"/>
  <c r="AP90" i="23"/>
  <c r="AO90" i="23"/>
  <c r="AM90" i="23"/>
  <c r="AQ89" i="23"/>
  <c r="AP89" i="23"/>
  <c r="AR89" i="23"/>
  <c r="AO89" i="23"/>
  <c r="AN89" i="23"/>
  <c r="AM89" i="23"/>
  <c r="AQ88" i="23"/>
  <c r="AO88" i="23"/>
  <c r="AN88" i="23"/>
  <c r="AQ87" i="23"/>
  <c r="AP87" i="23"/>
  <c r="AQ86" i="23"/>
  <c r="AO86" i="23"/>
  <c r="AM86" i="23"/>
  <c r="AR85" i="23"/>
  <c r="AQ85" i="23"/>
  <c r="AO85" i="23"/>
  <c r="AN85" i="23"/>
  <c r="AQ84" i="23"/>
  <c r="AN84" i="23"/>
  <c r="AP84" i="23"/>
  <c r="AM84" i="23"/>
  <c r="AR83" i="23"/>
  <c r="AO83" i="23"/>
  <c r="AQ83" i="23"/>
  <c r="AP83" i="23"/>
  <c r="AN83" i="23"/>
  <c r="AM83" i="23"/>
  <c r="AQ82" i="23"/>
  <c r="AO82" i="23"/>
  <c r="AM81" i="23"/>
  <c r="AR81" i="23"/>
  <c r="AP81" i="23"/>
  <c r="AO81" i="23"/>
  <c r="AN81" i="23"/>
  <c r="AQ80" i="23"/>
  <c r="AO80" i="23"/>
  <c r="AM80" i="23"/>
  <c r="AQ79" i="23"/>
  <c r="AP79" i="23"/>
  <c r="AP78" i="23"/>
  <c r="AO78" i="23"/>
  <c r="AO77" i="23"/>
  <c r="AR77" i="23"/>
  <c r="AQ77" i="23"/>
  <c r="AN77" i="23"/>
  <c r="AR76" i="23"/>
  <c r="AP76" i="23"/>
  <c r="AQ76" i="23"/>
  <c r="AO76" i="23"/>
  <c r="AN76" i="23"/>
  <c r="AM76" i="23"/>
  <c r="AR75" i="23"/>
  <c r="AQ75" i="23"/>
  <c r="AP75" i="23"/>
  <c r="AO75" i="23"/>
  <c r="AN75" i="23"/>
  <c r="AM75" i="23"/>
  <c r="AQ74" i="23"/>
  <c r="AP74" i="23"/>
  <c r="AO74" i="23"/>
  <c r="AR73" i="23"/>
  <c r="AP73" i="23"/>
  <c r="AO73" i="23"/>
  <c r="AN73" i="23"/>
  <c r="AR72" i="23"/>
  <c r="AQ72" i="23"/>
  <c r="AO72" i="23"/>
  <c r="AQ71" i="23"/>
  <c r="AP71" i="23"/>
  <c r="AN71" i="23"/>
  <c r="AQ70" i="23"/>
  <c r="AP70" i="23"/>
  <c r="AO70" i="23"/>
  <c r="AM70" i="23"/>
  <c r="AR69" i="23"/>
  <c r="AQ69" i="23"/>
  <c r="AP69" i="23"/>
  <c r="AO69" i="23"/>
  <c r="AN69" i="23"/>
  <c r="AO68" i="23"/>
  <c r="AR68" i="23"/>
  <c r="AQ68" i="23"/>
  <c r="AP68" i="23"/>
  <c r="AN68" i="23"/>
  <c r="AM68" i="23"/>
  <c r="AO67" i="23"/>
  <c r="AR67" i="23"/>
  <c r="AQ67" i="23"/>
  <c r="AP67" i="23"/>
  <c r="AN67" i="23"/>
  <c r="AM67" i="23"/>
  <c r="AQ66" i="23"/>
  <c r="AP66" i="23"/>
  <c r="AO66" i="23"/>
  <c r="AN66" i="23"/>
  <c r="AR65" i="23"/>
  <c r="AP65" i="23"/>
  <c r="AO65" i="23"/>
  <c r="AN65" i="23"/>
  <c r="AM65" i="23"/>
  <c r="AQ64" i="23"/>
  <c r="AO64" i="23"/>
  <c r="AR63" i="23"/>
  <c r="AQ63" i="23"/>
  <c r="AP63" i="23"/>
  <c r="AO62" i="23"/>
  <c r="AQ62" i="23"/>
  <c r="AP62" i="23"/>
  <c r="AM62" i="23"/>
  <c r="AQ61" i="23"/>
  <c r="AR61" i="23"/>
  <c r="AP61" i="23"/>
  <c r="AO61" i="23"/>
  <c r="AN61" i="23"/>
  <c r="AR60" i="23"/>
  <c r="AQ60" i="23"/>
  <c r="AP60" i="23"/>
  <c r="AO60" i="23"/>
  <c r="AN60" i="23"/>
  <c r="AM60" i="23"/>
  <c r="AR59" i="23"/>
  <c r="AQ59" i="23"/>
  <c r="AP59" i="23"/>
  <c r="AO59" i="23"/>
  <c r="AN59" i="23"/>
  <c r="AM59" i="23"/>
  <c r="AQ58" i="23"/>
  <c r="AP58" i="23"/>
  <c r="AO58" i="23"/>
  <c r="AN58" i="23"/>
  <c r="AP57" i="23"/>
  <c r="AR57" i="23"/>
  <c r="AO57" i="23"/>
  <c r="AN57" i="23"/>
  <c r="AM57" i="23"/>
  <c r="AO56" i="23"/>
  <c r="AR56" i="23"/>
  <c r="AQ56" i="23"/>
  <c r="AM56" i="23"/>
  <c r="AR55" i="23"/>
  <c r="AQ55" i="23"/>
  <c r="AP55" i="23"/>
  <c r="AN55" i="23"/>
  <c r="AM54" i="23"/>
  <c r="AQ54" i="23"/>
  <c r="AP54" i="23"/>
  <c r="AO54" i="23"/>
  <c r="AN53" i="23"/>
  <c r="AR53" i="23"/>
  <c r="AQ53" i="23"/>
  <c r="AP53" i="23"/>
  <c r="AO53" i="23"/>
  <c r="AR52" i="23"/>
  <c r="AQ52" i="23"/>
  <c r="AP52" i="23"/>
  <c r="AO52" i="23"/>
  <c r="AN52" i="23"/>
  <c r="AM52" i="23"/>
  <c r="AQ51" i="23"/>
  <c r="AP51" i="23"/>
  <c r="AO51" i="23"/>
  <c r="AR51" i="23"/>
  <c r="AN51" i="23"/>
  <c r="AM51" i="23"/>
  <c r="AQ50" i="23"/>
  <c r="AP50" i="23"/>
  <c r="AO50" i="23"/>
  <c r="AR49" i="23"/>
  <c r="AP49" i="23"/>
  <c r="AO49" i="23"/>
  <c r="AN49" i="23"/>
  <c r="AM49" i="23"/>
  <c r="AR48" i="23"/>
  <c r="AP48" i="23"/>
  <c r="AO48" i="23"/>
  <c r="AQ48" i="23"/>
  <c r="AN48" i="23"/>
  <c r="AM48" i="23"/>
  <c r="AQ47" i="23"/>
  <c r="AR47" i="23"/>
  <c r="AP47" i="23"/>
  <c r="AN47" i="23"/>
  <c r="AQ46" i="23"/>
  <c r="AM46" i="23"/>
  <c r="AP46" i="23"/>
  <c r="AO46" i="23"/>
  <c r="AO45" i="23"/>
  <c r="AR45" i="23"/>
  <c r="AQ45" i="23"/>
  <c r="AP45" i="23"/>
  <c r="AN45" i="23"/>
  <c r="AQ44" i="23"/>
  <c r="AO44" i="23"/>
  <c r="AR44" i="23"/>
  <c r="AP44" i="23"/>
  <c r="AN44" i="23"/>
  <c r="AM44" i="23"/>
  <c r="AQ43" i="23"/>
  <c r="AR43" i="23"/>
  <c r="AP43" i="23"/>
  <c r="AO43" i="23"/>
  <c r="AN43" i="23"/>
  <c r="AM43" i="23"/>
  <c r="AN42" i="23"/>
  <c r="AQ42" i="23"/>
  <c r="AP42" i="23"/>
  <c r="AO42" i="23"/>
  <c r="AR41" i="23"/>
  <c r="AP41" i="23"/>
  <c r="AO41" i="23"/>
  <c r="AN41" i="23"/>
  <c r="AM41" i="23"/>
  <c r="AR40" i="23"/>
  <c r="AQ40" i="23"/>
  <c r="AO40" i="23"/>
  <c r="AN40" i="23"/>
  <c r="AM40" i="23"/>
  <c r="AQ39" i="23"/>
  <c r="AP39" i="23"/>
  <c r="AN39" i="23"/>
  <c r="AQ38" i="23"/>
  <c r="AP38" i="23"/>
  <c r="AO38" i="23"/>
  <c r="AM38" i="23"/>
  <c r="AR37" i="23"/>
  <c r="AQ37" i="23"/>
  <c r="AP37" i="23"/>
  <c r="AO37" i="23"/>
  <c r="AN37" i="23"/>
  <c r="AR36" i="23"/>
  <c r="AQ36" i="23"/>
  <c r="AP36" i="23"/>
  <c r="AO36" i="23"/>
  <c r="AN36" i="23"/>
  <c r="AM36" i="23"/>
  <c r="AR35" i="23"/>
  <c r="AQ35" i="23"/>
  <c r="AP35" i="23"/>
  <c r="AO35" i="23"/>
  <c r="AN35" i="23"/>
  <c r="AM35" i="23"/>
  <c r="AP34" i="23"/>
  <c r="AQ34" i="23"/>
  <c r="AO34" i="23"/>
  <c r="AM34" i="23"/>
  <c r="AR33" i="23"/>
  <c r="AP33" i="23"/>
  <c r="AO33" i="23"/>
  <c r="AN33" i="23"/>
  <c r="AM33" i="23"/>
  <c r="AR32" i="23"/>
  <c r="AQ32" i="23"/>
  <c r="AO32" i="23"/>
  <c r="AM32" i="23"/>
  <c r="AQ31" i="23"/>
  <c r="AP31" i="23"/>
  <c r="AO31" i="23"/>
  <c r="AR31" i="23"/>
  <c r="AN31" i="23"/>
  <c r="AM31" i="23"/>
  <c r="AR30" i="23"/>
  <c r="AQ30" i="23"/>
  <c r="AP30" i="23"/>
  <c r="AO30" i="23"/>
  <c r="AM30" i="23"/>
  <c r="AR29" i="23"/>
  <c r="AQ29" i="23"/>
  <c r="AP29" i="23"/>
  <c r="AO29" i="23"/>
  <c r="AN29" i="23"/>
  <c r="AR28" i="23"/>
  <c r="AN28" i="23"/>
  <c r="AQ28" i="23"/>
  <c r="AP28" i="23"/>
  <c r="AO28" i="23"/>
  <c r="AM28" i="23"/>
  <c r="AR27" i="23"/>
  <c r="AQ27" i="23"/>
  <c r="AP27" i="23"/>
  <c r="AO27" i="23"/>
  <c r="AN27" i="23"/>
  <c r="AM27" i="23"/>
  <c r="AQ26" i="23"/>
  <c r="AP26" i="23"/>
  <c r="AO26" i="23"/>
  <c r="AN26" i="23"/>
  <c r="AM26" i="23"/>
  <c r="AP25" i="23"/>
  <c r="AM25" i="23"/>
  <c r="AR25" i="23"/>
  <c r="AO25" i="23"/>
  <c r="AN25" i="23"/>
  <c r="AR24" i="23"/>
  <c r="AQ24" i="23"/>
  <c r="AO24" i="23"/>
  <c r="AN24" i="23"/>
  <c r="AM24" i="23"/>
  <c r="AQ23" i="23"/>
  <c r="AP23" i="23"/>
  <c r="AN23" i="23"/>
  <c r="AR22" i="23"/>
  <c r="AQ22" i="23"/>
  <c r="AP22" i="23"/>
  <c r="AO22" i="23"/>
  <c r="AM22" i="23"/>
  <c r="AR21" i="23"/>
  <c r="AQ21" i="23"/>
  <c r="AP21" i="23"/>
  <c r="AO21" i="23"/>
  <c r="AN21" i="23"/>
  <c r="AN20" i="23"/>
  <c r="AR20" i="23"/>
  <c r="AQ20" i="23"/>
  <c r="AP20" i="23"/>
  <c r="AO20" i="23"/>
  <c r="AM20" i="23"/>
  <c r="AP19" i="23"/>
  <c r="AR19" i="23"/>
  <c r="AQ19" i="23"/>
  <c r="AO19" i="23"/>
  <c r="AN19" i="23"/>
  <c r="AM19" i="23"/>
  <c r="AQ18" i="23"/>
  <c r="AP18" i="23"/>
  <c r="AO18" i="23"/>
  <c r="AN18" i="23"/>
  <c r="AM18" i="23"/>
  <c r="AO17" i="23"/>
  <c r="AR17" i="23"/>
  <c r="AP17" i="23"/>
  <c r="AN17" i="23"/>
  <c r="AM17" i="23"/>
  <c r="AR16" i="23"/>
  <c r="AQ16" i="23"/>
  <c r="AO16" i="23"/>
  <c r="AN16" i="23"/>
  <c r="AM16" i="23"/>
  <c r="AQ15" i="23"/>
  <c r="AP15" i="23"/>
  <c r="AN15" i="23"/>
  <c r="AQ14" i="23"/>
  <c r="AR14" i="23"/>
  <c r="AP14" i="23"/>
  <c r="AO14" i="23"/>
  <c r="AM14" i="23"/>
  <c r="AR13" i="23"/>
  <c r="AQ13" i="23"/>
  <c r="AP13" i="23"/>
  <c r="AO13" i="23"/>
  <c r="AN13" i="23"/>
  <c r="AP12" i="23"/>
  <c r="AM12" i="23"/>
  <c r="AR12" i="23"/>
  <c r="AQ12" i="23"/>
  <c r="AO12" i="23"/>
  <c r="AN12" i="23"/>
  <c r="AR11" i="23"/>
  <c r="AQ11" i="23"/>
  <c r="AP11" i="23"/>
  <c r="AO11" i="23"/>
  <c r="AN11" i="23"/>
  <c r="AM11" i="23"/>
  <c r="AQ10" i="23"/>
  <c r="AP10" i="23"/>
  <c r="AO10" i="23"/>
  <c r="AN10" i="23"/>
  <c r="AM10" i="23"/>
  <c r="AM9" i="23"/>
  <c r="AR9" i="23"/>
  <c r="AP9" i="23"/>
  <c r="AO9" i="23"/>
  <c r="AN9" i="23"/>
  <c r="AR8" i="23"/>
  <c r="AQ8" i="23"/>
  <c r="AO8" i="23"/>
  <c r="AN8" i="23"/>
  <c r="AM8" i="23"/>
  <c r="AR7" i="23"/>
  <c r="AQ7" i="23"/>
  <c r="AP7" i="23"/>
  <c r="AN7" i="23"/>
  <c r="AR6" i="23"/>
  <c r="AQ6" i="23"/>
  <c r="AP6" i="23"/>
  <c r="AO6" i="23"/>
  <c r="AM6" i="23"/>
  <c r="AR5" i="23"/>
  <c r="AQ5" i="23"/>
  <c r="AP5" i="23"/>
  <c r="AO5" i="23"/>
  <c r="AN5" i="23"/>
  <c r="AM4" i="23"/>
  <c r="AR4" i="23"/>
  <c r="AQ4" i="23"/>
  <c r="AP4" i="23"/>
  <c r="AO4" i="23"/>
  <c r="AN4" i="23"/>
  <c r="AR3" i="23"/>
  <c r="AQ3" i="23"/>
  <c r="AP3" i="23"/>
  <c r="AO3" i="23"/>
  <c r="AN3" i="23"/>
  <c r="AM3" i="23"/>
  <c r="AR2" i="23"/>
  <c r="AP2" i="23"/>
  <c r="AO2" i="23"/>
  <c r="AN2" i="23"/>
  <c r="AM2" i="23"/>
  <c r="Z4" i="22"/>
  <c r="AA4" i="22" s="1"/>
  <c r="AB4" i="22" s="1"/>
  <c r="AC4" i="22" s="1"/>
  <c r="AD4" i="22" s="1"/>
  <c r="AE4" i="22" s="1"/>
  <c r="AG4" i="22" s="1"/>
  <c r="AF4" i="22"/>
  <c r="AF5" i="22"/>
  <c r="AF6" i="22"/>
  <c r="AF7" i="22"/>
  <c r="AF8" i="22"/>
  <c r="AF9" i="22"/>
  <c r="AF10" i="22"/>
  <c r="AF11" i="22"/>
  <c r="AF12" i="22"/>
  <c r="AF13" i="22"/>
  <c r="AF14" i="22"/>
  <c r="AF15" i="22"/>
  <c r="AF16" i="22"/>
  <c r="AF17" i="22"/>
  <c r="AF18" i="22"/>
  <c r="AF19" i="22"/>
  <c r="AF20" i="22"/>
  <c r="AF21" i="22"/>
  <c r="AF22" i="22"/>
  <c r="AF23" i="22"/>
  <c r="AF24" i="22"/>
  <c r="AF25" i="22"/>
  <c r="AF26" i="22"/>
  <c r="AF27" i="22"/>
  <c r="AF28" i="22"/>
  <c r="AF29" i="22"/>
  <c r="AF30" i="22"/>
  <c r="AF31" i="22"/>
  <c r="AF32" i="22"/>
  <c r="AF33" i="22"/>
  <c r="AF34" i="22"/>
  <c r="AF35" i="22"/>
  <c r="AF36" i="22"/>
  <c r="AF37" i="22"/>
  <c r="AF38" i="22"/>
  <c r="AF39" i="22"/>
  <c r="AF40" i="22"/>
  <c r="AF41" i="22"/>
  <c r="AF42" i="22"/>
  <c r="AF43" i="22"/>
  <c r="AF44" i="22"/>
  <c r="AF45" i="22"/>
  <c r="AF46" i="22"/>
  <c r="AF47" i="22"/>
  <c r="AF48" i="22"/>
  <c r="AF49" i="22"/>
  <c r="AF50" i="22"/>
  <c r="AF51" i="22"/>
  <c r="AF52" i="22"/>
  <c r="AF53" i="22"/>
  <c r="AF54" i="22"/>
  <c r="AF55" i="22"/>
  <c r="AF56" i="22"/>
  <c r="AF57" i="22"/>
  <c r="AF58" i="22"/>
  <c r="AF59" i="22"/>
  <c r="AF60" i="22"/>
  <c r="AF61" i="22"/>
  <c r="AF62" i="22"/>
  <c r="AF63" i="22"/>
  <c r="AF64" i="22"/>
  <c r="AF65" i="22"/>
  <c r="AF66" i="22"/>
  <c r="AF67" i="22"/>
  <c r="AF68" i="22"/>
  <c r="AF69" i="22"/>
  <c r="AF70" i="22"/>
  <c r="AF71" i="22"/>
  <c r="AF72" i="22"/>
  <c r="AF73" i="22"/>
  <c r="AF74" i="22"/>
  <c r="AF75" i="22"/>
  <c r="AF76" i="22"/>
  <c r="AF77" i="22"/>
  <c r="AF78" i="22"/>
  <c r="AF79" i="22"/>
  <c r="AF80" i="22"/>
  <c r="AF81" i="22"/>
  <c r="AF82" i="22"/>
  <c r="AF83" i="22"/>
  <c r="AF84" i="22"/>
  <c r="AF85" i="22"/>
  <c r="AF86" i="22"/>
  <c r="AF87" i="22"/>
  <c r="AF88" i="22"/>
  <c r="AF89" i="22"/>
  <c r="AF90" i="22"/>
  <c r="AF91" i="22"/>
  <c r="AF92" i="22"/>
  <c r="AF93" i="22"/>
  <c r="AF94" i="22"/>
  <c r="AF95" i="22"/>
  <c r="AF96" i="22"/>
  <c r="AF97" i="22"/>
  <c r="AF98" i="22"/>
  <c r="AF99" i="22"/>
  <c r="AF100" i="22"/>
  <c r="AF101" i="22"/>
  <c r="AF102" i="22"/>
  <c r="AF103" i="22"/>
  <c r="AF104" i="22"/>
  <c r="AF105" i="22"/>
  <c r="AF106" i="22"/>
  <c r="AF107" i="22"/>
  <c r="AF108" i="22"/>
  <c r="AF109" i="22"/>
  <c r="AF110" i="22"/>
  <c r="AF111" i="22"/>
  <c r="AF112" i="22"/>
  <c r="AF113" i="22"/>
  <c r="AF114" i="22"/>
  <c r="AF115" i="22"/>
  <c r="AF116" i="22"/>
  <c r="AF117" i="22"/>
  <c r="AF118" i="22"/>
  <c r="AF119" i="22"/>
  <c r="AF120" i="22"/>
  <c r="AF121" i="22"/>
  <c r="AF122" i="22"/>
  <c r="AF123" i="22"/>
  <c r="AF124" i="22"/>
  <c r="AF125" i="22"/>
  <c r="AF126" i="22"/>
  <c r="AF127" i="22"/>
  <c r="AF128" i="22"/>
  <c r="AF129" i="22"/>
  <c r="AF130" i="22"/>
  <c r="AF131" i="22"/>
  <c r="AF132" i="22"/>
  <c r="AF133" i="22"/>
  <c r="AF134" i="22"/>
  <c r="AF135" i="22"/>
  <c r="AF136" i="22"/>
  <c r="AF137" i="22"/>
  <c r="AF138" i="22"/>
  <c r="AF139" i="22"/>
  <c r="AF140" i="22"/>
  <c r="AF141" i="22"/>
  <c r="AF142" i="22"/>
  <c r="AF143" i="22"/>
  <c r="AF144" i="22"/>
  <c r="AF145" i="22"/>
  <c r="AF146" i="22"/>
  <c r="AF147" i="22"/>
  <c r="AF148" i="22"/>
  <c r="AF149" i="22"/>
  <c r="AF150" i="22"/>
  <c r="AF151" i="22"/>
  <c r="AF152" i="22"/>
  <c r="AF153" i="22"/>
  <c r="AF154" i="22"/>
  <c r="AF155" i="22"/>
  <c r="AF156" i="22"/>
  <c r="AF157" i="22"/>
  <c r="AF158" i="22"/>
  <c r="AF3" i="22"/>
  <c r="AC3" i="22"/>
  <c r="AA105" i="22"/>
  <c r="AA7" i="22"/>
  <c r="AA11" i="22"/>
  <c r="AA12" i="22"/>
  <c r="AA19" i="22"/>
  <c r="AA20" i="22"/>
  <c r="AA22" i="22"/>
  <c r="AA23" i="22"/>
  <c r="AA27" i="22"/>
  <c r="AA28" i="22"/>
  <c r="AA30" i="22"/>
  <c r="AA31" i="22"/>
  <c r="AA32" i="22"/>
  <c r="AA35" i="22"/>
  <c r="AA36" i="22"/>
  <c r="AA39" i="22"/>
  <c r="AA43" i="22"/>
  <c r="AA44" i="22"/>
  <c r="AA47" i="22"/>
  <c r="AA51" i="22"/>
  <c r="AA52" i="22"/>
  <c r="AA55" i="22"/>
  <c r="AA59" i="22"/>
  <c r="AA62" i="22"/>
  <c r="AA63" i="22"/>
  <c r="AA67" i="22"/>
  <c r="AA68" i="22"/>
  <c r="AA71" i="22"/>
  <c r="AA72" i="22"/>
  <c r="AA73" i="22"/>
  <c r="AA75" i="22"/>
  <c r="AA76" i="22"/>
  <c r="AA83" i="22"/>
  <c r="AA84" i="22"/>
  <c r="AA87" i="22"/>
  <c r="AA91" i="22"/>
  <c r="AA92" i="22"/>
  <c r="AA94" i="22"/>
  <c r="AA95" i="22"/>
  <c r="AA99" i="22"/>
  <c r="AA100" i="22"/>
  <c r="AA102" i="22"/>
  <c r="AA103" i="22"/>
  <c r="AA104" i="22"/>
  <c r="AA106" i="22"/>
  <c r="AA109" i="22"/>
  <c r="AA112" i="22"/>
  <c r="AA113" i="22"/>
  <c r="AA114" i="22"/>
  <c r="AA115" i="22"/>
  <c r="AA117" i="22"/>
  <c r="AA121" i="22"/>
  <c r="AA124" i="22"/>
  <c r="AA125" i="22"/>
  <c r="AA129" i="22"/>
  <c r="AA133" i="22"/>
  <c r="AA136" i="22"/>
  <c r="AA137" i="22"/>
  <c r="AA141" i="22"/>
  <c r="AA143" i="22"/>
  <c r="AA145" i="22"/>
  <c r="AA146" i="22"/>
  <c r="AA149" i="22"/>
  <c r="AA152" i="22"/>
  <c r="AA157" i="22"/>
  <c r="AA3" i="22"/>
  <c r="Z5" i="22"/>
  <c r="AA5" i="22" s="1"/>
  <c r="AB5" i="22" s="1"/>
  <c r="Z6" i="22"/>
  <c r="AA6" i="22" s="1"/>
  <c r="Z7" i="22"/>
  <c r="Z8" i="22"/>
  <c r="AA8" i="22" s="1"/>
  <c r="Z9" i="22"/>
  <c r="AA9" i="22" s="1"/>
  <c r="Z10" i="22"/>
  <c r="AA10" i="22" s="1"/>
  <c r="Z11" i="22"/>
  <c r="Z12" i="22"/>
  <c r="Z13" i="22"/>
  <c r="AA13" i="22" s="1"/>
  <c r="Z14" i="22"/>
  <c r="AA14" i="22" s="1"/>
  <c r="Z15" i="22"/>
  <c r="AA15" i="22" s="1"/>
  <c r="Z16" i="22"/>
  <c r="AA16" i="22" s="1"/>
  <c r="Z17" i="22"/>
  <c r="AA17" i="22" s="1"/>
  <c r="Z18" i="22"/>
  <c r="AA18" i="22" s="1"/>
  <c r="Z19" i="22"/>
  <c r="Z20" i="22"/>
  <c r="Z21" i="22"/>
  <c r="AA21" i="22" s="1"/>
  <c r="Z22" i="22"/>
  <c r="Z23" i="22"/>
  <c r="Z24" i="22"/>
  <c r="AA24" i="22" s="1"/>
  <c r="Z25" i="22"/>
  <c r="AA25" i="22" s="1"/>
  <c r="Z26" i="22"/>
  <c r="AA26" i="22" s="1"/>
  <c r="Z27" i="22"/>
  <c r="Z28" i="22"/>
  <c r="Z29" i="22"/>
  <c r="AA29" i="22" s="1"/>
  <c r="Z30" i="22"/>
  <c r="Z31" i="22"/>
  <c r="Z32" i="22"/>
  <c r="Z33" i="22"/>
  <c r="AA33" i="22" s="1"/>
  <c r="Z34" i="22"/>
  <c r="AA34" i="22" s="1"/>
  <c r="Z35" i="22"/>
  <c r="Z36" i="22"/>
  <c r="Z37" i="22"/>
  <c r="AA37" i="22" s="1"/>
  <c r="Z38" i="22"/>
  <c r="AA38" i="22" s="1"/>
  <c r="Z39" i="22"/>
  <c r="Z40" i="22"/>
  <c r="AA40" i="22" s="1"/>
  <c r="Z41" i="22"/>
  <c r="AA41" i="22" s="1"/>
  <c r="Z42" i="22"/>
  <c r="AA42" i="22" s="1"/>
  <c r="Z43" i="22"/>
  <c r="Z44" i="22"/>
  <c r="Z45" i="22"/>
  <c r="AA45" i="22" s="1"/>
  <c r="Z46" i="22"/>
  <c r="AA46" i="22" s="1"/>
  <c r="Z47" i="22"/>
  <c r="Z48" i="22"/>
  <c r="AA48" i="22" s="1"/>
  <c r="Z49" i="22"/>
  <c r="AA49" i="22" s="1"/>
  <c r="Z50" i="22"/>
  <c r="AA50" i="22" s="1"/>
  <c r="Z51" i="22"/>
  <c r="Z52" i="22"/>
  <c r="Z53" i="22"/>
  <c r="AA53" i="22" s="1"/>
  <c r="Z54" i="22"/>
  <c r="AA54" i="22" s="1"/>
  <c r="Z55" i="22"/>
  <c r="Z56" i="22"/>
  <c r="AA56" i="22" s="1"/>
  <c r="Z57" i="22"/>
  <c r="AA57" i="22" s="1"/>
  <c r="Z58" i="22"/>
  <c r="AA58" i="22" s="1"/>
  <c r="Z59" i="22"/>
  <c r="Z60" i="22"/>
  <c r="AA60" i="22" s="1"/>
  <c r="Z61" i="22"/>
  <c r="AA61" i="22" s="1"/>
  <c r="Z62" i="22"/>
  <c r="Z63" i="22"/>
  <c r="Z64" i="22"/>
  <c r="AA64" i="22" s="1"/>
  <c r="Z65" i="22"/>
  <c r="AA65" i="22" s="1"/>
  <c r="Z66" i="22"/>
  <c r="AA66" i="22" s="1"/>
  <c r="Z67" i="22"/>
  <c r="Z68" i="22"/>
  <c r="Z69" i="22"/>
  <c r="AA69" i="22" s="1"/>
  <c r="Z70" i="22"/>
  <c r="AA70" i="22" s="1"/>
  <c r="Z71" i="22"/>
  <c r="Z72" i="22"/>
  <c r="Z73" i="22"/>
  <c r="Z74" i="22"/>
  <c r="AA74" i="22" s="1"/>
  <c r="Z75" i="22"/>
  <c r="Z76" i="22"/>
  <c r="Z77" i="22"/>
  <c r="AA77" i="22" s="1"/>
  <c r="Z78" i="22"/>
  <c r="AA78" i="22" s="1"/>
  <c r="Z79" i="22"/>
  <c r="AA79" i="22" s="1"/>
  <c r="Z80" i="22"/>
  <c r="AA80" i="22" s="1"/>
  <c r="Z81" i="22"/>
  <c r="AA81" i="22" s="1"/>
  <c r="Z82" i="22"/>
  <c r="AA82" i="22" s="1"/>
  <c r="Z83" i="22"/>
  <c r="Z84" i="22"/>
  <c r="Z85" i="22"/>
  <c r="AA85" i="22" s="1"/>
  <c r="Z86" i="22"/>
  <c r="AA86" i="22" s="1"/>
  <c r="Z87" i="22"/>
  <c r="Z88" i="22"/>
  <c r="AA88" i="22" s="1"/>
  <c r="Z89" i="22"/>
  <c r="AA89" i="22" s="1"/>
  <c r="Z90" i="22"/>
  <c r="AA90" i="22" s="1"/>
  <c r="Z91" i="22"/>
  <c r="Z92" i="22"/>
  <c r="Z93" i="22"/>
  <c r="AA93" i="22" s="1"/>
  <c r="Z94" i="22"/>
  <c r="Z95" i="22"/>
  <c r="Z96" i="22"/>
  <c r="AA96" i="22" s="1"/>
  <c r="Z97" i="22"/>
  <c r="AA97" i="22" s="1"/>
  <c r="Z98" i="22"/>
  <c r="AA98" i="22" s="1"/>
  <c r="Z99" i="22"/>
  <c r="Z100" i="22"/>
  <c r="Z101" i="22"/>
  <c r="AA101" i="22" s="1"/>
  <c r="Z102" i="22"/>
  <c r="Z103" i="22"/>
  <c r="Z104" i="22"/>
  <c r="Z107" i="22"/>
  <c r="AA107" i="22" s="1"/>
  <c r="Z108" i="22"/>
  <c r="AA108" i="22" s="1"/>
  <c r="Z109" i="22"/>
  <c r="Z110" i="22"/>
  <c r="AA110" i="22" s="1"/>
  <c r="Z111" i="22"/>
  <c r="AA111" i="22" s="1"/>
  <c r="Z112" i="22"/>
  <c r="Z113" i="22"/>
  <c r="Z114" i="22"/>
  <c r="Z115" i="22"/>
  <c r="Z116" i="22"/>
  <c r="AA116" i="22" s="1"/>
  <c r="Z117" i="22"/>
  <c r="Z118" i="22"/>
  <c r="AA118" i="22" s="1"/>
  <c r="Z119" i="22"/>
  <c r="AA119" i="22" s="1"/>
  <c r="Z120" i="22"/>
  <c r="AA120" i="22" s="1"/>
  <c r="Z121" i="22"/>
  <c r="Z122" i="22"/>
  <c r="AA122" i="22" s="1"/>
  <c r="Z123" i="22"/>
  <c r="AA123" i="22" s="1"/>
  <c r="Z124" i="22"/>
  <c r="Z125" i="22"/>
  <c r="Z126" i="22"/>
  <c r="AA126" i="22" s="1"/>
  <c r="Z127" i="22"/>
  <c r="AA127" i="22" s="1"/>
  <c r="Z128" i="22"/>
  <c r="AA128" i="22" s="1"/>
  <c r="Z129" i="22"/>
  <c r="Z130" i="22"/>
  <c r="AA130" i="22" s="1"/>
  <c r="Z131" i="22"/>
  <c r="AA131" i="22" s="1"/>
  <c r="Z132" i="22"/>
  <c r="AA132" i="22" s="1"/>
  <c r="Z133" i="22"/>
  <c r="Z134" i="22"/>
  <c r="AA134" i="22" s="1"/>
  <c r="Z135" i="22"/>
  <c r="AA135" i="22" s="1"/>
  <c r="Z136" i="22"/>
  <c r="Z137" i="22"/>
  <c r="Z138" i="22"/>
  <c r="AA138" i="22" s="1"/>
  <c r="Z139" i="22"/>
  <c r="AA139" i="22" s="1"/>
  <c r="Z140" i="22"/>
  <c r="AA140" i="22" s="1"/>
  <c r="Z141" i="22"/>
  <c r="Z142" i="22"/>
  <c r="AA142" i="22" s="1"/>
  <c r="Z143" i="22"/>
  <c r="Z144" i="22"/>
  <c r="AA144" i="22" s="1"/>
  <c r="Z145" i="22"/>
  <c r="Z146" i="22"/>
  <c r="Z147" i="22"/>
  <c r="AA147" i="22" s="1"/>
  <c r="Z148" i="22"/>
  <c r="AA148" i="22" s="1"/>
  <c r="Z149" i="22"/>
  <c r="Z150" i="22"/>
  <c r="AA150" i="22" s="1"/>
  <c r="Z151" i="22"/>
  <c r="AA151" i="22" s="1"/>
  <c r="Z152" i="22"/>
  <c r="Z153" i="22"/>
  <c r="AA153" i="22" s="1"/>
  <c r="Z154" i="22"/>
  <c r="AA154" i="22" s="1"/>
  <c r="Z155" i="22"/>
  <c r="AA155" i="22" s="1"/>
  <c r="Z156" i="22"/>
  <c r="AA156" i="22" s="1"/>
  <c r="Z157" i="22"/>
  <c r="Z158" i="22"/>
  <c r="AA158" i="22" s="1"/>
  <c r="X8" i="22"/>
  <c r="X9" i="22"/>
  <c r="X10" i="22"/>
  <c r="X18" i="22"/>
  <c r="X32" i="22"/>
  <c r="X40" i="22"/>
  <c r="X41" i="22"/>
  <c r="X42" i="22"/>
  <c r="X48" i="22"/>
  <c r="X49" i="22"/>
  <c r="X50" i="22"/>
  <c r="X52" i="22"/>
  <c r="X57" i="22"/>
  <c r="X58" i="22"/>
  <c r="X66" i="22"/>
  <c r="X77" i="22"/>
  <c r="X88" i="22"/>
  <c r="X96" i="22"/>
  <c r="X97" i="22"/>
  <c r="X104" i="22"/>
  <c r="X107" i="22"/>
  <c r="X114" i="22"/>
  <c r="X115" i="22"/>
  <c r="X116" i="22"/>
  <c r="X124" i="22"/>
  <c r="X136" i="22"/>
  <c r="X144" i="22"/>
  <c r="X145" i="22"/>
  <c r="X152" i="22"/>
  <c r="X153" i="22"/>
  <c r="X154" i="22"/>
  <c r="X3" i="22"/>
  <c r="W4" i="22"/>
  <c r="X4" i="22" s="1"/>
  <c r="W5" i="22"/>
  <c r="X5" i="22" s="1"/>
  <c r="W6" i="22"/>
  <c r="X6" i="22" s="1"/>
  <c r="W7" i="22"/>
  <c r="W8" i="22"/>
  <c r="W9" i="22"/>
  <c r="W10" i="22"/>
  <c r="W11" i="22"/>
  <c r="X11" i="22" s="1"/>
  <c r="W12" i="22"/>
  <c r="X12" i="22" s="1"/>
  <c r="W13" i="22"/>
  <c r="X13" i="22" s="1"/>
  <c r="W14" i="22"/>
  <c r="X14" i="22" s="1"/>
  <c r="W15" i="22"/>
  <c r="W16" i="22"/>
  <c r="W17" i="22"/>
  <c r="X17" i="22" s="1"/>
  <c r="W18" i="22"/>
  <c r="W19" i="22"/>
  <c r="X19" i="22" s="1"/>
  <c r="W20" i="22"/>
  <c r="X20" i="22" s="1"/>
  <c r="W21" i="22"/>
  <c r="X21" i="22" s="1"/>
  <c r="W22" i="22"/>
  <c r="X22" i="22" s="1"/>
  <c r="W23" i="22"/>
  <c r="W24" i="22"/>
  <c r="X24" i="22" s="1"/>
  <c r="W25" i="22"/>
  <c r="X25" i="22" s="1"/>
  <c r="W26" i="22"/>
  <c r="X26" i="22" s="1"/>
  <c r="W27" i="22"/>
  <c r="X27" i="22" s="1"/>
  <c r="W28" i="22"/>
  <c r="X28" i="22" s="1"/>
  <c r="W29" i="22"/>
  <c r="X29" i="22" s="1"/>
  <c r="W30" i="22"/>
  <c r="X30" i="22" s="1"/>
  <c r="W31" i="22"/>
  <c r="W32" i="22"/>
  <c r="W33" i="22"/>
  <c r="X33" i="22" s="1"/>
  <c r="W34" i="22"/>
  <c r="W35" i="22"/>
  <c r="X35" i="22" s="1"/>
  <c r="W36" i="22"/>
  <c r="X36" i="22" s="1"/>
  <c r="W37" i="22"/>
  <c r="X37" i="22" s="1"/>
  <c r="W38" i="22"/>
  <c r="W39" i="22"/>
  <c r="W40" i="22"/>
  <c r="W41" i="22"/>
  <c r="W42" i="22"/>
  <c r="W43" i="22"/>
  <c r="X43" i="22" s="1"/>
  <c r="W44" i="22"/>
  <c r="X44" i="22" s="1"/>
  <c r="W45" i="22"/>
  <c r="X45" i="22" s="1"/>
  <c r="W46" i="22"/>
  <c r="X46" i="22" s="1"/>
  <c r="W47" i="22"/>
  <c r="W48" i="22"/>
  <c r="W49" i="22"/>
  <c r="W50" i="22"/>
  <c r="W51" i="22"/>
  <c r="X51" i="22" s="1"/>
  <c r="W52" i="22"/>
  <c r="W53" i="22"/>
  <c r="X53" i="22" s="1"/>
  <c r="W54" i="22"/>
  <c r="X54" i="22" s="1"/>
  <c r="W55" i="22"/>
  <c r="W56" i="22"/>
  <c r="W57" i="22"/>
  <c r="W58" i="22"/>
  <c r="W59" i="22"/>
  <c r="X59" i="22" s="1"/>
  <c r="W60" i="22"/>
  <c r="X60" i="22" s="1"/>
  <c r="W61" i="22"/>
  <c r="X61" i="22" s="1"/>
  <c r="W62" i="22"/>
  <c r="X62" i="22" s="1"/>
  <c r="W63" i="22"/>
  <c r="W64" i="22"/>
  <c r="W65" i="22"/>
  <c r="X65" i="22" s="1"/>
  <c r="W66" i="22"/>
  <c r="W67" i="22"/>
  <c r="X67" i="22" s="1"/>
  <c r="W68" i="22"/>
  <c r="X68" i="22" s="1"/>
  <c r="W69" i="22"/>
  <c r="X69" i="22" s="1"/>
  <c r="W70" i="22"/>
  <c r="X70" i="22" s="1"/>
  <c r="W71" i="22"/>
  <c r="W72" i="22"/>
  <c r="X72" i="22" s="1"/>
  <c r="W73" i="22"/>
  <c r="X73" i="22" s="1"/>
  <c r="W74" i="22"/>
  <c r="X74" i="22" s="1"/>
  <c r="W75" i="22"/>
  <c r="X75" i="22" s="1"/>
  <c r="W76" i="22"/>
  <c r="X76" i="22" s="1"/>
  <c r="W77" i="22"/>
  <c r="W78" i="22"/>
  <c r="X78" i="22" s="1"/>
  <c r="W79" i="22"/>
  <c r="X80" i="22" s="1"/>
  <c r="W80" i="22"/>
  <c r="W81" i="22"/>
  <c r="X81" i="22" s="1"/>
  <c r="W82" i="22"/>
  <c r="X82" i="22" s="1"/>
  <c r="W83" i="22"/>
  <c r="X83" i="22" s="1"/>
  <c r="W84" i="22"/>
  <c r="X84" i="22" s="1"/>
  <c r="W85" i="22"/>
  <c r="X85" i="22" s="1"/>
  <c r="W86" i="22"/>
  <c r="X86" i="22" s="1"/>
  <c r="W87" i="22"/>
  <c r="W88" i="22"/>
  <c r="W89" i="22"/>
  <c r="X89" i="22" s="1"/>
  <c r="W90" i="22"/>
  <c r="X90" i="22" s="1"/>
  <c r="W91" i="22"/>
  <c r="X91" i="22" s="1"/>
  <c r="W92" i="22"/>
  <c r="X92" i="22" s="1"/>
  <c r="W93" i="22"/>
  <c r="X93" i="22" s="1"/>
  <c r="W94" i="22"/>
  <c r="X94" i="22" s="1"/>
  <c r="W95" i="22"/>
  <c r="W96" i="22"/>
  <c r="W97" i="22"/>
  <c r="W98" i="22"/>
  <c r="X98" i="22" s="1"/>
  <c r="W99" i="22"/>
  <c r="X99" i="22" s="1"/>
  <c r="W100" i="22"/>
  <c r="X100" i="22" s="1"/>
  <c r="W101" i="22"/>
  <c r="X101" i="22" s="1"/>
  <c r="W102" i="22"/>
  <c r="W103" i="22"/>
  <c r="W104" i="22"/>
  <c r="W105" i="22"/>
  <c r="X105" i="22" s="1"/>
  <c r="W106" i="22"/>
  <c r="W107" i="22"/>
  <c r="W108" i="22"/>
  <c r="X108" i="22" s="1"/>
  <c r="W109" i="22"/>
  <c r="X109" i="22" s="1"/>
  <c r="W110" i="22"/>
  <c r="X110" i="22" s="1"/>
  <c r="W111" i="22"/>
  <c r="W112" i="22"/>
  <c r="W113" i="22"/>
  <c r="X113" i="22" s="1"/>
  <c r="W114" i="22"/>
  <c r="W115" i="22"/>
  <c r="W116" i="22"/>
  <c r="W117" i="22"/>
  <c r="X117" i="22" s="1"/>
  <c r="W118" i="22"/>
  <c r="X118" i="22" s="1"/>
  <c r="W119" i="22"/>
  <c r="W120" i="22"/>
  <c r="X120" i="22" s="1"/>
  <c r="W121" i="22"/>
  <c r="X121" i="22" s="1"/>
  <c r="W122" i="22"/>
  <c r="X122" i="22" s="1"/>
  <c r="W123" i="22"/>
  <c r="X123" i="22" s="1"/>
  <c r="W124" i="22"/>
  <c r="W125" i="22"/>
  <c r="X125" i="22" s="1"/>
  <c r="W126" i="22"/>
  <c r="X126" i="22" s="1"/>
  <c r="W127" i="22"/>
  <c r="X128" i="22" s="1"/>
  <c r="W128" i="22"/>
  <c r="W129" i="22"/>
  <c r="X129" i="22" s="1"/>
  <c r="W130" i="22"/>
  <c r="X130" i="22" s="1"/>
  <c r="W131" i="22"/>
  <c r="X131" i="22" s="1"/>
  <c r="W132" i="22"/>
  <c r="X132" i="22" s="1"/>
  <c r="W133" i="22"/>
  <c r="X133" i="22" s="1"/>
  <c r="W134" i="22"/>
  <c r="X134" i="22" s="1"/>
  <c r="W135" i="22"/>
  <c r="W136" i="22"/>
  <c r="W137" i="22"/>
  <c r="X137" i="22" s="1"/>
  <c r="W138" i="22"/>
  <c r="X138" i="22" s="1"/>
  <c r="W139" i="22"/>
  <c r="X139" i="22" s="1"/>
  <c r="W140" i="22"/>
  <c r="X140" i="22" s="1"/>
  <c r="W141" i="22"/>
  <c r="X141" i="22" s="1"/>
  <c r="W142" i="22"/>
  <c r="X142" i="22" s="1"/>
  <c r="W143" i="22"/>
  <c r="W144" i="22"/>
  <c r="W145" i="22"/>
  <c r="W146" i="22"/>
  <c r="X146" i="22" s="1"/>
  <c r="W147" i="22"/>
  <c r="X147" i="22" s="1"/>
  <c r="W148" i="22"/>
  <c r="X148" i="22" s="1"/>
  <c r="W149" i="22"/>
  <c r="X149" i="22" s="1"/>
  <c r="W150" i="22"/>
  <c r="W151" i="22"/>
  <c r="W152" i="22"/>
  <c r="W153" i="22"/>
  <c r="W154" i="22"/>
  <c r="W155" i="22"/>
  <c r="X155" i="22" s="1"/>
  <c r="W156" i="22"/>
  <c r="X156" i="22" s="1"/>
  <c r="W157" i="22"/>
  <c r="X157" i="22" s="1"/>
  <c r="W158" i="22"/>
  <c r="X158" i="22" s="1"/>
  <c r="W3" i="22"/>
  <c r="U105" i="22"/>
  <c r="Q159" i="22"/>
  <c r="O159" i="22"/>
  <c r="V2" i="22"/>
  <c r="U159" i="1"/>
  <c r="U4" i="22"/>
  <c r="U5" i="22"/>
  <c r="S5" i="22" s="1"/>
  <c r="U6" i="22"/>
  <c r="U7" i="22"/>
  <c r="U8" i="22"/>
  <c r="U9" i="22"/>
  <c r="U10" i="22"/>
  <c r="S10" i="22" s="1"/>
  <c r="U11" i="22"/>
  <c r="S11" i="22" s="1"/>
  <c r="U12" i="22"/>
  <c r="U13" i="22"/>
  <c r="S13" i="22" s="1"/>
  <c r="U14" i="22"/>
  <c r="U15" i="22"/>
  <c r="U16" i="22"/>
  <c r="U17" i="22"/>
  <c r="U18" i="22"/>
  <c r="S18" i="22" s="1"/>
  <c r="U19" i="22"/>
  <c r="S19" i="22" s="1"/>
  <c r="U20" i="22"/>
  <c r="U21" i="22"/>
  <c r="S21" i="22" s="1"/>
  <c r="U22" i="22"/>
  <c r="U23" i="22"/>
  <c r="U24" i="22"/>
  <c r="U25" i="22"/>
  <c r="U26" i="22"/>
  <c r="U27" i="22"/>
  <c r="S27" i="22" s="1"/>
  <c r="U28" i="22"/>
  <c r="U29" i="22"/>
  <c r="S29" i="22" s="1"/>
  <c r="U30" i="22"/>
  <c r="U31" i="22"/>
  <c r="U32" i="22"/>
  <c r="U33" i="22"/>
  <c r="U34" i="22"/>
  <c r="U35" i="22"/>
  <c r="S35" i="22" s="1"/>
  <c r="U36" i="22"/>
  <c r="U37" i="22"/>
  <c r="S37" i="22" s="1"/>
  <c r="U38" i="22"/>
  <c r="U39" i="22"/>
  <c r="U40" i="22"/>
  <c r="U41" i="22"/>
  <c r="U42" i="22"/>
  <c r="U43" i="22"/>
  <c r="S43" i="22" s="1"/>
  <c r="U44" i="22"/>
  <c r="U45" i="22"/>
  <c r="S45" i="22" s="1"/>
  <c r="U46" i="22"/>
  <c r="U47" i="22"/>
  <c r="U48" i="22"/>
  <c r="U49" i="22"/>
  <c r="U50" i="22"/>
  <c r="S50" i="22" s="1"/>
  <c r="U51" i="22"/>
  <c r="S51" i="22" s="1"/>
  <c r="U52" i="22"/>
  <c r="U53" i="22"/>
  <c r="S53" i="22" s="1"/>
  <c r="U54" i="22"/>
  <c r="U55" i="22"/>
  <c r="U56" i="22"/>
  <c r="U57" i="22"/>
  <c r="U58" i="22"/>
  <c r="U59" i="22"/>
  <c r="S59" i="22" s="1"/>
  <c r="U60" i="22"/>
  <c r="U61" i="22"/>
  <c r="U62" i="22"/>
  <c r="U63" i="22"/>
  <c r="U64" i="22"/>
  <c r="U65" i="22"/>
  <c r="U66" i="22"/>
  <c r="U67" i="22"/>
  <c r="S67" i="22" s="1"/>
  <c r="U68" i="22"/>
  <c r="U69" i="22"/>
  <c r="U70" i="22"/>
  <c r="U71" i="22"/>
  <c r="U72" i="22"/>
  <c r="U73" i="22"/>
  <c r="U74" i="22"/>
  <c r="S74" i="22" s="1"/>
  <c r="U75" i="22"/>
  <c r="S75" i="22" s="1"/>
  <c r="U76" i="22"/>
  <c r="U77" i="22"/>
  <c r="U78" i="22"/>
  <c r="U79" i="22"/>
  <c r="U80" i="22"/>
  <c r="U81" i="22"/>
  <c r="U82" i="22"/>
  <c r="S82" i="22" s="1"/>
  <c r="U83" i="22"/>
  <c r="S83" i="22" s="1"/>
  <c r="U84" i="22"/>
  <c r="U85" i="22"/>
  <c r="U86" i="22"/>
  <c r="U87" i="22"/>
  <c r="U88" i="22"/>
  <c r="U89" i="22"/>
  <c r="U90" i="22"/>
  <c r="U91" i="22"/>
  <c r="S91" i="22" s="1"/>
  <c r="U92" i="22"/>
  <c r="U93" i="22"/>
  <c r="U94" i="22"/>
  <c r="U95" i="22"/>
  <c r="U96" i="22"/>
  <c r="U97" i="22"/>
  <c r="U98" i="22"/>
  <c r="U99" i="22"/>
  <c r="S99" i="22" s="1"/>
  <c r="U100" i="22"/>
  <c r="U101" i="22"/>
  <c r="U102" i="22"/>
  <c r="U103" i="22"/>
  <c r="U104" i="22"/>
  <c r="U106" i="22"/>
  <c r="U107" i="22"/>
  <c r="S107" i="22" s="1"/>
  <c r="U108" i="22"/>
  <c r="U109" i="22"/>
  <c r="U110" i="22"/>
  <c r="U111" i="22"/>
  <c r="U112" i="22"/>
  <c r="U113" i="22"/>
  <c r="U114" i="22"/>
  <c r="S114" i="22" s="1"/>
  <c r="U115" i="22"/>
  <c r="S115" i="22" s="1"/>
  <c r="U116" i="22"/>
  <c r="U117" i="22"/>
  <c r="S117" i="22" s="1"/>
  <c r="U118" i="22"/>
  <c r="U119" i="22"/>
  <c r="U120" i="22"/>
  <c r="U121" i="22"/>
  <c r="U122" i="22"/>
  <c r="U123" i="22"/>
  <c r="S123" i="22" s="1"/>
  <c r="U124" i="22"/>
  <c r="U125" i="22"/>
  <c r="S125" i="22" s="1"/>
  <c r="U126" i="22"/>
  <c r="U127" i="22"/>
  <c r="U128" i="22"/>
  <c r="U129" i="22"/>
  <c r="U130" i="22"/>
  <c r="U131" i="22"/>
  <c r="S131" i="22" s="1"/>
  <c r="U132" i="22"/>
  <c r="U133" i="22"/>
  <c r="S133" i="22" s="1"/>
  <c r="U134" i="22"/>
  <c r="U135" i="22"/>
  <c r="U136" i="22"/>
  <c r="U137" i="22"/>
  <c r="U138" i="22"/>
  <c r="S138" i="22" s="1"/>
  <c r="U139" i="22"/>
  <c r="S139" i="22" s="1"/>
  <c r="U140" i="22"/>
  <c r="U141" i="22"/>
  <c r="S141" i="22" s="1"/>
  <c r="U142" i="22"/>
  <c r="U143" i="22"/>
  <c r="U144" i="22"/>
  <c r="U145" i="22"/>
  <c r="U146" i="22"/>
  <c r="S146" i="22" s="1"/>
  <c r="U147" i="22"/>
  <c r="S147" i="22" s="1"/>
  <c r="U148" i="22"/>
  <c r="U149" i="22"/>
  <c r="S149" i="22" s="1"/>
  <c r="U150" i="22"/>
  <c r="U151" i="22"/>
  <c r="U152" i="22"/>
  <c r="U153" i="22"/>
  <c r="U154" i="22"/>
  <c r="U155" i="22"/>
  <c r="S155" i="22" s="1"/>
  <c r="U156" i="22"/>
  <c r="U157" i="22"/>
  <c r="S157" i="22" s="1"/>
  <c r="U158" i="22"/>
  <c r="U3" i="22"/>
  <c r="R4" i="22"/>
  <c r="V4" i="22" s="1"/>
  <c r="R5" i="22"/>
  <c r="V5" i="22" s="1"/>
  <c r="T5" i="22" s="1"/>
  <c r="R6" i="22"/>
  <c r="V6" i="22" s="1"/>
  <c r="R7" i="22"/>
  <c r="V7" i="22" s="1"/>
  <c r="R8" i="22"/>
  <c r="V8" i="22" s="1"/>
  <c r="R9" i="22"/>
  <c r="V9" i="22" s="1"/>
  <c r="T9" i="22" s="1"/>
  <c r="R10" i="22"/>
  <c r="V10" i="22" s="1"/>
  <c r="R11" i="22"/>
  <c r="V11" i="22" s="1"/>
  <c r="R12" i="22"/>
  <c r="V12" i="22" s="1"/>
  <c r="R13" i="22"/>
  <c r="V13" i="22" s="1"/>
  <c r="T13" i="22" s="1"/>
  <c r="R14" i="22"/>
  <c r="V14" i="22" s="1"/>
  <c r="R15" i="22"/>
  <c r="V15" i="22" s="1"/>
  <c r="R16" i="22"/>
  <c r="V16" i="22" s="1"/>
  <c r="R17" i="22"/>
  <c r="V17" i="22" s="1"/>
  <c r="R18" i="22"/>
  <c r="V18" i="22" s="1"/>
  <c r="R19" i="22"/>
  <c r="V19" i="22" s="1"/>
  <c r="R20" i="22"/>
  <c r="V20" i="22" s="1"/>
  <c r="R21" i="22"/>
  <c r="V21" i="22" s="1"/>
  <c r="T21" i="22" s="1"/>
  <c r="R22" i="22"/>
  <c r="V22" i="22" s="1"/>
  <c r="R23" i="22"/>
  <c r="V23" i="22" s="1"/>
  <c r="R24" i="22"/>
  <c r="V24" i="22" s="1"/>
  <c r="R25" i="22"/>
  <c r="V25" i="22" s="1"/>
  <c r="R26" i="22"/>
  <c r="V26" i="22" s="1"/>
  <c r="R27" i="22"/>
  <c r="V27" i="22" s="1"/>
  <c r="R28" i="22"/>
  <c r="V28" i="22" s="1"/>
  <c r="R29" i="22"/>
  <c r="V29" i="22" s="1"/>
  <c r="T29" i="22" s="1"/>
  <c r="R30" i="22"/>
  <c r="V30" i="22" s="1"/>
  <c r="R31" i="22"/>
  <c r="V31" i="22" s="1"/>
  <c r="R32" i="22"/>
  <c r="V32" i="22" s="1"/>
  <c r="R33" i="22"/>
  <c r="V33" i="22" s="1"/>
  <c r="R34" i="22"/>
  <c r="V34" i="22" s="1"/>
  <c r="R35" i="22"/>
  <c r="V35" i="22" s="1"/>
  <c r="R36" i="22"/>
  <c r="V36" i="22" s="1"/>
  <c r="R37" i="22"/>
  <c r="V37" i="22" s="1"/>
  <c r="T37" i="22" s="1"/>
  <c r="R38" i="22"/>
  <c r="V38" i="22" s="1"/>
  <c r="R39" i="22"/>
  <c r="V39" i="22" s="1"/>
  <c r="R40" i="22"/>
  <c r="V40" i="22" s="1"/>
  <c r="R41" i="22"/>
  <c r="V41" i="22" s="1"/>
  <c r="R42" i="22"/>
  <c r="V42" i="22" s="1"/>
  <c r="R43" i="22"/>
  <c r="V43" i="22" s="1"/>
  <c r="R44" i="22"/>
  <c r="V44" i="22" s="1"/>
  <c r="R45" i="22"/>
  <c r="V45" i="22" s="1"/>
  <c r="T45" i="22" s="1"/>
  <c r="R46" i="22"/>
  <c r="V46" i="22" s="1"/>
  <c r="R47" i="22"/>
  <c r="V47" i="22" s="1"/>
  <c r="R48" i="22"/>
  <c r="V48" i="22" s="1"/>
  <c r="R49" i="22"/>
  <c r="V49" i="22" s="1"/>
  <c r="R50" i="22"/>
  <c r="V50" i="22" s="1"/>
  <c r="R51" i="22"/>
  <c r="V51" i="22" s="1"/>
  <c r="R52" i="22"/>
  <c r="V52" i="22" s="1"/>
  <c r="R53" i="22"/>
  <c r="V53" i="22" s="1"/>
  <c r="T53" i="22" s="1"/>
  <c r="R54" i="22"/>
  <c r="V54" i="22" s="1"/>
  <c r="R55" i="22"/>
  <c r="V55" i="22" s="1"/>
  <c r="R56" i="22"/>
  <c r="V56" i="22" s="1"/>
  <c r="R57" i="22"/>
  <c r="V57" i="22" s="1"/>
  <c r="R58" i="22"/>
  <c r="V58" i="22" s="1"/>
  <c r="R59" i="22"/>
  <c r="V59" i="22" s="1"/>
  <c r="R60" i="22"/>
  <c r="V60" i="22" s="1"/>
  <c r="R61" i="22"/>
  <c r="V61" i="22" s="1"/>
  <c r="T61" i="22" s="1"/>
  <c r="R62" i="22"/>
  <c r="V62" i="22" s="1"/>
  <c r="R63" i="22"/>
  <c r="V63" i="22" s="1"/>
  <c r="R64" i="22"/>
  <c r="V64" i="22" s="1"/>
  <c r="R65" i="22"/>
  <c r="V65" i="22" s="1"/>
  <c r="R66" i="22"/>
  <c r="V66" i="22" s="1"/>
  <c r="R67" i="22"/>
  <c r="V67" i="22" s="1"/>
  <c r="R68" i="22"/>
  <c r="V68" i="22" s="1"/>
  <c r="R69" i="22"/>
  <c r="V69" i="22" s="1"/>
  <c r="T69" i="22" s="1"/>
  <c r="R70" i="22"/>
  <c r="V70" i="22" s="1"/>
  <c r="R71" i="22"/>
  <c r="V71" i="22" s="1"/>
  <c r="R72" i="22"/>
  <c r="V72" i="22" s="1"/>
  <c r="R73" i="22"/>
  <c r="V73" i="22" s="1"/>
  <c r="R74" i="22"/>
  <c r="V74" i="22" s="1"/>
  <c r="R75" i="22"/>
  <c r="V75" i="22" s="1"/>
  <c r="R76" i="22"/>
  <c r="V76" i="22" s="1"/>
  <c r="R77" i="22"/>
  <c r="V77" i="22" s="1"/>
  <c r="T77" i="22" s="1"/>
  <c r="R78" i="22"/>
  <c r="V78" i="22" s="1"/>
  <c r="R79" i="22"/>
  <c r="V79" i="22" s="1"/>
  <c r="R80" i="22"/>
  <c r="V80" i="22" s="1"/>
  <c r="R81" i="22"/>
  <c r="V81" i="22" s="1"/>
  <c r="R82" i="22"/>
  <c r="V82" i="22" s="1"/>
  <c r="R83" i="22"/>
  <c r="V83" i="22" s="1"/>
  <c r="R84" i="22"/>
  <c r="V84" i="22" s="1"/>
  <c r="R85" i="22"/>
  <c r="V85" i="22" s="1"/>
  <c r="T85" i="22" s="1"/>
  <c r="R86" i="22"/>
  <c r="V86" i="22" s="1"/>
  <c r="R87" i="22"/>
  <c r="V87" i="22" s="1"/>
  <c r="R88" i="22"/>
  <c r="V88" i="22" s="1"/>
  <c r="R89" i="22"/>
  <c r="V89" i="22" s="1"/>
  <c r="R90" i="22"/>
  <c r="V90" i="22" s="1"/>
  <c r="R91" i="22"/>
  <c r="V91" i="22" s="1"/>
  <c r="R92" i="22"/>
  <c r="V92" i="22" s="1"/>
  <c r="R93" i="22"/>
  <c r="V93" i="22" s="1"/>
  <c r="T93" i="22" s="1"/>
  <c r="R94" i="22"/>
  <c r="V94" i="22" s="1"/>
  <c r="R95" i="22"/>
  <c r="V95" i="22" s="1"/>
  <c r="R96" i="22"/>
  <c r="V96" i="22" s="1"/>
  <c r="R97" i="22"/>
  <c r="V97" i="22" s="1"/>
  <c r="R98" i="22"/>
  <c r="V98" i="22" s="1"/>
  <c r="R99" i="22"/>
  <c r="V99" i="22" s="1"/>
  <c r="R100" i="22"/>
  <c r="V100" i="22" s="1"/>
  <c r="R101" i="22"/>
  <c r="V101" i="22" s="1"/>
  <c r="T101" i="22" s="1"/>
  <c r="R102" i="22"/>
  <c r="V102" i="22" s="1"/>
  <c r="R103" i="22"/>
  <c r="V103" i="22" s="1"/>
  <c r="R104" i="22"/>
  <c r="V104" i="22" s="1"/>
  <c r="R105" i="22"/>
  <c r="V105" i="22" s="1"/>
  <c r="R106" i="22"/>
  <c r="V106" i="22" s="1"/>
  <c r="R107" i="22"/>
  <c r="V107" i="22" s="1"/>
  <c r="R108" i="22"/>
  <c r="V108" i="22" s="1"/>
  <c r="R109" i="22"/>
  <c r="V109" i="22" s="1"/>
  <c r="T109" i="22" s="1"/>
  <c r="R110" i="22"/>
  <c r="V110" i="22" s="1"/>
  <c r="R111" i="22"/>
  <c r="V111" i="22" s="1"/>
  <c r="R112" i="22"/>
  <c r="V112" i="22" s="1"/>
  <c r="R113" i="22"/>
  <c r="V113" i="22" s="1"/>
  <c r="R114" i="22"/>
  <c r="V114" i="22" s="1"/>
  <c r="R115" i="22"/>
  <c r="V115" i="22" s="1"/>
  <c r="R116" i="22"/>
  <c r="V116" i="22" s="1"/>
  <c r="R117" i="22"/>
  <c r="V117" i="22" s="1"/>
  <c r="T117" i="22" s="1"/>
  <c r="R118" i="22"/>
  <c r="V118" i="22" s="1"/>
  <c r="R119" i="22"/>
  <c r="V119" i="22" s="1"/>
  <c r="R120" i="22"/>
  <c r="V120" i="22" s="1"/>
  <c r="R121" i="22"/>
  <c r="V121" i="22" s="1"/>
  <c r="R122" i="22"/>
  <c r="V122" i="22" s="1"/>
  <c r="R123" i="22"/>
  <c r="V123" i="22" s="1"/>
  <c r="R124" i="22"/>
  <c r="V124" i="22" s="1"/>
  <c r="R125" i="22"/>
  <c r="V125" i="22" s="1"/>
  <c r="T125" i="22" s="1"/>
  <c r="R126" i="22"/>
  <c r="V126" i="22" s="1"/>
  <c r="R127" i="22"/>
  <c r="V127" i="22" s="1"/>
  <c r="R128" i="22"/>
  <c r="V128" i="22" s="1"/>
  <c r="R129" i="22"/>
  <c r="V129" i="22" s="1"/>
  <c r="R130" i="22"/>
  <c r="V130" i="22" s="1"/>
  <c r="R131" i="22"/>
  <c r="V131" i="22" s="1"/>
  <c r="R132" i="22"/>
  <c r="V132" i="22" s="1"/>
  <c r="R133" i="22"/>
  <c r="V133" i="22" s="1"/>
  <c r="T133" i="22" s="1"/>
  <c r="R134" i="22"/>
  <c r="V134" i="22" s="1"/>
  <c r="R135" i="22"/>
  <c r="V135" i="22" s="1"/>
  <c r="R136" i="22"/>
  <c r="V136" i="22" s="1"/>
  <c r="R137" i="22"/>
  <c r="V137" i="22" s="1"/>
  <c r="R138" i="22"/>
  <c r="V138" i="22" s="1"/>
  <c r="R139" i="22"/>
  <c r="V139" i="22" s="1"/>
  <c r="R140" i="22"/>
  <c r="V140" i="22" s="1"/>
  <c r="R141" i="22"/>
  <c r="V141" i="22" s="1"/>
  <c r="T141" i="22" s="1"/>
  <c r="R142" i="22"/>
  <c r="V142" i="22" s="1"/>
  <c r="R143" i="22"/>
  <c r="V143" i="22" s="1"/>
  <c r="R144" i="22"/>
  <c r="V144" i="22" s="1"/>
  <c r="R145" i="22"/>
  <c r="V145" i="22" s="1"/>
  <c r="R146" i="22"/>
  <c r="V146" i="22" s="1"/>
  <c r="R147" i="22"/>
  <c r="V147" i="22" s="1"/>
  <c r="R148" i="22"/>
  <c r="V148" i="22" s="1"/>
  <c r="R149" i="22"/>
  <c r="V149" i="22" s="1"/>
  <c r="T149" i="22" s="1"/>
  <c r="R150" i="22"/>
  <c r="V150" i="22" s="1"/>
  <c r="R151" i="22"/>
  <c r="V151" i="22" s="1"/>
  <c r="R152" i="22"/>
  <c r="V152" i="22" s="1"/>
  <c r="R153" i="22"/>
  <c r="V153" i="22" s="1"/>
  <c r="R154" i="22"/>
  <c r="V154" i="22" s="1"/>
  <c r="R155" i="22"/>
  <c r="V155" i="22" s="1"/>
  <c r="R156" i="22"/>
  <c r="V156" i="22" s="1"/>
  <c r="R157" i="22"/>
  <c r="V157" i="22" s="1"/>
  <c r="T157" i="22" s="1"/>
  <c r="R158" i="22"/>
  <c r="V158" i="22" s="1"/>
  <c r="R3" i="22"/>
  <c r="V3" i="22" s="1"/>
  <c r="T3" i="22" s="1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3" i="22"/>
  <c r="H32" i="22"/>
  <c r="H112" i="22"/>
  <c r="H128" i="22"/>
  <c r="G4" i="22"/>
  <c r="H4" i="22" s="1"/>
  <c r="G5" i="22"/>
  <c r="H5" i="22" s="1"/>
  <c r="G6" i="22"/>
  <c r="H6" i="22" s="1"/>
  <c r="G7" i="22"/>
  <c r="H7" i="22" s="1"/>
  <c r="G8" i="22"/>
  <c r="H8" i="22" s="1"/>
  <c r="G9" i="22"/>
  <c r="H9" i="22" s="1"/>
  <c r="G10" i="22"/>
  <c r="H10" i="22" s="1"/>
  <c r="G11" i="22"/>
  <c r="H11" i="22" s="1"/>
  <c r="G12" i="22"/>
  <c r="H12" i="22" s="1"/>
  <c r="G13" i="22"/>
  <c r="H13" i="22" s="1"/>
  <c r="G14" i="22"/>
  <c r="H14" i="22" s="1"/>
  <c r="G15" i="22"/>
  <c r="H15" i="22" s="1"/>
  <c r="G16" i="22"/>
  <c r="H16" i="22" s="1"/>
  <c r="G17" i="22"/>
  <c r="H17" i="22" s="1"/>
  <c r="G18" i="22"/>
  <c r="H18" i="22" s="1"/>
  <c r="G19" i="22"/>
  <c r="H19" i="22" s="1"/>
  <c r="G20" i="22"/>
  <c r="H20" i="22" s="1"/>
  <c r="G21" i="22"/>
  <c r="H21" i="22" s="1"/>
  <c r="G22" i="22"/>
  <c r="H22" i="22" s="1"/>
  <c r="G23" i="22"/>
  <c r="H23" i="22" s="1"/>
  <c r="G24" i="22"/>
  <c r="H24" i="22" s="1"/>
  <c r="G25" i="22"/>
  <c r="H25" i="22" s="1"/>
  <c r="G26" i="22"/>
  <c r="H26" i="22" s="1"/>
  <c r="G27" i="22"/>
  <c r="H27" i="22" s="1"/>
  <c r="G28" i="22"/>
  <c r="H28" i="22" s="1"/>
  <c r="G29" i="22"/>
  <c r="H29" i="22" s="1"/>
  <c r="G30" i="22"/>
  <c r="H30" i="22" s="1"/>
  <c r="G31" i="22"/>
  <c r="H31" i="22" s="1"/>
  <c r="G32" i="22"/>
  <c r="G33" i="22"/>
  <c r="H33" i="22" s="1"/>
  <c r="G34" i="22"/>
  <c r="H34" i="22" s="1"/>
  <c r="G35" i="22"/>
  <c r="H35" i="22" s="1"/>
  <c r="G36" i="22"/>
  <c r="H36" i="22" s="1"/>
  <c r="G37" i="22"/>
  <c r="H37" i="22" s="1"/>
  <c r="G38" i="22"/>
  <c r="H38" i="22" s="1"/>
  <c r="G39" i="22"/>
  <c r="H39" i="22" s="1"/>
  <c r="G40" i="22"/>
  <c r="H40" i="22" s="1"/>
  <c r="G41" i="22"/>
  <c r="H41" i="22" s="1"/>
  <c r="G42" i="22"/>
  <c r="H42" i="22" s="1"/>
  <c r="G43" i="22"/>
  <c r="H43" i="22" s="1"/>
  <c r="G44" i="22"/>
  <c r="H44" i="22" s="1"/>
  <c r="G45" i="22"/>
  <c r="H45" i="22" s="1"/>
  <c r="G46" i="22"/>
  <c r="H46" i="22" s="1"/>
  <c r="G47" i="22"/>
  <c r="H47" i="22" s="1"/>
  <c r="G48" i="22"/>
  <c r="H48" i="22" s="1"/>
  <c r="G49" i="22"/>
  <c r="H49" i="22" s="1"/>
  <c r="G50" i="22"/>
  <c r="H50" i="22" s="1"/>
  <c r="G51" i="22"/>
  <c r="H51" i="22" s="1"/>
  <c r="G52" i="22"/>
  <c r="H52" i="22" s="1"/>
  <c r="G53" i="22"/>
  <c r="H53" i="22" s="1"/>
  <c r="G54" i="22"/>
  <c r="H54" i="22" s="1"/>
  <c r="G55" i="22"/>
  <c r="H55" i="22" s="1"/>
  <c r="G56" i="22"/>
  <c r="H56" i="22" s="1"/>
  <c r="G57" i="22"/>
  <c r="H57" i="22" s="1"/>
  <c r="G58" i="22"/>
  <c r="H58" i="22" s="1"/>
  <c r="G59" i="22"/>
  <c r="H59" i="22" s="1"/>
  <c r="G60" i="22"/>
  <c r="H60" i="22" s="1"/>
  <c r="G61" i="22"/>
  <c r="H61" i="22" s="1"/>
  <c r="G62" i="22"/>
  <c r="H62" i="22" s="1"/>
  <c r="G63" i="22"/>
  <c r="H63" i="22" s="1"/>
  <c r="G64" i="22"/>
  <c r="H64" i="22" s="1"/>
  <c r="G65" i="22"/>
  <c r="H65" i="22" s="1"/>
  <c r="G66" i="22"/>
  <c r="H66" i="22" s="1"/>
  <c r="G67" i="22"/>
  <c r="H67" i="22" s="1"/>
  <c r="G68" i="22"/>
  <c r="H68" i="22" s="1"/>
  <c r="G69" i="22"/>
  <c r="H69" i="22" s="1"/>
  <c r="G70" i="22"/>
  <c r="H70" i="22" s="1"/>
  <c r="G71" i="22"/>
  <c r="H71" i="22" s="1"/>
  <c r="G72" i="22"/>
  <c r="H72" i="22" s="1"/>
  <c r="G73" i="22"/>
  <c r="H73" i="22" s="1"/>
  <c r="G74" i="22"/>
  <c r="H74" i="22" s="1"/>
  <c r="G75" i="22"/>
  <c r="H75" i="22" s="1"/>
  <c r="G76" i="22"/>
  <c r="H76" i="22" s="1"/>
  <c r="G77" i="22"/>
  <c r="H77" i="22" s="1"/>
  <c r="G78" i="22"/>
  <c r="H78" i="22" s="1"/>
  <c r="G79" i="22"/>
  <c r="H79" i="22" s="1"/>
  <c r="G80" i="22"/>
  <c r="H80" i="22" s="1"/>
  <c r="G81" i="22"/>
  <c r="H81" i="22" s="1"/>
  <c r="G82" i="22"/>
  <c r="H82" i="22" s="1"/>
  <c r="G83" i="22"/>
  <c r="H83" i="22" s="1"/>
  <c r="G84" i="22"/>
  <c r="H84" i="22" s="1"/>
  <c r="G85" i="22"/>
  <c r="H85" i="22" s="1"/>
  <c r="G86" i="22"/>
  <c r="H86" i="22" s="1"/>
  <c r="G87" i="22"/>
  <c r="H87" i="22" s="1"/>
  <c r="G88" i="22"/>
  <c r="H88" i="22" s="1"/>
  <c r="G89" i="22"/>
  <c r="H89" i="22" s="1"/>
  <c r="G90" i="22"/>
  <c r="H90" i="22" s="1"/>
  <c r="G91" i="22"/>
  <c r="H91" i="22" s="1"/>
  <c r="G92" i="22"/>
  <c r="H92" i="22" s="1"/>
  <c r="G93" i="22"/>
  <c r="H93" i="22" s="1"/>
  <c r="G94" i="22"/>
  <c r="H94" i="22" s="1"/>
  <c r="G95" i="22"/>
  <c r="H95" i="22" s="1"/>
  <c r="G96" i="22"/>
  <c r="H96" i="22" s="1"/>
  <c r="G97" i="22"/>
  <c r="H97" i="22" s="1"/>
  <c r="G98" i="22"/>
  <c r="H98" i="22" s="1"/>
  <c r="G99" i="22"/>
  <c r="H99" i="22" s="1"/>
  <c r="G100" i="22"/>
  <c r="H100" i="22" s="1"/>
  <c r="G101" i="22"/>
  <c r="H101" i="22" s="1"/>
  <c r="G102" i="22"/>
  <c r="H102" i="22" s="1"/>
  <c r="G103" i="22"/>
  <c r="H103" i="22" s="1"/>
  <c r="G104" i="22"/>
  <c r="H104" i="22" s="1"/>
  <c r="G105" i="22"/>
  <c r="H105" i="22" s="1"/>
  <c r="G106" i="22"/>
  <c r="H106" i="22" s="1"/>
  <c r="G107" i="22"/>
  <c r="H107" i="22" s="1"/>
  <c r="G108" i="22"/>
  <c r="H108" i="22" s="1"/>
  <c r="G109" i="22"/>
  <c r="H109" i="22" s="1"/>
  <c r="G110" i="22"/>
  <c r="H110" i="22" s="1"/>
  <c r="G111" i="22"/>
  <c r="H111" i="22" s="1"/>
  <c r="G112" i="22"/>
  <c r="G113" i="22"/>
  <c r="H113" i="22" s="1"/>
  <c r="G114" i="22"/>
  <c r="H114" i="22" s="1"/>
  <c r="G115" i="22"/>
  <c r="H115" i="22" s="1"/>
  <c r="G116" i="22"/>
  <c r="H116" i="22" s="1"/>
  <c r="G117" i="22"/>
  <c r="H117" i="22" s="1"/>
  <c r="G118" i="22"/>
  <c r="H118" i="22" s="1"/>
  <c r="G119" i="22"/>
  <c r="H119" i="22" s="1"/>
  <c r="G120" i="22"/>
  <c r="H120" i="22" s="1"/>
  <c r="G121" i="22"/>
  <c r="H121" i="22" s="1"/>
  <c r="G122" i="22"/>
  <c r="H122" i="22" s="1"/>
  <c r="G123" i="22"/>
  <c r="H123" i="22" s="1"/>
  <c r="G124" i="22"/>
  <c r="H124" i="22" s="1"/>
  <c r="G125" i="22"/>
  <c r="H125" i="22" s="1"/>
  <c r="G126" i="22"/>
  <c r="H126" i="22" s="1"/>
  <c r="G127" i="22"/>
  <c r="H127" i="22" s="1"/>
  <c r="G128" i="22"/>
  <c r="G129" i="22"/>
  <c r="H129" i="22" s="1"/>
  <c r="G130" i="22"/>
  <c r="H130" i="22" s="1"/>
  <c r="G131" i="22"/>
  <c r="H131" i="22" s="1"/>
  <c r="G132" i="22"/>
  <c r="H132" i="22" s="1"/>
  <c r="G133" i="22"/>
  <c r="H133" i="22" s="1"/>
  <c r="G134" i="22"/>
  <c r="H134" i="22" s="1"/>
  <c r="G135" i="22"/>
  <c r="H135" i="22" s="1"/>
  <c r="G136" i="22"/>
  <c r="H136" i="22" s="1"/>
  <c r="G137" i="22"/>
  <c r="H137" i="22" s="1"/>
  <c r="G138" i="22"/>
  <c r="H138" i="22" s="1"/>
  <c r="G139" i="22"/>
  <c r="H139" i="22" s="1"/>
  <c r="G140" i="22"/>
  <c r="H140" i="22" s="1"/>
  <c r="G141" i="22"/>
  <c r="H141" i="22" s="1"/>
  <c r="G142" i="22"/>
  <c r="H142" i="22" s="1"/>
  <c r="G143" i="22"/>
  <c r="H143" i="22" s="1"/>
  <c r="G144" i="22"/>
  <c r="H144" i="22" s="1"/>
  <c r="G145" i="22"/>
  <c r="H145" i="22" s="1"/>
  <c r="G146" i="22"/>
  <c r="H146" i="22" s="1"/>
  <c r="G147" i="22"/>
  <c r="H147" i="22" s="1"/>
  <c r="G148" i="22"/>
  <c r="H148" i="22" s="1"/>
  <c r="G149" i="22"/>
  <c r="H149" i="22" s="1"/>
  <c r="G150" i="22"/>
  <c r="H150" i="22" s="1"/>
  <c r="G151" i="22"/>
  <c r="H151" i="22" s="1"/>
  <c r="G152" i="22"/>
  <c r="H152" i="22" s="1"/>
  <c r="G153" i="22"/>
  <c r="H153" i="22" s="1"/>
  <c r="G154" i="22"/>
  <c r="H154" i="22" s="1"/>
  <c r="G155" i="22"/>
  <c r="H155" i="22" s="1"/>
  <c r="G156" i="22"/>
  <c r="H156" i="22" s="1"/>
  <c r="G157" i="22"/>
  <c r="H157" i="22" s="1"/>
  <c r="G158" i="22"/>
  <c r="H158" i="22" s="1"/>
  <c r="G3" i="22"/>
  <c r="H3" i="22" s="1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3" i="22"/>
  <c r="X95" i="22" l="1"/>
  <c r="X127" i="22"/>
  <c r="X79" i="22"/>
  <c r="AB6" i="22"/>
  <c r="AC5" i="22"/>
  <c r="AD5" i="22" s="1"/>
  <c r="AE5" i="22" s="1"/>
  <c r="AG5" i="22" s="1"/>
  <c r="AH5" i="22" s="1"/>
  <c r="AD3" i="22"/>
  <c r="X119" i="22"/>
  <c r="X111" i="22"/>
  <c r="X71" i="22"/>
  <c r="X63" i="22"/>
  <c r="X55" i="22"/>
  <c r="X47" i="22"/>
  <c r="X23" i="22"/>
  <c r="X15" i="22"/>
  <c r="X31" i="22"/>
  <c r="X39" i="22"/>
  <c r="X38" i="22"/>
  <c r="X151" i="22"/>
  <c r="X150" i="22"/>
  <c r="AF159" i="22"/>
  <c r="X103" i="22"/>
  <c r="X102" i="22"/>
  <c r="X143" i="22"/>
  <c r="X135" i="22"/>
  <c r="X87" i="22"/>
  <c r="X7" i="22"/>
  <c r="T4" i="22"/>
  <c r="S98" i="22"/>
  <c r="S66" i="22"/>
  <c r="S58" i="22"/>
  <c r="S34" i="22"/>
  <c r="X34" i="22"/>
  <c r="X56" i="22"/>
  <c r="S130" i="22"/>
  <c r="X112" i="22"/>
  <c r="X64" i="22"/>
  <c r="S105" i="22"/>
  <c r="X16" i="22"/>
  <c r="G95" i="25"/>
  <c r="H95" i="25"/>
  <c r="I95" i="25"/>
  <c r="G94" i="25"/>
  <c r="H94" i="25"/>
  <c r="I94" i="25"/>
  <c r="F93" i="25"/>
  <c r="G93" i="25"/>
  <c r="H93" i="25"/>
  <c r="I93" i="25"/>
  <c r="G92" i="25"/>
  <c r="G91" i="25"/>
  <c r="F88" i="25"/>
  <c r="G98" i="25"/>
  <c r="H98" i="25"/>
  <c r="I98" i="25"/>
  <c r="F87" i="25"/>
  <c r="H102" i="25" a="1"/>
  <c r="H102" i="25" s="1"/>
  <c r="F86" i="25"/>
  <c r="F84" i="25"/>
  <c r="F82" i="25"/>
  <c r="G84" i="25"/>
  <c r="F81" i="25"/>
  <c r="I82" i="25"/>
  <c r="H81" i="25"/>
  <c r="H88" i="25"/>
  <c r="H87" i="25"/>
  <c r="H85" i="25"/>
  <c r="H83" i="25"/>
  <c r="G81" i="25"/>
  <c r="G83" i="25"/>
  <c r="H82" i="25"/>
  <c r="G82" i="25"/>
  <c r="I88" i="25"/>
  <c r="I87" i="25"/>
  <c r="G88" i="25"/>
  <c r="I86" i="25"/>
  <c r="F85" i="25"/>
  <c r="G87" i="25"/>
  <c r="H86" i="25"/>
  <c r="I85" i="25"/>
  <c r="G86" i="25"/>
  <c r="I84" i="25"/>
  <c r="AB2" i="14"/>
  <c r="AX135" i="14"/>
  <c r="AX127" i="14"/>
  <c r="AX119" i="14"/>
  <c r="AX111" i="14"/>
  <c r="AX103" i="14"/>
  <c r="AX95" i="14"/>
  <c r="AX87" i="14"/>
  <c r="AX79" i="14"/>
  <c r="AX71" i="14"/>
  <c r="AX63" i="14"/>
  <c r="AX55" i="14"/>
  <c r="AX47" i="14"/>
  <c r="AX39" i="14"/>
  <c r="AX31" i="14"/>
  <c r="AX23" i="14"/>
  <c r="AX15" i="14"/>
  <c r="AX7" i="14"/>
  <c r="AX134" i="14"/>
  <c r="AX126" i="14"/>
  <c r="AX118" i="14"/>
  <c r="AX110" i="14"/>
  <c r="AX102" i="14"/>
  <c r="AX94" i="14"/>
  <c r="AX86" i="14"/>
  <c r="AX78" i="14"/>
  <c r="AX70" i="14"/>
  <c r="AX62" i="14"/>
  <c r="AX54" i="14"/>
  <c r="AX46" i="14"/>
  <c r="AX38" i="14"/>
  <c r="AX30" i="14"/>
  <c r="AX22" i="14"/>
  <c r="AX14" i="14"/>
  <c r="AX6" i="14"/>
  <c r="AM123" i="14"/>
  <c r="AM68" i="14"/>
  <c r="AM107" i="14"/>
  <c r="AM115" i="14"/>
  <c r="AX123" i="14"/>
  <c r="AX107" i="14"/>
  <c r="AX91" i="14"/>
  <c r="AX75" i="14"/>
  <c r="AX59" i="14"/>
  <c r="AX43" i="14"/>
  <c r="AX27" i="14"/>
  <c r="AX11" i="14"/>
  <c r="AX136" i="14"/>
  <c r="AX128" i="14"/>
  <c r="AX120" i="14"/>
  <c r="AX112" i="14"/>
  <c r="AX104" i="14"/>
  <c r="AX96" i="14"/>
  <c r="AX88" i="14"/>
  <c r="AX80" i="14"/>
  <c r="AX72" i="14"/>
  <c r="AX64" i="14"/>
  <c r="AX56" i="14"/>
  <c r="AX48" i="14"/>
  <c r="AX40" i="14"/>
  <c r="AX32" i="14"/>
  <c r="AX24" i="14"/>
  <c r="AX16" i="14"/>
  <c r="AX8" i="14"/>
  <c r="AA2" i="14"/>
  <c r="AC2" i="14" s="1"/>
  <c r="AX115" i="14"/>
  <c r="AX83" i="14"/>
  <c r="AX51" i="14"/>
  <c r="AX19" i="14"/>
  <c r="AX131" i="14"/>
  <c r="AX99" i="14"/>
  <c r="AX67" i="14"/>
  <c r="AX35" i="14"/>
  <c r="AX3" i="14"/>
  <c r="AV2" i="14"/>
  <c r="AW2" i="14" s="1"/>
  <c r="AS4" i="14"/>
  <c r="AM131" i="14"/>
  <c r="AM99" i="14"/>
  <c r="AM91" i="14"/>
  <c r="AM83" i="14"/>
  <c r="AM75" i="14"/>
  <c r="AM130" i="14"/>
  <c r="AM122" i="14"/>
  <c r="AM114" i="14"/>
  <c r="AM106" i="14"/>
  <c r="AM98" i="14"/>
  <c r="AM90" i="14"/>
  <c r="AM82" i="14"/>
  <c r="AM74" i="14"/>
  <c r="AM129" i="14"/>
  <c r="AM121" i="14"/>
  <c r="AM113" i="14"/>
  <c r="AM105" i="14"/>
  <c r="AM97" i="14"/>
  <c r="AM89" i="14"/>
  <c r="AM81" i="14"/>
  <c r="AM73" i="14"/>
  <c r="AM136" i="14"/>
  <c r="AM128" i="14"/>
  <c r="AM120" i="14"/>
  <c r="AM112" i="14"/>
  <c r="AM104" i="14"/>
  <c r="AM96" i="14"/>
  <c r="AM88" i="14"/>
  <c r="AM80" i="14"/>
  <c r="AM72" i="14"/>
  <c r="AM135" i="14"/>
  <c r="AM127" i="14"/>
  <c r="AM119" i="14"/>
  <c r="AM111" i="14"/>
  <c r="AM103" i="14"/>
  <c r="AM95" i="14"/>
  <c r="AM87" i="14"/>
  <c r="AM79" i="14"/>
  <c r="AM71" i="14"/>
  <c r="AM134" i="14"/>
  <c r="AM126" i="14"/>
  <c r="AM118" i="14"/>
  <c r="AM110" i="14"/>
  <c r="AM102" i="14"/>
  <c r="AM94" i="14"/>
  <c r="AM86" i="14"/>
  <c r="AM78" i="14"/>
  <c r="AM70" i="14"/>
  <c r="AM133" i="14"/>
  <c r="AM125" i="14"/>
  <c r="AM117" i="14"/>
  <c r="AM109" i="14"/>
  <c r="AM101" i="14"/>
  <c r="AM93" i="14"/>
  <c r="AM85" i="14"/>
  <c r="AM77" i="14"/>
  <c r="AM69" i="14"/>
  <c r="AM132" i="14"/>
  <c r="AM124" i="14"/>
  <c r="AM116" i="14"/>
  <c r="AM108" i="14"/>
  <c r="AM100" i="14"/>
  <c r="AM92" i="14"/>
  <c r="AM84" i="14"/>
  <c r="AM76" i="14"/>
  <c r="AO67" i="14"/>
  <c r="Y3" i="14"/>
  <c r="AO147" i="23"/>
  <c r="AM149" i="23"/>
  <c r="AQ151" i="23"/>
  <c r="BE151" i="23" s="1"/>
  <c r="G151" i="24" s="1"/>
  <c r="AO153" i="23"/>
  <c r="AO156" i="23"/>
  <c r="AQ146" i="23"/>
  <c r="AO148" i="23"/>
  <c r="AN150" i="23"/>
  <c r="AM152" i="23"/>
  <c r="AR154" i="23"/>
  <c r="AQ157" i="23"/>
  <c r="AP148" i="23"/>
  <c r="AO150" i="23"/>
  <c r="AR152" i="23"/>
  <c r="AR157" i="23"/>
  <c r="AN155" i="23"/>
  <c r="AR117" i="23"/>
  <c r="AM118" i="23"/>
  <c r="AO120" i="23"/>
  <c r="AP122" i="23"/>
  <c r="AR124" i="23"/>
  <c r="AN125" i="23"/>
  <c r="AP127" i="23"/>
  <c r="AM128" i="23"/>
  <c r="AR129" i="23"/>
  <c r="AP130" i="23"/>
  <c r="AM131" i="23"/>
  <c r="AR132" i="23"/>
  <c r="AP133" i="23"/>
  <c r="AO134" i="23"/>
  <c r="AQ136" i="23"/>
  <c r="AQ138" i="23"/>
  <c r="AP139" i="23"/>
  <c r="AM140" i="23"/>
  <c r="AM141" i="23"/>
  <c r="AR145" i="23"/>
  <c r="AR146" i="23"/>
  <c r="AR147" i="23"/>
  <c r="AR148" i="23"/>
  <c r="AM150" i="23"/>
  <c r="AO155" i="23"/>
  <c r="AP135" i="23"/>
  <c r="AM136" i="23"/>
  <c r="AP137" i="23"/>
  <c r="AM138" i="23"/>
  <c r="AQ140" i="23"/>
  <c r="AR141" i="23"/>
  <c r="AO142" i="23"/>
  <c r="AQ143" i="23"/>
  <c r="AO144" i="23"/>
  <c r="AN145" i="23"/>
  <c r="AM146" i="23"/>
  <c r="AM147" i="23"/>
  <c r="AN148" i="23"/>
  <c r="AQ149" i="23"/>
  <c r="AO151" i="23"/>
  <c r="AN152" i="23"/>
  <c r="AP153" i="23"/>
  <c r="AQ156" i="23"/>
  <c r="AV78" i="23"/>
  <c r="AV81" i="23" s="1"/>
  <c r="BC98" i="23" s="1"/>
  <c r="E98" i="24" s="1"/>
  <c r="AW78" i="23"/>
  <c r="AW81" i="23" s="1"/>
  <c r="BD118" i="23" s="1"/>
  <c r="F118" i="24" s="1"/>
  <c r="AT78" i="23"/>
  <c r="AT81" i="23" s="1"/>
  <c r="BA118" i="23" s="1"/>
  <c r="C118" i="24" s="1"/>
  <c r="AU78" i="23"/>
  <c r="AU81" i="23" s="1"/>
  <c r="BB135" i="23" s="1"/>
  <c r="D135" i="24" s="1"/>
  <c r="AX78" i="23"/>
  <c r="AX81" i="23" s="1"/>
  <c r="BE61" i="23" s="1"/>
  <c r="G61" i="24" s="1"/>
  <c r="AY78" i="23"/>
  <c r="AY81" i="23" s="1"/>
  <c r="BE83" i="23"/>
  <c r="G83" i="24" s="1"/>
  <c r="BE56" i="23"/>
  <c r="G56" i="24" s="1"/>
  <c r="BE111" i="23"/>
  <c r="G111" i="24" s="1"/>
  <c r="BF123" i="23"/>
  <c r="H123" i="24" s="1"/>
  <c r="BE133" i="23"/>
  <c r="G133" i="24" s="1"/>
  <c r="AQ150" i="23"/>
  <c r="BE150" i="23" s="1"/>
  <c r="G150" i="24" s="1"/>
  <c r="AO152" i="23"/>
  <c r="AR153" i="23"/>
  <c r="AM154" i="23"/>
  <c r="AP155" i="23"/>
  <c r="AN157" i="23"/>
  <c r="AO141" i="23"/>
  <c r="AR142" i="23"/>
  <c r="AM143" i="23"/>
  <c r="AP144" i="23"/>
  <c r="AN146" i="23"/>
  <c r="AQ147" i="23"/>
  <c r="AO149" i="23"/>
  <c r="AR150" i="23"/>
  <c r="AM151" i="23"/>
  <c r="AP152" i="23"/>
  <c r="AN154" i="23"/>
  <c r="AQ155" i="23"/>
  <c r="AO157" i="23"/>
  <c r="AP149" i="23"/>
  <c r="AN151" i="23"/>
  <c r="AQ152" i="23"/>
  <c r="AO154" i="23"/>
  <c r="AR155" i="23"/>
  <c r="AM156" i="23"/>
  <c r="X106" i="22"/>
  <c r="R159" i="22"/>
  <c r="S106" i="22"/>
  <c r="S42" i="22"/>
  <c r="S154" i="22"/>
  <c r="S122" i="22"/>
  <c r="S90" i="22"/>
  <c r="S26" i="22"/>
  <c r="T152" i="22"/>
  <c r="T144" i="22"/>
  <c r="T136" i="22"/>
  <c r="T128" i="22"/>
  <c r="T120" i="22"/>
  <c r="T112" i="22"/>
  <c r="T104" i="22"/>
  <c r="T96" i="22"/>
  <c r="T88" i="22"/>
  <c r="T80" i="22"/>
  <c r="T72" i="22"/>
  <c r="T64" i="22"/>
  <c r="T56" i="22"/>
  <c r="T48" i="22"/>
  <c r="T40" i="22"/>
  <c r="T32" i="22"/>
  <c r="T24" i="22"/>
  <c r="T16" i="22"/>
  <c r="T8" i="22"/>
  <c r="S156" i="22"/>
  <c r="S148" i="22"/>
  <c r="S140" i="22"/>
  <c r="S132" i="22"/>
  <c r="S124" i="22"/>
  <c r="S116" i="22"/>
  <c r="S108" i="22"/>
  <c r="S100" i="22"/>
  <c r="S92" i="22"/>
  <c r="S84" i="22"/>
  <c r="T153" i="22"/>
  <c r="T145" i="22"/>
  <c r="T137" i="22"/>
  <c r="T129" i="22"/>
  <c r="T121" i="22"/>
  <c r="T113" i="22"/>
  <c r="T105" i="22"/>
  <c r="T97" i="22"/>
  <c r="T89" i="22"/>
  <c r="T81" i="22"/>
  <c r="T73" i="22"/>
  <c r="T65" i="22"/>
  <c r="T57" i="22"/>
  <c r="T49" i="22"/>
  <c r="T41" i="22"/>
  <c r="T33" i="22"/>
  <c r="T25" i="22"/>
  <c r="T17" i="22"/>
  <c r="S109" i="22"/>
  <c r="S101" i="22"/>
  <c r="S93" i="22"/>
  <c r="S85" i="22"/>
  <c r="S77" i="22"/>
  <c r="S69" i="22"/>
  <c r="S61" i="22"/>
  <c r="S76" i="22"/>
  <c r="S68" i="22"/>
  <c r="S60" i="22"/>
  <c r="S52" i="22"/>
  <c r="S44" i="22"/>
  <c r="S36" i="22"/>
  <c r="S28" i="22"/>
  <c r="S20" i="22"/>
  <c r="S12" i="22"/>
  <c r="T158" i="22"/>
  <c r="T150" i="22"/>
  <c r="T142" i="22"/>
  <c r="T134" i="22"/>
  <c r="T126" i="22"/>
  <c r="T118" i="22"/>
  <c r="T110" i="22"/>
  <c r="T102" i="22"/>
  <c r="T94" i="22"/>
  <c r="T86" i="22"/>
  <c r="T78" i="22"/>
  <c r="T70" i="22"/>
  <c r="T62" i="22"/>
  <c r="T54" i="22"/>
  <c r="T156" i="22"/>
  <c r="T148" i="22"/>
  <c r="T140" i="22"/>
  <c r="T132" i="22"/>
  <c r="T124" i="22"/>
  <c r="S153" i="22"/>
  <c r="S145" i="22"/>
  <c r="S137" i="22"/>
  <c r="S121" i="22"/>
  <c r="T155" i="22"/>
  <c r="T147" i="22"/>
  <c r="T139" i="22"/>
  <c r="T131" i="22"/>
  <c r="T123" i="22"/>
  <c r="T115" i="22"/>
  <c r="T107" i="22"/>
  <c r="T99" i="22"/>
  <c r="T91" i="22"/>
  <c r="T83" i="22"/>
  <c r="T75" i="22"/>
  <c r="T67" i="22"/>
  <c r="T59" i="22"/>
  <c r="T51" i="22"/>
  <c r="T43" i="22"/>
  <c r="T35" i="22"/>
  <c r="T27" i="22"/>
  <c r="T19" i="22"/>
  <c r="T11" i="22"/>
  <c r="S151" i="22"/>
  <c r="S143" i="22"/>
  <c r="S135" i="22"/>
  <c r="S127" i="22"/>
  <c r="S119" i="22"/>
  <c r="S111" i="22"/>
  <c r="S103" i="22"/>
  <c r="S95" i="22"/>
  <c r="S87" i="22"/>
  <c r="S79" i="22"/>
  <c r="S71" i="22"/>
  <c r="S63" i="22"/>
  <c r="S55" i="22"/>
  <c r="S47" i="22"/>
  <c r="S39" i="22"/>
  <c r="S31" i="22"/>
  <c r="S23" i="22"/>
  <c r="S15" i="22"/>
  <c r="S7" i="22"/>
  <c r="T46" i="22"/>
  <c r="T38" i="22"/>
  <c r="T30" i="22"/>
  <c r="T22" i="22"/>
  <c r="T14" i="22"/>
  <c r="T6" i="22"/>
  <c r="T154" i="22"/>
  <c r="T138" i="22"/>
  <c r="T122" i="22"/>
  <c r="T116" i="22"/>
  <c r="T108" i="22"/>
  <c r="T100" i="22"/>
  <c r="T92" i="22"/>
  <c r="T84" i="22"/>
  <c r="T76" i="22"/>
  <c r="T68" i="22"/>
  <c r="T60" i="22"/>
  <c r="T52" i="22"/>
  <c r="T44" i="22"/>
  <c r="T36" i="22"/>
  <c r="T28" i="22"/>
  <c r="T20" i="22"/>
  <c r="T12" i="22"/>
  <c r="S128" i="22"/>
  <c r="S129" i="22"/>
  <c r="S112" i="22"/>
  <c r="S113" i="22"/>
  <c r="S104" i="22"/>
  <c r="S96" i="22"/>
  <c r="S97" i="22"/>
  <c r="S88" i="22"/>
  <c r="S89" i="22"/>
  <c r="S80" i="22"/>
  <c r="S81" i="22"/>
  <c r="S72" i="22"/>
  <c r="S73" i="22"/>
  <c r="S64" i="22"/>
  <c r="S65" i="22"/>
  <c r="S56" i="22"/>
  <c r="S57" i="22"/>
  <c r="S48" i="22"/>
  <c r="S49" i="22"/>
  <c r="S40" i="22"/>
  <c r="S41" i="22"/>
  <c r="S32" i="22"/>
  <c r="S33" i="22"/>
  <c r="S24" i="22"/>
  <c r="S25" i="22"/>
  <c r="S16" i="22"/>
  <c r="S17" i="22"/>
  <c r="S8" i="22"/>
  <c r="S9" i="22"/>
  <c r="S144" i="22"/>
  <c r="S120" i="22"/>
  <c r="T114" i="22"/>
  <c r="T106" i="22"/>
  <c r="T98" i="22"/>
  <c r="T90" i="22"/>
  <c r="T82" i="22"/>
  <c r="T74" i="22"/>
  <c r="T66" i="22"/>
  <c r="T58" i="22"/>
  <c r="T50" i="22"/>
  <c r="T42" i="22"/>
  <c r="T34" i="22"/>
  <c r="T26" i="22"/>
  <c r="T18" i="22"/>
  <c r="T10" i="22"/>
  <c r="S158" i="22"/>
  <c r="S150" i="22"/>
  <c r="S142" i="22"/>
  <c r="S134" i="22"/>
  <c r="S126" i="22"/>
  <c r="S118" i="22"/>
  <c r="S110" i="22"/>
  <c r="S102" i="22"/>
  <c r="S94" i="22"/>
  <c r="S86" i="22"/>
  <c r="S78" i="22"/>
  <c r="S70" i="22"/>
  <c r="S62" i="22"/>
  <c r="S54" i="22"/>
  <c r="S46" i="22"/>
  <c r="S38" i="22"/>
  <c r="S30" i="22"/>
  <c r="S22" i="22"/>
  <c r="S14" i="22"/>
  <c r="S6" i="22"/>
  <c r="T146" i="22"/>
  <c r="T130" i="22"/>
  <c r="S136" i="22"/>
  <c r="S4" i="22"/>
  <c r="T151" i="22"/>
  <c r="T143" i="22"/>
  <c r="T135" i="22"/>
  <c r="T127" i="22"/>
  <c r="T119" i="22"/>
  <c r="T111" i="22"/>
  <c r="T103" i="22"/>
  <c r="T95" i="22"/>
  <c r="T87" i="22"/>
  <c r="T79" i="22"/>
  <c r="T71" i="22"/>
  <c r="T63" i="22"/>
  <c r="T55" i="22"/>
  <c r="T47" i="22"/>
  <c r="T39" i="22"/>
  <c r="T31" i="22"/>
  <c r="T23" i="22"/>
  <c r="T15" i="22"/>
  <c r="T7" i="22"/>
  <c r="S152" i="22"/>
  <c r="AG3" i="22" l="1"/>
  <c r="AB7" i="22"/>
  <c r="AC6" i="22"/>
  <c r="AS5" i="14"/>
  <c r="AT4" i="14"/>
  <c r="AY4" i="14" s="1"/>
  <c r="AZ4" i="14" s="1"/>
  <c r="Y4" i="14"/>
  <c r="Z3" i="14"/>
  <c r="BE134" i="23"/>
  <c r="G134" i="24" s="1"/>
  <c r="BC104" i="23"/>
  <c r="E104" i="24" s="1"/>
  <c r="BE72" i="23"/>
  <c r="G72" i="24" s="1"/>
  <c r="BC97" i="23"/>
  <c r="E97" i="24" s="1"/>
  <c r="BA115" i="23"/>
  <c r="C115" i="24" s="1"/>
  <c r="BA101" i="23"/>
  <c r="C101" i="24" s="1"/>
  <c r="BA88" i="23"/>
  <c r="C88" i="24" s="1"/>
  <c r="BA48" i="23"/>
  <c r="C48" i="24" s="1"/>
  <c r="BA67" i="23"/>
  <c r="C67" i="24" s="1"/>
  <c r="BA73" i="23"/>
  <c r="C73" i="24" s="1"/>
  <c r="BA91" i="23"/>
  <c r="C91" i="24" s="1"/>
  <c r="BA147" i="23"/>
  <c r="C147" i="24" s="1"/>
  <c r="BA104" i="23"/>
  <c r="C104" i="24" s="1"/>
  <c r="BA157" i="23"/>
  <c r="C157" i="24" s="1"/>
  <c r="BA133" i="23"/>
  <c r="C133" i="24" s="1"/>
  <c r="BA35" i="23"/>
  <c r="C35" i="24" s="1"/>
  <c r="BA3" i="23"/>
  <c r="C3" i="24" s="1"/>
  <c r="BA56" i="23"/>
  <c r="C56" i="24" s="1"/>
  <c r="BA54" i="23"/>
  <c r="C54" i="24" s="1"/>
  <c r="BA138" i="23"/>
  <c r="C138" i="24" s="1"/>
  <c r="BA150" i="23"/>
  <c r="C150" i="24" s="1"/>
  <c r="BA153" i="23"/>
  <c r="C153" i="24" s="1"/>
  <c r="BA53" i="23"/>
  <c r="C53" i="24" s="1"/>
  <c r="BA57" i="23"/>
  <c r="C57" i="24" s="1"/>
  <c r="BA16" i="23"/>
  <c r="C16" i="24" s="1"/>
  <c r="BA15" i="23"/>
  <c r="C15" i="24" s="1"/>
  <c r="BD49" i="23"/>
  <c r="F49" i="24" s="1"/>
  <c r="BD40" i="23"/>
  <c r="F40" i="24" s="1"/>
  <c r="BD77" i="23"/>
  <c r="F77" i="24" s="1"/>
  <c r="BD74" i="23"/>
  <c r="F74" i="24" s="1"/>
  <c r="BD12" i="23"/>
  <c r="F12" i="24" s="1"/>
  <c r="BD70" i="23"/>
  <c r="F70" i="24" s="1"/>
  <c r="BD37" i="23"/>
  <c r="F37" i="24" s="1"/>
  <c r="BD23" i="23"/>
  <c r="F23" i="24" s="1"/>
  <c r="BD62" i="23"/>
  <c r="F62" i="24" s="1"/>
  <c r="BD10" i="23"/>
  <c r="F10" i="24" s="1"/>
  <c r="BD45" i="23"/>
  <c r="F45" i="24" s="1"/>
  <c r="BD39" i="23"/>
  <c r="F39" i="24" s="1"/>
  <c r="BD27" i="23"/>
  <c r="F27" i="24" s="1"/>
  <c r="BD83" i="23"/>
  <c r="F83" i="24" s="1"/>
  <c r="BD50" i="23"/>
  <c r="F50" i="24" s="1"/>
  <c r="BD44" i="23"/>
  <c r="F44" i="24" s="1"/>
  <c r="BD65" i="23"/>
  <c r="F65" i="24" s="1"/>
  <c r="BD42" i="23"/>
  <c r="F42" i="24" s="1"/>
  <c r="BD123" i="23"/>
  <c r="F123" i="24" s="1"/>
  <c r="BD71" i="23"/>
  <c r="F71" i="24" s="1"/>
  <c r="BD130" i="23"/>
  <c r="F130" i="24" s="1"/>
  <c r="BD104" i="23"/>
  <c r="F104" i="24" s="1"/>
  <c r="BD125" i="23"/>
  <c r="F125" i="24" s="1"/>
  <c r="BD132" i="23"/>
  <c r="F132" i="24" s="1"/>
  <c r="BD140" i="23"/>
  <c r="F140" i="24" s="1"/>
  <c r="BD108" i="23"/>
  <c r="F108" i="24" s="1"/>
  <c r="BD55" i="23"/>
  <c r="F55" i="24" s="1"/>
  <c r="BD110" i="23"/>
  <c r="F110" i="24" s="1"/>
  <c r="BD116" i="23"/>
  <c r="F116" i="24" s="1"/>
  <c r="BD153" i="23"/>
  <c r="F153" i="24" s="1"/>
  <c r="BD143" i="23"/>
  <c r="F143" i="24" s="1"/>
  <c r="BD88" i="23"/>
  <c r="F88" i="24" s="1"/>
  <c r="BD73" i="23"/>
  <c r="F73" i="24" s="1"/>
  <c r="BD99" i="23"/>
  <c r="F99" i="24" s="1"/>
  <c r="BD145" i="23"/>
  <c r="F145" i="24" s="1"/>
  <c r="BD58" i="23"/>
  <c r="F58" i="24" s="1"/>
  <c r="BD4" i="23"/>
  <c r="F4" i="24" s="1"/>
  <c r="BD17" i="23"/>
  <c r="F17" i="24" s="1"/>
  <c r="BD52" i="23"/>
  <c r="F52" i="24" s="1"/>
  <c r="BD34" i="23"/>
  <c r="F34" i="24" s="1"/>
  <c r="BD135" i="23"/>
  <c r="F135" i="24" s="1"/>
  <c r="BD91" i="23"/>
  <c r="F91" i="24" s="1"/>
  <c r="BD76" i="23"/>
  <c r="F76" i="24" s="1"/>
  <c r="BD79" i="23"/>
  <c r="F79" i="24" s="1"/>
  <c r="BD127" i="23"/>
  <c r="F127" i="24" s="1"/>
  <c r="BD115" i="23"/>
  <c r="F115" i="24" s="1"/>
  <c r="BD105" i="23"/>
  <c r="F105" i="24" s="1"/>
  <c r="BD100" i="23"/>
  <c r="F100" i="24" s="1"/>
  <c r="BD151" i="23"/>
  <c r="F151" i="24" s="1"/>
  <c r="BD128" i="23"/>
  <c r="F128" i="24" s="1"/>
  <c r="BD89" i="23"/>
  <c r="F89" i="24" s="1"/>
  <c r="BD124" i="23"/>
  <c r="F124" i="24" s="1"/>
  <c r="BD92" i="23"/>
  <c r="F92" i="24" s="1"/>
  <c r="BD94" i="23"/>
  <c r="F94" i="24" s="1"/>
  <c r="BD31" i="23"/>
  <c r="F31" i="24" s="1"/>
  <c r="BD3" i="23"/>
  <c r="F3" i="24" s="1"/>
  <c r="BD86" i="23"/>
  <c r="F86" i="24" s="1"/>
  <c r="BD35" i="23"/>
  <c r="F35" i="24" s="1"/>
  <c r="BD54" i="23"/>
  <c r="F54" i="24" s="1"/>
  <c r="BD148" i="23"/>
  <c r="F148" i="24" s="1"/>
  <c r="BD81" i="23"/>
  <c r="F81" i="24" s="1"/>
  <c r="BD15" i="23"/>
  <c r="F15" i="24" s="1"/>
  <c r="BD46" i="23"/>
  <c r="F46" i="24" s="1"/>
  <c r="BD26" i="23"/>
  <c r="F26" i="24" s="1"/>
  <c r="BD156" i="23"/>
  <c r="F156" i="24" s="1"/>
  <c r="BD84" i="23"/>
  <c r="F84" i="24" s="1"/>
  <c r="BC146" i="23"/>
  <c r="E146" i="24" s="1"/>
  <c r="BD154" i="23"/>
  <c r="F154" i="24" s="1"/>
  <c r="BE69" i="23"/>
  <c r="G69" i="24" s="1"/>
  <c r="BE28" i="23"/>
  <c r="G28" i="24" s="1"/>
  <c r="BE29" i="23"/>
  <c r="G29" i="24" s="1"/>
  <c r="BE27" i="23"/>
  <c r="G27" i="24" s="1"/>
  <c r="BE86" i="23"/>
  <c r="G86" i="24" s="1"/>
  <c r="BE46" i="23"/>
  <c r="G46" i="24" s="1"/>
  <c r="BE49" i="23"/>
  <c r="G49" i="24" s="1"/>
  <c r="BE15" i="23"/>
  <c r="G15" i="24" s="1"/>
  <c r="BE137" i="23"/>
  <c r="G137" i="24" s="1"/>
  <c r="BE76" i="23"/>
  <c r="G76" i="24" s="1"/>
  <c r="BE6" i="23"/>
  <c r="G6" i="24" s="1"/>
  <c r="BE52" i="23"/>
  <c r="G52" i="24" s="1"/>
  <c r="BE31" i="23"/>
  <c r="G31" i="24" s="1"/>
  <c r="BE32" i="23"/>
  <c r="G32" i="24" s="1"/>
  <c r="BE66" i="23"/>
  <c r="G66" i="24" s="1"/>
  <c r="BE84" i="23"/>
  <c r="G84" i="24" s="1"/>
  <c r="BE92" i="23"/>
  <c r="G92" i="24" s="1"/>
  <c r="BE103" i="23"/>
  <c r="G103" i="24" s="1"/>
  <c r="BE145" i="23"/>
  <c r="G145" i="24" s="1"/>
  <c r="BE119" i="23"/>
  <c r="G119" i="24" s="1"/>
  <c r="BE144" i="23"/>
  <c r="G144" i="24" s="1"/>
  <c r="BE131" i="23"/>
  <c r="G131" i="24" s="1"/>
  <c r="BE127" i="23"/>
  <c r="G127" i="24" s="1"/>
  <c r="BE149" i="23"/>
  <c r="G149" i="24" s="1"/>
  <c r="BE68" i="23"/>
  <c r="G68" i="24" s="1"/>
  <c r="BE132" i="23"/>
  <c r="G132" i="24" s="1"/>
  <c r="BE95" i="23"/>
  <c r="G95" i="24" s="1"/>
  <c r="BE141" i="23"/>
  <c r="G141" i="24" s="1"/>
  <c r="BE77" i="23"/>
  <c r="G77" i="24" s="1"/>
  <c r="BE110" i="23"/>
  <c r="G110" i="24" s="1"/>
  <c r="BE153" i="23"/>
  <c r="G153" i="24" s="1"/>
  <c r="BE9" i="23"/>
  <c r="G9" i="24" s="1"/>
  <c r="BE58" i="23"/>
  <c r="G58" i="24" s="1"/>
  <c r="BE48" i="23"/>
  <c r="G48" i="24" s="1"/>
  <c r="BE71" i="23"/>
  <c r="G71" i="24" s="1"/>
  <c r="BE45" i="23"/>
  <c r="G45" i="24" s="1"/>
  <c r="BE94" i="23"/>
  <c r="G94" i="24" s="1"/>
  <c r="BE146" i="23"/>
  <c r="G146" i="24" s="1"/>
  <c r="BE79" i="23"/>
  <c r="G79" i="24" s="1"/>
  <c r="BE156" i="23"/>
  <c r="G156" i="24" s="1"/>
  <c r="BE128" i="23"/>
  <c r="G128" i="24" s="1"/>
  <c r="BE5" i="23"/>
  <c r="G5" i="24" s="1"/>
  <c r="BE97" i="23"/>
  <c r="G97" i="24" s="1"/>
  <c r="BE55" i="23"/>
  <c r="G55" i="24" s="1"/>
  <c r="BE112" i="23"/>
  <c r="G112" i="24" s="1"/>
  <c r="BE81" i="23"/>
  <c r="G81" i="24" s="1"/>
  <c r="BE104" i="23"/>
  <c r="G104" i="24" s="1"/>
  <c r="BE35" i="23"/>
  <c r="G35" i="24" s="1"/>
  <c r="BE4" i="23"/>
  <c r="G4" i="24" s="1"/>
  <c r="BE14" i="23"/>
  <c r="G14" i="24" s="1"/>
  <c r="BE108" i="23"/>
  <c r="G108" i="24" s="1"/>
  <c r="BE99" i="23"/>
  <c r="G99" i="24" s="1"/>
  <c r="BE7" i="23"/>
  <c r="G7" i="24" s="1"/>
  <c r="BE118" i="23"/>
  <c r="G118" i="24" s="1"/>
  <c r="BE62" i="23"/>
  <c r="G62" i="24" s="1"/>
  <c r="BD136" i="23"/>
  <c r="F136" i="24" s="1"/>
  <c r="BC31" i="23"/>
  <c r="E31" i="24" s="1"/>
  <c r="BC133" i="23"/>
  <c r="E133" i="24" s="1"/>
  <c r="BC43" i="23"/>
  <c r="E43" i="24" s="1"/>
  <c r="BC47" i="23"/>
  <c r="E47" i="24" s="1"/>
  <c r="BC151" i="23"/>
  <c r="E151" i="24" s="1"/>
  <c r="BC123" i="23"/>
  <c r="E123" i="24" s="1"/>
  <c r="BC94" i="23"/>
  <c r="E94" i="24" s="1"/>
  <c r="BC81" i="23"/>
  <c r="E81" i="24" s="1"/>
  <c r="BC131" i="23"/>
  <c r="E131" i="24" s="1"/>
  <c r="BC144" i="23"/>
  <c r="E144" i="24" s="1"/>
  <c r="BC129" i="23"/>
  <c r="E129" i="24" s="1"/>
  <c r="BC83" i="23"/>
  <c r="E83" i="24" s="1"/>
  <c r="BC71" i="23"/>
  <c r="E71" i="24" s="1"/>
  <c r="BC115" i="23"/>
  <c r="E115" i="24" s="1"/>
  <c r="BC145" i="23"/>
  <c r="E145" i="24" s="1"/>
  <c r="BC18" i="23"/>
  <c r="E18" i="24" s="1"/>
  <c r="BC7" i="23"/>
  <c r="E7" i="24" s="1"/>
  <c r="BC54" i="23"/>
  <c r="E54" i="24" s="1"/>
  <c r="BD149" i="23"/>
  <c r="F149" i="24" s="1"/>
  <c r="BD157" i="23"/>
  <c r="F157" i="24" s="1"/>
  <c r="BF81" i="23"/>
  <c r="H81" i="24" s="1"/>
  <c r="BF41" i="23"/>
  <c r="H41" i="24" s="1"/>
  <c r="BF106" i="23"/>
  <c r="H106" i="24" s="1"/>
  <c r="BF29" i="23"/>
  <c r="H29" i="24" s="1"/>
  <c r="BF47" i="23"/>
  <c r="H47" i="24" s="1"/>
  <c r="BF20" i="23"/>
  <c r="H20" i="24" s="1"/>
  <c r="BF42" i="23"/>
  <c r="H42" i="24" s="1"/>
  <c r="BF17" i="23"/>
  <c r="H17" i="24" s="1"/>
  <c r="BF77" i="23"/>
  <c r="H77" i="24" s="1"/>
  <c r="BF152" i="23"/>
  <c r="H152" i="24" s="1"/>
  <c r="BF125" i="23"/>
  <c r="H125" i="24" s="1"/>
  <c r="BF124" i="23"/>
  <c r="H124" i="24" s="1"/>
  <c r="BF105" i="23"/>
  <c r="H105" i="24" s="1"/>
  <c r="BF74" i="23"/>
  <c r="H74" i="24" s="1"/>
  <c r="BF130" i="23"/>
  <c r="H130" i="24" s="1"/>
  <c r="BF146" i="23"/>
  <c r="H146" i="24" s="1"/>
  <c r="BF138" i="23"/>
  <c r="H138" i="24" s="1"/>
  <c r="BF94" i="23"/>
  <c r="H94" i="24" s="1"/>
  <c r="BF143" i="23"/>
  <c r="H143" i="24" s="1"/>
  <c r="BF120" i="23"/>
  <c r="H120" i="24" s="1"/>
  <c r="BF63" i="23"/>
  <c r="H63" i="24" s="1"/>
  <c r="BF95" i="23"/>
  <c r="H95" i="24" s="1"/>
  <c r="BE157" i="23"/>
  <c r="G157" i="24" s="1"/>
  <c r="BD61" i="23"/>
  <c r="F61" i="24" s="1"/>
  <c r="BD97" i="23"/>
  <c r="F97" i="24" s="1"/>
  <c r="BB5" i="23"/>
  <c r="D5" i="24" s="1"/>
  <c r="BB116" i="23"/>
  <c r="D116" i="24" s="1"/>
  <c r="BB148" i="23"/>
  <c r="D148" i="24" s="1"/>
  <c r="BB75" i="23"/>
  <c r="D75" i="24" s="1"/>
  <c r="BB107" i="23"/>
  <c r="D107" i="24" s="1"/>
  <c r="BB73" i="23"/>
  <c r="D73" i="24" s="1"/>
  <c r="BD59" i="23"/>
  <c r="F59" i="24" s="1"/>
  <c r="BD137" i="23"/>
  <c r="F137" i="24" s="1"/>
  <c r="BD69" i="23"/>
  <c r="F69" i="24" s="1"/>
  <c r="BC149" i="23"/>
  <c r="E149" i="24" s="1"/>
  <c r="BC157" i="23"/>
  <c r="E157" i="24" s="1"/>
  <c r="BD146" i="23"/>
  <c r="F146" i="24" s="1"/>
  <c r="BB90" i="23"/>
  <c r="D90" i="24" s="1"/>
  <c r="BD120" i="23"/>
  <c r="F120" i="24" s="1"/>
  <c r="BE142" i="23"/>
  <c r="G142" i="24" s="1"/>
  <c r="BD152" i="23"/>
  <c r="F152" i="24" s="1"/>
  <c r="BE147" i="23"/>
  <c r="G147" i="24" s="1"/>
  <c r="BD155" i="23"/>
  <c r="F155" i="24" s="1"/>
  <c r="BE155" i="23"/>
  <c r="G155" i="24" s="1"/>
  <c r="BD144" i="23"/>
  <c r="F144" i="24" s="1"/>
  <c r="BE152" i="23"/>
  <c r="G152" i="24" s="1"/>
  <c r="BA151" i="23"/>
  <c r="C151" i="24" s="1"/>
  <c r="BF142" i="23"/>
  <c r="H142" i="24" s="1"/>
  <c r="BB25" i="23"/>
  <c r="D25" i="24" s="1"/>
  <c r="BB134" i="23"/>
  <c r="D134" i="24" s="1"/>
  <c r="BB142" i="23"/>
  <c r="D142" i="24" s="1"/>
  <c r="BF119" i="23"/>
  <c r="H119" i="24" s="1"/>
  <c r="BB83" i="23"/>
  <c r="D83" i="24" s="1"/>
  <c r="BB118" i="23"/>
  <c r="D118" i="24" s="1"/>
  <c r="BF72" i="23"/>
  <c r="H72" i="24" s="1"/>
  <c r="BF154" i="23"/>
  <c r="H154" i="24" s="1"/>
  <c r="BA78" i="23"/>
  <c r="C78" i="24" s="1"/>
  <c r="BF82" i="23"/>
  <c r="H82" i="24" s="1"/>
  <c r="BB150" i="23"/>
  <c r="D150" i="24" s="1"/>
  <c r="BA80" i="23"/>
  <c r="C80" i="24" s="1"/>
  <c r="BA155" i="23"/>
  <c r="C155" i="24" s="1"/>
  <c r="BF87" i="23"/>
  <c r="H87" i="24" s="1"/>
  <c r="BB114" i="23"/>
  <c r="D114" i="24" s="1"/>
  <c r="BB57" i="23"/>
  <c r="D57" i="24" s="1"/>
  <c r="BA52" i="23"/>
  <c r="C52" i="24" s="1"/>
  <c r="BB88" i="23"/>
  <c r="D88" i="24" s="1"/>
  <c r="BA75" i="23"/>
  <c r="C75" i="24" s="1"/>
  <c r="BB56" i="23"/>
  <c r="D56" i="24" s="1"/>
  <c r="BA36" i="23"/>
  <c r="C36" i="24" s="1"/>
  <c r="BB14" i="23"/>
  <c r="D14" i="24" s="1"/>
  <c r="BA84" i="23"/>
  <c r="C84" i="24" s="1"/>
  <c r="BC108" i="23"/>
  <c r="E108" i="24" s="1"/>
  <c r="BC100" i="23"/>
  <c r="E100" i="24" s="1"/>
  <c r="BC92" i="23"/>
  <c r="E92" i="24" s="1"/>
  <c r="BC84" i="23"/>
  <c r="E84" i="24" s="1"/>
  <c r="BC127" i="23"/>
  <c r="E127" i="24" s="1"/>
  <c r="BC122" i="23"/>
  <c r="E122" i="24" s="1"/>
  <c r="BC79" i="23"/>
  <c r="E79" i="24" s="1"/>
  <c r="BC132" i="23"/>
  <c r="E132" i="24" s="1"/>
  <c r="BC103" i="23"/>
  <c r="E103" i="24" s="1"/>
  <c r="BC87" i="23"/>
  <c r="E87" i="24" s="1"/>
  <c r="BC142" i="23"/>
  <c r="E142" i="24" s="1"/>
  <c r="BC77" i="23"/>
  <c r="E77" i="24" s="1"/>
  <c r="BC140" i="23"/>
  <c r="E140" i="24" s="1"/>
  <c r="BC53" i="23"/>
  <c r="E53" i="24" s="1"/>
  <c r="BC119" i="23"/>
  <c r="E119" i="24" s="1"/>
  <c r="BC112" i="23"/>
  <c r="E112" i="24" s="1"/>
  <c r="BC69" i="23"/>
  <c r="E69" i="24" s="1"/>
  <c r="BC150" i="23"/>
  <c r="E150" i="24" s="1"/>
  <c r="BC82" i="23"/>
  <c r="E82" i="24" s="1"/>
  <c r="BC45" i="23"/>
  <c r="E45" i="24" s="1"/>
  <c r="BC109" i="23"/>
  <c r="E109" i="24" s="1"/>
  <c r="BC111" i="23"/>
  <c r="E111" i="24" s="1"/>
  <c r="BC124" i="23"/>
  <c r="E124" i="24" s="1"/>
  <c r="BC117" i="23"/>
  <c r="E117" i="24" s="1"/>
  <c r="BC95" i="23"/>
  <c r="E95" i="24" s="1"/>
  <c r="BC90" i="23"/>
  <c r="E90" i="24" s="1"/>
  <c r="BC65" i="23"/>
  <c r="E65" i="24" s="1"/>
  <c r="BC61" i="23"/>
  <c r="E61" i="24" s="1"/>
  <c r="BC62" i="23"/>
  <c r="E62" i="24" s="1"/>
  <c r="BC51" i="23"/>
  <c r="E51" i="24" s="1"/>
  <c r="BC48" i="23"/>
  <c r="E48" i="24" s="1"/>
  <c r="BC27" i="23"/>
  <c r="E27" i="24" s="1"/>
  <c r="BC85" i="23"/>
  <c r="E85" i="24" s="1"/>
  <c r="BC72" i="23"/>
  <c r="E72" i="24" s="1"/>
  <c r="BC32" i="23"/>
  <c r="E32" i="24" s="1"/>
  <c r="BC4" i="23"/>
  <c r="E4" i="24" s="1"/>
  <c r="BC114" i="23"/>
  <c r="E114" i="24" s="1"/>
  <c r="BC52" i="23"/>
  <c r="E52" i="24" s="1"/>
  <c r="BC41" i="23"/>
  <c r="E41" i="24" s="1"/>
  <c r="BC21" i="23"/>
  <c r="E21" i="24" s="1"/>
  <c r="BC16" i="23"/>
  <c r="E16" i="24" s="1"/>
  <c r="BC139" i="23"/>
  <c r="E139" i="24" s="1"/>
  <c r="BC11" i="23"/>
  <c r="E11" i="24" s="1"/>
  <c r="BC6" i="23"/>
  <c r="E6" i="24" s="1"/>
  <c r="BC22" i="23"/>
  <c r="E22" i="24" s="1"/>
  <c r="BC49" i="23"/>
  <c r="E49" i="24" s="1"/>
  <c r="BC37" i="23"/>
  <c r="E37" i="24" s="1"/>
  <c r="BC29" i="23"/>
  <c r="E29" i="24" s="1"/>
  <c r="BC15" i="23"/>
  <c r="E15" i="24" s="1"/>
  <c r="BC10" i="23"/>
  <c r="E10" i="24" s="1"/>
  <c r="BC3" i="23"/>
  <c r="E3" i="24" s="1"/>
  <c r="BC55" i="23"/>
  <c r="E55" i="24" s="1"/>
  <c r="BB38" i="23"/>
  <c r="D38" i="24" s="1"/>
  <c r="BF21" i="23"/>
  <c r="H21" i="24" s="1"/>
  <c r="BF99" i="23"/>
  <c r="H99" i="24" s="1"/>
  <c r="BB44" i="23"/>
  <c r="D44" i="24" s="1"/>
  <c r="BC30" i="23"/>
  <c r="E30" i="24" s="1"/>
  <c r="BF2" i="23"/>
  <c r="H2" i="24" s="1"/>
  <c r="BB109" i="23"/>
  <c r="D109" i="24" s="1"/>
  <c r="BF59" i="23"/>
  <c r="H59" i="24" s="1"/>
  <c r="BB35" i="23"/>
  <c r="D35" i="24" s="1"/>
  <c r="BC138" i="23"/>
  <c r="E138" i="24" s="1"/>
  <c r="BA68" i="23"/>
  <c r="C68" i="24" s="1"/>
  <c r="BA26" i="23"/>
  <c r="C26" i="24" s="1"/>
  <c r="BA24" i="23"/>
  <c r="C24" i="24" s="1"/>
  <c r="BA5" i="23"/>
  <c r="C5" i="24" s="1"/>
  <c r="BB27" i="23"/>
  <c r="D27" i="24" s="1"/>
  <c r="BF19" i="23"/>
  <c r="H19" i="24" s="1"/>
  <c r="BA8" i="23"/>
  <c r="C8" i="24" s="1"/>
  <c r="BB143" i="23"/>
  <c r="D143" i="24" s="1"/>
  <c r="BB15" i="23"/>
  <c r="D15" i="24" s="1"/>
  <c r="BC14" i="23"/>
  <c r="E14" i="24" s="1"/>
  <c r="BB54" i="23"/>
  <c r="D54" i="24" s="1"/>
  <c r="BF22" i="23"/>
  <c r="H22" i="24" s="1"/>
  <c r="BB151" i="23"/>
  <c r="D151" i="24" s="1"/>
  <c r="BF150" i="23"/>
  <c r="H150" i="24" s="1"/>
  <c r="BC141" i="23"/>
  <c r="E141" i="24" s="1"/>
  <c r="BB110" i="23"/>
  <c r="D110" i="24" s="1"/>
  <c r="BA121" i="23"/>
  <c r="C121" i="24" s="1"/>
  <c r="BA139" i="23"/>
  <c r="C139" i="24" s="1"/>
  <c r="BF141" i="23"/>
  <c r="H141" i="24" s="1"/>
  <c r="BA99" i="23"/>
  <c r="C99" i="24" s="1"/>
  <c r="BF122" i="23"/>
  <c r="H122" i="24" s="1"/>
  <c r="BC147" i="23"/>
  <c r="E147" i="24" s="1"/>
  <c r="BC118" i="23"/>
  <c r="E118" i="24" s="1"/>
  <c r="BA79" i="23"/>
  <c r="C79" i="24" s="1"/>
  <c r="BB152" i="23"/>
  <c r="D152" i="24" s="1"/>
  <c r="BA116" i="23"/>
  <c r="C116" i="24" s="1"/>
  <c r="BC91" i="23"/>
  <c r="E91" i="24" s="1"/>
  <c r="BC153" i="23"/>
  <c r="E153" i="24" s="1"/>
  <c r="BA126" i="23"/>
  <c r="C126" i="24" s="1"/>
  <c r="BB76" i="23"/>
  <c r="D76" i="24" s="1"/>
  <c r="BB113" i="23"/>
  <c r="D113" i="24" s="1"/>
  <c r="BA146" i="23"/>
  <c r="C146" i="24" s="1"/>
  <c r="BA58" i="23"/>
  <c r="C58" i="24" s="1"/>
  <c r="BF148" i="23"/>
  <c r="H148" i="24" s="1"/>
  <c r="BC99" i="23"/>
  <c r="E99" i="24" s="1"/>
  <c r="BE117" i="23"/>
  <c r="G117" i="24" s="1"/>
  <c r="BE106" i="23"/>
  <c r="G106" i="24" s="1"/>
  <c r="BE98" i="23"/>
  <c r="G98" i="24" s="1"/>
  <c r="BE90" i="23"/>
  <c r="G90" i="24" s="1"/>
  <c r="BE136" i="23"/>
  <c r="G136" i="24" s="1"/>
  <c r="BE114" i="23"/>
  <c r="G114" i="24" s="1"/>
  <c r="BE109" i="23"/>
  <c r="G109" i="24" s="1"/>
  <c r="BE82" i="23"/>
  <c r="G82" i="24" s="1"/>
  <c r="BE139" i="23"/>
  <c r="G139" i="24" s="1"/>
  <c r="BE138" i="23"/>
  <c r="G138" i="24" s="1"/>
  <c r="BE124" i="23"/>
  <c r="G124" i="24" s="1"/>
  <c r="BE121" i="23"/>
  <c r="G121" i="24" s="1"/>
  <c r="BE75" i="23"/>
  <c r="G75" i="24" s="1"/>
  <c r="BE93" i="23"/>
  <c r="G93" i="24" s="1"/>
  <c r="BE59" i="23"/>
  <c r="G59" i="24" s="1"/>
  <c r="BE85" i="23"/>
  <c r="G85" i="24" s="1"/>
  <c r="BE107" i="23"/>
  <c r="G107" i="24" s="1"/>
  <c r="BE116" i="23"/>
  <c r="G116" i="24" s="1"/>
  <c r="BE105" i="23"/>
  <c r="G105" i="24" s="1"/>
  <c r="BE78" i="23"/>
  <c r="G78" i="24" s="1"/>
  <c r="BE67" i="23"/>
  <c r="G67" i="24" s="1"/>
  <c r="BE54" i="23"/>
  <c r="G54" i="24" s="1"/>
  <c r="BE51" i="23"/>
  <c r="G51" i="24" s="1"/>
  <c r="BE43" i="23"/>
  <c r="G43" i="24" s="1"/>
  <c r="BE21" i="23"/>
  <c r="G21" i="24" s="1"/>
  <c r="BE123" i="23"/>
  <c r="G123" i="24" s="1"/>
  <c r="BE47" i="23"/>
  <c r="G47" i="24" s="1"/>
  <c r="BE40" i="23"/>
  <c r="G40" i="24" s="1"/>
  <c r="BE36" i="23"/>
  <c r="G36" i="24" s="1"/>
  <c r="BE101" i="23"/>
  <c r="G101" i="24" s="1"/>
  <c r="BE3" i="23"/>
  <c r="G3" i="24" s="1"/>
  <c r="BE30" i="23"/>
  <c r="G30" i="24" s="1"/>
  <c r="BE74" i="23"/>
  <c r="G74" i="24" s="1"/>
  <c r="BE91" i="23"/>
  <c r="G91" i="24" s="1"/>
  <c r="BE41" i="23"/>
  <c r="G41" i="24" s="1"/>
  <c r="BE19" i="23"/>
  <c r="G19" i="24" s="1"/>
  <c r="BE13" i="23"/>
  <c r="G13" i="24" s="1"/>
  <c r="BE8" i="23"/>
  <c r="G8" i="24" s="1"/>
  <c r="BE140" i="23"/>
  <c r="G140" i="24" s="1"/>
  <c r="BE96" i="23"/>
  <c r="G96" i="24" s="1"/>
  <c r="BE10" i="23"/>
  <c r="G10" i="24" s="1"/>
  <c r="BE73" i="23"/>
  <c r="G73" i="24" s="1"/>
  <c r="BE63" i="23"/>
  <c r="G63" i="24" s="1"/>
  <c r="BE39" i="23"/>
  <c r="G39" i="24" s="1"/>
  <c r="BE80" i="23"/>
  <c r="G80" i="24" s="1"/>
  <c r="BE2" i="23"/>
  <c r="G2" i="24" s="1"/>
  <c r="BA25" i="23"/>
  <c r="C25" i="24" s="1"/>
  <c r="BB123" i="23"/>
  <c r="D123" i="24" s="1"/>
  <c r="BB106" i="23"/>
  <c r="D106" i="24" s="1"/>
  <c r="BA76" i="23"/>
  <c r="C76" i="24" s="1"/>
  <c r="BC56" i="23"/>
  <c r="E56" i="24" s="1"/>
  <c r="BB98" i="23"/>
  <c r="D98" i="24" s="1"/>
  <c r="BF49" i="23"/>
  <c r="H49" i="24" s="1"/>
  <c r="BB36" i="23"/>
  <c r="D36" i="24" s="1"/>
  <c r="BC130" i="23"/>
  <c r="E130" i="24" s="1"/>
  <c r="BC73" i="23"/>
  <c r="E73" i="24" s="1"/>
  <c r="BC34" i="23"/>
  <c r="E34" i="24" s="1"/>
  <c r="BC17" i="23"/>
  <c r="E17" i="24" s="1"/>
  <c r="BA82" i="23"/>
  <c r="C82" i="24" s="1"/>
  <c r="BB30" i="23"/>
  <c r="D30" i="24" s="1"/>
  <c r="BE113" i="23"/>
  <c r="G113" i="24" s="1"/>
  <c r="BB72" i="23"/>
  <c r="D72" i="24" s="1"/>
  <c r="BF18" i="23"/>
  <c r="H18" i="24" s="1"/>
  <c r="BE60" i="23"/>
  <c r="G60" i="24" s="1"/>
  <c r="BF43" i="23"/>
  <c r="H43" i="24" s="1"/>
  <c r="BE154" i="23"/>
  <c r="G154" i="24" s="1"/>
  <c r="BC107" i="23"/>
  <c r="E107" i="24" s="1"/>
  <c r="BB85" i="23"/>
  <c r="D85" i="24" s="1"/>
  <c r="BF52" i="23"/>
  <c r="H52" i="24" s="1"/>
  <c r="BC33" i="23"/>
  <c r="E33" i="24" s="1"/>
  <c r="BE126" i="23"/>
  <c r="G126" i="24" s="1"/>
  <c r="BF64" i="23"/>
  <c r="H64" i="24" s="1"/>
  <c r="BB49" i="23"/>
  <c r="D49" i="24" s="1"/>
  <c r="BD19" i="23"/>
  <c r="F19" i="24" s="1"/>
  <c r="BA19" i="23"/>
  <c r="C19" i="24" s="1"/>
  <c r="BE22" i="23"/>
  <c r="G22" i="24" s="1"/>
  <c r="BF11" i="23"/>
  <c r="H11" i="24" s="1"/>
  <c r="BE23" i="23"/>
  <c r="G23" i="24" s="1"/>
  <c r="BA18" i="23"/>
  <c r="C18" i="24" s="1"/>
  <c r="BD7" i="23"/>
  <c r="F7" i="24" s="1"/>
  <c r="BF55" i="23"/>
  <c r="H55" i="24" s="1"/>
  <c r="BC5" i="23"/>
  <c r="E5" i="24" s="1"/>
  <c r="BD14" i="23"/>
  <c r="F14" i="24" s="1"/>
  <c r="BC28" i="23"/>
  <c r="E28" i="24" s="1"/>
  <c r="BE11" i="23"/>
  <c r="G11" i="24" s="1"/>
  <c r="BE53" i="23"/>
  <c r="G53" i="24" s="1"/>
  <c r="BE16" i="23"/>
  <c r="G16" i="24" s="1"/>
  <c r="BF101" i="23"/>
  <c r="H101" i="24" s="1"/>
  <c r="BF93" i="23"/>
  <c r="H93" i="24" s="1"/>
  <c r="BF85" i="23"/>
  <c r="H85" i="24" s="1"/>
  <c r="BF131" i="23"/>
  <c r="H131" i="24" s="1"/>
  <c r="BF126" i="23"/>
  <c r="H126" i="24" s="1"/>
  <c r="BF109" i="23"/>
  <c r="H109" i="24" s="1"/>
  <c r="BF133" i="23"/>
  <c r="H133" i="24" s="1"/>
  <c r="BF121" i="23"/>
  <c r="H121" i="24" s="1"/>
  <c r="BF78" i="23"/>
  <c r="H78" i="24" s="1"/>
  <c r="BF118" i="23"/>
  <c r="H118" i="24" s="1"/>
  <c r="BF62" i="23"/>
  <c r="H62" i="24" s="1"/>
  <c r="BF147" i="23"/>
  <c r="H147" i="24" s="1"/>
  <c r="BF88" i="23"/>
  <c r="H88" i="24" s="1"/>
  <c r="BF111" i="23"/>
  <c r="H111" i="24" s="1"/>
  <c r="BF91" i="23"/>
  <c r="H91" i="24" s="1"/>
  <c r="BF73" i="23"/>
  <c r="H73" i="24" s="1"/>
  <c r="BF104" i="23"/>
  <c r="H104" i="24" s="1"/>
  <c r="BF61" i="23"/>
  <c r="H61" i="24" s="1"/>
  <c r="BF57" i="23"/>
  <c r="H57" i="24" s="1"/>
  <c r="BF140" i="23"/>
  <c r="H140" i="24" s="1"/>
  <c r="BF96" i="23"/>
  <c r="H96" i="24" s="1"/>
  <c r="BF83" i="23"/>
  <c r="H83" i="24" s="1"/>
  <c r="BF46" i="23"/>
  <c r="H46" i="24" s="1"/>
  <c r="BF26" i="23"/>
  <c r="H26" i="24" s="1"/>
  <c r="BF70" i="23"/>
  <c r="H70" i="24" s="1"/>
  <c r="BF13" i="23"/>
  <c r="H13" i="24" s="1"/>
  <c r="BF8" i="23"/>
  <c r="H8" i="24" s="1"/>
  <c r="BF35" i="23"/>
  <c r="H35" i="24" s="1"/>
  <c r="BF3" i="23"/>
  <c r="H3" i="24" s="1"/>
  <c r="BF79" i="23"/>
  <c r="H79" i="24" s="1"/>
  <c r="BF58" i="23"/>
  <c r="H58" i="24" s="1"/>
  <c r="BF39" i="23"/>
  <c r="H39" i="24" s="1"/>
  <c r="BF23" i="23"/>
  <c r="H23" i="24" s="1"/>
  <c r="BF15" i="23"/>
  <c r="H15" i="24" s="1"/>
  <c r="BF5" i="23"/>
  <c r="H5" i="24" s="1"/>
  <c r="BF136" i="23"/>
  <c r="H136" i="24" s="1"/>
  <c r="BF116" i="23"/>
  <c r="H116" i="24" s="1"/>
  <c r="BF80" i="23"/>
  <c r="H80" i="24" s="1"/>
  <c r="BF45" i="23"/>
  <c r="H45" i="24" s="1"/>
  <c r="BF54" i="23"/>
  <c r="H54" i="24" s="1"/>
  <c r="BF12" i="23"/>
  <c r="H12" i="24" s="1"/>
  <c r="BF7" i="23"/>
  <c r="H7" i="24" s="1"/>
  <c r="BB28" i="23"/>
  <c r="D28" i="24" s="1"/>
  <c r="BF51" i="23"/>
  <c r="H51" i="24" s="1"/>
  <c r="BF50" i="23"/>
  <c r="H50" i="24" s="1"/>
  <c r="BC156" i="23"/>
  <c r="E156" i="24" s="1"/>
  <c r="BB140" i="23"/>
  <c r="D140" i="24" s="1"/>
  <c r="BB144" i="23"/>
  <c r="D144" i="24" s="1"/>
  <c r="BF75" i="23"/>
  <c r="H75" i="24" s="1"/>
  <c r="BB95" i="23"/>
  <c r="D95" i="24" s="1"/>
  <c r="BF110" i="23"/>
  <c r="H110" i="24" s="1"/>
  <c r="BF117" i="23"/>
  <c r="H117" i="24" s="1"/>
  <c r="BB130" i="23"/>
  <c r="D130" i="24" s="1"/>
  <c r="BF132" i="23"/>
  <c r="H132" i="24" s="1"/>
  <c r="BC75" i="23"/>
  <c r="E75" i="24" s="1"/>
  <c r="BA129" i="23"/>
  <c r="C129" i="24" s="1"/>
  <c r="BC106" i="23"/>
  <c r="E106" i="24" s="1"/>
  <c r="BC50" i="23"/>
  <c r="E50" i="24" s="1"/>
  <c r="BA45" i="23"/>
  <c r="C45" i="24" s="1"/>
  <c r="BA72" i="23"/>
  <c r="C72" i="24" s="1"/>
  <c r="BA44" i="23"/>
  <c r="C44" i="24" s="1"/>
  <c r="BC57" i="23"/>
  <c r="E57" i="24" s="1"/>
  <c r="BB62" i="23"/>
  <c r="D62" i="24" s="1"/>
  <c r="BC13" i="23"/>
  <c r="E13" i="24" s="1"/>
  <c r="BC38" i="23"/>
  <c r="E38" i="24" s="1"/>
  <c r="BB31" i="23"/>
  <c r="D31" i="24" s="1"/>
  <c r="BF155" i="23"/>
  <c r="H155" i="24" s="1"/>
  <c r="BB146" i="23"/>
  <c r="D146" i="24" s="1"/>
  <c r="BA154" i="23"/>
  <c r="C154" i="24" s="1"/>
  <c r="BF149" i="23"/>
  <c r="H149" i="24" s="1"/>
  <c r="BB149" i="23"/>
  <c r="D149" i="24" s="1"/>
  <c r="BA111" i="23"/>
  <c r="C111" i="24" s="1"/>
  <c r="BA123" i="23"/>
  <c r="C123" i="24" s="1"/>
  <c r="BB133" i="23"/>
  <c r="D133" i="24" s="1"/>
  <c r="BC110" i="23"/>
  <c r="E110" i="24" s="1"/>
  <c r="BE64" i="23"/>
  <c r="G64" i="24" s="1"/>
  <c r="BE143" i="23"/>
  <c r="G143" i="24" s="1"/>
  <c r="BE130" i="23"/>
  <c r="G130" i="24" s="1"/>
  <c r="BC136" i="23"/>
  <c r="E136" i="24" s="1"/>
  <c r="BF108" i="23"/>
  <c r="H108" i="24" s="1"/>
  <c r="BA83" i="23"/>
  <c r="C83" i="24" s="1"/>
  <c r="BF139" i="23"/>
  <c r="H139" i="24" s="1"/>
  <c r="BC116" i="23"/>
  <c r="E116" i="24" s="1"/>
  <c r="BA60" i="23"/>
  <c r="C60" i="24" s="1"/>
  <c r="BE129" i="23"/>
  <c r="G129" i="24" s="1"/>
  <c r="BC93" i="23"/>
  <c r="E93" i="24" s="1"/>
  <c r="BA65" i="23"/>
  <c r="C65" i="24" s="1"/>
  <c r="BC88" i="23"/>
  <c r="E88" i="24" s="1"/>
  <c r="BE70" i="23"/>
  <c r="G70" i="24" s="1"/>
  <c r="BE115" i="23"/>
  <c r="G115" i="24" s="1"/>
  <c r="BB91" i="23"/>
  <c r="D91" i="24" s="1"/>
  <c r="BE135" i="23"/>
  <c r="G135" i="24" s="1"/>
  <c r="BC128" i="23"/>
  <c r="E128" i="24" s="1"/>
  <c r="BF128" i="23"/>
  <c r="H128" i="24" s="1"/>
  <c r="BB71" i="23"/>
  <c r="D71" i="24" s="1"/>
  <c r="BE37" i="23"/>
  <c r="G37" i="24" s="1"/>
  <c r="BA106" i="23"/>
  <c r="C106" i="24" s="1"/>
  <c r="BC25" i="23"/>
  <c r="E25" i="24" s="1"/>
  <c r="BA77" i="23"/>
  <c r="C77" i="24" s="1"/>
  <c r="BD67" i="23"/>
  <c r="F67" i="24" s="1"/>
  <c r="BB45" i="23"/>
  <c r="D45" i="24" s="1"/>
  <c r="BB22" i="23"/>
  <c r="D22" i="24" s="1"/>
  <c r="BE122" i="23"/>
  <c r="G122" i="24" s="1"/>
  <c r="BB64" i="23"/>
  <c r="D64" i="24" s="1"/>
  <c r="BD43" i="23"/>
  <c r="F43" i="24" s="1"/>
  <c r="BD93" i="23"/>
  <c r="F93" i="24" s="1"/>
  <c r="BF44" i="23"/>
  <c r="H44" i="24" s="1"/>
  <c r="BD30" i="23"/>
  <c r="F30" i="24" s="1"/>
  <c r="BC126" i="23"/>
  <c r="E126" i="24" s="1"/>
  <c r="BF66" i="23"/>
  <c r="H66" i="24" s="1"/>
  <c r="BF48" i="23"/>
  <c r="H48" i="24" s="1"/>
  <c r="BE38" i="23"/>
  <c r="G38" i="24" s="1"/>
  <c r="BB126" i="23"/>
  <c r="D126" i="24" s="1"/>
  <c r="BF97" i="23"/>
  <c r="H97" i="24" s="1"/>
  <c r="BE65" i="23"/>
  <c r="G65" i="24" s="1"/>
  <c r="BC42" i="23"/>
  <c r="E42" i="24" s="1"/>
  <c r="BC20" i="23"/>
  <c r="E20" i="24" s="1"/>
  <c r="BC86" i="23"/>
  <c r="E86" i="24" s="1"/>
  <c r="BF56" i="23"/>
  <c r="H56" i="24" s="1"/>
  <c r="BF34" i="23"/>
  <c r="H34" i="24" s="1"/>
  <c r="BB10" i="23"/>
  <c r="D10" i="24" s="1"/>
  <c r="BB43" i="23"/>
  <c r="D43" i="24" s="1"/>
  <c r="BC8" i="23"/>
  <c r="E8" i="24" s="1"/>
  <c r="BA13" i="23"/>
  <c r="C13" i="24" s="1"/>
  <c r="BC12" i="23"/>
  <c r="E12" i="24" s="1"/>
  <c r="BF30" i="23"/>
  <c r="H30" i="24" s="1"/>
  <c r="BC9" i="23"/>
  <c r="E9" i="24" s="1"/>
  <c r="BE33" i="23"/>
  <c r="G33" i="24" s="1"/>
  <c r="BA64" i="23"/>
  <c r="C64" i="24" s="1"/>
  <c r="BE20" i="23"/>
  <c r="G20" i="24" s="1"/>
  <c r="BC2" i="23"/>
  <c r="E2" i="24" s="1"/>
  <c r="BA29" i="23"/>
  <c r="C29" i="24" s="1"/>
  <c r="BB61" i="23"/>
  <c r="D61" i="24" s="1"/>
  <c r="BB78" i="23"/>
  <c r="D78" i="24" s="1"/>
  <c r="BB157" i="23"/>
  <c r="D157" i="24" s="1"/>
  <c r="BB145" i="23"/>
  <c r="D145" i="24" s="1"/>
  <c r="BB67" i="23"/>
  <c r="D67" i="24" s="1"/>
  <c r="BF32" i="23"/>
  <c r="H32" i="24" s="1"/>
  <c r="BB65" i="23"/>
  <c r="D65" i="24" s="1"/>
  <c r="BB99" i="23"/>
  <c r="D99" i="24" s="1"/>
  <c r="BA41" i="23"/>
  <c r="C41" i="24" s="1"/>
  <c r="BF16" i="23"/>
  <c r="H16" i="24" s="1"/>
  <c r="BA10" i="23"/>
  <c r="C10" i="24" s="1"/>
  <c r="BB102" i="23"/>
  <c r="D102" i="24" s="1"/>
  <c r="BF134" i="23"/>
  <c r="H134" i="24" s="1"/>
  <c r="BA128" i="23"/>
  <c r="C128" i="24" s="1"/>
  <c r="BA144" i="23"/>
  <c r="C144" i="24" s="1"/>
  <c r="BF67" i="23"/>
  <c r="H67" i="24" s="1"/>
  <c r="BF86" i="23"/>
  <c r="H86" i="24" s="1"/>
  <c r="BC66" i="23"/>
  <c r="E66" i="24" s="1"/>
  <c r="BA90" i="23"/>
  <c r="C90" i="24" s="1"/>
  <c r="BA119" i="23"/>
  <c r="C119" i="24" s="1"/>
  <c r="BF102" i="23"/>
  <c r="H102" i="24" s="1"/>
  <c r="BC59" i="23"/>
  <c r="E59" i="24" s="1"/>
  <c r="BC78" i="23"/>
  <c r="E78" i="24" s="1"/>
  <c r="BC24" i="23"/>
  <c r="E24" i="24" s="1"/>
  <c r="BC135" i="23"/>
  <c r="E135" i="24" s="1"/>
  <c r="BF28" i="23"/>
  <c r="H28" i="24" s="1"/>
  <c r="BB39" i="23"/>
  <c r="D39" i="24" s="1"/>
  <c r="BF31" i="23"/>
  <c r="H31" i="24" s="1"/>
  <c r="BF4" i="23"/>
  <c r="H4" i="24" s="1"/>
  <c r="BB154" i="23"/>
  <c r="D154" i="24" s="1"/>
  <c r="BF153" i="23"/>
  <c r="H153" i="24" s="1"/>
  <c r="BC148" i="23"/>
  <c r="E148" i="24" s="1"/>
  <c r="BA136" i="23"/>
  <c r="C136" i="24" s="1"/>
  <c r="BF145" i="23"/>
  <c r="H145" i="24" s="1"/>
  <c r="BC120" i="23"/>
  <c r="E120" i="24" s="1"/>
  <c r="BB131" i="23"/>
  <c r="D131" i="24" s="1"/>
  <c r="BC105" i="23"/>
  <c r="E105" i="24" s="1"/>
  <c r="BB55" i="23"/>
  <c r="D55" i="24" s="1"/>
  <c r="BC137" i="23"/>
  <c r="E137" i="24" s="1"/>
  <c r="BC125" i="23"/>
  <c r="E125" i="24" s="1"/>
  <c r="BC58" i="23"/>
  <c r="E58" i="24" s="1"/>
  <c r="BF103" i="23"/>
  <c r="H103" i="24" s="1"/>
  <c r="BB79" i="23"/>
  <c r="D79" i="24" s="1"/>
  <c r="BE148" i="23"/>
  <c r="G148" i="24" s="1"/>
  <c r="BB138" i="23"/>
  <c r="D138" i="24" s="1"/>
  <c r="BF114" i="23"/>
  <c r="H114" i="24" s="1"/>
  <c r="BE87" i="23"/>
  <c r="G87" i="24" s="1"/>
  <c r="BF92" i="23"/>
  <c r="H92" i="24" s="1"/>
  <c r="BB63" i="23"/>
  <c r="D63" i="24" s="1"/>
  <c r="BF84" i="23"/>
  <c r="H84" i="24" s="1"/>
  <c r="BF60" i="23"/>
  <c r="H60" i="24" s="1"/>
  <c r="BF90" i="23"/>
  <c r="H90" i="24" s="1"/>
  <c r="BA49" i="23"/>
  <c r="C49" i="24" s="1"/>
  <c r="BC134" i="23"/>
  <c r="E134" i="24" s="1"/>
  <c r="BA127" i="23"/>
  <c r="C127" i="24" s="1"/>
  <c r="BB128" i="23"/>
  <c r="D128" i="24" s="1"/>
  <c r="BB68" i="23"/>
  <c r="D68" i="24" s="1"/>
  <c r="BE100" i="23"/>
  <c r="G100" i="24" s="1"/>
  <c r="BF24" i="23"/>
  <c r="H24" i="24" s="1"/>
  <c r="BE102" i="23"/>
  <c r="G102" i="24" s="1"/>
  <c r="BF76" i="23"/>
  <c r="H76" i="24" s="1"/>
  <c r="BD122" i="23"/>
  <c r="F122" i="24" s="1"/>
  <c r="BD103" i="23"/>
  <c r="F103" i="24" s="1"/>
  <c r="BD95" i="23"/>
  <c r="F95" i="24" s="1"/>
  <c r="BD87" i="23"/>
  <c r="F87" i="24" s="1"/>
  <c r="BD98" i="23"/>
  <c r="F98" i="24" s="1"/>
  <c r="BD142" i="23"/>
  <c r="F142" i="24" s="1"/>
  <c r="BD129" i="23"/>
  <c r="F129" i="24" s="1"/>
  <c r="BD134" i="23"/>
  <c r="F134" i="24" s="1"/>
  <c r="BD131" i="23"/>
  <c r="F131" i="24" s="1"/>
  <c r="BD126" i="23"/>
  <c r="F126" i="24" s="1"/>
  <c r="BD117" i="23"/>
  <c r="F117" i="24" s="1"/>
  <c r="BD114" i="23"/>
  <c r="F114" i="24" s="1"/>
  <c r="BD112" i="23"/>
  <c r="F112" i="24" s="1"/>
  <c r="BD109" i="23"/>
  <c r="F109" i="24" s="1"/>
  <c r="BD82" i="23"/>
  <c r="F82" i="24" s="1"/>
  <c r="BD150" i="23"/>
  <c r="F150" i="24" s="1"/>
  <c r="BD141" i="23"/>
  <c r="F141" i="24" s="1"/>
  <c r="BD119" i="23"/>
  <c r="F119" i="24" s="1"/>
  <c r="BD85" i="23"/>
  <c r="F85" i="24" s="1"/>
  <c r="BD139" i="23"/>
  <c r="F139" i="24" s="1"/>
  <c r="BD96" i="23"/>
  <c r="F96" i="24" s="1"/>
  <c r="BD80" i="23"/>
  <c r="F80" i="24" s="1"/>
  <c r="BD72" i="23"/>
  <c r="F72" i="24" s="1"/>
  <c r="BD147" i="23"/>
  <c r="F147" i="24" s="1"/>
  <c r="BD64" i="23"/>
  <c r="F64" i="24" s="1"/>
  <c r="BD56" i="23"/>
  <c r="F56" i="24" s="1"/>
  <c r="BD138" i="23"/>
  <c r="F138" i="24" s="1"/>
  <c r="BD106" i="23"/>
  <c r="F106" i="24" s="1"/>
  <c r="BD51" i="23"/>
  <c r="F51" i="24" s="1"/>
  <c r="BD48" i="23"/>
  <c r="F48" i="24" s="1"/>
  <c r="BD18" i="23"/>
  <c r="F18" i="24" s="1"/>
  <c r="BD133" i="23"/>
  <c r="F133" i="24" s="1"/>
  <c r="BD107" i="23"/>
  <c r="F107" i="24" s="1"/>
  <c r="BD101" i="23"/>
  <c r="F101" i="24" s="1"/>
  <c r="BD41" i="23"/>
  <c r="F41" i="24" s="1"/>
  <c r="BD121" i="23"/>
  <c r="F121" i="24" s="1"/>
  <c r="BD47" i="23"/>
  <c r="F47" i="24" s="1"/>
  <c r="BD32" i="23"/>
  <c r="F32" i="24" s="1"/>
  <c r="BD57" i="23"/>
  <c r="F57" i="24" s="1"/>
  <c r="BD21" i="23"/>
  <c r="F21" i="24" s="1"/>
  <c r="BD16" i="23"/>
  <c r="F16" i="24" s="1"/>
  <c r="BD68" i="23"/>
  <c r="F68" i="24" s="1"/>
  <c r="BD11" i="23"/>
  <c r="F11" i="24" s="1"/>
  <c r="BD6" i="23"/>
  <c r="F6" i="24" s="1"/>
  <c r="BD22" i="23"/>
  <c r="F22" i="24" s="1"/>
  <c r="BD13" i="23"/>
  <c r="F13" i="24" s="1"/>
  <c r="BD8" i="23"/>
  <c r="F8" i="24" s="1"/>
  <c r="BD75" i="23"/>
  <c r="F75" i="24" s="1"/>
  <c r="BD29" i="23"/>
  <c r="F29" i="24" s="1"/>
  <c r="BD24" i="23"/>
  <c r="F24" i="24" s="1"/>
  <c r="BD90" i="23"/>
  <c r="F90" i="24" s="1"/>
  <c r="BD36" i="23"/>
  <c r="F36" i="24" s="1"/>
  <c r="BD33" i="23"/>
  <c r="F33" i="24" s="1"/>
  <c r="BD5" i="23"/>
  <c r="F5" i="24" s="1"/>
  <c r="BA39" i="23"/>
  <c r="C39" i="24" s="1"/>
  <c r="BB21" i="23"/>
  <c r="D21" i="24" s="1"/>
  <c r="BD102" i="23"/>
  <c r="F102" i="24" s="1"/>
  <c r="BC70" i="23"/>
  <c r="E70" i="24" s="1"/>
  <c r="BA40" i="23"/>
  <c r="C40" i="24" s="1"/>
  <c r="BF10" i="23"/>
  <c r="H10" i="24" s="1"/>
  <c r="BB93" i="23"/>
  <c r="D93" i="24" s="1"/>
  <c r="BC40" i="23"/>
  <c r="E40" i="24" s="1"/>
  <c r="BE26" i="23"/>
  <c r="G26" i="24" s="1"/>
  <c r="BD113" i="23"/>
  <c r="F113" i="24" s="1"/>
  <c r="BC64" i="23"/>
  <c r="E64" i="24" s="1"/>
  <c r="BA46" i="23"/>
  <c r="C46" i="24" s="1"/>
  <c r="BA37" i="23"/>
  <c r="C37" i="24" s="1"/>
  <c r="BE89" i="23"/>
  <c r="G89" i="24" s="1"/>
  <c r="BC63" i="23"/>
  <c r="E63" i="24" s="1"/>
  <c r="BF40" i="23"/>
  <c r="H40" i="24" s="1"/>
  <c r="BB17" i="23"/>
  <c r="D17" i="24" s="1"/>
  <c r="BF71" i="23"/>
  <c r="H71" i="24" s="1"/>
  <c r="BA31" i="23"/>
  <c r="C31" i="24" s="1"/>
  <c r="BC46" i="23"/>
  <c r="E46" i="24" s="1"/>
  <c r="BC35" i="23"/>
  <c r="E35" i="24" s="1"/>
  <c r="BD9" i="23"/>
  <c r="F9" i="24" s="1"/>
  <c r="BE42" i="23"/>
  <c r="G42" i="24" s="1"/>
  <c r="BA6" i="23"/>
  <c r="C6" i="24" s="1"/>
  <c r="BE25" i="23"/>
  <c r="G25" i="24" s="1"/>
  <c r="BE12" i="23"/>
  <c r="G12" i="24" s="1"/>
  <c r="BB7" i="23"/>
  <c r="D7" i="24" s="1"/>
  <c r="BF25" i="23"/>
  <c r="H25" i="24" s="1"/>
  <c r="BD28" i="23"/>
  <c r="F28" i="24" s="1"/>
  <c r="BE50" i="23"/>
  <c r="G50" i="24" s="1"/>
  <c r="BC19" i="23"/>
  <c r="E19" i="24" s="1"/>
  <c r="BB105" i="23"/>
  <c r="D105" i="24" s="1"/>
  <c r="BB97" i="23"/>
  <c r="D97" i="24" s="1"/>
  <c r="BB89" i="23"/>
  <c r="D89" i="24" s="1"/>
  <c r="BB137" i="23"/>
  <c r="D137" i="24" s="1"/>
  <c r="BB127" i="23"/>
  <c r="D127" i="24" s="1"/>
  <c r="BB122" i="23"/>
  <c r="D122" i="24" s="1"/>
  <c r="BB132" i="23"/>
  <c r="D132" i="24" s="1"/>
  <c r="BB129" i="23"/>
  <c r="D129" i="24" s="1"/>
  <c r="BB125" i="23"/>
  <c r="D125" i="24" s="1"/>
  <c r="BB103" i="23"/>
  <c r="D103" i="24" s="1"/>
  <c r="BB87" i="23"/>
  <c r="D87" i="24" s="1"/>
  <c r="BB74" i="23"/>
  <c r="D74" i="24" s="1"/>
  <c r="BB81" i="23"/>
  <c r="D81" i="24" s="1"/>
  <c r="BB139" i="23"/>
  <c r="D139" i="24" s="1"/>
  <c r="BB50" i="23"/>
  <c r="D50" i="24" s="1"/>
  <c r="BB141" i="23"/>
  <c r="D141" i="24" s="1"/>
  <c r="BB77" i="23"/>
  <c r="D77" i="24" s="1"/>
  <c r="BB108" i="23"/>
  <c r="D108" i="24" s="1"/>
  <c r="BB66" i="23"/>
  <c r="D66" i="24" s="1"/>
  <c r="BB136" i="23"/>
  <c r="D136" i="24" s="1"/>
  <c r="BB124" i="23"/>
  <c r="D124" i="24" s="1"/>
  <c r="BB121" i="23"/>
  <c r="D121" i="24" s="1"/>
  <c r="BB117" i="23"/>
  <c r="D117" i="24" s="1"/>
  <c r="BB115" i="23"/>
  <c r="D115" i="24" s="1"/>
  <c r="BB147" i="23"/>
  <c r="D147" i="24" s="1"/>
  <c r="BB120" i="23"/>
  <c r="D120" i="24" s="1"/>
  <c r="BB82" i="23"/>
  <c r="D82" i="24" s="1"/>
  <c r="BB92" i="23"/>
  <c r="D92" i="24" s="1"/>
  <c r="BB20" i="23"/>
  <c r="D20" i="24" s="1"/>
  <c r="BB112" i="23"/>
  <c r="D112" i="24" s="1"/>
  <c r="BB80" i="23"/>
  <c r="D80" i="24" s="1"/>
  <c r="BB59" i="23"/>
  <c r="D59" i="24" s="1"/>
  <c r="BB58" i="23"/>
  <c r="D58" i="24" s="1"/>
  <c r="BB32" i="23"/>
  <c r="D32" i="24" s="1"/>
  <c r="BB104" i="23"/>
  <c r="D104" i="24" s="1"/>
  <c r="BB37" i="23"/>
  <c r="D37" i="24" s="1"/>
  <c r="BB119" i="23"/>
  <c r="D119" i="24" s="1"/>
  <c r="BB34" i="23"/>
  <c r="D34" i="24" s="1"/>
  <c r="BB26" i="23"/>
  <c r="D26" i="24" s="1"/>
  <c r="BB12" i="23"/>
  <c r="D12" i="24" s="1"/>
  <c r="BB51" i="23"/>
  <c r="D51" i="24" s="1"/>
  <c r="BB48" i="23"/>
  <c r="D48" i="24" s="1"/>
  <c r="BB9" i="23"/>
  <c r="D9" i="24" s="1"/>
  <c r="BB4" i="23"/>
  <c r="D4" i="24" s="1"/>
  <c r="BB42" i="23"/>
  <c r="D42" i="24" s="1"/>
  <c r="BB41" i="23"/>
  <c r="D41" i="24" s="1"/>
  <c r="BB19" i="23"/>
  <c r="D19" i="24" s="1"/>
  <c r="BB16" i="23"/>
  <c r="D16" i="24" s="1"/>
  <c r="BB53" i="23"/>
  <c r="D53" i="24" s="1"/>
  <c r="BB23" i="23"/>
  <c r="D23" i="24" s="1"/>
  <c r="BB155" i="23"/>
  <c r="D155" i="24" s="1"/>
  <c r="BB100" i="23"/>
  <c r="D100" i="24" s="1"/>
  <c r="BB69" i="23"/>
  <c r="D69" i="24" s="1"/>
  <c r="BB24" i="23"/>
  <c r="D24" i="24" s="1"/>
  <c r="BB13" i="23"/>
  <c r="D13" i="24" s="1"/>
  <c r="BB8" i="23"/>
  <c r="D8" i="24" s="1"/>
  <c r="BB33" i="23"/>
  <c r="D33" i="24" s="1"/>
  <c r="BB29" i="23"/>
  <c r="D29" i="24" s="1"/>
  <c r="BB101" i="23"/>
  <c r="D101" i="24" s="1"/>
  <c r="BB52" i="23"/>
  <c r="D52" i="24" s="1"/>
  <c r="BA113" i="23"/>
  <c r="C113" i="24" s="1"/>
  <c r="BA102" i="23"/>
  <c r="C102" i="24" s="1"/>
  <c r="BA94" i="23"/>
  <c r="C94" i="24" s="1"/>
  <c r="BA86" i="23"/>
  <c r="C86" i="24" s="1"/>
  <c r="BA105" i="23"/>
  <c r="C105" i="24" s="1"/>
  <c r="BA89" i="23"/>
  <c r="C89" i="24" s="1"/>
  <c r="BA148" i="23"/>
  <c r="C148" i="24" s="1"/>
  <c r="BA137" i="23"/>
  <c r="C137" i="24" s="1"/>
  <c r="BA130" i="23"/>
  <c r="C130" i="24" s="1"/>
  <c r="BA122" i="23"/>
  <c r="C122" i="24" s="1"/>
  <c r="BA125" i="23"/>
  <c r="C125" i="24" s="1"/>
  <c r="BA110" i="23"/>
  <c r="C110" i="24" s="1"/>
  <c r="BA103" i="23"/>
  <c r="C103" i="24" s="1"/>
  <c r="BA98" i="23"/>
  <c r="C98" i="24" s="1"/>
  <c r="BA92" i="23"/>
  <c r="C92" i="24" s="1"/>
  <c r="BA74" i="23"/>
  <c r="C74" i="24" s="1"/>
  <c r="BA114" i="23"/>
  <c r="C114" i="24" s="1"/>
  <c r="BA93" i="23"/>
  <c r="C93" i="24" s="1"/>
  <c r="BA71" i="23"/>
  <c r="C71" i="24" s="1"/>
  <c r="BA63" i="23"/>
  <c r="C63" i="24" s="1"/>
  <c r="BA142" i="23"/>
  <c r="C142" i="24" s="1"/>
  <c r="BA140" i="23"/>
  <c r="C140" i="24" s="1"/>
  <c r="BA95" i="23"/>
  <c r="C95" i="24" s="1"/>
  <c r="BA81" i="23"/>
  <c r="C81" i="24" s="1"/>
  <c r="BA87" i="23"/>
  <c r="C87" i="24" s="1"/>
  <c r="BA55" i="23"/>
  <c r="C55" i="24" s="1"/>
  <c r="BA120" i="23"/>
  <c r="C120" i="24" s="1"/>
  <c r="BA97" i="23"/>
  <c r="C97" i="24" s="1"/>
  <c r="BA66" i="23"/>
  <c r="C66" i="24" s="1"/>
  <c r="BA62" i="23"/>
  <c r="C62" i="24" s="1"/>
  <c r="BA51" i="23"/>
  <c r="C51" i="24" s="1"/>
  <c r="BA50" i="23"/>
  <c r="C50" i="24" s="1"/>
  <c r="BA42" i="23"/>
  <c r="C42" i="24" s="1"/>
  <c r="BA117" i="23"/>
  <c r="C117" i="24" s="1"/>
  <c r="BA59" i="23"/>
  <c r="C59" i="24" s="1"/>
  <c r="BA108" i="23"/>
  <c r="C108" i="24" s="1"/>
  <c r="BA43" i="23"/>
  <c r="C43" i="24" s="1"/>
  <c r="BA112" i="23"/>
  <c r="C112" i="24" s="1"/>
  <c r="BA34" i="23"/>
  <c r="C34" i="24" s="1"/>
  <c r="BA30" i="23"/>
  <c r="C30" i="24" s="1"/>
  <c r="BA17" i="23"/>
  <c r="C17" i="24" s="1"/>
  <c r="BA47" i="23"/>
  <c r="C47" i="24" s="1"/>
  <c r="BA38" i="23"/>
  <c r="C38" i="24" s="1"/>
  <c r="BA12" i="23"/>
  <c r="C12" i="24" s="1"/>
  <c r="BA7" i="23"/>
  <c r="C7" i="24" s="1"/>
  <c r="BA2" i="23"/>
  <c r="C2" i="24" s="1"/>
  <c r="BA135" i="23"/>
  <c r="C135" i="24" s="1"/>
  <c r="BA132" i="23"/>
  <c r="C132" i="24" s="1"/>
  <c r="BA124" i="23"/>
  <c r="C124" i="24" s="1"/>
  <c r="BA85" i="23"/>
  <c r="C85" i="24" s="1"/>
  <c r="BA70" i="23"/>
  <c r="C70" i="24" s="1"/>
  <c r="BA32" i="23"/>
  <c r="C32" i="24" s="1"/>
  <c r="BA14" i="23"/>
  <c r="C14" i="24" s="1"/>
  <c r="BA9" i="23"/>
  <c r="C9" i="24" s="1"/>
  <c r="BA21" i="23"/>
  <c r="C21" i="24" s="1"/>
  <c r="BA20" i="23"/>
  <c r="C20" i="24" s="1"/>
  <c r="BA4" i="23"/>
  <c r="C4" i="24" s="1"/>
  <c r="BA23" i="23"/>
  <c r="C23" i="24" s="1"/>
  <c r="BB46" i="23"/>
  <c r="D46" i="24" s="1"/>
  <c r="BB60" i="23"/>
  <c r="D60" i="24" s="1"/>
  <c r="BA156" i="23"/>
  <c r="C156" i="24" s="1"/>
  <c r="BB153" i="23"/>
  <c r="D153" i="24" s="1"/>
  <c r="BA109" i="23"/>
  <c r="C109" i="24" s="1"/>
  <c r="BF115" i="23"/>
  <c r="H115" i="24" s="1"/>
  <c r="BA131" i="23"/>
  <c r="C131" i="24" s="1"/>
  <c r="BF137" i="23"/>
  <c r="H137" i="24" s="1"/>
  <c r="BF157" i="23"/>
  <c r="H157" i="24" s="1"/>
  <c r="BF100" i="23"/>
  <c r="H100" i="24" s="1"/>
  <c r="BB70" i="23"/>
  <c r="D70" i="24" s="1"/>
  <c r="BB94" i="23"/>
  <c r="D94" i="24" s="1"/>
  <c r="BA141" i="23"/>
  <c r="C141" i="24" s="1"/>
  <c r="BF65" i="23"/>
  <c r="H65" i="24" s="1"/>
  <c r="BF27" i="23"/>
  <c r="H27" i="24" s="1"/>
  <c r="BF68" i="23"/>
  <c r="H68" i="24" s="1"/>
  <c r="BC23" i="23"/>
  <c r="E23" i="24" s="1"/>
  <c r="BF98" i="23"/>
  <c r="H98" i="24" s="1"/>
  <c r="BB6" i="23"/>
  <c r="D6" i="24" s="1"/>
  <c r="BB96" i="23"/>
  <c r="D96" i="24" s="1"/>
  <c r="BC44" i="23"/>
  <c r="E44" i="24" s="1"/>
  <c r="BF14" i="23"/>
  <c r="H14" i="24" s="1"/>
  <c r="BF33" i="23"/>
  <c r="H33" i="24" s="1"/>
  <c r="BC154" i="23"/>
  <c r="E154" i="24" s="1"/>
  <c r="BA143" i="23"/>
  <c r="C143" i="24" s="1"/>
  <c r="BC152" i="23"/>
  <c r="E152" i="24" s="1"/>
  <c r="BC143" i="23"/>
  <c r="E143" i="24" s="1"/>
  <c r="BB86" i="23"/>
  <c r="D86" i="24" s="1"/>
  <c r="BF129" i="23"/>
  <c r="H129" i="24" s="1"/>
  <c r="BF144" i="23"/>
  <c r="H144" i="24" s="1"/>
  <c r="BA107" i="23"/>
  <c r="C107" i="24" s="1"/>
  <c r="BA145" i="23"/>
  <c r="C145" i="24" s="1"/>
  <c r="BF112" i="23"/>
  <c r="H112" i="24" s="1"/>
  <c r="BF127" i="23"/>
  <c r="H127" i="24" s="1"/>
  <c r="BC102" i="23"/>
  <c r="E102" i="24" s="1"/>
  <c r="BC155" i="23"/>
  <c r="E155" i="24" s="1"/>
  <c r="BF156" i="23"/>
  <c r="H156" i="24" s="1"/>
  <c r="BE125" i="23"/>
  <c r="G125" i="24" s="1"/>
  <c r="BA100" i="23"/>
  <c r="C100" i="24" s="1"/>
  <c r="BC74" i="23"/>
  <c r="E74" i="24" s="1"/>
  <c r="BB156" i="23"/>
  <c r="D156" i="24" s="1"/>
  <c r="BF135" i="23"/>
  <c r="H135" i="24" s="1"/>
  <c r="BC113" i="23"/>
  <c r="E113" i="24" s="1"/>
  <c r="BA149" i="23"/>
  <c r="C149" i="24" s="1"/>
  <c r="BE120" i="23"/>
  <c r="G120" i="24" s="1"/>
  <c r="BE88" i="23"/>
  <c r="G88" i="24" s="1"/>
  <c r="BA152" i="23"/>
  <c r="C152" i="24" s="1"/>
  <c r="BF113" i="23"/>
  <c r="H113" i="24" s="1"/>
  <c r="BC80" i="23"/>
  <c r="E80" i="24" s="1"/>
  <c r="BC60" i="23"/>
  <c r="E60" i="24" s="1"/>
  <c r="BA33" i="23"/>
  <c r="C33" i="24" s="1"/>
  <c r="BC101" i="23"/>
  <c r="E101" i="24" s="1"/>
  <c r="BF89" i="23"/>
  <c r="H89" i="24" s="1"/>
  <c r="BF69" i="23"/>
  <c r="H69" i="24" s="1"/>
  <c r="BB47" i="23"/>
  <c r="D47" i="24" s="1"/>
  <c r="BA134" i="23"/>
  <c r="C134" i="24" s="1"/>
  <c r="BC121" i="23"/>
  <c r="E121" i="24" s="1"/>
  <c r="BD78" i="23"/>
  <c r="F78" i="24" s="1"/>
  <c r="BE57" i="23"/>
  <c r="G57" i="24" s="1"/>
  <c r="BB111" i="23"/>
  <c r="D111" i="24" s="1"/>
  <c r="BF53" i="23"/>
  <c r="H53" i="24" s="1"/>
  <c r="BA28" i="23"/>
  <c r="C28" i="24" s="1"/>
  <c r="BA96" i="23"/>
  <c r="C96" i="24" s="1"/>
  <c r="BC39" i="23"/>
  <c r="E39" i="24" s="1"/>
  <c r="BA22" i="23"/>
  <c r="C22" i="24" s="1"/>
  <c r="BC96" i="23"/>
  <c r="E96" i="24" s="1"/>
  <c r="BC76" i="23"/>
  <c r="E76" i="24" s="1"/>
  <c r="BD66" i="23"/>
  <c r="F66" i="24" s="1"/>
  <c r="BF37" i="23"/>
  <c r="H37" i="24" s="1"/>
  <c r="BE18" i="23"/>
  <c r="G18" i="24" s="1"/>
  <c r="BC67" i="23"/>
  <c r="E67" i="24" s="1"/>
  <c r="BE34" i="23"/>
  <c r="G34" i="24" s="1"/>
  <c r="BB84" i="23"/>
  <c r="D84" i="24" s="1"/>
  <c r="BF38" i="23"/>
  <c r="H38" i="24" s="1"/>
  <c r="BD25" i="23"/>
  <c r="F25" i="24" s="1"/>
  <c r="BF107" i="23"/>
  <c r="H107" i="24" s="1"/>
  <c r="BD63" i="23"/>
  <c r="F63" i="24" s="1"/>
  <c r="BE44" i="23"/>
  <c r="G44" i="24" s="1"/>
  <c r="BA11" i="23"/>
  <c r="C11" i="24" s="1"/>
  <c r="BD111" i="23"/>
  <c r="F111" i="24" s="1"/>
  <c r="BC89" i="23"/>
  <c r="E89" i="24" s="1"/>
  <c r="BD60" i="23"/>
  <c r="F60" i="24" s="1"/>
  <c r="BD38" i="23"/>
  <c r="F38" i="24" s="1"/>
  <c r="BF151" i="23"/>
  <c r="H151" i="24" s="1"/>
  <c r="BC68" i="23"/>
  <c r="E68" i="24" s="1"/>
  <c r="BD53" i="23"/>
  <c r="F53" i="24" s="1"/>
  <c r="BA27" i="23"/>
  <c r="C27" i="24" s="1"/>
  <c r="BF36" i="23"/>
  <c r="H36" i="24" s="1"/>
  <c r="BC26" i="23"/>
  <c r="E26" i="24" s="1"/>
  <c r="BF6" i="23"/>
  <c r="H6" i="24" s="1"/>
  <c r="BB40" i="23"/>
  <c r="D40" i="24" s="1"/>
  <c r="BB3" i="23"/>
  <c r="D3" i="24" s="1"/>
  <c r="BD20" i="23"/>
  <c r="F20" i="24" s="1"/>
  <c r="BB11" i="23"/>
  <c r="D11" i="24" s="1"/>
  <c r="BA69" i="23"/>
  <c r="C69" i="24" s="1"/>
  <c r="BF9" i="23"/>
  <c r="H9" i="24" s="1"/>
  <c r="BB2" i="23"/>
  <c r="D2" i="24" s="1"/>
  <c r="BB18" i="23"/>
  <c r="D18" i="24" s="1"/>
  <c r="BC36" i="23"/>
  <c r="E36" i="24" s="1"/>
  <c r="BE17" i="23"/>
  <c r="G17" i="24" s="1"/>
  <c r="BA61" i="23"/>
  <c r="C61" i="24" s="1"/>
  <c r="BE24" i="23"/>
  <c r="G24" i="24" s="1"/>
  <c r="BD2" i="23"/>
  <c r="F2" i="24" s="1"/>
  <c r="C3" i="21"/>
  <c r="D3" i="21"/>
  <c r="E3" i="21"/>
  <c r="F3" i="21"/>
  <c r="G3" i="21"/>
  <c r="H3" i="21"/>
  <c r="C4" i="21"/>
  <c r="D4" i="21"/>
  <c r="E4" i="21"/>
  <c r="F4" i="21"/>
  <c r="G4" i="21"/>
  <c r="H4" i="21"/>
  <c r="C5" i="21"/>
  <c r="D5" i="21"/>
  <c r="E5" i="21"/>
  <c r="F5" i="21"/>
  <c r="G5" i="21"/>
  <c r="H5" i="21"/>
  <c r="C6" i="21"/>
  <c r="D6" i="21"/>
  <c r="E6" i="21"/>
  <c r="F6" i="21"/>
  <c r="G6" i="21"/>
  <c r="H6" i="21"/>
  <c r="C7" i="21"/>
  <c r="D7" i="21"/>
  <c r="E7" i="21"/>
  <c r="F7" i="21"/>
  <c r="G7" i="21"/>
  <c r="H7" i="21"/>
  <c r="C8" i="21"/>
  <c r="D8" i="21"/>
  <c r="E8" i="21"/>
  <c r="F8" i="21"/>
  <c r="G8" i="21"/>
  <c r="H8" i="21"/>
  <c r="C9" i="21"/>
  <c r="D9" i="21"/>
  <c r="E9" i="21"/>
  <c r="F9" i="21"/>
  <c r="G9" i="21"/>
  <c r="H9" i="21"/>
  <c r="C10" i="21"/>
  <c r="D10" i="21"/>
  <c r="E10" i="21"/>
  <c r="F10" i="21"/>
  <c r="G10" i="21"/>
  <c r="H10" i="21"/>
  <c r="C11" i="21"/>
  <c r="D11" i="21"/>
  <c r="E11" i="21"/>
  <c r="F11" i="21"/>
  <c r="G11" i="21"/>
  <c r="H11" i="21"/>
  <c r="C12" i="21"/>
  <c r="D12" i="21"/>
  <c r="E12" i="21"/>
  <c r="F12" i="21"/>
  <c r="G12" i="21"/>
  <c r="H12" i="21"/>
  <c r="C13" i="21"/>
  <c r="D13" i="21"/>
  <c r="E13" i="21"/>
  <c r="F13" i="21"/>
  <c r="G13" i="21"/>
  <c r="H13" i="21"/>
  <c r="C14" i="21"/>
  <c r="D14" i="21"/>
  <c r="E14" i="21"/>
  <c r="F14" i="21"/>
  <c r="G14" i="21"/>
  <c r="H14" i="21"/>
  <c r="C15" i="21"/>
  <c r="D15" i="21"/>
  <c r="E15" i="21"/>
  <c r="F15" i="21"/>
  <c r="G15" i="21"/>
  <c r="H15" i="21"/>
  <c r="C16" i="21"/>
  <c r="D16" i="21"/>
  <c r="E16" i="21"/>
  <c r="F16" i="21"/>
  <c r="G16" i="21"/>
  <c r="H16" i="21"/>
  <c r="C17" i="21"/>
  <c r="D17" i="21"/>
  <c r="E17" i="21"/>
  <c r="F17" i="21"/>
  <c r="G17" i="21"/>
  <c r="H17" i="21"/>
  <c r="C18" i="21"/>
  <c r="D18" i="21"/>
  <c r="E18" i="21"/>
  <c r="F18" i="21"/>
  <c r="G18" i="21"/>
  <c r="H18" i="21"/>
  <c r="C19" i="21"/>
  <c r="D19" i="21"/>
  <c r="E19" i="21"/>
  <c r="F19" i="21"/>
  <c r="G19" i="21"/>
  <c r="H19" i="21"/>
  <c r="C20" i="21"/>
  <c r="D20" i="21"/>
  <c r="E20" i="21"/>
  <c r="F20" i="21"/>
  <c r="G20" i="21"/>
  <c r="H20" i="21"/>
  <c r="C21" i="21"/>
  <c r="D21" i="21"/>
  <c r="E21" i="21"/>
  <c r="F21" i="21"/>
  <c r="G21" i="21"/>
  <c r="H21" i="21"/>
  <c r="C22" i="21"/>
  <c r="D22" i="21"/>
  <c r="E22" i="21"/>
  <c r="F22" i="21"/>
  <c r="G22" i="21"/>
  <c r="H22" i="21"/>
  <c r="C23" i="21"/>
  <c r="D23" i="21"/>
  <c r="E23" i="21"/>
  <c r="F23" i="21"/>
  <c r="G23" i="21"/>
  <c r="H23" i="21"/>
  <c r="C24" i="21"/>
  <c r="D24" i="21"/>
  <c r="E24" i="21"/>
  <c r="F24" i="21"/>
  <c r="G24" i="21"/>
  <c r="H24" i="21"/>
  <c r="C25" i="21"/>
  <c r="D25" i="21"/>
  <c r="E25" i="21"/>
  <c r="F25" i="21"/>
  <c r="G25" i="21"/>
  <c r="H25" i="21"/>
  <c r="C26" i="21"/>
  <c r="D26" i="21"/>
  <c r="E26" i="21"/>
  <c r="F26" i="21"/>
  <c r="G26" i="21"/>
  <c r="H26" i="21"/>
  <c r="C27" i="21"/>
  <c r="D27" i="21"/>
  <c r="E27" i="21"/>
  <c r="F27" i="21"/>
  <c r="G27" i="21"/>
  <c r="H27" i="21"/>
  <c r="C28" i="21"/>
  <c r="D28" i="21"/>
  <c r="E28" i="21"/>
  <c r="F28" i="21"/>
  <c r="G28" i="21"/>
  <c r="H28" i="21"/>
  <c r="C29" i="21"/>
  <c r="D29" i="21"/>
  <c r="E29" i="21"/>
  <c r="F29" i="21"/>
  <c r="G29" i="21"/>
  <c r="H29" i="21"/>
  <c r="C30" i="21"/>
  <c r="D30" i="21"/>
  <c r="E30" i="21"/>
  <c r="F30" i="21"/>
  <c r="G30" i="21"/>
  <c r="H30" i="21"/>
  <c r="C31" i="21"/>
  <c r="D31" i="21"/>
  <c r="E31" i="21"/>
  <c r="F31" i="21"/>
  <c r="G31" i="21"/>
  <c r="H31" i="21"/>
  <c r="C32" i="21"/>
  <c r="D32" i="21"/>
  <c r="E32" i="21"/>
  <c r="F32" i="21"/>
  <c r="G32" i="21"/>
  <c r="H32" i="21"/>
  <c r="C33" i="21"/>
  <c r="D33" i="21"/>
  <c r="E33" i="21"/>
  <c r="F33" i="21"/>
  <c r="G33" i="21"/>
  <c r="H33" i="21"/>
  <c r="C34" i="21"/>
  <c r="D34" i="21"/>
  <c r="E34" i="21"/>
  <c r="F34" i="21"/>
  <c r="G34" i="21"/>
  <c r="H34" i="21"/>
  <c r="C35" i="21"/>
  <c r="D35" i="21"/>
  <c r="E35" i="21"/>
  <c r="F35" i="21"/>
  <c r="G35" i="21"/>
  <c r="H35" i="21"/>
  <c r="C36" i="21"/>
  <c r="D36" i="21"/>
  <c r="E36" i="21"/>
  <c r="F36" i="21"/>
  <c r="G36" i="21"/>
  <c r="H36" i="21"/>
  <c r="C37" i="21"/>
  <c r="D37" i="21"/>
  <c r="E37" i="21"/>
  <c r="F37" i="21"/>
  <c r="G37" i="21"/>
  <c r="H37" i="21"/>
  <c r="C38" i="21"/>
  <c r="D38" i="21"/>
  <c r="E38" i="21"/>
  <c r="F38" i="21"/>
  <c r="G38" i="21"/>
  <c r="H38" i="21"/>
  <c r="C39" i="21"/>
  <c r="D39" i="21"/>
  <c r="E39" i="21"/>
  <c r="F39" i="21"/>
  <c r="G39" i="21"/>
  <c r="H39" i="21"/>
  <c r="C40" i="21"/>
  <c r="D40" i="21"/>
  <c r="E40" i="21"/>
  <c r="F40" i="21"/>
  <c r="G40" i="21"/>
  <c r="H40" i="21"/>
  <c r="C41" i="21"/>
  <c r="D41" i="21"/>
  <c r="E41" i="21"/>
  <c r="F41" i="21"/>
  <c r="G41" i="21"/>
  <c r="H41" i="21"/>
  <c r="C42" i="21"/>
  <c r="D42" i="21"/>
  <c r="E42" i="21"/>
  <c r="F42" i="21"/>
  <c r="G42" i="21"/>
  <c r="H42" i="21"/>
  <c r="C43" i="21"/>
  <c r="D43" i="21"/>
  <c r="E43" i="21"/>
  <c r="F43" i="21"/>
  <c r="G43" i="21"/>
  <c r="H43" i="21"/>
  <c r="C44" i="21"/>
  <c r="D44" i="21"/>
  <c r="E44" i="21"/>
  <c r="F44" i="21"/>
  <c r="G44" i="21"/>
  <c r="H44" i="21"/>
  <c r="C45" i="21"/>
  <c r="D45" i="21"/>
  <c r="E45" i="21"/>
  <c r="F45" i="21"/>
  <c r="G45" i="21"/>
  <c r="H45" i="21"/>
  <c r="C46" i="21"/>
  <c r="D46" i="21"/>
  <c r="E46" i="21"/>
  <c r="F46" i="21"/>
  <c r="G46" i="21"/>
  <c r="H46" i="21"/>
  <c r="C47" i="21"/>
  <c r="D47" i="21"/>
  <c r="E47" i="21"/>
  <c r="F47" i="21"/>
  <c r="G47" i="21"/>
  <c r="H47" i="21"/>
  <c r="C48" i="21"/>
  <c r="D48" i="21"/>
  <c r="E48" i="21"/>
  <c r="F48" i="21"/>
  <c r="G48" i="21"/>
  <c r="H48" i="21"/>
  <c r="C49" i="21"/>
  <c r="D49" i="21"/>
  <c r="E49" i="21"/>
  <c r="F49" i="21"/>
  <c r="G49" i="21"/>
  <c r="H49" i="21"/>
  <c r="C50" i="21"/>
  <c r="D50" i="21"/>
  <c r="E50" i="21"/>
  <c r="F50" i="21"/>
  <c r="G50" i="21"/>
  <c r="H50" i="21"/>
  <c r="C51" i="21"/>
  <c r="D51" i="21"/>
  <c r="E51" i="21"/>
  <c r="F51" i="21"/>
  <c r="G51" i="21"/>
  <c r="H51" i="21"/>
  <c r="C52" i="21"/>
  <c r="D52" i="21"/>
  <c r="E52" i="21"/>
  <c r="F52" i="21"/>
  <c r="G52" i="21"/>
  <c r="H52" i="21"/>
  <c r="C53" i="21"/>
  <c r="D53" i="21"/>
  <c r="E53" i="21"/>
  <c r="F53" i="21"/>
  <c r="G53" i="21"/>
  <c r="H53" i="21"/>
  <c r="C54" i="21"/>
  <c r="D54" i="21"/>
  <c r="E54" i="21"/>
  <c r="F54" i="21"/>
  <c r="G54" i="21"/>
  <c r="H54" i="21"/>
  <c r="C55" i="21"/>
  <c r="D55" i="21"/>
  <c r="E55" i="21"/>
  <c r="F55" i="21"/>
  <c r="G55" i="21"/>
  <c r="H55" i="21"/>
  <c r="C56" i="21"/>
  <c r="D56" i="21"/>
  <c r="E56" i="21"/>
  <c r="F56" i="21"/>
  <c r="G56" i="21"/>
  <c r="H56" i="21"/>
  <c r="C57" i="21"/>
  <c r="D57" i="21"/>
  <c r="E57" i="21"/>
  <c r="F57" i="21"/>
  <c r="G57" i="21"/>
  <c r="H57" i="21"/>
  <c r="C58" i="21"/>
  <c r="D58" i="21"/>
  <c r="E58" i="21"/>
  <c r="F58" i="21"/>
  <c r="G58" i="21"/>
  <c r="H58" i="21"/>
  <c r="C59" i="21"/>
  <c r="D59" i="21"/>
  <c r="E59" i="21"/>
  <c r="F59" i="21"/>
  <c r="G59" i="21"/>
  <c r="H59" i="21"/>
  <c r="C60" i="21"/>
  <c r="D60" i="21"/>
  <c r="E60" i="21"/>
  <c r="F60" i="21"/>
  <c r="G60" i="21"/>
  <c r="H60" i="21"/>
  <c r="C61" i="21"/>
  <c r="D61" i="21"/>
  <c r="E61" i="21"/>
  <c r="F61" i="21"/>
  <c r="G61" i="21"/>
  <c r="H61" i="21"/>
  <c r="C62" i="21"/>
  <c r="D62" i="21"/>
  <c r="E62" i="21"/>
  <c r="F62" i="21"/>
  <c r="G62" i="21"/>
  <c r="H62" i="21"/>
  <c r="C63" i="21"/>
  <c r="D63" i="21"/>
  <c r="E63" i="21"/>
  <c r="F63" i="21"/>
  <c r="G63" i="21"/>
  <c r="H63" i="21"/>
  <c r="C64" i="21"/>
  <c r="D64" i="21"/>
  <c r="E64" i="21"/>
  <c r="F64" i="21"/>
  <c r="G64" i="21"/>
  <c r="H64" i="21"/>
  <c r="C65" i="21"/>
  <c r="D65" i="21"/>
  <c r="E65" i="21"/>
  <c r="F65" i="21"/>
  <c r="G65" i="21"/>
  <c r="H65" i="21"/>
  <c r="C66" i="21"/>
  <c r="D66" i="21"/>
  <c r="E66" i="21"/>
  <c r="F66" i="21"/>
  <c r="G66" i="21"/>
  <c r="H66" i="21"/>
  <c r="C67" i="21"/>
  <c r="D67" i="21"/>
  <c r="E67" i="21"/>
  <c r="F67" i="21"/>
  <c r="G67" i="21"/>
  <c r="H67" i="21"/>
  <c r="C68" i="21"/>
  <c r="D68" i="21"/>
  <c r="E68" i="21"/>
  <c r="F68" i="21"/>
  <c r="G68" i="21"/>
  <c r="H68" i="21"/>
  <c r="C69" i="21"/>
  <c r="D69" i="21"/>
  <c r="E69" i="21"/>
  <c r="F69" i="21"/>
  <c r="G69" i="21"/>
  <c r="H69" i="21"/>
  <c r="C70" i="21"/>
  <c r="D70" i="21"/>
  <c r="E70" i="21"/>
  <c r="F70" i="21"/>
  <c r="G70" i="21"/>
  <c r="H70" i="21"/>
  <c r="C71" i="21"/>
  <c r="D71" i="21"/>
  <c r="E71" i="21"/>
  <c r="F71" i="21"/>
  <c r="G71" i="21"/>
  <c r="H71" i="21"/>
  <c r="C72" i="21"/>
  <c r="D72" i="21"/>
  <c r="E72" i="21"/>
  <c r="F72" i="21"/>
  <c r="G72" i="21"/>
  <c r="H72" i="21"/>
  <c r="C73" i="21"/>
  <c r="D73" i="21"/>
  <c r="E73" i="21"/>
  <c r="F73" i="21"/>
  <c r="G73" i="21"/>
  <c r="H73" i="21"/>
  <c r="C74" i="21"/>
  <c r="D74" i="21"/>
  <c r="E74" i="21"/>
  <c r="F74" i="21"/>
  <c r="G74" i="21"/>
  <c r="H74" i="21"/>
  <c r="C75" i="21"/>
  <c r="D75" i="21"/>
  <c r="E75" i="21"/>
  <c r="F75" i="21"/>
  <c r="G75" i="21"/>
  <c r="H75" i="21"/>
  <c r="C76" i="21"/>
  <c r="D76" i="21"/>
  <c r="E76" i="21"/>
  <c r="F76" i="21"/>
  <c r="G76" i="21"/>
  <c r="H76" i="21"/>
  <c r="C77" i="21"/>
  <c r="D77" i="21"/>
  <c r="E77" i="21"/>
  <c r="F77" i="21"/>
  <c r="G77" i="21"/>
  <c r="H77" i="21"/>
  <c r="C78" i="21"/>
  <c r="D78" i="21"/>
  <c r="E78" i="21"/>
  <c r="F78" i="21"/>
  <c r="G78" i="21"/>
  <c r="H78" i="21"/>
  <c r="C79" i="21"/>
  <c r="D79" i="21"/>
  <c r="E79" i="21"/>
  <c r="F79" i="21"/>
  <c r="G79" i="21"/>
  <c r="H79" i="21"/>
  <c r="C80" i="21"/>
  <c r="D80" i="21"/>
  <c r="E80" i="21"/>
  <c r="F80" i="21"/>
  <c r="G80" i="21"/>
  <c r="H80" i="21"/>
  <c r="C81" i="21"/>
  <c r="D81" i="21"/>
  <c r="E81" i="21"/>
  <c r="F81" i="21"/>
  <c r="G81" i="21"/>
  <c r="H81" i="21"/>
  <c r="C82" i="21"/>
  <c r="D82" i="21"/>
  <c r="E82" i="21"/>
  <c r="F82" i="21"/>
  <c r="G82" i="21"/>
  <c r="H82" i="21"/>
  <c r="C83" i="21"/>
  <c r="D83" i="21"/>
  <c r="E83" i="21"/>
  <c r="F83" i="21"/>
  <c r="G83" i="21"/>
  <c r="H83" i="21"/>
  <c r="C84" i="21"/>
  <c r="D84" i="21"/>
  <c r="E84" i="21"/>
  <c r="F84" i="21"/>
  <c r="G84" i="21"/>
  <c r="H84" i="21"/>
  <c r="C85" i="21"/>
  <c r="D85" i="21"/>
  <c r="E85" i="21"/>
  <c r="F85" i="21"/>
  <c r="G85" i="21"/>
  <c r="H85" i="21"/>
  <c r="C86" i="21"/>
  <c r="D86" i="21"/>
  <c r="E86" i="21"/>
  <c r="F86" i="21"/>
  <c r="G86" i="21"/>
  <c r="H86" i="21"/>
  <c r="C87" i="21"/>
  <c r="D87" i="21"/>
  <c r="E87" i="21"/>
  <c r="F87" i="21"/>
  <c r="G87" i="21"/>
  <c r="H87" i="21"/>
  <c r="C88" i="21"/>
  <c r="D88" i="21"/>
  <c r="E88" i="21"/>
  <c r="F88" i="21"/>
  <c r="G88" i="21"/>
  <c r="H88" i="21"/>
  <c r="C89" i="21"/>
  <c r="D89" i="21"/>
  <c r="E89" i="21"/>
  <c r="F89" i="21"/>
  <c r="G89" i="21"/>
  <c r="H89" i="21"/>
  <c r="C90" i="21"/>
  <c r="D90" i="21"/>
  <c r="E90" i="21"/>
  <c r="F90" i="21"/>
  <c r="G90" i="21"/>
  <c r="H90" i="21"/>
  <c r="C91" i="21"/>
  <c r="D91" i="21"/>
  <c r="E91" i="21"/>
  <c r="F91" i="21"/>
  <c r="G91" i="21"/>
  <c r="H91" i="21"/>
  <c r="C92" i="21"/>
  <c r="D92" i="21"/>
  <c r="E92" i="21"/>
  <c r="F92" i="21"/>
  <c r="G92" i="21"/>
  <c r="H92" i="21"/>
  <c r="C93" i="21"/>
  <c r="D93" i="21"/>
  <c r="E93" i="21"/>
  <c r="F93" i="21"/>
  <c r="G93" i="21"/>
  <c r="H93" i="21"/>
  <c r="C94" i="21"/>
  <c r="D94" i="21"/>
  <c r="E94" i="21"/>
  <c r="F94" i="21"/>
  <c r="G94" i="21"/>
  <c r="H94" i="21"/>
  <c r="C95" i="21"/>
  <c r="D95" i="21"/>
  <c r="E95" i="21"/>
  <c r="F95" i="21"/>
  <c r="G95" i="21"/>
  <c r="H95" i="21"/>
  <c r="C96" i="21"/>
  <c r="D96" i="21"/>
  <c r="E96" i="21"/>
  <c r="F96" i="21"/>
  <c r="G96" i="21"/>
  <c r="H96" i="21"/>
  <c r="C97" i="21"/>
  <c r="D97" i="21"/>
  <c r="E97" i="21"/>
  <c r="F97" i="21"/>
  <c r="G97" i="21"/>
  <c r="H97" i="21"/>
  <c r="C98" i="21"/>
  <c r="D98" i="21"/>
  <c r="E98" i="21"/>
  <c r="F98" i="21"/>
  <c r="G98" i="21"/>
  <c r="H98" i="21"/>
  <c r="C99" i="21"/>
  <c r="D99" i="21"/>
  <c r="E99" i="21"/>
  <c r="F99" i="21"/>
  <c r="G99" i="21"/>
  <c r="H99" i="21"/>
  <c r="C100" i="21"/>
  <c r="D100" i="21"/>
  <c r="E100" i="21"/>
  <c r="F100" i="21"/>
  <c r="G100" i="21"/>
  <c r="H100" i="21"/>
  <c r="C101" i="21"/>
  <c r="D101" i="21"/>
  <c r="E101" i="21"/>
  <c r="F101" i="21"/>
  <c r="G101" i="21"/>
  <c r="H101" i="21"/>
  <c r="C102" i="21"/>
  <c r="D102" i="21"/>
  <c r="E102" i="21"/>
  <c r="F102" i="21"/>
  <c r="G102" i="21"/>
  <c r="H102" i="21"/>
  <c r="C103" i="21"/>
  <c r="D103" i="21"/>
  <c r="E103" i="21"/>
  <c r="F103" i="21"/>
  <c r="G103" i="21"/>
  <c r="H103" i="21"/>
  <c r="C104" i="21"/>
  <c r="D104" i="21"/>
  <c r="E104" i="21"/>
  <c r="F104" i="21"/>
  <c r="G104" i="21"/>
  <c r="H104" i="21"/>
  <c r="C105" i="21"/>
  <c r="D105" i="21"/>
  <c r="E105" i="21"/>
  <c r="F105" i="21"/>
  <c r="G105" i="21"/>
  <c r="H105" i="21"/>
  <c r="C106" i="21"/>
  <c r="D106" i="21"/>
  <c r="E106" i="21"/>
  <c r="F106" i="21"/>
  <c r="G106" i="21"/>
  <c r="H106" i="21"/>
  <c r="C107" i="21"/>
  <c r="D107" i="21"/>
  <c r="E107" i="21"/>
  <c r="F107" i="21"/>
  <c r="G107" i="21"/>
  <c r="H107" i="21"/>
  <c r="C108" i="21"/>
  <c r="D108" i="21"/>
  <c r="E108" i="21"/>
  <c r="F108" i="21"/>
  <c r="G108" i="21"/>
  <c r="H108" i="21"/>
  <c r="C109" i="21"/>
  <c r="D109" i="21"/>
  <c r="E109" i="21"/>
  <c r="F109" i="21"/>
  <c r="G109" i="21"/>
  <c r="H109" i="21"/>
  <c r="C110" i="21"/>
  <c r="D110" i="21"/>
  <c r="E110" i="21"/>
  <c r="F110" i="21"/>
  <c r="G110" i="21"/>
  <c r="H110" i="21"/>
  <c r="C111" i="21"/>
  <c r="D111" i="21"/>
  <c r="E111" i="21"/>
  <c r="F111" i="21"/>
  <c r="G111" i="21"/>
  <c r="H111" i="21"/>
  <c r="C112" i="21"/>
  <c r="D112" i="21"/>
  <c r="E112" i="21"/>
  <c r="F112" i="21"/>
  <c r="G112" i="21"/>
  <c r="H112" i="21"/>
  <c r="C113" i="21"/>
  <c r="D113" i="21"/>
  <c r="E113" i="21"/>
  <c r="F113" i="21"/>
  <c r="G113" i="21"/>
  <c r="H113" i="21"/>
  <c r="C114" i="21"/>
  <c r="D114" i="21"/>
  <c r="E114" i="21"/>
  <c r="F114" i="21"/>
  <c r="G114" i="21"/>
  <c r="H114" i="21"/>
  <c r="C115" i="21"/>
  <c r="D115" i="21"/>
  <c r="E115" i="21"/>
  <c r="F115" i="21"/>
  <c r="G115" i="21"/>
  <c r="H115" i="21"/>
  <c r="C116" i="21"/>
  <c r="D116" i="21"/>
  <c r="E116" i="21"/>
  <c r="F116" i="21"/>
  <c r="G116" i="21"/>
  <c r="H116" i="21"/>
  <c r="C117" i="21"/>
  <c r="D117" i="21"/>
  <c r="E117" i="21"/>
  <c r="F117" i="21"/>
  <c r="G117" i="21"/>
  <c r="H117" i="21"/>
  <c r="C118" i="21"/>
  <c r="D118" i="21"/>
  <c r="E118" i="21"/>
  <c r="F118" i="21"/>
  <c r="G118" i="21"/>
  <c r="H118" i="21"/>
  <c r="C119" i="21"/>
  <c r="D119" i="21"/>
  <c r="E119" i="21"/>
  <c r="F119" i="21"/>
  <c r="G119" i="21"/>
  <c r="H119" i="21"/>
  <c r="C120" i="21"/>
  <c r="D120" i="21"/>
  <c r="E120" i="21"/>
  <c r="F120" i="21"/>
  <c r="G120" i="21"/>
  <c r="H120" i="21"/>
  <c r="C121" i="21"/>
  <c r="D121" i="21"/>
  <c r="E121" i="21"/>
  <c r="F121" i="21"/>
  <c r="G121" i="21"/>
  <c r="H121" i="21"/>
  <c r="C122" i="21"/>
  <c r="D122" i="21"/>
  <c r="E122" i="21"/>
  <c r="F122" i="21"/>
  <c r="G122" i="21"/>
  <c r="H122" i="21"/>
  <c r="C123" i="21"/>
  <c r="D123" i="21"/>
  <c r="E123" i="21"/>
  <c r="F123" i="21"/>
  <c r="G123" i="21"/>
  <c r="H123" i="21"/>
  <c r="C124" i="21"/>
  <c r="D124" i="21"/>
  <c r="E124" i="21"/>
  <c r="F124" i="21"/>
  <c r="G124" i="21"/>
  <c r="H124" i="21"/>
  <c r="C125" i="21"/>
  <c r="D125" i="21"/>
  <c r="E125" i="21"/>
  <c r="F125" i="21"/>
  <c r="G125" i="21"/>
  <c r="H125" i="21"/>
  <c r="C126" i="21"/>
  <c r="D126" i="21"/>
  <c r="E126" i="21"/>
  <c r="F126" i="21"/>
  <c r="G126" i="21"/>
  <c r="H126" i="21"/>
  <c r="C127" i="21"/>
  <c r="D127" i="21"/>
  <c r="E127" i="21"/>
  <c r="F127" i="21"/>
  <c r="G127" i="21"/>
  <c r="H127" i="21"/>
  <c r="C128" i="21"/>
  <c r="D128" i="21"/>
  <c r="E128" i="21"/>
  <c r="F128" i="21"/>
  <c r="G128" i="21"/>
  <c r="H128" i="21"/>
  <c r="C129" i="21"/>
  <c r="D129" i="21"/>
  <c r="E129" i="21"/>
  <c r="F129" i="21"/>
  <c r="G129" i="21"/>
  <c r="H129" i="21"/>
  <c r="C130" i="21"/>
  <c r="D130" i="21"/>
  <c r="E130" i="21"/>
  <c r="F130" i="21"/>
  <c r="G130" i="21"/>
  <c r="H130" i="21"/>
  <c r="C131" i="21"/>
  <c r="D131" i="21"/>
  <c r="E131" i="21"/>
  <c r="F131" i="21"/>
  <c r="G131" i="21"/>
  <c r="H131" i="21"/>
  <c r="C132" i="21"/>
  <c r="D132" i="21"/>
  <c r="E132" i="21"/>
  <c r="F132" i="21"/>
  <c r="G132" i="21"/>
  <c r="H132" i="21"/>
  <c r="C133" i="21"/>
  <c r="D133" i="21"/>
  <c r="E133" i="21"/>
  <c r="F133" i="21"/>
  <c r="G133" i="21"/>
  <c r="H133" i="21"/>
  <c r="C134" i="21"/>
  <c r="D134" i="21"/>
  <c r="E134" i="21"/>
  <c r="F134" i="21"/>
  <c r="G134" i="21"/>
  <c r="H134" i="21"/>
  <c r="C135" i="21"/>
  <c r="D135" i="21"/>
  <c r="E135" i="21"/>
  <c r="F135" i="21"/>
  <c r="G135" i="21"/>
  <c r="H135" i="21"/>
  <c r="C136" i="21"/>
  <c r="D136" i="21"/>
  <c r="E136" i="21"/>
  <c r="F136" i="21"/>
  <c r="G136" i="21"/>
  <c r="H136" i="21"/>
  <c r="C137" i="21"/>
  <c r="D137" i="21"/>
  <c r="E137" i="21"/>
  <c r="F137" i="21"/>
  <c r="G137" i="21"/>
  <c r="H137" i="21"/>
  <c r="C138" i="21"/>
  <c r="D138" i="21"/>
  <c r="E138" i="21"/>
  <c r="F138" i="21"/>
  <c r="G138" i="21"/>
  <c r="H138" i="21"/>
  <c r="C139" i="21"/>
  <c r="D139" i="21"/>
  <c r="E139" i="21"/>
  <c r="F139" i="21"/>
  <c r="G139" i="21"/>
  <c r="H139" i="21"/>
  <c r="C140" i="21"/>
  <c r="D140" i="21"/>
  <c r="E140" i="21"/>
  <c r="F140" i="21"/>
  <c r="G140" i="21"/>
  <c r="H140" i="21"/>
  <c r="C141" i="21"/>
  <c r="D141" i="21"/>
  <c r="E141" i="21"/>
  <c r="F141" i="21"/>
  <c r="G141" i="21"/>
  <c r="H141" i="21"/>
  <c r="C142" i="21"/>
  <c r="D142" i="21"/>
  <c r="E142" i="21"/>
  <c r="F142" i="21"/>
  <c r="G142" i="21"/>
  <c r="H142" i="21"/>
  <c r="C143" i="21"/>
  <c r="D143" i="21"/>
  <c r="E143" i="21"/>
  <c r="F143" i="21"/>
  <c r="G143" i="21"/>
  <c r="H143" i="21"/>
  <c r="C144" i="21"/>
  <c r="D144" i="21"/>
  <c r="E144" i="21"/>
  <c r="F144" i="21"/>
  <c r="G144" i="21"/>
  <c r="H144" i="21"/>
  <c r="C145" i="21"/>
  <c r="D145" i="21"/>
  <c r="E145" i="21"/>
  <c r="F145" i="21"/>
  <c r="G145" i="21"/>
  <c r="H145" i="21"/>
  <c r="C146" i="21"/>
  <c r="D146" i="21"/>
  <c r="E146" i="21"/>
  <c r="F146" i="21"/>
  <c r="G146" i="21"/>
  <c r="H146" i="21"/>
  <c r="C147" i="21"/>
  <c r="D147" i="21"/>
  <c r="E147" i="21"/>
  <c r="F147" i="21"/>
  <c r="G147" i="21"/>
  <c r="H147" i="21"/>
  <c r="C148" i="21"/>
  <c r="D148" i="21"/>
  <c r="E148" i="21"/>
  <c r="F148" i="21"/>
  <c r="G148" i="21"/>
  <c r="H148" i="21"/>
  <c r="C149" i="21"/>
  <c r="D149" i="21"/>
  <c r="E149" i="21"/>
  <c r="F149" i="21"/>
  <c r="G149" i="21"/>
  <c r="H149" i="21"/>
  <c r="C150" i="21"/>
  <c r="D150" i="21"/>
  <c r="E150" i="21"/>
  <c r="F150" i="21"/>
  <c r="G150" i="21"/>
  <c r="H150" i="21"/>
  <c r="C151" i="21"/>
  <c r="D151" i="21"/>
  <c r="E151" i="21"/>
  <c r="F151" i="21"/>
  <c r="G151" i="21"/>
  <c r="H151" i="21"/>
  <c r="C152" i="21"/>
  <c r="D152" i="21"/>
  <c r="E152" i="21"/>
  <c r="F152" i="21"/>
  <c r="G152" i="21"/>
  <c r="H152" i="21"/>
  <c r="C153" i="21"/>
  <c r="D153" i="21"/>
  <c r="E153" i="21"/>
  <c r="F153" i="21"/>
  <c r="G153" i="21"/>
  <c r="H153" i="21"/>
  <c r="C154" i="21"/>
  <c r="D154" i="21"/>
  <c r="E154" i="21"/>
  <c r="F154" i="21"/>
  <c r="G154" i="21"/>
  <c r="H154" i="21"/>
  <c r="C155" i="21"/>
  <c r="D155" i="21"/>
  <c r="E155" i="21"/>
  <c r="F155" i="21"/>
  <c r="G155" i="21"/>
  <c r="H155" i="21"/>
  <c r="C156" i="21"/>
  <c r="D156" i="21"/>
  <c r="E156" i="21"/>
  <c r="F156" i="21"/>
  <c r="G156" i="21"/>
  <c r="H156" i="21"/>
  <c r="C157" i="21"/>
  <c r="D157" i="21"/>
  <c r="E157" i="21"/>
  <c r="F157" i="21"/>
  <c r="G157" i="21"/>
  <c r="H157" i="21"/>
  <c r="C2" i="21"/>
  <c r="D2" i="21"/>
  <c r="E2" i="21"/>
  <c r="F2" i="21"/>
  <c r="G2" i="21"/>
  <c r="H2" i="21"/>
  <c r="AD6" i="22" l="1"/>
  <c r="AE6" i="22" s="1"/>
  <c r="AB8" i="22"/>
  <c r="AC7" i="22"/>
  <c r="AD7" i="22" s="1"/>
  <c r="AE7" i="22" s="1"/>
  <c r="AG7" i="22" s="1"/>
  <c r="AH3" i="22"/>
  <c r="AH4" i="22"/>
  <c r="AB3" i="14"/>
  <c r="AD3" i="14" s="1"/>
  <c r="BB3" i="14"/>
  <c r="AV3" i="14"/>
  <c r="AW3" i="14" s="1"/>
  <c r="AA3" i="14"/>
  <c r="AC3" i="14" s="1"/>
  <c r="AE3" i="14" s="1"/>
  <c r="AS6" i="14"/>
  <c r="AT5" i="14"/>
  <c r="AY5" i="14" s="1"/>
  <c r="AZ5" i="14" s="1"/>
  <c r="AU3" i="14"/>
  <c r="AF3" i="14"/>
  <c r="Y5" i="14"/>
  <c r="Z4" i="14"/>
  <c r="BH78" i="23"/>
  <c r="BM78" i="23"/>
  <c r="BI78" i="23"/>
  <c r="BK78" i="23"/>
  <c r="BL78" i="23"/>
  <c r="BJ78" i="23"/>
  <c r="S158" i="14"/>
  <c r="P4" i="14"/>
  <c r="Q4" i="14"/>
  <c r="R4" i="14"/>
  <c r="S4" i="14"/>
  <c r="T4" i="14"/>
  <c r="U4" i="14"/>
  <c r="V4" i="14"/>
  <c r="P5" i="14"/>
  <c r="Q5" i="14"/>
  <c r="R5" i="14"/>
  <c r="S5" i="14"/>
  <c r="T5" i="14"/>
  <c r="U5" i="14"/>
  <c r="V5" i="14"/>
  <c r="P6" i="14"/>
  <c r="Q6" i="14"/>
  <c r="R6" i="14"/>
  <c r="S6" i="14"/>
  <c r="T6" i="14"/>
  <c r="U6" i="14"/>
  <c r="V6" i="14"/>
  <c r="P7" i="14"/>
  <c r="Q7" i="14"/>
  <c r="R7" i="14"/>
  <c r="S7" i="14"/>
  <c r="T7" i="14"/>
  <c r="U7" i="14"/>
  <c r="V7" i="14"/>
  <c r="P8" i="14"/>
  <c r="Q8" i="14"/>
  <c r="R8" i="14"/>
  <c r="S8" i="14"/>
  <c r="T8" i="14"/>
  <c r="U8" i="14"/>
  <c r="V8" i="14"/>
  <c r="P9" i="14"/>
  <c r="Q9" i="14"/>
  <c r="R9" i="14"/>
  <c r="S9" i="14"/>
  <c r="T9" i="14"/>
  <c r="U9" i="14"/>
  <c r="V9" i="14"/>
  <c r="P10" i="14"/>
  <c r="Q10" i="14"/>
  <c r="R10" i="14"/>
  <c r="S10" i="14"/>
  <c r="T10" i="14"/>
  <c r="U10" i="14"/>
  <c r="V10" i="14"/>
  <c r="P11" i="14"/>
  <c r="Q11" i="14"/>
  <c r="R11" i="14"/>
  <c r="S11" i="14"/>
  <c r="T11" i="14"/>
  <c r="U11" i="14"/>
  <c r="V11" i="14"/>
  <c r="P12" i="14"/>
  <c r="Q12" i="14"/>
  <c r="R12" i="14"/>
  <c r="S12" i="14"/>
  <c r="T12" i="14"/>
  <c r="U12" i="14"/>
  <c r="V12" i="14"/>
  <c r="P13" i="14"/>
  <c r="Q13" i="14"/>
  <c r="R13" i="14"/>
  <c r="S13" i="14"/>
  <c r="T13" i="14"/>
  <c r="U13" i="14"/>
  <c r="V13" i="14"/>
  <c r="P14" i="14"/>
  <c r="Q14" i="14"/>
  <c r="R14" i="14"/>
  <c r="S14" i="14"/>
  <c r="T14" i="14"/>
  <c r="U14" i="14"/>
  <c r="V14" i="14"/>
  <c r="P15" i="14"/>
  <c r="Q15" i="14"/>
  <c r="R15" i="14"/>
  <c r="S15" i="14"/>
  <c r="T15" i="14"/>
  <c r="U15" i="14"/>
  <c r="V15" i="14"/>
  <c r="P16" i="14"/>
  <c r="Q16" i="14"/>
  <c r="R16" i="14"/>
  <c r="S16" i="14"/>
  <c r="T16" i="14"/>
  <c r="U16" i="14"/>
  <c r="V16" i="14"/>
  <c r="P17" i="14"/>
  <c r="Q17" i="14"/>
  <c r="R17" i="14"/>
  <c r="S17" i="14"/>
  <c r="T17" i="14"/>
  <c r="U17" i="14"/>
  <c r="V17" i="14"/>
  <c r="P18" i="14"/>
  <c r="Q18" i="14"/>
  <c r="R18" i="14"/>
  <c r="S18" i="14"/>
  <c r="T18" i="14"/>
  <c r="U18" i="14"/>
  <c r="V18" i="14"/>
  <c r="P19" i="14"/>
  <c r="Q19" i="14"/>
  <c r="R19" i="14"/>
  <c r="S19" i="14"/>
  <c r="T19" i="14"/>
  <c r="U19" i="14"/>
  <c r="V19" i="14"/>
  <c r="P20" i="14"/>
  <c r="Q20" i="14"/>
  <c r="R20" i="14"/>
  <c r="S20" i="14"/>
  <c r="T20" i="14"/>
  <c r="U20" i="14"/>
  <c r="V20" i="14"/>
  <c r="P21" i="14"/>
  <c r="Q21" i="14"/>
  <c r="R21" i="14"/>
  <c r="S21" i="14"/>
  <c r="T21" i="14"/>
  <c r="U21" i="14"/>
  <c r="V21" i="14"/>
  <c r="P22" i="14"/>
  <c r="Q22" i="14"/>
  <c r="R22" i="14"/>
  <c r="S22" i="14"/>
  <c r="T22" i="14"/>
  <c r="U22" i="14"/>
  <c r="V22" i="14"/>
  <c r="P23" i="14"/>
  <c r="Q23" i="14"/>
  <c r="R23" i="14"/>
  <c r="S23" i="14"/>
  <c r="T23" i="14"/>
  <c r="U23" i="14"/>
  <c r="V23" i="14"/>
  <c r="P24" i="14"/>
  <c r="Q24" i="14"/>
  <c r="R24" i="14"/>
  <c r="S24" i="14"/>
  <c r="T24" i="14"/>
  <c r="U24" i="14"/>
  <c r="V24" i="14"/>
  <c r="P25" i="14"/>
  <c r="Q25" i="14"/>
  <c r="R25" i="14"/>
  <c r="S25" i="14"/>
  <c r="T25" i="14"/>
  <c r="U25" i="14"/>
  <c r="V25" i="14"/>
  <c r="P26" i="14"/>
  <c r="Q26" i="14"/>
  <c r="R26" i="14"/>
  <c r="S26" i="14"/>
  <c r="T26" i="14"/>
  <c r="U26" i="14"/>
  <c r="V26" i="14"/>
  <c r="P27" i="14"/>
  <c r="Q27" i="14"/>
  <c r="R27" i="14"/>
  <c r="S27" i="14"/>
  <c r="T27" i="14"/>
  <c r="U27" i="14"/>
  <c r="V27" i="14"/>
  <c r="P28" i="14"/>
  <c r="Q28" i="14"/>
  <c r="R28" i="14"/>
  <c r="S28" i="14"/>
  <c r="T28" i="14"/>
  <c r="U28" i="14"/>
  <c r="V28" i="14"/>
  <c r="P29" i="14"/>
  <c r="Q29" i="14"/>
  <c r="R29" i="14"/>
  <c r="S29" i="14"/>
  <c r="T29" i="14"/>
  <c r="U29" i="14"/>
  <c r="V29" i="14"/>
  <c r="P30" i="14"/>
  <c r="Q30" i="14"/>
  <c r="R30" i="14"/>
  <c r="S30" i="14"/>
  <c r="T30" i="14"/>
  <c r="U30" i="14"/>
  <c r="V30" i="14"/>
  <c r="P31" i="14"/>
  <c r="Q31" i="14"/>
  <c r="R31" i="14"/>
  <c r="S31" i="14"/>
  <c r="T31" i="14"/>
  <c r="U31" i="14"/>
  <c r="V31" i="14"/>
  <c r="P32" i="14"/>
  <c r="Q32" i="14"/>
  <c r="R32" i="14"/>
  <c r="S32" i="14"/>
  <c r="T32" i="14"/>
  <c r="U32" i="14"/>
  <c r="V32" i="14"/>
  <c r="P33" i="14"/>
  <c r="Q33" i="14"/>
  <c r="R33" i="14"/>
  <c r="S33" i="14"/>
  <c r="T33" i="14"/>
  <c r="U33" i="14"/>
  <c r="V33" i="14"/>
  <c r="P34" i="14"/>
  <c r="Q34" i="14"/>
  <c r="R34" i="14"/>
  <c r="S34" i="14"/>
  <c r="T34" i="14"/>
  <c r="U34" i="14"/>
  <c r="V34" i="14"/>
  <c r="P35" i="14"/>
  <c r="Q35" i="14"/>
  <c r="R35" i="14"/>
  <c r="S35" i="14"/>
  <c r="T35" i="14"/>
  <c r="U35" i="14"/>
  <c r="V35" i="14"/>
  <c r="P36" i="14"/>
  <c r="Q36" i="14"/>
  <c r="R36" i="14"/>
  <c r="S36" i="14"/>
  <c r="T36" i="14"/>
  <c r="U36" i="14"/>
  <c r="V36" i="14"/>
  <c r="P37" i="14"/>
  <c r="Q37" i="14"/>
  <c r="R37" i="14"/>
  <c r="S37" i="14"/>
  <c r="T37" i="14"/>
  <c r="U37" i="14"/>
  <c r="V37" i="14"/>
  <c r="P38" i="14"/>
  <c r="Q38" i="14"/>
  <c r="R38" i="14"/>
  <c r="S38" i="14"/>
  <c r="T38" i="14"/>
  <c r="U38" i="14"/>
  <c r="V38" i="14"/>
  <c r="P39" i="14"/>
  <c r="Q39" i="14"/>
  <c r="R39" i="14"/>
  <c r="S39" i="14"/>
  <c r="T39" i="14"/>
  <c r="U39" i="14"/>
  <c r="V39" i="14"/>
  <c r="P40" i="14"/>
  <c r="Q40" i="14"/>
  <c r="R40" i="14"/>
  <c r="S40" i="14"/>
  <c r="T40" i="14"/>
  <c r="U40" i="14"/>
  <c r="V40" i="14"/>
  <c r="P41" i="14"/>
  <c r="Q41" i="14"/>
  <c r="R41" i="14"/>
  <c r="S41" i="14"/>
  <c r="T41" i="14"/>
  <c r="U41" i="14"/>
  <c r="V41" i="14"/>
  <c r="P42" i="14"/>
  <c r="Q42" i="14"/>
  <c r="R42" i="14"/>
  <c r="S42" i="14"/>
  <c r="T42" i="14"/>
  <c r="U42" i="14"/>
  <c r="V42" i="14"/>
  <c r="P43" i="14"/>
  <c r="Q43" i="14"/>
  <c r="R43" i="14"/>
  <c r="S43" i="14"/>
  <c r="T43" i="14"/>
  <c r="U43" i="14"/>
  <c r="V43" i="14"/>
  <c r="P44" i="14"/>
  <c r="Q44" i="14"/>
  <c r="R44" i="14"/>
  <c r="S44" i="14"/>
  <c r="T44" i="14"/>
  <c r="U44" i="14"/>
  <c r="V44" i="14"/>
  <c r="P45" i="14"/>
  <c r="Q45" i="14"/>
  <c r="R45" i="14"/>
  <c r="S45" i="14"/>
  <c r="T45" i="14"/>
  <c r="U45" i="14"/>
  <c r="V45" i="14"/>
  <c r="P46" i="14"/>
  <c r="Q46" i="14"/>
  <c r="R46" i="14"/>
  <c r="S46" i="14"/>
  <c r="T46" i="14"/>
  <c r="U46" i="14"/>
  <c r="V46" i="14"/>
  <c r="P47" i="14"/>
  <c r="Q47" i="14"/>
  <c r="R47" i="14"/>
  <c r="S47" i="14"/>
  <c r="T47" i="14"/>
  <c r="U47" i="14"/>
  <c r="V47" i="14"/>
  <c r="P48" i="14"/>
  <c r="Q48" i="14"/>
  <c r="R48" i="14"/>
  <c r="S48" i="14"/>
  <c r="T48" i="14"/>
  <c r="U48" i="14"/>
  <c r="V48" i="14"/>
  <c r="P49" i="14"/>
  <c r="Q49" i="14"/>
  <c r="R49" i="14"/>
  <c r="S49" i="14"/>
  <c r="T49" i="14"/>
  <c r="U49" i="14"/>
  <c r="V49" i="14"/>
  <c r="P50" i="14"/>
  <c r="Q50" i="14"/>
  <c r="R50" i="14"/>
  <c r="S50" i="14"/>
  <c r="T50" i="14"/>
  <c r="U50" i="14"/>
  <c r="V50" i="14"/>
  <c r="P51" i="14"/>
  <c r="Q51" i="14"/>
  <c r="R51" i="14"/>
  <c r="S51" i="14"/>
  <c r="T51" i="14"/>
  <c r="U51" i="14"/>
  <c r="V51" i="14"/>
  <c r="P52" i="14"/>
  <c r="Q52" i="14"/>
  <c r="R52" i="14"/>
  <c r="S52" i="14"/>
  <c r="T52" i="14"/>
  <c r="U52" i="14"/>
  <c r="V52" i="14"/>
  <c r="P53" i="14"/>
  <c r="Q53" i="14"/>
  <c r="R53" i="14"/>
  <c r="S53" i="14"/>
  <c r="T53" i="14"/>
  <c r="U53" i="14"/>
  <c r="V53" i="14"/>
  <c r="P54" i="14"/>
  <c r="Q54" i="14"/>
  <c r="R54" i="14"/>
  <c r="S54" i="14"/>
  <c r="T54" i="14"/>
  <c r="U54" i="14"/>
  <c r="V54" i="14"/>
  <c r="P55" i="14"/>
  <c r="Q55" i="14"/>
  <c r="R55" i="14"/>
  <c r="S55" i="14"/>
  <c r="T55" i="14"/>
  <c r="U55" i="14"/>
  <c r="V55" i="14"/>
  <c r="P56" i="14"/>
  <c r="Q56" i="14"/>
  <c r="R56" i="14"/>
  <c r="S56" i="14"/>
  <c r="T56" i="14"/>
  <c r="U56" i="14"/>
  <c r="V56" i="14"/>
  <c r="P57" i="14"/>
  <c r="Q57" i="14"/>
  <c r="R57" i="14"/>
  <c r="S57" i="14"/>
  <c r="T57" i="14"/>
  <c r="U57" i="14"/>
  <c r="V57" i="14"/>
  <c r="P58" i="14"/>
  <c r="Q58" i="14"/>
  <c r="R58" i="14"/>
  <c r="S58" i="14"/>
  <c r="T58" i="14"/>
  <c r="U58" i="14"/>
  <c r="V58" i="14"/>
  <c r="P59" i="14"/>
  <c r="Q59" i="14"/>
  <c r="R59" i="14"/>
  <c r="S59" i="14"/>
  <c r="T59" i="14"/>
  <c r="U59" i="14"/>
  <c r="V59" i="14"/>
  <c r="P60" i="14"/>
  <c r="Q60" i="14"/>
  <c r="R60" i="14"/>
  <c r="S60" i="14"/>
  <c r="T60" i="14"/>
  <c r="U60" i="14"/>
  <c r="V60" i="14"/>
  <c r="P61" i="14"/>
  <c r="Q61" i="14"/>
  <c r="R61" i="14"/>
  <c r="S61" i="14"/>
  <c r="T61" i="14"/>
  <c r="U61" i="14"/>
  <c r="V61" i="14"/>
  <c r="P62" i="14"/>
  <c r="Q62" i="14"/>
  <c r="R62" i="14"/>
  <c r="S62" i="14"/>
  <c r="T62" i="14"/>
  <c r="U62" i="14"/>
  <c r="V62" i="14"/>
  <c r="P63" i="14"/>
  <c r="Q63" i="14"/>
  <c r="R63" i="14"/>
  <c r="S63" i="14"/>
  <c r="T63" i="14"/>
  <c r="U63" i="14"/>
  <c r="V63" i="14"/>
  <c r="P64" i="14"/>
  <c r="Q64" i="14"/>
  <c r="R64" i="14"/>
  <c r="S64" i="14"/>
  <c r="T64" i="14"/>
  <c r="U64" i="14"/>
  <c r="V64" i="14"/>
  <c r="P65" i="14"/>
  <c r="Q65" i="14"/>
  <c r="R65" i="14"/>
  <c r="S65" i="14"/>
  <c r="T65" i="14"/>
  <c r="U65" i="14"/>
  <c r="V65" i="14"/>
  <c r="P66" i="14"/>
  <c r="Q66" i="14"/>
  <c r="R66" i="14"/>
  <c r="S66" i="14"/>
  <c r="T66" i="14"/>
  <c r="U66" i="14"/>
  <c r="V66" i="14"/>
  <c r="P67" i="14"/>
  <c r="Q67" i="14"/>
  <c r="R67" i="14"/>
  <c r="S67" i="14"/>
  <c r="T67" i="14"/>
  <c r="U67" i="14"/>
  <c r="V67" i="14"/>
  <c r="P68" i="14"/>
  <c r="Q68" i="14"/>
  <c r="R68" i="14"/>
  <c r="S68" i="14"/>
  <c r="T68" i="14"/>
  <c r="U68" i="14"/>
  <c r="V68" i="14"/>
  <c r="P69" i="14"/>
  <c r="Q69" i="14"/>
  <c r="R69" i="14"/>
  <c r="S69" i="14"/>
  <c r="T69" i="14"/>
  <c r="U69" i="14"/>
  <c r="V69" i="14"/>
  <c r="P70" i="14"/>
  <c r="Q70" i="14"/>
  <c r="R70" i="14"/>
  <c r="S70" i="14"/>
  <c r="T70" i="14"/>
  <c r="U70" i="14"/>
  <c r="V70" i="14"/>
  <c r="P71" i="14"/>
  <c r="Q71" i="14"/>
  <c r="R71" i="14"/>
  <c r="S71" i="14"/>
  <c r="T71" i="14"/>
  <c r="U71" i="14"/>
  <c r="V71" i="14"/>
  <c r="P72" i="14"/>
  <c r="Q72" i="14"/>
  <c r="R72" i="14"/>
  <c r="S72" i="14"/>
  <c r="T72" i="14"/>
  <c r="U72" i="14"/>
  <c r="V72" i="14"/>
  <c r="P73" i="14"/>
  <c r="Q73" i="14"/>
  <c r="R73" i="14"/>
  <c r="S73" i="14"/>
  <c r="T73" i="14"/>
  <c r="U73" i="14"/>
  <c r="V73" i="14"/>
  <c r="P74" i="14"/>
  <c r="Q74" i="14"/>
  <c r="R74" i="14"/>
  <c r="S74" i="14"/>
  <c r="T74" i="14"/>
  <c r="U74" i="14"/>
  <c r="V74" i="14"/>
  <c r="P75" i="14"/>
  <c r="Q75" i="14"/>
  <c r="R75" i="14"/>
  <c r="S75" i="14"/>
  <c r="T75" i="14"/>
  <c r="U75" i="14"/>
  <c r="V75" i="14"/>
  <c r="P76" i="14"/>
  <c r="Q76" i="14"/>
  <c r="R76" i="14"/>
  <c r="S76" i="14"/>
  <c r="T76" i="14"/>
  <c r="U76" i="14"/>
  <c r="V76" i="14"/>
  <c r="P77" i="14"/>
  <c r="Q77" i="14"/>
  <c r="R77" i="14"/>
  <c r="S77" i="14"/>
  <c r="T77" i="14"/>
  <c r="U77" i="14"/>
  <c r="V77" i="14"/>
  <c r="P78" i="14"/>
  <c r="Q78" i="14"/>
  <c r="R78" i="14"/>
  <c r="S78" i="14"/>
  <c r="T78" i="14"/>
  <c r="U78" i="14"/>
  <c r="V78" i="14"/>
  <c r="P79" i="14"/>
  <c r="Q79" i="14"/>
  <c r="R79" i="14"/>
  <c r="S79" i="14"/>
  <c r="T79" i="14"/>
  <c r="U79" i="14"/>
  <c r="V79" i="14"/>
  <c r="P80" i="14"/>
  <c r="Q80" i="14"/>
  <c r="R80" i="14"/>
  <c r="S80" i="14"/>
  <c r="T80" i="14"/>
  <c r="U80" i="14"/>
  <c r="V80" i="14"/>
  <c r="P81" i="14"/>
  <c r="Q81" i="14"/>
  <c r="R81" i="14"/>
  <c r="S81" i="14"/>
  <c r="T81" i="14"/>
  <c r="U81" i="14"/>
  <c r="V81" i="14"/>
  <c r="P82" i="14"/>
  <c r="Q82" i="14"/>
  <c r="R82" i="14"/>
  <c r="S82" i="14"/>
  <c r="T82" i="14"/>
  <c r="U82" i="14"/>
  <c r="V82" i="14"/>
  <c r="P83" i="14"/>
  <c r="Q83" i="14"/>
  <c r="R83" i="14"/>
  <c r="S83" i="14"/>
  <c r="T83" i="14"/>
  <c r="U83" i="14"/>
  <c r="V83" i="14"/>
  <c r="P84" i="14"/>
  <c r="Q84" i="14"/>
  <c r="R84" i="14"/>
  <c r="S84" i="14"/>
  <c r="T84" i="14"/>
  <c r="U84" i="14"/>
  <c r="V84" i="14"/>
  <c r="P85" i="14"/>
  <c r="Q85" i="14"/>
  <c r="R85" i="14"/>
  <c r="S85" i="14"/>
  <c r="T85" i="14"/>
  <c r="U85" i="14"/>
  <c r="V85" i="14"/>
  <c r="P86" i="14"/>
  <c r="Q86" i="14"/>
  <c r="R86" i="14"/>
  <c r="S86" i="14"/>
  <c r="T86" i="14"/>
  <c r="U86" i="14"/>
  <c r="V86" i="14"/>
  <c r="P87" i="14"/>
  <c r="Q87" i="14"/>
  <c r="R87" i="14"/>
  <c r="S87" i="14"/>
  <c r="T87" i="14"/>
  <c r="U87" i="14"/>
  <c r="V87" i="14"/>
  <c r="P88" i="14"/>
  <c r="Q88" i="14"/>
  <c r="R88" i="14"/>
  <c r="S88" i="14"/>
  <c r="T88" i="14"/>
  <c r="U88" i="14"/>
  <c r="V88" i="14"/>
  <c r="P89" i="14"/>
  <c r="Q89" i="14"/>
  <c r="R89" i="14"/>
  <c r="S89" i="14"/>
  <c r="T89" i="14"/>
  <c r="U89" i="14"/>
  <c r="V89" i="14"/>
  <c r="P90" i="14"/>
  <c r="Q90" i="14"/>
  <c r="R90" i="14"/>
  <c r="S90" i="14"/>
  <c r="T90" i="14"/>
  <c r="U90" i="14"/>
  <c r="V90" i="14"/>
  <c r="P91" i="14"/>
  <c r="Q91" i="14"/>
  <c r="R91" i="14"/>
  <c r="S91" i="14"/>
  <c r="T91" i="14"/>
  <c r="U91" i="14"/>
  <c r="V91" i="14"/>
  <c r="P92" i="14"/>
  <c r="Q92" i="14"/>
  <c r="R92" i="14"/>
  <c r="S92" i="14"/>
  <c r="T92" i="14"/>
  <c r="U92" i="14"/>
  <c r="V92" i="14"/>
  <c r="P93" i="14"/>
  <c r="Q93" i="14"/>
  <c r="R93" i="14"/>
  <c r="S93" i="14"/>
  <c r="T93" i="14"/>
  <c r="U93" i="14"/>
  <c r="V93" i="14"/>
  <c r="P94" i="14"/>
  <c r="Q94" i="14"/>
  <c r="R94" i="14"/>
  <c r="S94" i="14"/>
  <c r="T94" i="14"/>
  <c r="U94" i="14"/>
  <c r="V94" i="14"/>
  <c r="P95" i="14"/>
  <c r="Q95" i="14"/>
  <c r="R95" i="14"/>
  <c r="S95" i="14"/>
  <c r="T95" i="14"/>
  <c r="U95" i="14"/>
  <c r="V95" i="14"/>
  <c r="P96" i="14"/>
  <c r="Q96" i="14"/>
  <c r="R96" i="14"/>
  <c r="S96" i="14"/>
  <c r="T96" i="14"/>
  <c r="U96" i="14"/>
  <c r="V96" i="14"/>
  <c r="P97" i="14"/>
  <c r="Q97" i="14"/>
  <c r="R97" i="14"/>
  <c r="S97" i="14"/>
  <c r="T97" i="14"/>
  <c r="U97" i="14"/>
  <c r="V97" i="14"/>
  <c r="P98" i="14"/>
  <c r="Q98" i="14"/>
  <c r="R98" i="14"/>
  <c r="S98" i="14"/>
  <c r="T98" i="14"/>
  <c r="U98" i="14"/>
  <c r="V98" i="14"/>
  <c r="P99" i="14"/>
  <c r="Q99" i="14"/>
  <c r="R99" i="14"/>
  <c r="S99" i="14"/>
  <c r="T99" i="14"/>
  <c r="U99" i="14"/>
  <c r="V99" i="14"/>
  <c r="P100" i="14"/>
  <c r="Q100" i="14"/>
  <c r="R100" i="14"/>
  <c r="S100" i="14"/>
  <c r="T100" i="14"/>
  <c r="U100" i="14"/>
  <c r="V100" i="14"/>
  <c r="P101" i="14"/>
  <c r="Q101" i="14"/>
  <c r="R101" i="14"/>
  <c r="S101" i="14"/>
  <c r="T101" i="14"/>
  <c r="U101" i="14"/>
  <c r="V101" i="14"/>
  <c r="P102" i="14"/>
  <c r="Q102" i="14"/>
  <c r="R102" i="14"/>
  <c r="S102" i="14"/>
  <c r="T102" i="14"/>
  <c r="U102" i="14"/>
  <c r="V102" i="14"/>
  <c r="P103" i="14"/>
  <c r="Q103" i="14"/>
  <c r="R103" i="14"/>
  <c r="S103" i="14"/>
  <c r="T103" i="14"/>
  <c r="U103" i="14"/>
  <c r="V103" i="14"/>
  <c r="P104" i="14"/>
  <c r="Q104" i="14"/>
  <c r="R104" i="14"/>
  <c r="S104" i="14"/>
  <c r="T104" i="14"/>
  <c r="U104" i="14"/>
  <c r="V104" i="14"/>
  <c r="P105" i="14"/>
  <c r="Q105" i="14"/>
  <c r="R105" i="14"/>
  <c r="S105" i="14"/>
  <c r="T105" i="14"/>
  <c r="U105" i="14"/>
  <c r="V105" i="14"/>
  <c r="P106" i="14"/>
  <c r="Q106" i="14"/>
  <c r="R106" i="14"/>
  <c r="S106" i="14"/>
  <c r="T106" i="14"/>
  <c r="U106" i="14"/>
  <c r="V106" i="14"/>
  <c r="P107" i="14"/>
  <c r="Q107" i="14"/>
  <c r="R107" i="14"/>
  <c r="S107" i="14"/>
  <c r="T107" i="14"/>
  <c r="U107" i="14"/>
  <c r="V107" i="14"/>
  <c r="P108" i="14"/>
  <c r="Q108" i="14"/>
  <c r="R108" i="14"/>
  <c r="S108" i="14"/>
  <c r="T108" i="14"/>
  <c r="U108" i="14"/>
  <c r="V108" i="14"/>
  <c r="P109" i="14"/>
  <c r="Q109" i="14"/>
  <c r="R109" i="14"/>
  <c r="S109" i="14"/>
  <c r="T109" i="14"/>
  <c r="U109" i="14"/>
  <c r="V109" i="14"/>
  <c r="P110" i="14"/>
  <c r="Q110" i="14"/>
  <c r="R110" i="14"/>
  <c r="S110" i="14"/>
  <c r="T110" i="14"/>
  <c r="U110" i="14"/>
  <c r="V110" i="14"/>
  <c r="P111" i="14"/>
  <c r="Q111" i="14"/>
  <c r="R111" i="14"/>
  <c r="S111" i="14"/>
  <c r="T111" i="14"/>
  <c r="U111" i="14"/>
  <c r="V111" i="14"/>
  <c r="P112" i="14"/>
  <c r="Q112" i="14"/>
  <c r="R112" i="14"/>
  <c r="S112" i="14"/>
  <c r="T112" i="14"/>
  <c r="U112" i="14"/>
  <c r="V112" i="14"/>
  <c r="P113" i="14"/>
  <c r="Q113" i="14"/>
  <c r="R113" i="14"/>
  <c r="S113" i="14"/>
  <c r="T113" i="14"/>
  <c r="U113" i="14"/>
  <c r="V113" i="14"/>
  <c r="P114" i="14"/>
  <c r="Q114" i="14"/>
  <c r="R114" i="14"/>
  <c r="S114" i="14"/>
  <c r="T114" i="14"/>
  <c r="U114" i="14"/>
  <c r="V114" i="14"/>
  <c r="P115" i="14"/>
  <c r="Q115" i="14"/>
  <c r="R115" i="14"/>
  <c r="S115" i="14"/>
  <c r="T115" i="14"/>
  <c r="U115" i="14"/>
  <c r="V115" i="14"/>
  <c r="P116" i="14"/>
  <c r="Q116" i="14"/>
  <c r="R116" i="14"/>
  <c r="S116" i="14"/>
  <c r="T116" i="14"/>
  <c r="U116" i="14"/>
  <c r="V116" i="14"/>
  <c r="P117" i="14"/>
  <c r="Q117" i="14"/>
  <c r="R117" i="14"/>
  <c r="S117" i="14"/>
  <c r="T117" i="14"/>
  <c r="U117" i="14"/>
  <c r="V117" i="14"/>
  <c r="P118" i="14"/>
  <c r="Q118" i="14"/>
  <c r="R118" i="14"/>
  <c r="S118" i="14"/>
  <c r="T118" i="14"/>
  <c r="U118" i="14"/>
  <c r="V118" i="14"/>
  <c r="P119" i="14"/>
  <c r="Q119" i="14"/>
  <c r="R119" i="14"/>
  <c r="S119" i="14"/>
  <c r="T119" i="14"/>
  <c r="U119" i="14"/>
  <c r="V119" i="14"/>
  <c r="P120" i="14"/>
  <c r="Q120" i="14"/>
  <c r="R120" i="14"/>
  <c r="S120" i="14"/>
  <c r="T120" i="14"/>
  <c r="U120" i="14"/>
  <c r="V120" i="14"/>
  <c r="P121" i="14"/>
  <c r="Q121" i="14"/>
  <c r="R121" i="14"/>
  <c r="S121" i="14"/>
  <c r="T121" i="14"/>
  <c r="U121" i="14"/>
  <c r="V121" i="14"/>
  <c r="P122" i="14"/>
  <c r="Q122" i="14"/>
  <c r="R122" i="14"/>
  <c r="S122" i="14"/>
  <c r="T122" i="14"/>
  <c r="U122" i="14"/>
  <c r="V122" i="14"/>
  <c r="P123" i="14"/>
  <c r="Q123" i="14"/>
  <c r="R123" i="14"/>
  <c r="S123" i="14"/>
  <c r="T123" i="14"/>
  <c r="U123" i="14"/>
  <c r="V123" i="14"/>
  <c r="P124" i="14"/>
  <c r="Q124" i="14"/>
  <c r="R124" i="14"/>
  <c r="S124" i="14"/>
  <c r="T124" i="14"/>
  <c r="U124" i="14"/>
  <c r="V124" i="14"/>
  <c r="P125" i="14"/>
  <c r="Q125" i="14"/>
  <c r="R125" i="14"/>
  <c r="S125" i="14"/>
  <c r="T125" i="14"/>
  <c r="U125" i="14"/>
  <c r="V125" i="14"/>
  <c r="P126" i="14"/>
  <c r="Q126" i="14"/>
  <c r="R126" i="14"/>
  <c r="S126" i="14"/>
  <c r="T126" i="14"/>
  <c r="U126" i="14"/>
  <c r="V126" i="14"/>
  <c r="P127" i="14"/>
  <c r="Q127" i="14"/>
  <c r="R127" i="14"/>
  <c r="S127" i="14"/>
  <c r="T127" i="14"/>
  <c r="U127" i="14"/>
  <c r="V127" i="14"/>
  <c r="P128" i="14"/>
  <c r="Q128" i="14"/>
  <c r="R128" i="14"/>
  <c r="S128" i="14"/>
  <c r="T128" i="14"/>
  <c r="U128" i="14"/>
  <c r="V128" i="14"/>
  <c r="P129" i="14"/>
  <c r="Q129" i="14"/>
  <c r="R129" i="14"/>
  <c r="S129" i="14"/>
  <c r="T129" i="14"/>
  <c r="U129" i="14"/>
  <c r="V129" i="14"/>
  <c r="P130" i="14"/>
  <c r="Q130" i="14"/>
  <c r="R130" i="14"/>
  <c r="S130" i="14"/>
  <c r="T130" i="14"/>
  <c r="U130" i="14"/>
  <c r="V130" i="14"/>
  <c r="P131" i="14"/>
  <c r="Q131" i="14"/>
  <c r="R131" i="14"/>
  <c r="S131" i="14"/>
  <c r="T131" i="14"/>
  <c r="U131" i="14"/>
  <c r="V131" i="14"/>
  <c r="P132" i="14"/>
  <c r="Q132" i="14"/>
  <c r="R132" i="14"/>
  <c r="S132" i="14"/>
  <c r="T132" i="14"/>
  <c r="U132" i="14"/>
  <c r="V132" i="14"/>
  <c r="P133" i="14"/>
  <c r="Q133" i="14"/>
  <c r="R133" i="14"/>
  <c r="S133" i="14"/>
  <c r="T133" i="14"/>
  <c r="U133" i="14"/>
  <c r="V133" i="14"/>
  <c r="P134" i="14"/>
  <c r="Q134" i="14"/>
  <c r="R134" i="14"/>
  <c r="S134" i="14"/>
  <c r="T134" i="14"/>
  <c r="U134" i="14"/>
  <c r="V134" i="14"/>
  <c r="P135" i="14"/>
  <c r="Q135" i="14"/>
  <c r="R135" i="14"/>
  <c r="S135" i="14"/>
  <c r="T135" i="14"/>
  <c r="U135" i="14"/>
  <c r="V135" i="14"/>
  <c r="P136" i="14"/>
  <c r="Q136" i="14"/>
  <c r="R136" i="14"/>
  <c r="S136" i="14"/>
  <c r="T136" i="14"/>
  <c r="U136" i="14"/>
  <c r="V136" i="14"/>
  <c r="P137" i="14"/>
  <c r="Q137" i="14"/>
  <c r="R137" i="14"/>
  <c r="S137" i="14"/>
  <c r="T137" i="14"/>
  <c r="U137" i="14"/>
  <c r="V137" i="14"/>
  <c r="P138" i="14"/>
  <c r="Q138" i="14"/>
  <c r="R138" i="14"/>
  <c r="S138" i="14"/>
  <c r="T138" i="14"/>
  <c r="U138" i="14"/>
  <c r="V138" i="14"/>
  <c r="P139" i="14"/>
  <c r="Q139" i="14"/>
  <c r="R139" i="14"/>
  <c r="S139" i="14"/>
  <c r="T139" i="14"/>
  <c r="U139" i="14"/>
  <c r="V139" i="14"/>
  <c r="P140" i="14"/>
  <c r="Q140" i="14"/>
  <c r="R140" i="14"/>
  <c r="S140" i="14"/>
  <c r="T140" i="14"/>
  <c r="U140" i="14"/>
  <c r="V140" i="14"/>
  <c r="P141" i="14"/>
  <c r="Q141" i="14"/>
  <c r="R141" i="14"/>
  <c r="S141" i="14"/>
  <c r="T141" i="14"/>
  <c r="U141" i="14"/>
  <c r="V141" i="14"/>
  <c r="P142" i="14"/>
  <c r="Q142" i="14"/>
  <c r="R142" i="14"/>
  <c r="S142" i="14"/>
  <c r="T142" i="14"/>
  <c r="U142" i="14"/>
  <c r="V142" i="14"/>
  <c r="P143" i="14"/>
  <c r="Q143" i="14"/>
  <c r="R143" i="14"/>
  <c r="S143" i="14"/>
  <c r="T143" i="14"/>
  <c r="U143" i="14"/>
  <c r="V143" i="14"/>
  <c r="P144" i="14"/>
  <c r="Q144" i="14"/>
  <c r="R144" i="14"/>
  <c r="S144" i="14"/>
  <c r="T144" i="14"/>
  <c r="U144" i="14"/>
  <c r="V144" i="14"/>
  <c r="P145" i="14"/>
  <c r="Q145" i="14"/>
  <c r="R145" i="14"/>
  <c r="S145" i="14"/>
  <c r="T145" i="14"/>
  <c r="U145" i="14"/>
  <c r="V145" i="14"/>
  <c r="P146" i="14"/>
  <c r="Q146" i="14"/>
  <c r="R146" i="14"/>
  <c r="S146" i="14"/>
  <c r="T146" i="14"/>
  <c r="U146" i="14"/>
  <c r="V146" i="14"/>
  <c r="P147" i="14"/>
  <c r="Q147" i="14"/>
  <c r="R147" i="14"/>
  <c r="S147" i="14"/>
  <c r="T147" i="14"/>
  <c r="U147" i="14"/>
  <c r="V147" i="14"/>
  <c r="P148" i="14"/>
  <c r="Q148" i="14"/>
  <c r="R148" i="14"/>
  <c r="S148" i="14"/>
  <c r="T148" i="14"/>
  <c r="U148" i="14"/>
  <c r="V148" i="14"/>
  <c r="P149" i="14"/>
  <c r="Q149" i="14"/>
  <c r="R149" i="14"/>
  <c r="S149" i="14"/>
  <c r="T149" i="14"/>
  <c r="U149" i="14"/>
  <c r="V149" i="14"/>
  <c r="P150" i="14"/>
  <c r="Q150" i="14"/>
  <c r="R150" i="14"/>
  <c r="S150" i="14"/>
  <c r="T150" i="14"/>
  <c r="U150" i="14"/>
  <c r="V150" i="14"/>
  <c r="P151" i="14"/>
  <c r="Q151" i="14"/>
  <c r="R151" i="14"/>
  <c r="S151" i="14"/>
  <c r="T151" i="14"/>
  <c r="U151" i="14"/>
  <c r="V151" i="14"/>
  <c r="P152" i="14"/>
  <c r="Q152" i="14"/>
  <c r="R152" i="14"/>
  <c r="S152" i="14"/>
  <c r="T152" i="14"/>
  <c r="U152" i="14"/>
  <c r="V152" i="14"/>
  <c r="P153" i="14"/>
  <c r="Q153" i="14"/>
  <c r="R153" i="14"/>
  <c r="S153" i="14"/>
  <c r="T153" i="14"/>
  <c r="U153" i="14"/>
  <c r="V153" i="14"/>
  <c r="P154" i="14"/>
  <c r="Q154" i="14"/>
  <c r="R154" i="14"/>
  <c r="S154" i="14"/>
  <c r="T154" i="14"/>
  <c r="U154" i="14"/>
  <c r="V154" i="14"/>
  <c r="P155" i="14"/>
  <c r="Q155" i="14"/>
  <c r="R155" i="14"/>
  <c r="S155" i="14"/>
  <c r="T155" i="14"/>
  <c r="U155" i="14"/>
  <c r="V155" i="14"/>
  <c r="P156" i="14"/>
  <c r="Q156" i="14"/>
  <c r="R156" i="14"/>
  <c r="S156" i="14"/>
  <c r="T156" i="14"/>
  <c r="U156" i="14"/>
  <c r="V156" i="14"/>
  <c r="P157" i="14"/>
  <c r="Q157" i="14"/>
  <c r="R157" i="14"/>
  <c r="S157" i="14"/>
  <c r="T157" i="14"/>
  <c r="U157" i="14"/>
  <c r="V157" i="14"/>
  <c r="P158" i="14"/>
  <c r="Q158" i="14"/>
  <c r="R158" i="14"/>
  <c r="T158" i="14"/>
  <c r="U158" i="14"/>
  <c r="V158" i="14"/>
  <c r="Q3" i="14"/>
  <c r="R3" i="14"/>
  <c r="S3" i="14"/>
  <c r="T3" i="14"/>
  <c r="U3" i="14"/>
  <c r="V3" i="14"/>
  <c r="P3" i="14"/>
  <c r="W3" i="11"/>
  <c r="AD3" i="11" s="1"/>
  <c r="W4" i="11"/>
  <c r="AD4" i="11" s="1"/>
  <c r="W5" i="11"/>
  <c r="AD5" i="11" s="1"/>
  <c r="W6" i="11"/>
  <c r="AD6" i="11" s="1"/>
  <c r="W7" i="11"/>
  <c r="AD7" i="11" s="1"/>
  <c r="W8" i="11"/>
  <c r="AD8" i="11" s="1"/>
  <c r="W9" i="11"/>
  <c r="AD9" i="11" s="1"/>
  <c r="W10" i="11"/>
  <c r="AD10" i="11" s="1"/>
  <c r="W11" i="11"/>
  <c r="AD11" i="11" s="1"/>
  <c r="W12" i="11"/>
  <c r="AD12" i="11" s="1"/>
  <c r="W13" i="11"/>
  <c r="AD13" i="11" s="1"/>
  <c r="W14" i="11"/>
  <c r="AD14" i="11" s="1"/>
  <c r="W15" i="11"/>
  <c r="AD15" i="11" s="1"/>
  <c r="W16" i="11"/>
  <c r="AD16" i="11" s="1"/>
  <c r="W17" i="11"/>
  <c r="AD17" i="11" s="1"/>
  <c r="W18" i="11"/>
  <c r="AD18" i="11" s="1"/>
  <c r="W19" i="11"/>
  <c r="AD19" i="11" s="1"/>
  <c r="W20" i="11"/>
  <c r="W21" i="11"/>
  <c r="AD21" i="11" s="1"/>
  <c r="W22" i="11"/>
  <c r="AD22" i="11" s="1"/>
  <c r="W23" i="11"/>
  <c r="AD23" i="11" s="1"/>
  <c r="W24" i="11"/>
  <c r="AD24" i="11" s="1"/>
  <c r="W25" i="11"/>
  <c r="AD25" i="11" s="1"/>
  <c r="W26" i="11"/>
  <c r="AD26" i="11" s="1"/>
  <c r="W27" i="11"/>
  <c r="AD27" i="11" s="1"/>
  <c r="W28" i="11"/>
  <c r="AD28" i="11" s="1"/>
  <c r="W29" i="11"/>
  <c r="AD29" i="11" s="1"/>
  <c r="W30" i="11"/>
  <c r="AD30" i="11" s="1"/>
  <c r="W31" i="11"/>
  <c r="AD31" i="11" s="1"/>
  <c r="W32" i="11"/>
  <c r="AD32" i="11" s="1"/>
  <c r="W33" i="11"/>
  <c r="AD33" i="11" s="1"/>
  <c r="W34" i="11"/>
  <c r="AD34" i="11" s="1"/>
  <c r="W35" i="11"/>
  <c r="AD35" i="11" s="1"/>
  <c r="W36" i="11"/>
  <c r="AD36" i="11" s="1"/>
  <c r="W37" i="11"/>
  <c r="AD37" i="11" s="1"/>
  <c r="W38" i="11"/>
  <c r="AD38" i="11" s="1"/>
  <c r="W39" i="11"/>
  <c r="AD39" i="11" s="1"/>
  <c r="W40" i="11"/>
  <c r="AD40" i="11" s="1"/>
  <c r="W41" i="11"/>
  <c r="AD41" i="11" s="1"/>
  <c r="W42" i="11"/>
  <c r="AD42" i="11" s="1"/>
  <c r="W43" i="11"/>
  <c r="AD43" i="11" s="1"/>
  <c r="W44" i="11"/>
  <c r="AD44" i="11" s="1"/>
  <c r="W45" i="11"/>
  <c r="AD45" i="11" s="1"/>
  <c r="W46" i="11"/>
  <c r="AD46" i="11" s="1"/>
  <c r="W47" i="11"/>
  <c r="AD47" i="11" s="1"/>
  <c r="W48" i="11"/>
  <c r="AD48" i="11" s="1"/>
  <c r="W49" i="11"/>
  <c r="AD49" i="11" s="1"/>
  <c r="W50" i="11"/>
  <c r="AD50" i="11" s="1"/>
  <c r="W51" i="11"/>
  <c r="AD51" i="11" s="1"/>
  <c r="W52" i="11"/>
  <c r="AD52" i="11" s="1"/>
  <c r="W53" i="11"/>
  <c r="AD53" i="11" s="1"/>
  <c r="W54" i="11"/>
  <c r="AD54" i="11" s="1"/>
  <c r="W55" i="11"/>
  <c r="AD55" i="11" s="1"/>
  <c r="W56" i="11"/>
  <c r="AD56" i="11" s="1"/>
  <c r="W57" i="11"/>
  <c r="AD57" i="11" s="1"/>
  <c r="W58" i="11"/>
  <c r="AD58" i="11" s="1"/>
  <c r="W59" i="11"/>
  <c r="AD59" i="11" s="1"/>
  <c r="W60" i="11"/>
  <c r="AD60" i="11" s="1"/>
  <c r="W61" i="11"/>
  <c r="AD61" i="11" s="1"/>
  <c r="W62" i="11"/>
  <c r="AD62" i="11" s="1"/>
  <c r="W63" i="11"/>
  <c r="AD63" i="11" s="1"/>
  <c r="W64" i="11"/>
  <c r="AD64" i="11" s="1"/>
  <c r="W65" i="11"/>
  <c r="AD65" i="11" s="1"/>
  <c r="W66" i="11"/>
  <c r="AD66" i="11" s="1"/>
  <c r="W67" i="11"/>
  <c r="AD67" i="11" s="1"/>
  <c r="W68" i="11"/>
  <c r="AD68" i="11" s="1"/>
  <c r="W69" i="11"/>
  <c r="AD69" i="11" s="1"/>
  <c r="W70" i="11"/>
  <c r="AD70" i="11" s="1"/>
  <c r="W71" i="11"/>
  <c r="AD71" i="11" s="1"/>
  <c r="W72" i="11"/>
  <c r="AD72" i="11" s="1"/>
  <c r="W73" i="11"/>
  <c r="AD73" i="11" s="1"/>
  <c r="W74" i="11"/>
  <c r="AD74" i="11" s="1"/>
  <c r="W75" i="11"/>
  <c r="AD75" i="11" s="1"/>
  <c r="W76" i="11"/>
  <c r="AD76" i="11" s="1"/>
  <c r="W77" i="11"/>
  <c r="AD77" i="11" s="1"/>
  <c r="W78" i="11"/>
  <c r="AD78" i="11" s="1"/>
  <c r="W79" i="11"/>
  <c r="AD79" i="11" s="1"/>
  <c r="W80" i="11"/>
  <c r="AD80" i="11" s="1"/>
  <c r="W81" i="11"/>
  <c r="AD81" i="11" s="1"/>
  <c r="W82" i="11"/>
  <c r="AD82" i="11" s="1"/>
  <c r="W83" i="11"/>
  <c r="AD83" i="11" s="1"/>
  <c r="W84" i="11"/>
  <c r="AD84" i="11" s="1"/>
  <c r="W85" i="11"/>
  <c r="AD85" i="11" s="1"/>
  <c r="W86" i="11"/>
  <c r="AD86" i="11" s="1"/>
  <c r="W87" i="11"/>
  <c r="AD87" i="11" s="1"/>
  <c r="W88" i="11"/>
  <c r="AD88" i="11" s="1"/>
  <c r="W89" i="11"/>
  <c r="AD89" i="11" s="1"/>
  <c r="W90" i="11"/>
  <c r="AD90" i="11" s="1"/>
  <c r="W91" i="11"/>
  <c r="AD91" i="11" s="1"/>
  <c r="W92" i="11"/>
  <c r="AD92" i="11" s="1"/>
  <c r="W93" i="11"/>
  <c r="AD93" i="11" s="1"/>
  <c r="W94" i="11"/>
  <c r="AD94" i="11" s="1"/>
  <c r="W95" i="11"/>
  <c r="AD95" i="11" s="1"/>
  <c r="W96" i="11"/>
  <c r="AD96" i="11" s="1"/>
  <c r="W97" i="11"/>
  <c r="AD97" i="11" s="1"/>
  <c r="W98" i="11"/>
  <c r="AD98" i="11" s="1"/>
  <c r="W99" i="11"/>
  <c r="AD99" i="11" s="1"/>
  <c r="W100" i="11"/>
  <c r="AD100" i="11" s="1"/>
  <c r="W101" i="11"/>
  <c r="AD101" i="11" s="1"/>
  <c r="W102" i="11"/>
  <c r="AD102" i="11" s="1"/>
  <c r="W103" i="11"/>
  <c r="AD103" i="11" s="1"/>
  <c r="W104" i="11"/>
  <c r="AD104" i="11" s="1"/>
  <c r="W105" i="11"/>
  <c r="AD105" i="11" s="1"/>
  <c r="W106" i="11"/>
  <c r="AD106" i="11" s="1"/>
  <c r="W107" i="11"/>
  <c r="AD107" i="11" s="1"/>
  <c r="W108" i="11"/>
  <c r="AD108" i="11" s="1"/>
  <c r="W109" i="11"/>
  <c r="AD109" i="11" s="1"/>
  <c r="W110" i="11"/>
  <c r="AD110" i="11" s="1"/>
  <c r="W111" i="11"/>
  <c r="AD111" i="11" s="1"/>
  <c r="W112" i="11"/>
  <c r="AD112" i="11" s="1"/>
  <c r="W113" i="11"/>
  <c r="AD113" i="11" s="1"/>
  <c r="W114" i="11"/>
  <c r="AD114" i="11" s="1"/>
  <c r="W115" i="11"/>
  <c r="AD115" i="11" s="1"/>
  <c r="W116" i="11"/>
  <c r="AD116" i="11" s="1"/>
  <c r="W117" i="11"/>
  <c r="AD117" i="11" s="1"/>
  <c r="W118" i="11"/>
  <c r="AD118" i="11" s="1"/>
  <c r="W119" i="11"/>
  <c r="AD119" i="11" s="1"/>
  <c r="W120" i="11"/>
  <c r="AD120" i="11" s="1"/>
  <c r="W121" i="11"/>
  <c r="AD121" i="11" s="1"/>
  <c r="W122" i="11"/>
  <c r="AD122" i="11" s="1"/>
  <c r="W123" i="11"/>
  <c r="AD123" i="11" s="1"/>
  <c r="W124" i="11"/>
  <c r="AD124" i="11" s="1"/>
  <c r="W125" i="11"/>
  <c r="AD125" i="11" s="1"/>
  <c r="W126" i="11"/>
  <c r="AD126" i="11" s="1"/>
  <c r="W127" i="11"/>
  <c r="AD127" i="11" s="1"/>
  <c r="W128" i="11"/>
  <c r="AD128" i="11" s="1"/>
  <c r="W129" i="11"/>
  <c r="AD129" i="11" s="1"/>
  <c r="W130" i="11"/>
  <c r="AD130" i="11" s="1"/>
  <c r="W131" i="11"/>
  <c r="AD131" i="11" s="1"/>
  <c r="W132" i="11"/>
  <c r="AD132" i="11" s="1"/>
  <c r="W133" i="11"/>
  <c r="AD133" i="11" s="1"/>
  <c r="W134" i="11"/>
  <c r="W135" i="11"/>
  <c r="AD135" i="11" s="1"/>
  <c r="W136" i="11"/>
  <c r="AD136" i="11" s="1"/>
  <c r="W137" i="11"/>
  <c r="AD137" i="11" s="1"/>
  <c r="W138" i="11"/>
  <c r="AD138" i="11" s="1"/>
  <c r="W139" i="11"/>
  <c r="AD139" i="11" s="1"/>
  <c r="W140" i="11"/>
  <c r="AD140" i="11" s="1"/>
  <c r="W141" i="11"/>
  <c r="AD141" i="11" s="1"/>
  <c r="W142" i="11"/>
  <c r="W143" i="11"/>
  <c r="AD143" i="11" s="1"/>
  <c r="W144" i="11"/>
  <c r="AD144" i="11" s="1"/>
  <c r="W145" i="11"/>
  <c r="AD145" i="11" s="1"/>
  <c r="W146" i="11"/>
  <c r="W147" i="11"/>
  <c r="AD147" i="11" s="1"/>
  <c r="W148" i="11"/>
  <c r="AD148" i="11" s="1"/>
  <c r="W149" i="11"/>
  <c r="AD149" i="11" s="1"/>
  <c r="W150" i="11"/>
  <c r="W151" i="11"/>
  <c r="AD151" i="11" s="1"/>
  <c r="W152" i="11"/>
  <c r="AD152" i="11" s="1"/>
  <c r="W153" i="11"/>
  <c r="AD153" i="11" s="1"/>
  <c r="W154" i="11"/>
  <c r="AD154" i="11" s="1"/>
  <c r="W155" i="11"/>
  <c r="AD155" i="11" s="1"/>
  <c r="W156" i="11"/>
  <c r="AD156" i="11" s="1"/>
  <c r="W157" i="11"/>
  <c r="AD157" i="11" s="1"/>
  <c r="W2" i="11"/>
  <c r="AD2" i="11" s="1"/>
  <c r="AD20" i="11"/>
  <c r="AD134" i="11"/>
  <c r="AD142" i="11"/>
  <c r="AD146" i="11"/>
  <c r="AD150" i="11"/>
  <c r="AE2" i="12"/>
  <c r="AL2" i="12" s="1"/>
  <c r="Q3" i="11"/>
  <c r="X3" i="11" s="1"/>
  <c r="R3" i="11"/>
  <c r="Y3" i="11" s="1"/>
  <c r="S3" i="11"/>
  <c r="Z3" i="11" s="1"/>
  <c r="T3" i="11"/>
  <c r="AA3" i="11" s="1"/>
  <c r="U3" i="11"/>
  <c r="AB3" i="11" s="1"/>
  <c r="V3" i="11"/>
  <c r="AC3" i="11" s="1"/>
  <c r="Q4" i="11"/>
  <c r="X4" i="11" s="1"/>
  <c r="R4" i="11"/>
  <c r="Y4" i="11" s="1"/>
  <c r="S4" i="11"/>
  <c r="Z4" i="11" s="1"/>
  <c r="T4" i="11"/>
  <c r="AA4" i="11" s="1"/>
  <c r="U4" i="11"/>
  <c r="AB4" i="11" s="1"/>
  <c r="V4" i="11"/>
  <c r="AC4" i="11" s="1"/>
  <c r="Q5" i="11"/>
  <c r="X5" i="11" s="1"/>
  <c r="R5" i="11"/>
  <c r="Y5" i="11" s="1"/>
  <c r="S5" i="11"/>
  <c r="Z5" i="11" s="1"/>
  <c r="T5" i="11"/>
  <c r="AA5" i="11" s="1"/>
  <c r="U5" i="11"/>
  <c r="AB5" i="11" s="1"/>
  <c r="V5" i="11"/>
  <c r="AC5" i="11" s="1"/>
  <c r="Q6" i="11"/>
  <c r="X6" i="11" s="1"/>
  <c r="R6" i="11"/>
  <c r="Y6" i="11" s="1"/>
  <c r="S6" i="11"/>
  <c r="Z6" i="11" s="1"/>
  <c r="T6" i="11"/>
  <c r="AA6" i="11" s="1"/>
  <c r="U6" i="11"/>
  <c r="AB6" i="11" s="1"/>
  <c r="V6" i="11"/>
  <c r="AC6" i="11" s="1"/>
  <c r="Q7" i="11"/>
  <c r="X7" i="11" s="1"/>
  <c r="R7" i="11"/>
  <c r="Y7" i="11" s="1"/>
  <c r="S7" i="11"/>
  <c r="Z7" i="11" s="1"/>
  <c r="T7" i="11"/>
  <c r="AA7" i="11" s="1"/>
  <c r="U7" i="11"/>
  <c r="AB7" i="11" s="1"/>
  <c r="V7" i="11"/>
  <c r="AC7" i="11" s="1"/>
  <c r="Q8" i="11"/>
  <c r="X8" i="11" s="1"/>
  <c r="R8" i="11"/>
  <c r="Y8" i="11" s="1"/>
  <c r="S8" i="11"/>
  <c r="Z8" i="11" s="1"/>
  <c r="T8" i="11"/>
  <c r="AA8" i="11" s="1"/>
  <c r="U8" i="11"/>
  <c r="AB8" i="11" s="1"/>
  <c r="V8" i="11"/>
  <c r="AC8" i="11" s="1"/>
  <c r="Q9" i="11"/>
  <c r="X9" i="11" s="1"/>
  <c r="R9" i="11"/>
  <c r="Y9" i="11" s="1"/>
  <c r="S9" i="11"/>
  <c r="Z9" i="11" s="1"/>
  <c r="T9" i="11"/>
  <c r="AA9" i="11" s="1"/>
  <c r="U9" i="11"/>
  <c r="AB9" i="11" s="1"/>
  <c r="V9" i="11"/>
  <c r="AC9" i="11" s="1"/>
  <c r="Q10" i="11"/>
  <c r="X10" i="11" s="1"/>
  <c r="R10" i="11"/>
  <c r="Y10" i="11" s="1"/>
  <c r="S10" i="11"/>
  <c r="Z10" i="11" s="1"/>
  <c r="T10" i="11"/>
  <c r="AA10" i="11" s="1"/>
  <c r="U10" i="11"/>
  <c r="AB10" i="11" s="1"/>
  <c r="V10" i="11"/>
  <c r="AC10" i="11" s="1"/>
  <c r="Q11" i="11"/>
  <c r="X11" i="11" s="1"/>
  <c r="R11" i="11"/>
  <c r="Y11" i="11" s="1"/>
  <c r="S11" i="11"/>
  <c r="Z11" i="11" s="1"/>
  <c r="T11" i="11"/>
  <c r="AA11" i="11" s="1"/>
  <c r="U11" i="11"/>
  <c r="AB11" i="11" s="1"/>
  <c r="V11" i="11"/>
  <c r="AC11" i="11" s="1"/>
  <c r="Q12" i="11"/>
  <c r="X12" i="11" s="1"/>
  <c r="R12" i="11"/>
  <c r="Y12" i="11" s="1"/>
  <c r="S12" i="11"/>
  <c r="Z12" i="11" s="1"/>
  <c r="T12" i="11"/>
  <c r="AA12" i="11" s="1"/>
  <c r="U12" i="11"/>
  <c r="AB12" i="11" s="1"/>
  <c r="V12" i="11"/>
  <c r="AC12" i="11" s="1"/>
  <c r="Q13" i="11"/>
  <c r="X13" i="11" s="1"/>
  <c r="R13" i="11"/>
  <c r="Y13" i="11" s="1"/>
  <c r="Z13" i="11"/>
  <c r="T13" i="11"/>
  <c r="AA13" i="11" s="1"/>
  <c r="U13" i="11"/>
  <c r="AB13" i="11" s="1"/>
  <c r="V13" i="11"/>
  <c r="AC13" i="11" s="1"/>
  <c r="Q14" i="11"/>
  <c r="X14" i="11" s="1"/>
  <c r="R14" i="11"/>
  <c r="Y14" i="11" s="1"/>
  <c r="S14" i="11"/>
  <c r="Z14" i="11" s="1"/>
  <c r="T14" i="11"/>
  <c r="AA14" i="11" s="1"/>
  <c r="U14" i="11"/>
  <c r="AB14" i="11" s="1"/>
  <c r="V14" i="11"/>
  <c r="AC14" i="11" s="1"/>
  <c r="Q15" i="11"/>
  <c r="X15" i="11" s="1"/>
  <c r="R15" i="11"/>
  <c r="Y15" i="11" s="1"/>
  <c r="S15" i="11"/>
  <c r="T15" i="11"/>
  <c r="AA15" i="11" s="1"/>
  <c r="U15" i="11"/>
  <c r="AB15" i="11" s="1"/>
  <c r="V15" i="11"/>
  <c r="AC15" i="11" s="1"/>
  <c r="Q16" i="11"/>
  <c r="X16" i="11" s="1"/>
  <c r="R16" i="11"/>
  <c r="Y16" i="11" s="1"/>
  <c r="S16" i="11"/>
  <c r="Z16" i="11" s="1"/>
  <c r="T16" i="11"/>
  <c r="AA16" i="11" s="1"/>
  <c r="U16" i="11"/>
  <c r="AB16" i="11" s="1"/>
  <c r="V16" i="11"/>
  <c r="AC16" i="11" s="1"/>
  <c r="Q17" i="11"/>
  <c r="X17" i="11" s="1"/>
  <c r="R17" i="11"/>
  <c r="Y17" i="11" s="1"/>
  <c r="S17" i="11"/>
  <c r="Z17" i="11" s="1"/>
  <c r="T17" i="11"/>
  <c r="AA17" i="11" s="1"/>
  <c r="U17" i="11"/>
  <c r="AB17" i="11" s="1"/>
  <c r="V17" i="11"/>
  <c r="AC17" i="11" s="1"/>
  <c r="Q18" i="11"/>
  <c r="X18" i="11" s="1"/>
  <c r="R18" i="11"/>
  <c r="Y18" i="11" s="1"/>
  <c r="S18" i="11"/>
  <c r="Z18" i="11" s="1"/>
  <c r="T18" i="11"/>
  <c r="AA18" i="11" s="1"/>
  <c r="U18" i="11"/>
  <c r="AB18" i="11" s="1"/>
  <c r="V18" i="11"/>
  <c r="AC18" i="11" s="1"/>
  <c r="Q19" i="11"/>
  <c r="X19" i="11" s="1"/>
  <c r="R19" i="11"/>
  <c r="Y19" i="11" s="1"/>
  <c r="S19" i="11"/>
  <c r="Z19" i="11" s="1"/>
  <c r="T19" i="11"/>
  <c r="AA19" i="11" s="1"/>
  <c r="U19" i="11"/>
  <c r="AB19" i="11" s="1"/>
  <c r="V19" i="11"/>
  <c r="AC19" i="11" s="1"/>
  <c r="Q20" i="11"/>
  <c r="X20" i="11" s="1"/>
  <c r="R20" i="11"/>
  <c r="Y20" i="11" s="1"/>
  <c r="S20" i="11"/>
  <c r="Z20" i="11" s="1"/>
  <c r="T20" i="11"/>
  <c r="AA20" i="11" s="1"/>
  <c r="U20" i="11"/>
  <c r="AB20" i="11" s="1"/>
  <c r="V20" i="11"/>
  <c r="AC20" i="11" s="1"/>
  <c r="Q21" i="11"/>
  <c r="X21" i="11" s="1"/>
  <c r="R21" i="11"/>
  <c r="Y21" i="11" s="1"/>
  <c r="S21" i="11"/>
  <c r="Z21" i="11" s="1"/>
  <c r="T21" i="11"/>
  <c r="AA21" i="11" s="1"/>
  <c r="U21" i="11"/>
  <c r="AB21" i="11" s="1"/>
  <c r="V21" i="11"/>
  <c r="AC21" i="11" s="1"/>
  <c r="Q22" i="11"/>
  <c r="X22" i="11" s="1"/>
  <c r="R22" i="11"/>
  <c r="Y22" i="11" s="1"/>
  <c r="S22" i="11"/>
  <c r="Z22" i="11" s="1"/>
  <c r="T22" i="11"/>
  <c r="AA22" i="11" s="1"/>
  <c r="U22" i="11"/>
  <c r="AB22" i="11" s="1"/>
  <c r="V22" i="11"/>
  <c r="AC22" i="11" s="1"/>
  <c r="Q23" i="11"/>
  <c r="X23" i="11" s="1"/>
  <c r="R23" i="11"/>
  <c r="Y23" i="11" s="1"/>
  <c r="S23" i="11"/>
  <c r="Z23" i="11" s="1"/>
  <c r="T23" i="11"/>
  <c r="AA23" i="11" s="1"/>
  <c r="U23" i="11"/>
  <c r="AB23" i="11" s="1"/>
  <c r="V23" i="11"/>
  <c r="AC23" i="11" s="1"/>
  <c r="Q24" i="11"/>
  <c r="X24" i="11" s="1"/>
  <c r="R24" i="11"/>
  <c r="Y24" i="11" s="1"/>
  <c r="S24" i="11"/>
  <c r="Z24" i="11" s="1"/>
  <c r="T24" i="11"/>
  <c r="AA24" i="11" s="1"/>
  <c r="U24" i="11"/>
  <c r="AB24" i="11" s="1"/>
  <c r="V24" i="11"/>
  <c r="AC24" i="11" s="1"/>
  <c r="Q25" i="11"/>
  <c r="X25" i="11" s="1"/>
  <c r="R25" i="11"/>
  <c r="Y25" i="11" s="1"/>
  <c r="S25" i="11"/>
  <c r="Z25" i="11" s="1"/>
  <c r="T25" i="11"/>
  <c r="AA25" i="11" s="1"/>
  <c r="U25" i="11"/>
  <c r="AB25" i="11" s="1"/>
  <c r="V25" i="11"/>
  <c r="AC25" i="11" s="1"/>
  <c r="Q26" i="11"/>
  <c r="X26" i="11" s="1"/>
  <c r="R26" i="11"/>
  <c r="Y26" i="11" s="1"/>
  <c r="S26" i="11"/>
  <c r="Z26" i="11" s="1"/>
  <c r="T26" i="11"/>
  <c r="AA26" i="11" s="1"/>
  <c r="U26" i="11"/>
  <c r="AB26" i="11" s="1"/>
  <c r="V26" i="11"/>
  <c r="AC26" i="11" s="1"/>
  <c r="Q27" i="11"/>
  <c r="X27" i="11" s="1"/>
  <c r="R27" i="11"/>
  <c r="Y27" i="11" s="1"/>
  <c r="S27" i="11"/>
  <c r="Z27" i="11" s="1"/>
  <c r="T27" i="11"/>
  <c r="AA27" i="11" s="1"/>
  <c r="U27" i="11"/>
  <c r="AB27" i="11" s="1"/>
  <c r="V27" i="11"/>
  <c r="AC27" i="11" s="1"/>
  <c r="Q28" i="11"/>
  <c r="X28" i="11" s="1"/>
  <c r="R28" i="11"/>
  <c r="Y28" i="11" s="1"/>
  <c r="S28" i="11"/>
  <c r="Z28" i="11" s="1"/>
  <c r="T28" i="11"/>
  <c r="AA28" i="11" s="1"/>
  <c r="U28" i="11"/>
  <c r="AB28" i="11" s="1"/>
  <c r="V28" i="11"/>
  <c r="AC28" i="11" s="1"/>
  <c r="Q29" i="11"/>
  <c r="X29" i="11" s="1"/>
  <c r="R29" i="11"/>
  <c r="Y29" i="11" s="1"/>
  <c r="S29" i="11"/>
  <c r="Z29" i="11" s="1"/>
  <c r="T29" i="11"/>
  <c r="AA29" i="11" s="1"/>
  <c r="U29" i="11"/>
  <c r="AB29" i="11" s="1"/>
  <c r="V29" i="11"/>
  <c r="AC29" i="11" s="1"/>
  <c r="Q30" i="11"/>
  <c r="X30" i="11" s="1"/>
  <c r="R30" i="11"/>
  <c r="Y30" i="11" s="1"/>
  <c r="S30" i="11"/>
  <c r="Z30" i="11" s="1"/>
  <c r="T30" i="11"/>
  <c r="AA30" i="11" s="1"/>
  <c r="U30" i="11"/>
  <c r="AB30" i="11" s="1"/>
  <c r="V30" i="11"/>
  <c r="AC30" i="11" s="1"/>
  <c r="Q31" i="11"/>
  <c r="X31" i="11" s="1"/>
  <c r="R31" i="11"/>
  <c r="Y31" i="11" s="1"/>
  <c r="S31" i="11"/>
  <c r="Z31" i="11" s="1"/>
  <c r="T31" i="11"/>
  <c r="AA31" i="11" s="1"/>
  <c r="U31" i="11"/>
  <c r="AB31" i="11" s="1"/>
  <c r="V31" i="11"/>
  <c r="AC31" i="11" s="1"/>
  <c r="Q32" i="11"/>
  <c r="X32" i="11" s="1"/>
  <c r="R32" i="11"/>
  <c r="Y32" i="11" s="1"/>
  <c r="S32" i="11"/>
  <c r="Z32" i="11" s="1"/>
  <c r="T32" i="11"/>
  <c r="AA32" i="11" s="1"/>
  <c r="U32" i="11"/>
  <c r="AB32" i="11" s="1"/>
  <c r="V32" i="11"/>
  <c r="AC32" i="11" s="1"/>
  <c r="Q33" i="11"/>
  <c r="X33" i="11" s="1"/>
  <c r="R33" i="11"/>
  <c r="Y33" i="11" s="1"/>
  <c r="S33" i="11"/>
  <c r="Z33" i="11" s="1"/>
  <c r="T33" i="11"/>
  <c r="AA33" i="11" s="1"/>
  <c r="U33" i="11"/>
  <c r="AB33" i="11" s="1"/>
  <c r="V33" i="11"/>
  <c r="AC33" i="11" s="1"/>
  <c r="Q34" i="11"/>
  <c r="X34" i="11" s="1"/>
  <c r="R34" i="11"/>
  <c r="Y34" i="11" s="1"/>
  <c r="S34" i="11"/>
  <c r="Z34" i="11" s="1"/>
  <c r="T34" i="11"/>
  <c r="AA34" i="11" s="1"/>
  <c r="U34" i="11"/>
  <c r="AB34" i="11" s="1"/>
  <c r="V34" i="11"/>
  <c r="AC34" i="11" s="1"/>
  <c r="Q35" i="11"/>
  <c r="X35" i="11" s="1"/>
  <c r="R35" i="11"/>
  <c r="Y35" i="11" s="1"/>
  <c r="S35" i="11"/>
  <c r="Z35" i="11" s="1"/>
  <c r="T35" i="11"/>
  <c r="AA35" i="11" s="1"/>
  <c r="U35" i="11"/>
  <c r="AB35" i="11" s="1"/>
  <c r="V35" i="11"/>
  <c r="AC35" i="11" s="1"/>
  <c r="Q36" i="11"/>
  <c r="X36" i="11" s="1"/>
  <c r="R36" i="11"/>
  <c r="Y36" i="11" s="1"/>
  <c r="S36" i="11"/>
  <c r="Z36" i="11" s="1"/>
  <c r="T36" i="11"/>
  <c r="AA36" i="11" s="1"/>
  <c r="U36" i="11"/>
  <c r="AB36" i="11" s="1"/>
  <c r="V36" i="11"/>
  <c r="AC36" i="11" s="1"/>
  <c r="Q37" i="11"/>
  <c r="X37" i="11" s="1"/>
  <c r="R37" i="11"/>
  <c r="Y37" i="11" s="1"/>
  <c r="S37" i="11"/>
  <c r="Z37" i="11" s="1"/>
  <c r="T37" i="11"/>
  <c r="AA37" i="11" s="1"/>
  <c r="U37" i="11"/>
  <c r="AB37" i="11" s="1"/>
  <c r="V37" i="11"/>
  <c r="AC37" i="11" s="1"/>
  <c r="Q38" i="11"/>
  <c r="X38" i="11" s="1"/>
  <c r="R38" i="11"/>
  <c r="Y38" i="11" s="1"/>
  <c r="S38" i="11"/>
  <c r="Z38" i="11" s="1"/>
  <c r="T38" i="11"/>
  <c r="AA38" i="11" s="1"/>
  <c r="U38" i="11"/>
  <c r="AB38" i="11" s="1"/>
  <c r="V38" i="11"/>
  <c r="AC38" i="11" s="1"/>
  <c r="Q39" i="11"/>
  <c r="X39" i="11" s="1"/>
  <c r="R39" i="11"/>
  <c r="Y39" i="11" s="1"/>
  <c r="S39" i="11"/>
  <c r="Z39" i="11" s="1"/>
  <c r="T39" i="11"/>
  <c r="AA39" i="11" s="1"/>
  <c r="U39" i="11"/>
  <c r="AB39" i="11" s="1"/>
  <c r="V39" i="11"/>
  <c r="AC39" i="11" s="1"/>
  <c r="Q40" i="11"/>
  <c r="X40" i="11" s="1"/>
  <c r="R40" i="11"/>
  <c r="Y40" i="11" s="1"/>
  <c r="S40" i="11"/>
  <c r="Z40" i="11" s="1"/>
  <c r="T40" i="11"/>
  <c r="AA40" i="11" s="1"/>
  <c r="U40" i="11"/>
  <c r="AB40" i="11" s="1"/>
  <c r="V40" i="11"/>
  <c r="AC40" i="11" s="1"/>
  <c r="Q41" i="11"/>
  <c r="X41" i="11" s="1"/>
  <c r="R41" i="11"/>
  <c r="Y41" i="11" s="1"/>
  <c r="S41" i="11"/>
  <c r="Z41" i="11" s="1"/>
  <c r="T41" i="11"/>
  <c r="AA41" i="11" s="1"/>
  <c r="U41" i="11"/>
  <c r="AB41" i="11" s="1"/>
  <c r="V41" i="11"/>
  <c r="AC41" i="11" s="1"/>
  <c r="Q42" i="11"/>
  <c r="X42" i="11" s="1"/>
  <c r="R42" i="11"/>
  <c r="Y42" i="11" s="1"/>
  <c r="S42" i="11"/>
  <c r="Z42" i="11" s="1"/>
  <c r="T42" i="11"/>
  <c r="AA42" i="11" s="1"/>
  <c r="U42" i="11"/>
  <c r="AB42" i="11" s="1"/>
  <c r="V42" i="11"/>
  <c r="AC42" i="11" s="1"/>
  <c r="Q43" i="11"/>
  <c r="X43" i="11" s="1"/>
  <c r="R43" i="11"/>
  <c r="Y43" i="11" s="1"/>
  <c r="S43" i="11"/>
  <c r="Z43" i="11" s="1"/>
  <c r="T43" i="11"/>
  <c r="AA43" i="11" s="1"/>
  <c r="U43" i="11"/>
  <c r="AB43" i="11" s="1"/>
  <c r="V43" i="11"/>
  <c r="AC43" i="11" s="1"/>
  <c r="Q44" i="11"/>
  <c r="X44" i="11" s="1"/>
  <c r="R44" i="11"/>
  <c r="Y44" i="11" s="1"/>
  <c r="S44" i="11"/>
  <c r="Z44" i="11" s="1"/>
  <c r="T44" i="11"/>
  <c r="AA44" i="11" s="1"/>
  <c r="U44" i="11"/>
  <c r="AB44" i="11" s="1"/>
  <c r="V44" i="11"/>
  <c r="AC44" i="11" s="1"/>
  <c r="Q45" i="11"/>
  <c r="X45" i="11" s="1"/>
  <c r="R45" i="11"/>
  <c r="Y45" i="11" s="1"/>
  <c r="S45" i="11"/>
  <c r="Z45" i="11" s="1"/>
  <c r="T45" i="11"/>
  <c r="AA45" i="11" s="1"/>
  <c r="U45" i="11"/>
  <c r="AB45" i="11" s="1"/>
  <c r="V45" i="11"/>
  <c r="AC45" i="11" s="1"/>
  <c r="Q46" i="11"/>
  <c r="X46" i="11" s="1"/>
  <c r="R46" i="11"/>
  <c r="Y46" i="11" s="1"/>
  <c r="S46" i="11"/>
  <c r="Z46" i="11" s="1"/>
  <c r="T46" i="11"/>
  <c r="AA46" i="11" s="1"/>
  <c r="U46" i="11"/>
  <c r="AB46" i="11" s="1"/>
  <c r="V46" i="11"/>
  <c r="AC46" i="11" s="1"/>
  <c r="Q47" i="11"/>
  <c r="X47" i="11" s="1"/>
  <c r="R47" i="11"/>
  <c r="Y47" i="11" s="1"/>
  <c r="S47" i="11"/>
  <c r="Z47" i="11" s="1"/>
  <c r="T47" i="11"/>
  <c r="AA47" i="11" s="1"/>
  <c r="U47" i="11"/>
  <c r="AB47" i="11" s="1"/>
  <c r="V47" i="11"/>
  <c r="AC47" i="11" s="1"/>
  <c r="Q48" i="11"/>
  <c r="X48" i="11" s="1"/>
  <c r="R48" i="11"/>
  <c r="Y48" i="11" s="1"/>
  <c r="S48" i="11"/>
  <c r="Z48" i="11" s="1"/>
  <c r="T48" i="11"/>
  <c r="AA48" i="11" s="1"/>
  <c r="U48" i="11"/>
  <c r="AB48" i="11" s="1"/>
  <c r="V48" i="11"/>
  <c r="AC48" i="11" s="1"/>
  <c r="Q49" i="11"/>
  <c r="X49" i="11" s="1"/>
  <c r="R49" i="11"/>
  <c r="Y49" i="11" s="1"/>
  <c r="S49" i="11"/>
  <c r="Z49" i="11" s="1"/>
  <c r="T49" i="11"/>
  <c r="AA49" i="11" s="1"/>
  <c r="U49" i="11"/>
  <c r="AB49" i="11" s="1"/>
  <c r="V49" i="11"/>
  <c r="AC49" i="11" s="1"/>
  <c r="Q50" i="11"/>
  <c r="X50" i="11" s="1"/>
  <c r="R50" i="11"/>
  <c r="Y50" i="11" s="1"/>
  <c r="S50" i="11"/>
  <c r="Z50" i="11" s="1"/>
  <c r="T50" i="11"/>
  <c r="AA50" i="11" s="1"/>
  <c r="U50" i="11"/>
  <c r="AB50" i="11" s="1"/>
  <c r="V50" i="11"/>
  <c r="AC50" i="11" s="1"/>
  <c r="Q51" i="11"/>
  <c r="X51" i="11" s="1"/>
  <c r="R51" i="11"/>
  <c r="Y51" i="11" s="1"/>
  <c r="S51" i="11"/>
  <c r="Z51" i="11" s="1"/>
  <c r="T51" i="11"/>
  <c r="AA51" i="11" s="1"/>
  <c r="U51" i="11"/>
  <c r="AB51" i="11" s="1"/>
  <c r="V51" i="11"/>
  <c r="AC51" i="11" s="1"/>
  <c r="Q52" i="11"/>
  <c r="X52" i="11" s="1"/>
  <c r="R52" i="11"/>
  <c r="Y52" i="11" s="1"/>
  <c r="S52" i="11"/>
  <c r="Z52" i="11" s="1"/>
  <c r="T52" i="11"/>
  <c r="AA52" i="11" s="1"/>
  <c r="U52" i="11"/>
  <c r="AB52" i="11" s="1"/>
  <c r="V52" i="11"/>
  <c r="AC52" i="11" s="1"/>
  <c r="Q53" i="11"/>
  <c r="X53" i="11" s="1"/>
  <c r="R53" i="11"/>
  <c r="Y53" i="11" s="1"/>
  <c r="S53" i="11"/>
  <c r="Z53" i="11" s="1"/>
  <c r="T53" i="11"/>
  <c r="AA53" i="11" s="1"/>
  <c r="U53" i="11"/>
  <c r="AB53" i="11" s="1"/>
  <c r="V53" i="11"/>
  <c r="AC53" i="11" s="1"/>
  <c r="Q54" i="11"/>
  <c r="X54" i="11" s="1"/>
  <c r="R54" i="11"/>
  <c r="Y54" i="11" s="1"/>
  <c r="S54" i="11"/>
  <c r="Z54" i="11" s="1"/>
  <c r="T54" i="11"/>
  <c r="AA54" i="11" s="1"/>
  <c r="U54" i="11"/>
  <c r="AB54" i="11" s="1"/>
  <c r="V54" i="11"/>
  <c r="AC54" i="11" s="1"/>
  <c r="Q55" i="11"/>
  <c r="X55" i="11" s="1"/>
  <c r="R55" i="11"/>
  <c r="Y55" i="11" s="1"/>
  <c r="S55" i="11"/>
  <c r="Z55" i="11" s="1"/>
  <c r="T55" i="11"/>
  <c r="AA55" i="11" s="1"/>
  <c r="U55" i="11"/>
  <c r="AB55" i="11" s="1"/>
  <c r="V55" i="11"/>
  <c r="AC55" i="11" s="1"/>
  <c r="Q56" i="11"/>
  <c r="X56" i="11" s="1"/>
  <c r="R56" i="11"/>
  <c r="Y56" i="11" s="1"/>
  <c r="S56" i="11"/>
  <c r="Z56" i="11" s="1"/>
  <c r="T56" i="11"/>
  <c r="AA56" i="11" s="1"/>
  <c r="U56" i="11"/>
  <c r="AB56" i="11" s="1"/>
  <c r="V56" i="11"/>
  <c r="AC56" i="11" s="1"/>
  <c r="Q57" i="11"/>
  <c r="X57" i="11" s="1"/>
  <c r="R57" i="11"/>
  <c r="Y57" i="11" s="1"/>
  <c r="S57" i="11"/>
  <c r="Z57" i="11" s="1"/>
  <c r="T57" i="11"/>
  <c r="AA57" i="11" s="1"/>
  <c r="U57" i="11"/>
  <c r="AB57" i="11" s="1"/>
  <c r="V57" i="11"/>
  <c r="AC57" i="11" s="1"/>
  <c r="Q58" i="11"/>
  <c r="X58" i="11" s="1"/>
  <c r="R58" i="11"/>
  <c r="Y58" i="11" s="1"/>
  <c r="S58" i="11"/>
  <c r="Z58" i="11" s="1"/>
  <c r="T58" i="11"/>
  <c r="AA58" i="11" s="1"/>
  <c r="U58" i="11"/>
  <c r="AB58" i="11" s="1"/>
  <c r="V58" i="11"/>
  <c r="AC58" i="11" s="1"/>
  <c r="Q59" i="11"/>
  <c r="X59" i="11" s="1"/>
  <c r="R59" i="11"/>
  <c r="Y59" i="11" s="1"/>
  <c r="S59" i="11"/>
  <c r="Z59" i="11" s="1"/>
  <c r="T59" i="11"/>
  <c r="AA59" i="11" s="1"/>
  <c r="U59" i="11"/>
  <c r="AB59" i="11" s="1"/>
  <c r="V59" i="11"/>
  <c r="AC59" i="11" s="1"/>
  <c r="Q60" i="11"/>
  <c r="X60" i="11" s="1"/>
  <c r="R60" i="11"/>
  <c r="Y60" i="11" s="1"/>
  <c r="S60" i="11"/>
  <c r="Z60" i="11" s="1"/>
  <c r="T60" i="11"/>
  <c r="AA60" i="11" s="1"/>
  <c r="U60" i="11"/>
  <c r="AB60" i="11" s="1"/>
  <c r="V60" i="11"/>
  <c r="AC60" i="11" s="1"/>
  <c r="Q61" i="11"/>
  <c r="X61" i="11" s="1"/>
  <c r="R61" i="11"/>
  <c r="Y61" i="11" s="1"/>
  <c r="S61" i="11"/>
  <c r="Z61" i="11" s="1"/>
  <c r="T61" i="11"/>
  <c r="AA61" i="11" s="1"/>
  <c r="U61" i="11"/>
  <c r="AB61" i="11" s="1"/>
  <c r="V61" i="11"/>
  <c r="AC61" i="11" s="1"/>
  <c r="Q62" i="11"/>
  <c r="X62" i="11" s="1"/>
  <c r="R62" i="11"/>
  <c r="Y62" i="11" s="1"/>
  <c r="S62" i="11"/>
  <c r="Z62" i="11" s="1"/>
  <c r="T62" i="11"/>
  <c r="AA62" i="11" s="1"/>
  <c r="U62" i="11"/>
  <c r="AB62" i="11" s="1"/>
  <c r="V62" i="11"/>
  <c r="AC62" i="11" s="1"/>
  <c r="Q63" i="11"/>
  <c r="X63" i="11" s="1"/>
  <c r="R63" i="11"/>
  <c r="Y63" i="11" s="1"/>
  <c r="S63" i="11"/>
  <c r="Z63" i="11" s="1"/>
  <c r="T63" i="11"/>
  <c r="AA63" i="11" s="1"/>
  <c r="U63" i="11"/>
  <c r="AB63" i="11" s="1"/>
  <c r="V63" i="11"/>
  <c r="AC63" i="11" s="1"/>
  <c r="Q64" i="11"/>
  <c r="X64" i="11" s="1"/>
  <c r="R64" i="11"/>
  <c r="Y64" i="11" s="1"/>
  <c r="S64" i="11"/>
  <c r="Z64" i="11" s="1"/>
  <c r="T64" i="11"/>
  <c r="AA64" i="11" s="1"/>
  <c r="U64" i="11"/>
  <c r="AB64" i="11" s="1"/>
  <c r="V64" i="11"/>
  <c r="AC64" i="11" s="1"/>
  <c r="Q65" i="11"/>
  <c r="X65" i="11" s="1"/>
  <c r="R65" i="11"/>
  <c r="Y65" i="11" s="1"/>
  <c r="S65" i="11"/>
  <c r="Z65" i="11" s="1"/>
  <c r="T65" i="11"/>
  <c r="AA65" i="11" s="1"/>
  <c r="U65" i="11"/>
  <c r="AB65" i="11" s="1"/>
  <c r="V65" i="11"/>
  <c r="AC65" i="11" s="1"/>
  <c r="Q66" i="11"/>
  <c r="X66" i="11" s="1"/>
  <c r="R66" i="11"/>
  <c r="Y66" i="11" s="1"/>
  <c r="S66" i="11"/>
  <c r="Z66" i="11" s="1"/>
  <c r="T66" i="11"/>
  <c r="AA66" i="11" s="1"/>
  <c r="U66" i="11"/>
  <c r="AB66" i="11" s="1"/>
  <c r="V66" i="11"/>
  <c r="AC66" i="11" s="1"/>
  <c r="Q67" i="11"/>
  <c r="X67" i="11" s="1"/>
  <c r="R67" i="11"/>
  <c r="Y67" i="11" s="1"/>
  <c r="S67" i="11"/>
  <c r="Z67" i="11" s="1"/>
  <c r="T67" i="11"/>
  <c r="AA67" i="11" s="1"/>
  <c r="U67" i="11"/>
  <c r="AB67" i="11" s="1"/>
  <c r="V67" i="11"/>
  <c r="AC67" i="11" s="1"/>
  <c r="Q68" i="11"/>
  <c r="X68" i="11" s="1"/>
  <c r="R68" i="11"/>
  <c r="Y68" i="11" s="1"/>
  <c r="S68" i="11"/>
  <c r="Z68" i="11" s="1"/>
  <c r="T68" i="11"/>
  <c r="AA68" i="11" s="1"/>
  <c r="U68" i="11"/>
  <c r="AB68" i="11" s="1"/>
  <c r="V68" i="11"/>
  <c r="AC68" i="11" s="1"/>
  <c r="Q69" i="11"/>
  <c r="X69" i="11" s="1"/>
  <c r="R69" i="11"/>
  <c r="Y69" i="11" s="1"/>
  <c r="S69" i="11"/>
  <c r="Z69" i="11" s="1"/>
  <c r="T69" i="11"/>
  <c r="AA69" i="11" s="1"/>
  <c r="U69" i="11"/>
  <c r="AB69" i="11" s="1"/>
  <c r="V69" i="11"/>
  <c r="AC69" i="11" s="1"/>
  <c r="Q70" i="11"/>
  <c r="X70" i="11" s="1"/>
  <c r="R70" i="11"/>
  <c r="Y70" i="11" s="1"/>
  <c r="S70" i="11"/>
  <c r="Z70" i="11" s="1"/>
  <c r="T70" i="11"/>
  <c r="AA70" i="11" s="1"/>
  <c r="U70" i="11"/>
  <c r="AB70" i="11" s="1"/>
  <c r="V70" i="11"/>
  <c r="AC70" i="11" s="1"/>
  <c r="Q71" i="11"/>
  <c r="X71" i="11" s="1"/>
  <c r="R71" i="11"/>
  <c r="Y71" i="11" s="1"/>
  <c r="S71" i="11"/>
  <c r="Z71" i="11" s="1"/>
  <c r="T71" i="11"/>
  <c r="AA71" i="11" s="1"/>
  <c r="U71" i="11"/>
  <c r="AB71" i="11" s="1"/>
  <c r="V71" i="11"/>
  <c r="AC71" i="11" s="1"/>
  <c r="Q72" i="11"/>
  <c r="X72" i="11" s="1"/>
  <c r="R72" i="11"/>
  <c r="Y72" i="11" s="1"/>
  <c r="S72" i="11"/>
  <c r="Z72" i="11" s="1"/>
  <c r="T72" i="11"/>
  <c r="AA72" i="11" s="1"/>
  <c r="U72" i="11"/>
  <c r="AB72" i="11" s="1"/>
  <c r="V72" i="11"/>
  <c r="AC72" i="11" s="1"/>
  <c r="Q73" i="11"/>
  <c r="X73" i="11" s="1"/>
  <c r="R73" i="11"/>
  <c r="Y73" i="11" s="1"/>
  <c r="S73" i="11"/>
  <c r="Z73" i="11" s="1"/>
  <c r="T73" i="11"/>
  <c r="AA73" i="11" s="1"/>
  <c r="U73" i="11"/>
  <c r="AB73" i="11" s="1"/>
  <c r="V73" i="11"/>
  <c r="AC73" i="11" s="1"/>
  <c r="Q74" i="11"/>
  <c r="X74" i="11" s="1"/>
  <c r="R74" i="11"/>
  <c r="Y74" i="11" s="1"/>
  <c r="S74" i="11"/>
  <c r="Z74" i="11" s="1"/>
  <c r="T74" i="11"/>
  <c r="AA74" i="11" s="1"/>
  <c r="U74" i="11"/>
  <c r="AB74" i="11" s="1"/>
  <c r="V74" i="11"/>
  <c r="AC74" i="11" s="1"/>
  <c r="Q75" i="11"/>
  <c r="X75" i="11" s="1"/>
  <c r="R75" i="11"/>
  <c r="Y75" i="11" s="1"/>
  <c r="S75" i="11"/>
  <c r="Z75" i="11" s="1"/>
  <c r="T75" i="11"/>
  <c r="AA75" i="11" s="1"/>
  <c r="U75" i="11"/>
  <c r="AB75" i="11" s="1"/>
  <c r="V75" i="11"/>
  <c r="AC75" i="11" s="1"/>
  <c r="Q76" i="11"/>
  <c r="X76" i="11" s="1"/>
  <c r="R76" i="11"/>
  <c r="Y76" i="11" s="1"/>
  <c r="S76" i="11"/>
  <c r="Z76" i="11" s="1"/>
  <c r="T76" i="11"/>
  <c r="AA76" i="11" s="1"/>
  <c r="U76" i="11"/>
  <c r="AB76" i="11" s="1"/>
  <c r="V76" i="11"/>
  <c r="AC76" i="11" s="1"/>
  <c r="Q77" i="11"/>
  <c r="X77" i="11" s="1"/>
  <c r="R77" i="11"/>
  <c r="Y77" i="11" s="1"/>
  <c r="S77" i="11"/>
  <c r="Z77" i="11" s="1"/>
  <c r="T77" i="11"/>
  <c r="AA77" i="11" s="1"/>
  <c r="U77" i="11"/>
  <c r="AB77" i="11" s="1"/>
  <c r="V77" i="11"/>
  <c r="AC77" i="11" s="1"/>
  <c r="Q78" i="11"/>
  <c r="X78" i="11" s="1"/>
  <c r="R78" i="11"/>
  <c r="Y78" i="11" s="1"/>
  <c r="S78" i="11"/>
  <c r="Z78" i="11" s="1"/>
  <c r="T78" i="11"/>
  <c r="AA78" i="11" s="1"/>
  <c r="U78" i="11"/>
  <c r="AB78" i="11" s="1"/>
  <c r="V78" i="11"/>
  <c r="AC78" i="11" s="1"/>
  <c r="Q79" i="11"/>
  <c r="X79" i="11" s="1"/>
  <c r="R79" i="11"/>
  <c r="Y79" i="11" s="1"/>
  <c r="S79" i="11"/>
  <c r="Z79" i="11" s="1"/>
  <c r="T79" i="11"/>
  <c r="AA79" i="11" s="1"/>
  <c r="U79" i="11"/>
  <c r="AB79" i="11" s="1"/>
  <c r="V79" i="11"/>
  <c r="AC79" i="11" s="1"/>
  <c r="Q80" i="11"/>
  <c r="X80" i="11" s="1"/>
  <c r="R80" i="11"/>
  <c r="Y80" i="11" s="1"/>
  <c r="S80" i="11"/>
  <c r="Z80" i="11" s="1"/>
  <c r="T80" i="11"/>
  <c r="AA80" i="11" s="1"/>
  <c r="U80" i="11"/>
  <c r="AB80" i="11" s="1"/>
  <c r="V80" i="11"/>
  <c r="AC80" i="11" s="1"/>
  <c r="Q81" i="11"/>
  <c r="X81" i="11" s="1"/>
  <c r="R81" i="11"/>
  <c r="Y81" i="11" s="1"/>
  <c r="S81" i="11"/>
  <c r="Z81" i="11" s="1"/>
  <c r="T81" i="11"/>
  <c r="AA81" i="11" s="1"/>
  <c r="U81" i="11"/>
  <c r="AB81" i="11" s="1"/>
  <c r="V81" i="11"/>
  <c r="AC81" i="11" s="1"/>
  <c r="Q82" i="11"/>
  <c r="X82" i="11" s="1"/>
  <c r="R82" i="11"/>
  <c r="Y82" i="11" s="1"/>
  <c r="S82" i="11"/>
  <c r="Z82" i="11" s="1"/>
  <c r="T82" i="11"/>
  <c r="AA82" i="11" s="1"/>
  <c r="U82" i="11"/>
  <c r="AB82" i="11" s="1"/>
  <c r="V82" i="11"/>
  <c r="AC82" i="11" s="1"/>
  <c r="Q83" i="11"/>
  <c r="X83" i="11" s="1"/>
  <c r="R83" i="11"/>
  <c r="Y83" i="11" s="1"/>
  <c r="S83" i="11"/>
  <c r="Z83" i="11" s="1"/>
  <c r="T83" i="11"/>
  <c r="AA83" i="11" s="1"/>
  <c r="U83" i="11"/>
  <c r="AB83" i="11" s="1"/>
  <c r="V83" i="11"/>
  <c r="AC83" i="11" s="1"/>
  <c r="Q84" i="11"/>
  <c r="X84" i="11" s="1"/>
  <c r="R84" i="11"/>
  <c r="Y84" i="11" s="1"/>
  <c r="S84" i="11"/>
  <c r="Z84" i="11" s="1"/>
  <c r="T84" i="11"/>
  <c r="AA84" i="11" s="1"/>
  <c r="U84" i="11"/>
  <c r="AB84" i="11" s="1"/>
  <c r="V84" i="11"/>
  <c r="AC84" i="11" s="1"/>
  <c r="Q85" i="11"/>
  <c r="X85" i="11" s="1"/>
  <c r="R85" i="11"/>
  <c r="Y85" i="11" s="1"/>
  <c r="S85" i="11"/>
  <c r="Z85" i="11" s="1"/>
  <c r="T85" i="11"/>
  <c r="AA85" i="11" s="1"/>
  <c r="U85" i="11"/>
  <c r="AB85" i="11" s="1"/>
  <c r="V85" i="11"/>
  <c r="AC85" i="11" s="1"/>
  <c r="Q86" i="11"/>
  <c r="X86" i="11" s="1"/>
  <c r="R86" i="11"/>
  <c r="Y86" i="11" s="1"/>
  <c r="S86" i="11"/>
  <c r="Z86" i="11" s="1"/>
  <c r="T86" i="11"/>
  <c r="AA86" i="11" s="1"/>
  <c r="U86" i="11"/>
  <c r="AB86" i="11" s="1"/>
  <c r="V86" i="11"/>
  <c r="AC86" i="11" s="1"/>
  <c r="Q87" i="11"/>
  <c r="X87" i="11" s="1"/>
  <c r="R87" i="11"/>
  <c r="Y87" i="11" s="1"/>
  <c r="S87" i="11"/>
  <c r="Z87" i="11" s="1"/>
  <c r="T87" i="11"/>
  <c r="AA87" i="11" s="1"/>
  <c r="U87" i="11"/>
  <c r="AB87" i="11" s="1"/>
  <c r="V87" i="11"/>
  <c r="AC87" i="11" s="1"/>
  <c r="Q88" i="11"/>
  <c r="X88" i="11" s="1"/>
  <c r="R88" i="11"/>
  <c r="Y88" i="11" s="1"/>
  <c r="S88" i="11"/>
  <c r="Z88" i="11" s="1"/>
  <c r="T88" i="11"/>
  <c r="AA88" i="11" s="1"/>
  <c r="U88" i="11"/>
  <c r="AB88" i="11" s="1"/>
  <c r="V88" i="11"/>
  <c r="AC88" i="11" s="1"/>
  <c r="Q89" i="11"/>
  <c r="X89" i="11" s="1"/>
  <c r="R89" i="11"/>
  <c r="Y89" i="11" s="1"/>
  <c r="S89" i="11"/>
  <c r="Z89" i="11" s="1"/>
  <c r="T89" i="11"/>
  <c r="AA89" i="11" s="1"/>
  <c r="U89" i="11"/>
  <c r="AB89" i="11" s="1"/>
  <c r="V89" i="11"/>
  <c r="AC89" i="11" s="1"/>
  <c r="Q90" i="11"/>
  <c r="X90" i="11" s="1"/>
  <c r="R90" i="11"/>
  <c r="Y90" i="11" s="1"/>
  <c r="S90" i="11"/>
  <c r="Z90" i="11" s="1"/>
  <c r="T90" i="11"/>
  <c r="AA90" i="11" s="1"/>
  <c r="U90" i="11"/>
  <c r="AB90" i="11" s="1"/>
  <c r="V90" i="11"/>
  <c r="AC90" i="11" s="1"/>
  <c r="Q91" i="11"/>
  <c r="X91" i="11" s="1"/>
  <c r="R91" i="11"/>
  <c r="Y91" i="11" s="1"/>
  <c r="S91" i="11"/>
  <c r="Z91" i="11" s="1"/>
  <c r="T91" i="11"/>
  <c r="AA91" i="11" s="1"/>
  <c r="U91" i="11"/>
  <c r="AB91" i="11" s="1"/>
  <c r="V91" i="11"/>
  <c r="AC91" i="11" s="1"/>
  <c r="Q92" i="11"/>
  <c r="X92" i="11" s="1"/>
  <c r="R92" i="11"/>
  <c r="Y92" i="11" s="1"/>
  <c r="S92" i="11"/>
  <c r="Z92" i="11" s="1"/>
  <c r="T92" i="11"/>
  <c r="AA92" i="11" s="1"/>
  <c r="U92" i="11"/>
  <c r="AB92" i="11" s="1"/>
  <c r="V92" i="11"/>
  <c r="AC92" i="11" s="1"/>
  <c r="Q93" i="11"/>
  <c r="X93" i="11" s="1"/>
  <c r="R93" i="11"/>
  <c r="Y93" i="11" s="1"/>
  <c r="S93" i="11"/>
  <c r="Z93" i="11" s="1"/>
  <c r="T93" i="11"/>
  <c r="AA93" i="11" s="1"/>
  <c r="U93" i="11"/>
  <c r="AB93" i="11" s="1"/>
  <c r="V93" i="11"/>
  <c r="AC93" i="11" s="1"/>
  <c r="Q94" i="11"/>
  <c r="X94" i="11" s="1"/>
  <c r="R94" i="11"/>
  <c r="Y94" i="11" s="1"/>
  <c r="S94" i="11"/>
  <c r="Z94" i="11" s="1"/>
  <c r="T94" i="11"/>
  <c r="AA94" i="11" s="1"/>
  <c r="U94" i="11"/>
  <c r="AB94" i="11" s="1"/>
  <c r="V94" i="11"/>
  <c r="AC94" i="11" s="1"/>
  <c r="Q95" i="11"/>
  <c r="X95" i="11" s="1"/>
  <c r="R95" i="11"/>
  <c r="Y95" i="11" s="1"/>
  <c r="S95" i="11"/>
  <c r="Z95" i="11" s="1"/>
  <c r="T95" i="11"/>
  <c r="AA95" i="11" s="1"/>
  <c r="U95" i="11"/>
  <c r="AB95" i="11" s="1"/>
  <c r="V95" i="11"/>
  <c r="AC95" i="11" s="1"/>
  <c r="Q96" i="11"/>
  <c r="X96" i="11" s="1"/>
  <c r="R96" i="11"/>
  <c r="Y96" i="11" s="1"/>
  <c r="S96" i="11"/>
  <c r="Z96" i="11" s="1"/>
  <c r="T96" i="11"/>
  <c r="AA96" i="11" s="1"/>
  <c r="U96" i="11"/>
  <c r="AB96" i="11" s="1"/>
  <c r="V96" i="11"/>
  <c r="AC96" i="11" s="1"/>
  <c r="Q97" i="11"/>
  <c r="X97" i="11" s="1"/>
  <c r="R97" i="11"/>
  <c r="Y97" i="11" s="1"/>
  <c r="S97" i="11"/>
  <c r="Z97" i="11" s="1"/>
  <c r="T97" i="11"/>
  <c r="AA97" i="11" s="1"/>
  <c r="U97" i="11"/>
  <c r="AB97" i="11" s="1"/>
  <c r="V97" i="11"/>
  <c r="AC97" i="11" s="1"/>
  <c r="Q98" i="11"/>
  <c r="X98" i="11" s="1"/>
  <c r="R98" i="11"/>
  <c r="Y98" i="11" s="1"/>
  <c r="S98" i="11"/>
  <c r="Z98" i="11" s="1"/>
  <c r="T98" i="11"/>
  <c r="AA98" i="11" s="1"/>
  <c r="U98" i="11"/>
  <c r="AB98" i="11" s="1"/>
  <c r="V98" i="11"/>
  <c r="AC98" i="11" s="1"/>
  <c r="Q99" i="11"/>
  <c r="X99" i="11" s="1"/>
  <c r="R99" i="11"/>
  <c r="Y99" i="11" s="1"/>
  <c r="S99" i="11"/>
  <c r="Z99" i="11" s="1"/>
  <c r="T99" i="11"/>
  <c r="AA99" i="11" s="1"/>
  <c r="U99" i="11"/>
  <c r="AB99" i="11" s="1"/>
  <c r="V99" i="11"/>
  <c r="AC99" i="11" s="1"/>
  <c r="Q100" i="11"/>
  <c r="X100" i="11" s="1"/>
  <c r="R100" i="11"/>
  <c r="Y100" i="11" s="1"/>
  <c r="S100" i="11"/>
  <c r="Z100" i="11" s="1"/>
  <c r="T100" i="11"/>
  <c r="AA100" i="11" s="1"/>
  <c r="U100" i="11"/>
  <c r="AB100" i="11" s="1"/>
  <c r="V100" i="11"/>
  <c r="AC100" i="11" s="1"/>
  <c r="Q101" i="11"/>
  <c r="X101" i="11" s="1"/>
  <c r="R101" i="11"/>
  <c r="Y101" i="11" s="1"/>
  <c r="S101" i="11"/>
  <c r="Z101" i="11" s="1"/>
  <c r="T101" i="11"/>
  <c r="AA101" i="11" s="1"/>
  <c r="U101" i="11"/>
  <c r="AB101" i="11" s="1"/>
  <c r="V101" i="11"/>
  <c r="AC101" i="11" s="1"/>
  <c r="Q102" i="11"/>
  <c r="X102" i="11" s="1"/>
  <c r="R102" i="11"/>
  <c r="Y102" i="11" s="1"/>
  <c r="S102" i="11"/>
  <c r="Z102" i="11" s="1"/>
  <c r="T102" i="11"/>
  <c r="AA102" i="11" s="1"/>
  <c r="U102" i="11"/>
  <c r="AB102" i="11" s="1"/>
  <c r="V102" i="11"/>
  <c r="AC102" i="11" s="1"/>
  <c r="Q103" i="11"/>
  <c r="X103" i="11" s="1"/>
  <c r="R103" i="11"/>
  <c r="Y103" i="11" s="1"/>
  <c r="S103" i="11"/>
  <c r="Z103" i="11" s="1"/>
  <c r="T103" i="11"/>
  <c r="AA103" i="11" s="1"/>
  <c r="U103" i="11"/>
  <c r="AB103" i="11" s="1"/>
  <c r="V103" i="11"/>
  <c r="AC103" i="11" s="1"/>
  <c r="Q104" i="11"/>
  <c r="X104" i="11" s="1"/>
  <c r="R104" i="11"/>
  <c r="Y104" i="11" s="1"/>
  <c r="S104" i="11"/>
  <c r="Z104" i="11" s="1"/>
  <c r="T104" i="11"/>
  <c r="AA104" i="11" s="1"/>
  <c r="U104" i="11"/>
  <c r="AB104" i="11" s="1"/>
  <c r="V104" i="11"/>
  <c r="AC104" i="11" s="1"/>
  <c r="Q105" i="11"/>
  <c r="X105" i="11" s="1"/>
  <c r="R105" i="11"/>
  <c r="Y105" i="11" s="1"/>
  <c r="S105" i="11"/>
  <c r="Z105" i="11" s="1"/>
  <c r="T105" i="11"/>
  <c r="AA105" i="11" s="1"/>
  <c r="U105" i="11"/>
  <c r="AB105" i="11" s="1"/>
  <c r="V105" i="11"/>
  <c r="AC105" i="11" s="1"/>
  <c r="Q106" i="11"/>
  <c r="X106" i="11" s="1"/>
  <c r="R106" i="11"/>
  <c r="Y106" i="11" s="1"/>
  <c r="S106" i="11"/>
  <c r="Z106" i="11" s="1"/>
  <c r="T106" i="11"/>
  <c r="AA106" i="11" s="1"/>
  <c r="U106" i="11"/>
  <c r="AB106" i="11" s="1"/>
  <c r="V106" i="11"/>
  <c r="AC106" i="11" s="1"/>
  <c r="Q107" i="11"/>
  <c r="X107" i="11" s="1"/>
  <c r="R107" i="11"/>
  <c r="Y107" i="11" s="1"/>
  <c r="S107" i="11"/>
  <c r="Z107" i="11" s="1"/>
  <c r="T107" i="11"/>
  <c r="AA107" i="11" s="1"/>
  <c r="U107" i="11"/>
  <c r="AB107" i="11" s="1"/>
  <c r="V107" i="11"/>
  <c r="AC107" i="11" s="1"/>
  <c r="Q108" i="11"/>
  <c r="X108" i="11" s="1"/>
  <c r="R108" i="11"/>
  <c r="Y108" i="11" s="1"/>
  <c r="S108" i="11"/>
  <c r="Z108" i="11" s="1"/>
  <c r="T108" i="11"/>
  <c r="AA108" i="11" s="1"/>
  <c r="U108" i="11"/>
  <c r="AB108" i="11" s="1"/>
  <c r="V108" i="11"/>
  <c r="AC108" i="11" s="1"/>
  <c r="Q109" i="11"/>
  <c r="X109" i="11" s="1"/>
  <c r="R109" i="11"/>
  <c r="Y109" i="11" s="1"/>
  <c r="S109" i="11"/>
  <c r="Z109" i="11" s="1"/>
  <c r="T109" i="11"/>
  <c r="AA109" i="11" s="1"/>
  <c r="U109" i="11"/>
  <c r="AB109" i="11" s="1"/>
  <c r="V109" i="11"/>
  <c r="AC109" i="11" s="1"/>
  <c r="Q110" i="11"/>
  <c r="X110" i="11" s="1"/>
  <c r="R110" i="11"/>
  <c r="Y110" i="11" s="1"/>
  <c r="S110" i="11"/>
  <c r="Z110" i="11" s="1"/>
  <c r="T110" i="11"/>
  <c r="AA110" i="11" s="1"/>
  <c r="U110" i="11"/>
  <c r="AB110" i="11" s="1"/>
  <c r="V110" i="11"/>
  <c r="AC110" i="11" s="1"/>
  <c r="Q111" i="11"/>
  <c r="X111" i="11" s="1"/>
  <c r="R111" i="11"/>
  <c r="Y111" i="11" s="1"/>
  <c r="S111" i="11"/>
  <c r="Z111" i="11" s="1"/>
  <c r="T111" i="11"/>
  <c r="AA111" i="11" s="1"/>
  <c r="U111" i="11"/>
  <c r="AB111" i="11" s="1"/>
  <c r="V111" i="11"/>
  <c r="AC111" i="11" s="1"/>
  <c r="Q112" i="11"/>
  <c r="X112" i="11" s="1"/>
  <c r="R112" i="11"/>
  <c r="Y112" i="11" s="1"/>
  <c r="S112" i="11"/>
  <c r="Z112" i="11" s="1"/>
  <c r="T112" i="11"/>
  <c r="AA112" i="11" s="1"/>
  <c r="U112" i="11"/>
  <c r="AB112" i="11" s="1"/>
  <c r="V112" i="11"/>
  <c r="AC112" i="11" s="1"/>
  <c r="Q113" i="11"/>
  <c r="X113" i="11" s="1"/>
  <c r="R113" i="11"/>
  <c r="Y113" i="11" s="1"/>
  <c r="S113" i="11"/>
  <c r="Z113" i="11" s="1"/>
  <c r="T113" i="11"/>
  <c r="AA113" i="11" s="1"/>
  <c r="U113" i="11"/>
  <c r="AB113" i="11" s="1"/>
  <c r="V113" i="11"/>
  <c r="AC113" i="11" s="1"/>
  <c r="Q114" i="11"/>
  <c r="X114" i="11" s="1"/>
  <c r="R114" i="11"/>
  <c r="Y114" i="11" s="1"/>
  <c r="S114" i="11"/>
  <c r="Z114" i="11" s="1"/>
  <c r="T114" i="11"/>
  <c r="AA114" i="11" s="1"/>
  <c r="U114" i="11"/>
  <c r="AB114" i="11" s="1"/>
  <c r="V114" i="11"/>
  <c r="AC114" i="11" s="1"/>
  <c r="Q115" i="11"/>
  <c r="X115" i="11" s="1"/>
  <c r="R115" i="11"/>
  <c r="Y115" i="11" s="1"/>
  <c r="S115" i="11"/>
  <c r="Z115" i="11" s="1"/>
  <c r="T115" i="11"/>
  <c r="AA115" i="11" s="1"/>
  <c r="U115" i="11"/>
  <c r="AB115" i="11" s="1"/>
  <c r="V115" i="11"/>
  <c r="AC115" i="11" s="1"/>
  <c r="Q116" i="11"/>
  <c r="X116" i="11" s="1"/>
  <c r="R116" i="11"/>
  <c r="Y116" i="11" s="1"/>
  <c r="S116" i="11"/>
  <c r="Z116" i="11" s="1"/>
  <c r="T116" i="11"/>
  <c r="AA116" i="11" s="1"/>
  <c r="U116" i="11"/>
  <c r="AB116" i="11" s="1"/>
  <c r="V116" i="11"/>
  <c r="AC116" i="11" s="1"/>
  <c r="Q117" i="11"/>
  <c r="X117" i="11" s="1"/>
  <c r="R117" i="11"/>
  <c r="Y117" i="11" s="1"/>
  <c r="S117" i="11"/>
  <c r="Z117" i="11" s="1"/>
  <c r="T117" i="11"/>
  <c r="AA117" i="11" s="1"/>
  <c r="U117" i="11"/>
  <c r="AB117" i="11" s="1"/>
  <c r="V117" i="11"/>
  <c r="AC117" i="11" s="1"/>
  <c r="Q118" i="11"/>
  <c r="X118" i="11" s="1"/>
  <c r="R118" i="11"/>
  <c r="Y118" i="11" s="1"/>
  <c r="S118" i="11"/>
  <c r="Z118" i="11" s="1"/>
  <c r="T118" i="11"/>
  <c r="AA118" i="11" s="1"/>
  <c r="U118" i="11"/>
  <c r="AB118" i="11" s="1"/>
  <c r="V118" i="11"/>
  <c r="AC118" i="11" s="1"/>
  <c r="Q119" i="11"/>
  <c r="X119" i="11" s="1"/>
  <c r="R119" i="11"/>
  <c r="Y119" i="11" s="1"/>
  <c r="S119" i="11"/>
  <c r="Z119" i="11" s="1"/>
  <c r="T119" i="11"/>
  <c r="AA119" i="11" s="1"/>
  <c r="U119" i="11"/>
  <c r="AB119" i="11" s="1"/>
  <c r="V119" i="11"/>
  <c r="AC119" i="11" s="1"/>
  <c r="Q120" i="11"/>
  <c r="X120" i="11" s="1"/>
  <c r="R120" i="11"/>
  <c r="Y120" i="11" s="1"/>
  <c r="S120" i="11"/>
  <c r="Z120" i="11" s="1"/>
  <c r="T120" i="11"/>
  <c r="AA120" i="11" s="1"/>
  <c r="U120" i="11"/>
  <c r="AB120" i="11" s="1"/>
  <c r="V120" i="11"/>
  <c r="AC120" i="11" s="1"/>
  <c r="Q121" i="11"/>
  <c r="X121" i="11" s="1"/>
  <c r="R121" i="11"/>
  <c r="Y121" i="11" s="1"/>
  <c r="S121" i="11"/>
  <c r="Z121" i="11" s="1"/>
  <c r="T121" i="11"/>
  <c r="AA121" i="11" s="1"/>
  <c r="U121" i="11"/>
  <c r="AB121" i="11" s="1"/>
  <c r="V121" i="11"/>
  <c r="AC121" i="11" s="1"/>
  <c r="Q122" i="11"/>
  <c r="X122" i="11" s="1"/>
  <c r="R122" i="11"/>
  <c r="Y122" i="11" s="1"/>
  <c r="S122" i="11"/>
  <c r="Z122" i="11" s="1"/>
  <c r="T122" i="11"/>
  <c r="AA122" i="11" s="1"/>
  <c r="U122" i="11"/>
  <c r="AB122" i="11" s="1"/>
  <c r="V122" i="11"/>
  <c r="AC122" i="11" s="1"/>
  <c r="Q123" i="11"/>
  <c r="X123" i="11" s="1"/>
  <c r="R123" i="11"/>
  <c r="Y123" i="11" s="1"/>
  <c r="S123" i="11"/>
  <c r="Z123" i="11" s="1"/>
  <c r="T123" i="11"/>
  <c r="AA123" i="11" s="1"/>
  <c r="U123" i="11"/>
  <c r="AB123" i="11" s="1"/>
  <c r="V123" i="11"/>
  <c r="AC123" i="11" s="1"/>
  <c r="Q124" i="11"/>
  <c r="X124" i="11" s="1"/>
  <c r="R124" i="11"/>
  <c r="Y124" i="11" s="1"/>
  <c r="S124" i="11"/>
  <c r="Z124" i="11" s="1"/>
  <c r="T124" i="11"/>
  <c r="AA124" i="11" s="1"/>
  <c r="U124" i="11"/>
  <c r="AB124" i="11" s="1"/>
  <c r="V124" i="11"/>
  <c r="AC124" i="11" s="1"/>
  <c r="Q125" i="11"/>
  <c r="X125" i="11" s="1"/>
  <c r="R125" i="11"/>
  <c r="Y125" i="11" s="1"/>
  <c r="S125" i="11"/>
  <c r="Z125" i="11" s="1"/>
  <c r="T125" i="11"/>
  <c r="AA125" i="11" s="1"/>
  <c r="U125" i="11"/>
  <c r="AB125" i="11" s="1"/>
  <c r="V125" i="11"/>
  <c r="AC125" i="11" s="1"/>
  <c r="Q126" i="11"/>
  <c r="X126" i="11" s="1"/>
  <c r="R126" i="11"/>
  <c r="Y126" i="11" s="1"/>
  <c r="S126" i="11"/>
  <c r="Z126" i="11" s="1"/>
  <c r="T126" i="11"/>
  <c r="AA126" i="11" s="1"/>
  <c r="U126" i="11"/>
  <c r="AB126" i="11" s="1"/>
  <c r="V126" i="11"/>
  <c r="AC126" i="11" s="1"/>
  <c r="Q127" i="11"/>
  <c r="X127" i="11" s="1"/>
  <c r="R127" i="11"/>
  <c r="Y127" i="11" s="1"/>
  <c r="S127" i="11"/>
  <c r="Z127" i="11" s="1"/>
  <c r="T127" i="11"/>
  <c r="AA127" i="11" s="1"/>
  <c r="U127" i="11"/>
  <c r="AB127" i="11" s="1"/>
  <c r="V127" i="11"/>
  <c r="AC127" i="11" s="1"/>
  <c r="Q128" i="11"/>
  <c r="X128" i="11" s="1"/>
  <c r="R128" i="11"/>
  <c r="Y128" i="11" s="1"/>
  <c r="S128" i="11"/>
  <c r="Z128" i="11" s="1"/>
  <c r="T128" i="11"/>
  <c r="AA128" i="11" s="1"/>
  <c r="U128" i="11"/>
  <c r="AB128" i="11" s="1"/>
  <c r="V128" i="11"/>
  <c r="AC128" i="11" s="1"/>
  <c r="Q129" i="11"/>
  <c r="X129" i="11" s="1"/>
  <c r="R129" i="11"/>
  <c r="Y129" i="11" s="1"/>
  <c r="S129" i="11"/>
  <c r="Z129" i="11" s="1"/>
  <c r="T129" i="11"/>
  <c r="AA129" i="11" s="1"/>
  <c r="U129" i="11"/>
  <c r="AB129" i="11" s="1"/>
  <c r="V129" i="11"/>
  <c r="AC129" i="11" s="1"/>
  <c r="Q130" i="11"/>
  <c r="X130" i="11" s="1"/>
  <c r="R130" i="11"/>
  <c r="Y130" i="11" s="1"/>
  <c r="S130" i="11"/>
  <c r="Z130" i="11" s="1"/>
  <c r="T130" i="11"/>
  <c r="AA130" i="11" s="1"/>
  <c r="U130" i="11"/>
  <c r="AB130" i="11" s="1"/>
  <c r="V130" i="11"/>
  <c r="AC130" i="11" s="1"/>
  <c r="Q131" i="11"/>
  <c r="X131" i="11" s="1"/>
  <c r="R131" i="11"/>
  <c r="Y131" i="11" s="1"/>
  <c r="S131" i="11"/>
  <c r="Z131" i="11" s="1"/>
  <c r="T131" i="11"/>
  <c r="AA131" i="11" s="1"/>
  <c r="U131" i="11"/>
  <c r="AB131" i="11" s="1"/>
  <c r="V131" i="11"/>
  <c r="AC131" i="11" s="1"/>
  <c r="Q132" i="11"/>
  <c r="X132" i="11" s="1"/>
  <c r="R132" i="11"/>
  <c r="Y132" i="11" s="1"/>
  <c r="S132" i="11"/>
  <c r="Z132" i="11" s="1"/>
  <c r="T132" i="11"/>
  <c r="AA132" i="11" s="1"/>
  <c r="U132" i="11"/>
  <c r="AB132" i="11" s="1"/>
  <c r="V132" i="11"/>
  <c r="AC132" i="11" s="1"/>
  <c r="Q133" i="11"/>
  <c r="X133" i="11" s="1"/>
  <c r="R133" i="11"/>
  <c r="Y133" i="11" s="1"/>
  <c r="S133" i="11"/>
  <c r="Z133" i="11" s="1"/>
  <c r="T133" i="11"/>
  <c r="AA133" i="11" s="1"/>
  <c r="U133" i="11"/>
  <c r="AB133" i="11" s="1"/>
  <c r="V133" i="11"/>
  <c r="AC133" i="11" s="1"/>
  <c r="Q134" i="11"/>
  <c r="X134" i="11" s="1"/>
  <c r="R134" i="11"/>
  <c r="Y134" i="11" s="1"/>
  <c r="S134" i="11"/>
  <c r="Z134" i="11" s="1"/>
  <c r="T134" i="11"/>
  <c r="AA134" i="11" s="1"/>
  <c r="U134" i="11"/>
  <c r="AB134" i="11" s="1"/>
  <c r="V134" i="11"/>
  <c r="AC134" i="11" s="1"/>
  <c r="Q135" i="11"/>
  <c r="X135" i="11" s="1"/>
  <c r="R135" i="11"/>
  <c r="Y135" i="11" s="1"/>
  <c r="S135" i="11"/>
  <c r="Z135" i="11" s="1"/>
  <c r="T135" i="11"/>
  <c r="AA135" i="11" s="1"/>
  <c r="U135" i="11"/>
  <c r="AB135" i="11" s="1"/>
  <c r="V135" i="11"/>
  <c r="AC135" i="11" s="1"/>
  <c r="Q136" i="11"/>
  <c r="X136" i="11" s="1"/>
  <c r="R136" i="11"/>
  <c r="Y136" i="11" s="1"/>
  <c r="S136" i="11"/>
  <c r="Z136" i="11" s="1"/>
  <c r="T136" i="11"/>
  <c r="AA136" i="11" s="1"/>
  <c r="U136" i="11"/>
  <c r="AB136" i="11" s="1"/>
  <c r="V136" i="11"/>
  <c r="AC136" i="11" s="1"/>
  <c r="Q137" i="11"/>
  <c r="X137" i="11" s="1"/>
  <c r="R137" i="11"/>
  <c r="Y137" i="11" s="1"/>
  <c r="S137" i="11"/>
  <c r="Z137" i="11" s="1"/>
  <c r="T137" i="11"/>
  <c r="AA137" i="11" s="1"/>
  <c r="U137" i="11"/>
  <c r="AB137" i="11" s="1"/>
  <c r="V137" i="11"/>
  <c r="AC137" i="11" s="1"/>
  <c r="Q138" i="11"/>
  <c r="X138" i="11" s="1"/>
  <c r="R138" i="11"/>
  <c r="Y138" i="11" s="1"/>
  <c r="S138" i="11"/>
  <c r="Z138" i="11" s="1"/>
  <c r="T138" i="11"/>
  <c r="AA138" i="11" s="1"/>
  <c r="U138" i="11"/>
  <c r="AB138" i="11" s="1"/>
  <c r="V138" i="11"/>
  <c r="AC138" i="11" s="1"/>
  <c r="Q139" i="11"/>
  <c r="X139" i="11" s="1"/>
  <c r="R139" i="11"/>
  <c r="Y139" i="11" s="1"/>
  <c r="S139" i="11"/>
  <c r="Z139" i="11" s="1"/>
  <c r="T139" i="11"/>
  <c r="AA139" i="11" s="1"/>
  <c r="U139" i="11"/>
  <c r="AB139" i="11" s="1"/>
  <c r="V139" i="11"/>
  <c r="AC139" i="11" s="1"/>
  <c r="Q140" i="11"/>
  <c r="X140" i="11" s="1"/>
  <c r="R140" i="11"/>
  <c r="Y140" i="11" s="1"/>
  <c r="S140" i="11"/>
  <c r="Z140" i="11" s="1"/>
  <c r="T140" i="11"/>
  <c r="AA140" i="11" s="1"/>
  <c r="U140" i="11"/>
  <c r="AB140" i="11" s="1"/>
  <c r="V140" i="11"/>
  <c r="AC140" i="11" s="1"/>
  <c r="Q141" i="11"/>
  <c r="X141" i="11" s="1"/>
  <c r="R141" i="11"/>
  <c r="Y141" i="11" s="1"/>
  <c r="S141" i="11"/>
  <c r="Z141" i="11" s="1"/>
  <c r="T141" i="11"/>
  <c r="AA141" i="11" s="1"/>
  <c r="U141" i="11"/>
  <c r="AB141" i="11" s="1"/>
  <c r="V141" i="11"/>
  <c r="AC141" i="11" s="1"/>
  <c r="Q142" i="11"/>
  <c r="X142" i="11" s="1"/>
  <c r="R142" i="11"/>
  <c r="Y142" i="11" s="1"/>
  <c r="S142" i="11"/>
  <c r="Z142" i="11" s="1"/>
  <c r="T142" i="11"/>
  <c r="AA142" i="11" s="1"/>
  <c r="U142" i="11"/>
  <c r="AB142" i="11" s="1"/>
  <c r="V142" i="11"/>
  <c r="AC142" i="11" s="1"/>
  <c r="Q143" i="11"/>
  <c r="X143" i="11" s="1"/>
  <c r="R143" i="11"/>
  <c r="Y143" i="11" s="1"/>
  <c r="S143" i="11"/>
  <c r="Z143" i="11" s="1"/>
  <c r="T143" i="11"/>
  <c r="AA143" i="11" s="1"/>
  <c r="U143" i="11"/>
  <c r="AB143" i="11" s="1"/>
  <c r="V143" i="11"/>
  <c r="AC143" i="11" s="1"/>
  <c r="Q144" i="11"/>
  <c r="X144" i="11" s="1"/>
  <c r="R144" i="11"/>
  <c r="Y144" i="11" s="1"/>
  <c r="S144" i="11"/>
  <c r="Z144" i="11" s="1"/>
  <c r="T144" i="11"/>
  <c r="AA144" i="11" s="1"/>
  <c r="U144" i="11"/>
  <c r="AB144" i="11" s="1"/>
  <c r="V144" i="11"/>
  <c r="AC144" i="11" s="1"/>
  <c r="Q145" i="11"/>
  <c r="X145" i="11" s="1"/>
  <c r="R145" i="11"/>
  <c r="Y145" i="11" s="1"/>
  <c r="S145" i="11"/>
  <c r="Z145" i="11" s="1"/>
  <c r="T145" i="11"/>
  <c r="AA145" i="11" s="1"/>
  <c r="U145" i="11"/>
  <c r="AB145" i="11" s="1"/>
  <c r="V145" i="11"/>
  <c r="AC145" i="11" s="1"/>
  <c r="Q146" i="11"/>
  <c r="X146" i="11" s="1"/>
  <c r="R146" i="11"/>
  <c r="Y146" i="11" s="1"/>
  <c r="S146" i="11"/>
  <c r="Z146" i="11" s="1"/>
  <c r="T146" i="11"/>
  <c r="AA146" i="11" s="1"/>
  <c r="U146" i="11"/>
  <c r="AB146" i="11" s="1"/>
  <c r="V146" i="11"/>
  <c r="AC146" i="11" s="1"/>
  <c r="Q147" i="11"/>
  <c r="X147" i="11" s="1"/>
  <c r="R147" i="11"/>
  <c r="Y147" i="11" s="1"/>
  <c r="S147" i="11"/>
  <c r="Z147" i="11" s="1"/>
  <c r="T147" i="11"/>
  <c r="AA147" i="11" s="1"/>
  <c r="U147" i="11"/>
  <c r="AB147" i="11" s="1"/>
  <c r="V147" i="11"/>
  <c r="AC147" i="11" s="1"/>
  <c r="Q148" i="11"/>
  <c r="X148" i="11" s="1"/>
  <c r="R148" i="11"/>
  <c r="Y148" i="11" s="1"/>
  <c r="S148" i="11"/>
  <c r="Z148" i="11" s="1"/>
  <c r="T148" i="11"/>
  <c r="AA148" i="11" s="1"/>
  <c r="U148" i="11"/>
  <c r="AB148" i="11" s="1"/>
  <c r="V148" i="11"/>
  <c r="AC148" i="11" s="1"/>
  <c r="Q149" i="11"/>
  <c r="X149" i="11" s="1"/>
  <c r="R149" i="11"/>
  <c r="Y149" i="11" s="1"/>
  <c r="S149" i="11"/>
  <c r="Z149" i="11" s="1"/>
  <c r="T149" i="11"/>
  <c r="AA149" i="11" s="1"/>
  <c r="U149" i="11"/>
  <c r="AB149" i="11" s="1"/>
  <c r="V149" i="11"/>
  <c r="AC149" i="11" s="1"/>
  <c r="Q150" i="11"/>
  <c r="X150" i="11" s="1"/>
  <c r="R150" i="11"/>
  <c r="Y150" i="11" s="1"/>
  <c r="S150" i="11"/>
  <c r="Z150" i="11" s="1"/>
  <c r="T150" i="11"/>
  <c r="AA150" i="11" s="1"/>
  <c r="U150" i="11"/>
  <c r="AB150" i="11" s="1"/>
  <c r="V150" i="11"/>
  <c r="AC150" i="11" s="1"/>
  <c r="Q151" i="11"/>
  <c r="X151" i="11" s="1"/>
  <c r="R151" i="11"/>
  <c r="Y151" i="11" s="1"/>
  <c r="S151" i="11"/>
  <c r="Z151" i="11" s="1"/>
  <c r="T151" i="11"/>
  <c r="AA151" i="11" s="1"/>
  <c r="U151" i="11"/>
  <c r="AB151" i="11" s="1"/>
  <c r="V151" i="11"/>
  <c r="AC151" i="11" s="1"/>
  <c r="Q152" i="11"/>
  <c r="X152" i="11" s="1"/>
  <c r="R152" i="11"/>
  <c r="Y152" i="11" s="1"/>
  <c r="S152" i="11"/>
  <c r="Z152" i="11" s="1"/>
  <c r="T152" i="11"/>
  <c r="AA152" i="11" s="1"/>
  <c r="U152" i="11"/>
  <c r="AB152" i="11" s="1"/>
  <c r="V152" i="11"/>
  <c r="AC152" i="11" s="1"/>
  <c r="Q153" i="11"/>
  <c r="X153" i="11" s="1"/>
  <c r="R153" i="11"/>
  <c r="Y153" i="11" s="1"/>
  <c r="S153" i="11"/>
  <c r="Z153" i="11" s="1"/>
  <c r="T153" i="11"/>
  <c r="AA153" i="11" s="1"/>
  <c r="U153" i="11"/>
  <c r="AB153" i="11" s="1"/>
  <c r="V153" i="11"/>
  <c r="AC153" i="11" s="1"/>
  <c r="Q154" i="11"/>
  <c r="X154" i="11" s="1"/>
  <c r="R154" i="11"/>
  <c r="Y154" i="11" s="1"/>
  <c r="S154" i="11"/>
  <c r="Z154" i="11" s="1"/>
  <c r="T154" i="11"/>
  <c r="AA154" i="11" s="1"/>
  <c r="U154" i="11"/>
  <c r="AB154" i="11" s="1"/>
  <c r="V154" i="11"/>
  <c r="AC154" i="11" s="1"/>
  <c r="Q155" i="11"/>
  <c r="X155" i="11" s="1"/>
  <c r="R155" i="11"/>
  <c r="Y155" i="11" s="1"/>
  <c r="S155" i="11"/>
  <c r="Z155" i="11" s="1"/>
  <c r="T155" i="11"/>
  <c r="AA155" i="11" s="1"/>
  <c r="U155" i="11"/>
  <c r="AB155" i="11" s="1"/>
  <c r="V155" i="11"/>
  <c r="AC155" i="11" s="1"/>
  <c r="Q156" i="11"/>
  <c r="X156" i="11" s="1"/>
  <c r="R156" i="11"/>
  <c r="Y156" i="11" s="1"/>
  <c r="S156" i="11"/>
  <c r="Z156" i="11" s="1"/>
  <c r="T156" i="11"/>
  <c r="AA156" i="11" s="1"/>
  <c r="U156" i="11"/>
  <c r="AB156" i="11" s="1"/>
  <c r="V156" i="11"/>
  <c r="AC156" i="11" s="1"/>
  <c r="Q157" i="11"/>
  <c r="X157" i="11" s="1"/>
  <c r="R157" i="11"/>
  <c r="Y157" i="11" s="1"/>
  <c r="S157" i="11"/>
  <c r="Z157" i="11" s="1"/>
  <c r="T157" i="11"/>
  <c r="AA157" i="11" s="1"/>
  <c r="U157" i="11"/>
  <c r="AB157" i="11" s="1"/>
  <c r="V157" i="11"/>
  <c r="AC157" i="11" s="1"/>
  <c r="V2" i="11"/>
  <c r="AC2" i="11" s="1"/>
  <c r="U2" i="11"/>
  <c r="AB2" i="11" s="1"/>
  <c r="T2" i="11"/>
  <c r="AA2" i="11" s="1"/>
  <c r="S2" i="11"/>
  <c r="Z2" i="11" s="1"/>
  <c r="R2" i="11"/>
  <c r="Y2" i="11" s="1"/>
  <c r="Q2" i="11"/>
  <c r="X2" i="11" s="1"/>
  <c r="AB9" i="22" l="1"/>
  <c r="AC8" i="22"/>
  <c r="AD8" i="22" s="1"/>
  <c r="AE8" i="22" s="1"/>
  <c r="AG8" i="22" s="1"/>
  <c r="AH8" i="22" s="1"/>
  <c r="AG6" i="22"/>
  <c r="AH6" i="22" s="1"/>
  <c r="BC3" i="14"/>
  <c r="BD3" i="14" s="1" a="1"/>
  <c r="AB4" i="14"/>
  <c r="AD4" i="14" s="1"/>
  <c r="BB4" i="14"/>
  <c r="AV4" i="14"/>
  <c r="AW4" i="14" s="1"/>
  <c r="AA4" i="14"/>
  <c r="AC4" i="14" s="1"/>
  <c r="AE4" i="14" s="1"/>
  <c r="AS7" i="14"/>
  <c r="AT6" i="14"/>
  <c r="AY6" i="14" s="1"/>
  <c r="AZ6" i="14" s="1"/>
  <c r="AU4" i="14"/>
  <c r="AG3" i="14"/>
  <c r="AH3" i="14" s="1"/>
  <c r="AI3" i="14" s="1"/>
  <c r="AJ3" i="14" s="1"/>
  <c r="AK3" i="14" s="1"/>
  <c r="AF4" i="14"/>
  <c r="Y6" i="14"/>
  <c r="Z5" i="14"/>
  <c r="AG78" i="11"/>
  <c r="AE78" i="11"/>
  <c r="AE81" i="11" s="1"/>
  <c r="AL148" i="11" s="1"/>
  <c r="B148" i="20" s="1"/>
  <c r="AF78" i="11"/>
  <c r="AJ78" i="11"/>
  <c r="AI78" i="11"/>
  <c r="AK78" i="11"/>
  <c r="AH78" i="11"/>
  <c r="AG81" i="11"/>
  <c r="AN15" i="11" s="1"/>
  <c r="D15" i="20" s="1"/>
  <c r="AF4" i="1"/>
  <c r="AF5" i="1"/>
  <c r="AF6" i="1"/>
  <c r="AD8" i="4" s="1"/>
  <c r="AD7" i="5" s="1"/>
  <c r="AF7" i="1"/>
  <c r="AF8" i="1"/>
  <c r="AD10" i="4" s="1"/>
  <c r="AD9" i="5" s="1"/>
  <c r="AF9" i="1"/>
  <c r="AD11" i="4" s="1"/>
  <c r="AD10" i="5" s="1"/>
  <c r="AF10" i="1"/>
  <c r="AF11" i="1"/>
  <c r="AF12" i="1"/>
  <c r="AF13" i="1"/>
  <c r="AF14" i="1"/>
  <c r="AF15" i="1"/>
  <c r="AF16" i="1"/>
  <c r="AD18" i="4" s="1"/>
  <c r="AD17" i="5" s="1"/>
  <c r="AF17" i="1"/>
  <c r="AD19" i="4" s="1"/>
  <c r="AD18" i="5" s="1"/>
  <c r="AF18" i="1"/>
  <c r="AF19" i="1"/>
  <c r="AF20" i="1"/>
  <c r="AF21" i="1"/>
  <c r="AF22" i="1"/>
  <c r="AF23" i="1"/>
  <c r="AF24" i="1"/>
  <c r="AD26" i="4" s="1"/>
  <c r="AD25" i="5" s="1"/>
  <c r="AF25" i="1"/>
  <c r="AF26" i="1"/>
  <c r="AD28" i="4" s="1"/>
  <c r="AD27" i="5" s="1"/>
  <c r="AF27" i="1"/>
  <c r="AF28" i="1"/>
  <c r="AF29" i="1"/>
  <c r="AF30" i="1"/>
  <c r="AF31" i="1"/>
  <c r="AF32" i="1"/>
  <c r="AD34" i="4" s="1"/>
  <c r="AD33" i="5" s="1"/>
  <c r="AF33" i="1"/>
  <c r="AD35" i="4" s="1"/>
  <c r="AD34" i="5" s="1"/>
  <c r="AF34" i="1"/>
  <c r="AF35" i="1"/>
  <c r="AF36" i="1"/>
  <c r="AF37" i="1"/>
  <c r="AF38" i="1"/>
  <c r="AF39" i="1"/>
  <c r="AF40" i="1"/>
  <c r="AD42" i="4" s="1"/>
  <c r="AD41" i="5" s="1"/>
  <c r="AF41" i="1"/>
  <c r="AF42" i="1"/>
  <c r="AD44" i="4" s="1"/>
  <c r="AD43" i="5" s="1"/>
  <c r="AF43" i="1"/>
  <c r="AF44" i="1"/>
  <c r="AF45" i="1"/>
  <c r="AD47" i="4" s="1"/>
  <c r="AD46" i="5" s="1"/>
  <c r="AF46" i="1"/>
  <c r="AF47" i="1"/>
  <c r="AF48" i="1"/>
  <c r="AD50" i="4" s="1"/>
  <c r="AD49" i="5" s="1"/>
  <c r="AF49" i="1"/>
  <c r="AF50" i="1"/>
  <c r="AF51" i="1"/>
  <c r="AF52" i="1"/>
  <c r="AF53" i="1"/>
  <c r="AF54" i="1"/>
  <c r="AD56" i="4" s="1"/>
  <c r="AD55" i="5" s="1"/>
  <c r="AF55" i="1"/>
  <c r="AF56" i="1"/>
  <c r="AD58" i="4" s="1"/>
  <c r="AD57" i="5" s="1"/>
  <c r="AF57" i="1"/>
  <c r="AF58" i="1"/>
  <c r="AD60" i="4" s="1"/>
  <c r="AD59" i="5" s="1"/>
  <c r="AF59" i="1"/>
  <c r="AF60" i="1"/>
  <c r="AF61" i="1"/>
  <c r="AF62" i="1"/>
  <c r="AF63" i="1"/>
  <c r="AF64" i="1"/>
  <c r="AD66" i="4" s="1"/>
  <c r="AD65" i="5" s="1"/>
  <c r="AF65" i="1"/>
  <c r="AF66" i="1"/>
  <c r="AF67" i="1"/>
  <c r="AF68" i="1"/>
  <c r="AF69" i="1"/>
  <c r="AD71" i="4" s="1"/>
  <c r="AD70" i="5" s="1"/>
  <c r="AF70" i="1"/>
  <c r="AD72" i="4" s="1"/>
  <c r="AD71" i="5" s="1"/>
  <c r="AF71" i="1"/>
  <c r="AF72" i="1"/>
  <c r="AD74" i="4" s="1"/>
  <c r="AD73" i="5" s="1"/>
  <c r="AF73" i="1"/>
  <c r="AF74" i="1"/>
  <c r="AF75" i="1"/>
  <c r="AF76" i="1"/>
  <c r="AF77" i="1"/>
  <c r="AF78" i="1"/>
  <c r="AD80" i="4" s="1"/>
  <c r="AD79" i="5" s="1"/>
  <c r="AF79" i="1"/>
  <c r="AF80" i="1"/>
  <c r="AD82" i="4" s="1"/>
  <c r="AD81" i="5" s="1"/>
  <c r="AF81" i="1"/>
  <c r="AD83" i="4" s="1"/>
  <c r="AD82" i="5" s="1"/>
  <c r="AF82" i="1"/>
  <c r="AF83" i="1"/>
  <c r="AF84" i="1"/>
  <c r="AF85" i="1"/>
  <c r="AD87" i="4" s="1"/>
  <c r="AD86" i="5" s="1"/>
  <c r="AF86" i="1"/>
  <c r="AD88" i="4" s="1"/>
  <c r="AD87" i="5" s="1"/>
  <c r="AF87" i="1"/>
  <c r="AF88" i="1"/>
  <c r="AD90" i="4" s="1"/>
  <c r="AD89" i="5" s="1"/>
  <c r="AF89" i="1"/>
  <c r="AF90" i="1"/>
  <c r="AF91" i="1"/>
  <c r="AF92" i="1"/>
  <c r="AF93" i="1"/>
  <c r="AF94" i="1"/>
  <c r="AF95" i="1"/>
  <c r="AF96" i="1"/>
  <c r="AD98" i="4" s="1"/>
  <c r="AD97" i="5" s="1"/>
  <c r="AF97" i="1"/>
  <c r="AD99" i="4" s="1"/>
  <c r="AD98" i="5" s="1"/>
  <c r="AF98" i="1"/>
  <c r="AF99" i="1"/>
  <c r="AF100" i="1"/>
  <c r="AF101" i="1"/>
  <c r="AF102" i="1"/>
  <c r="AF103" i="1"/>
  <c r="AF104" i="1"/>
  <c r="AD106" i="4" s="1"/>
  <c r="AD105" i="5" s="1"/>
  <c r="AF105" i="1"/>
  <c r="AD107" i="4" s="1"/>
  <c r="AD106" i="5" s="1"/>
  <c r="AF106" i="1"/>
  <c r="AF107" i="1"/>
  <c r="AF108" i="1"/>
  <c r="AF109" i="1"/>
  <c r="AD111" i="4" s="1"/>
  <c r="AD110" i="5" s="1"/>
  <c r="AF110" i="1"/>
  <c r="AF111" i="1"/>
  <c r="AF112" i="1"/>
  <c r="AD114" i="4" s="1"/>
  <c r="AD113" i="5" s="1"/>
  <c r="AF113" i="1"/>
  <c r="AD115" i="4" s="1"/>
  <c r="AD114" i="5" s="1"/>
  <c r="AF114" i="1"/>
  <c r="AF115" i="1"/>
  <c r="AF116" i="1"/>
  <c r="AF117" i="1"/>
  <c r="AF118" i="1"/>
  <c r="AF119" i="1"/>
  <c r="AF120" i="1"/>
  <c r="AD122" i="4" s="1"/>
  <c r="AD121" i="5" s="1"/>
  <c r="AF121" i="1"/>
  <c r="AD123" i="4" s="1"/>
  <c r="AD122" i="5" s="1"/>
  <c r="AF122" i="1"/>
  <c r="AF123" i="1"/>
  <c r="AF124" i="1"/>
  <c r="AF125" i="1"/>
  <c r="AD127" i="4" s="1"/>
  <c r="AD126" i="5" s="1"/>
  <c r="AF126" i="1"/>
  <c r="AF127" i="1"/>
  <c r="AF128" i="1"/>
  <c r="AD130" i="4" s="1"/>
  <c r="AD129" i="5" s="1"/>
  <c r="AF129" i="1"/>
  <c r="AF130" i="1"/>
  <c r="AF131" i="1"/>
  <c r="AF132" i="1"/>
  <c r="AF133" i="1"/>
  <c r="AD135" i="4" s="1"/>
  <c r="AD134" i="5" s="1"/>
  <c r="AF134" i="1"/>
  <c r="AF135" i="1"/>
  <c r="AF136" i="1"/>
  <c r="AD138" i="4" s="1"/>
  <c r="AD137" i="5" s="1"/>
  <c r="AF137" i="1"/>
  <c r="AF138" i="1"/>
  <c r="AF139" i="1"/>
  <c r="AD141" i="4" s="1"/>
  <c r="AD140" i="5" s="1"/>
  <c r="AF140" i="1"/>
  <c r="AF141" i="1"/>
  <c r="AF142" i="1"/>
  <c r="AF143" i="1"/>
  <c r="AF144" i="1"/>
  <c r="AD146" i="4" s="1"/>
  <c r="AD145" i="5" s="1"/>
  <c r="AF145" i="1"/>
  <c r="AF146" i="1"/>
  <c r="AF147" i="1"/>
  <c r="AF148" i="1"/>
  <c r="AF149" i="1"/>
  <c r="AD151" i="4" s="1"/>
  <c r="AD150" i="5" s="1"/>
  <c r="AF150" i="1"/>
  <c r="AF151" i="1"/>
  <c r="AF152" i="1"/>
  <c r="AD154" i="4" s="1"/>
  <c r="AD153" i="5" s="1"/>
  <c r="AF153" i="1"/>
  <c r="AF154" i="1"/>
  <c r="AF155" i="1"/>
  <c r="AF156" i="1"/>
  <c r="AF157" i="1"/>
  <c r="AF158" i="1"/>
  <c r="AF3" i="1"/>
  <c r="D158" i="13"/>
  <c r="C158" i="13"/>
  <c r="D157" i="13"/>
  <c r="C157" i="13"/>
  <c r="D156" i="13"/>
  <c r="C156" i="13"/>
  <c r="D155" i="13"/>
  <c r="C155" i="13"/>
  <c r="D154" i="13"/>
  <c r="C154" i="13"/>
  <c r="D153" i="13"/>
  <c r="C153" i="13"/>
  <c r="D152" i="13"/>
  <c r="C152" i="13"/>
  <c r="D151" i="13"/>
  <c r="C151" i="13"/>
  <c r="D150" i="13"/>
  <c r="C150" i="13"/>
  <c r="D149" i="13"/>
  <c r="C149" i="13"/>
  <c r="D148" i="13"/>
  <c r="C148" i="13"/>
  <c r="D147" i="13"/>
  <c r="C147" i="13"/>
  <c r="D146" i="13"/>
  <c r="C146" i="13"/>
  <c r="D145" i="13"/>
  <c r="C145" i="13"/>
  <c r="D144" i="13"/>
  <c r="C144" i="13"/>
  <c r="D143" i="13"/>
  <c r="C143" i="13"/>
  <c r="D142" i="13"/>
  <c r="C142" i="13"/>
  <c r="D141" i="13"/>
  <c r="C141" i="13"/>
  <c r="D140" i="13"/>
  <c r="C140" i="13"/>
  <c r="D139" i="13"/>
  <c r="C139" i="13"/>
  <c r="D138" i="13"/>
  <c r="C138" i="13"/>
  <c r="D137" i="13"/>
  <c r="C137" i="13"/>
  <c r="D136" i="13"/>
  <c r="C136" i="13"/>
  <c r="D135" i="13"/>
  <c r="C135" i="13"/>
  <c r="D134" i="13"/>
  <c r="C134" i="13"/>
  <c r="D133" i="13"/>
  <c r="C133" i="13"/>
  <c r="D132" i="13"/>
  <c r="C132" i="13"/>
  <c r="D131" i="13"/>
  <c r="C131" i="13"/>
  <c r="D130" i="13"/>
  <c r="C130" i="13"/>
  <c r="D129" i="13"/>
  <c r="C129" i="13"/>
  <c r="D128" i="13"/>
  <c r="C128" i="13"/>
  <c r="D127" i="13"/>
  <c r="C127" i="13"/>
  <c r="D126" i="13"/>
  <c r="C126" i="13"/>
  <c r="D125" i="13"/>
  <c r="C125" i="13"/>
  <c r="D124" i="13"/>
  <c r="C124" i="13"/>
  <c r="D123" i="13"/>
  <c r="C123" i="13"/>
  <c r="D122" i="13"/>
  <c r="C122" i="13"/>
  <c r="D121" i="13"/>
  <c r="C121" i="13"/>
  <c r="D120" i="13"/>
  <c r="C120" i="13"/>
  <c r="D119" i="13"/>
  <c r="C119" i="13"/>
  <c r="D118" i="13"/>
  <c r="C118" i="13"/>
  <c r="D117" i="13"/>
  <c r="C117" i="13"/>
  <c r="D116" i="13"/>
  <c r="C116" i="13"/>
  <c r="D115" i="13"/>
  <c r="C115" i="13"/>
  <c r="D114" i="13"/>
  <c r="C114" i="13"/>
  <c r="D113" i="13"/>
  <c r="C113" i="13"/>
  <c r="D112" i="13"/>
  <c r="C112" i="13"/>
  <c r="D111" i="13"/>
  <c r="C111" i="13"/>
  <c r="D110" i="13"/>
  <c r="C110" i="13"/>
  <c r="D109" i="13"/>
  <c r="C109" i="13"/>
  <c r="D108" i="13"/>
  <c r="C108" i="13"/>
  <c r="D107" i="13"/>
  <c r="C107" i="13"/>
  <c r="D106" i="13"/>
  <c r="C106" i="13"/>
  <c r="D105" i="13"/>
  <c r="C105" i="13"/>
  <c r="D104" i="13"/>
  <c r="C104" i="13"/>
  <c r="D103" i="13"/>
  <c r="C103" i="13"/>
  <c r="D102" i="13"/>
  <c r="C102" i="13"/>
  <c r="D101" i="13"/>
  <c r="C101" i="13"/>
  <c r="D100" i="13"/>
  <c r="C100" i="13"/>
  <c r="D99" i="13"/>
  <c r="C99" i="13"/>
  <c r="D98" i="13"/>
  <c r="C98" i="13"/>
  <c r="D97" i="13"/>
  <c r="C97" i="13"/>
  <c r="D96" i="13"/>
  <c r="C96" i="13"/>
  <c r="D95" i="13"/>
  <c r="C95" i="13"/>
  <c r="D94" i="13"/>
  <c r="C94" i="13"/>
  <c r="D93" i="13"/>
  <c r="C93" i="13"/>
  <c r="D92" i="13"/>
  <c r="C92" i="13"/>
  <c r="D91" i="13"/>
  <c r="C91" i="13"/>
  <c r="D90" i="13"/>
  <c r="C90" i="13"/>
  <c r="D89" i="13"/>
  <c r="C89" i="13"/>
  <c r="D88" i="13"/>
  <c r="C88" i="13"/>
  <c r="D87" i="13"/>
  <c r="C87" i="13"/>
  <c r="D86" i="13"/>
  <c r="C86" i="13"/>
  <c r="D85" i="13"/>
  <c r="C85" i="13"/>
  <c r="D84" i="13"/>
  <c r="C84" i="13"/>
  <c r="D83" i="13"/>
  <c r="C83" i="13"/>
  <c r="D82" i="13"/>
  <c r="C82" i="13"/>
  <c r="D81" i="13"/>
  <c r="C81" i="13"/>
  <c r="D80" i="13"/>
  <c r="C80" i="13"/>
  <c r="D79" i="13"/>
  <c r="C79" i="13"/>
  <c r="D78" i="13"/>
  <c r="C78" i="13"/>
  <c r="D77" i="13"/>
  <c r="C77" i="13"/>
  <c r="D76" i="13"/>
  <c r="C76" i="13"/>
  <c r="D75" i="13"/>
  <c r="C75" i="13"/>
  <c r="D74" i="13"/>
  <c r="C74" i="13"/>
  <c r="D73" i="13"/>
  <c r="C73" i="13"/>
  <c r="D72" i="13"/>
  <c r="C72" i="13"/>
  <c r="D71" i="13"/>
  <c r="C71" i="13"/>
  <c r="D70" i="13"/>
  <c r="C70" i="13"/>
  <c r="D69" i="13"/>
  <c r="C69" i="13"/>
  <c r="D68" i="13"/>
  <c r="C68" i="13"/>
  <c r="D67" i="13"/>
  <c r="C67" i="13"/>
  <c r="D66" i="13"/>
  <c r="C66" i="13"/>
  <c r="D65" i="13"/>
  <c r="C65" i="13"/>
  <c r="D64" i="13"/>
  <c r="C64" i="13"/>
  <c r="D63" i="13"/>
  <c r="C63" i="13"/>
  <c r="D62" i="13"/>
  <c r="C62" i="13"/>
  <c r="D61" i="13"/>
  <c r="C61" i="13"/>
  <c r="D60" i="13"/>
  <c r="C60" i="13"/>
  <c r="D59" i="13"/>
  <c r="C59" i="13"/>
  <c r="D58" i="13"/>
  <c r="C58" i="13"/>
  <c r="D57" i="13"/>
  <c r="C57" i="13"/>
  <c r="D56" i="13"/>
  <c r="C56" i="13"/>
  <c r="D55" i="13"/>
  <c r="C55" i="13"/>
  <c r="D54" i="13"/>
  <c r="C54" i="13"/>
  <c r="D53" i="13"/>
  <c r="C53" i="13"/>
  <c r="D52" i="13"/>
  <c r="C52" i="13"/>
  <c r="D51" i="13"/>
  <c r="C51" i="13"/>
  <c r="D50" i="13"/>
  <c r="C50" i="13"/>
  <c r="D49" i="13"/>
  <c r="C49" i="13"/>
  <c r="D48" i="13"/>
  <c r="C48" i="13"/>
  <c r="D47" i="13"/>
  <c r="C47" i="13"/>
  <c r="D46" i="13"/>
  <c r="C46" i="13"/>
  <c r="D45" i="13"/>
  <c r="C45" i="13"/>
  <c r="D44" i="13"/>
  <c r="C44" i="13"/>
  <c r="D43" i="13"/>
  <c r="C43" i="13"/>
  <c r="D42" i="13"/>
  <c r="C42" i="13"/>
  <c r="D41" i="13"/>
  <c r="C41" i="13"/>
  <c r="D40" i="13"/>
  <c r="C40" i="13"/>
  <c r="D39" i="13"/>
  <c r="C39" i="13"/>
  <c r="D38" i="13"/>
  <c r="C38" i="13"/>
  <c r="D37" i="13"/>
  <c r="C37" i="13"/>
  <c r="D36" i="13"/>
  <c r="C36" i="13"/>
  <c r="D35" i="13"/>
  <c r="C35" i="13"/>
  <c r="D34" i="13"/>
  <c r="C34" i="13"/>
  <c r="D33" i="13"/>
  <c r="C33" i="13"/>
  <c r="D32" i="13"/>
  <c r="C32" i="13"/>
  <c r="D31" i="13"/>
  <c r="C31" i="13"/>
  <c r="D30" i="13"/>
  <c r="C30" i="13"/>
  <c r="D29" i="13"/>
  <c r="C29" i="13"/>
  <c r="D28" i="13"/>
  <c r="C28" i="13"/>
  <c r="D27" i="13"/>
  <c r="C27" i="13"/>
  <c r="D26" i="13"/>
  <c r="C26" i="13"/>
  <c r="D25" i="13"/>
  <c r="C25" i="13"/>
  <c r="D24" i="13"/>
  <c r="C24" i="13"/>
  <c r="D23" i="13"/>
  <c r="C23" i="13"/>
  <c r="D22" i="13"/>
  <c r="C22" i="13"/>
  <c r="D21" i="13"/>
  <c r="C21" i="13"/>
  <c r="D20" i="13"/>
  <c r="C20" i="13"/>
  <c r="D19" i="13"/>
  <c r="C19" i="13"/>
  <c r="D18" i="13"/>
  <c r="C18" i="13"/>
  <c r="D17" i="13"/>
  <c r="C17" i="13"/>
  <c r="D16" i="13"/>
  <c r="C16" i="13"/>
  <c r="D15" i="13"/>
  <c r="C15" i="13"/>
  <c r="D14" i="13"/>
  <c r="C14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W159" i="1"/>
  <c r="X159" i="1"/>
  <c r="Y159" i="1"/>
  <c r="Z159" i="1"/>
  <c r="B158" i="12"/>
  <c r="B158" i="11"/>
  <c r="AA159" i="1"/>
  <c r="AB159" i="1"/>
  <c r="V2" i="6"/>
  <c r="U4" i="4"/>
  <c r="V4" i="4"/>
  <c r="W4" i="4"/>
  <c r="X4" i="4"/>
  <c r="Y4" i="4"/>
  <c r="Z4" i="4"/>
  <c r="T5" i="4"/>
  <c r="U5" i="4"/>
  <c r="V5" i="4"/>
  <c r="W5" i="4"/>
  <c r="X5" i="4"/>
  <c r="Y5" i="4"/>
  <c r="Z5" i="4"/>
  <c r="T6" i="4"/>
  <c r="U6" i="4"/>
  <c r="V6" i="4"/>
  <c r="W6" i="4"/>
  <c r="X6" i="4"/>
  <c r="Y6" i="4"/>
  <c r="Z6" i="4"/>
  <c r="T7" i="4"/>
  <c r="U7" i="4"/>
  <c r="V7" i="4"/>
  <c r="W7" i="4"/>
  <c r="X7" i="4"/>
  <c r="Y7" i="4"/>
  <c r="Z7" i="4"/>
  <c r="T8" i="4"/>
  <c r="U8" i="4"/>
  <c r="V8" i="4"/>
  <c r="W8" i="4"/>
  <c r="X8" i="4"/>
  <c r="Y8" i="4"/>
  <c r="Z8" i="4"/>
  <c r="T9" i="4"/>
  <c r="U9" i="4"/>
  <c r="V9" i="4"/>
  <c r="W9" i="4"/>
  <c r="X9" i="4"/>
  <c r="Y9" i="4"/>
  <c r="Z9" i="4"/>
  <c r="T10" i="4"/>
  <c r="U10" i="4"/>
  <c r="V10" i="4"/>
  <c r="W10" i="4"/>
  <c r="X10" i="4"/>
  <c r="Y10" i="4"/>
  <c r="Z10" i="4"/>
  <c r="T11" i="4"/>
  <c r="U11" i="4"/>
  <c r="V11" i="4"/>
  <c r="W11" i="4"/>
  <c r="X11" i="4"/>
  <c r="Y11" i="4"/>
  <c r="Z11" i="4"/>
  <c r="T12" i="4"/>
  <c r="U12" i="4"/>
  <c r="V12" i="4"/>
  <c r="W12" i="4"/>
  <c r="X12" i="4"/>
  <c r="Y12" i="4"/>
  <c r="Z12" i="4"/>
  <c r="T13" i="4"/>
  <c r="U13" i="4"/>
  <c r="V13" i="4"/>
  <c r="W13" i="4"/>
  <c r="X13" i="4"/>
  <c r="Y13" i="4"/>
  <c r="Z13" i="4"/>
  <c r="T14" i="4"/>
  <c r="U14" i="4"/>
  <c r="V14" i="4"/>
  <c r="W14" i="4"/>
  <c r="X14" i="4"/>
  <c r="Y14" i="4"/>
  <c r="Z14" i="4"/>
  <c r="T15" i="4"/>
  <c r="U15" i="4"/>
  <c r="V15" i="4"/>
  <c r="W15" i="4"/>
  <c r="X15" i="4"/>
  <c r="Y15" i="4"/>
  <c r="Z15" i="4"/>
  <c r="T16" i="4"/>
  <c r="U16" i="4"/>
  <c r="V16" i="4"/>
  <c r="W16" i="4"/>
  <c r="X16" i="4"/>
  <c r="Y16" i="4"/>
  <c r="Z16" i="4"/>
  <c r="T17" i="4"/>
  <c r="U17" i="4"/>
  <c r="V17" i="4"/>
  <c r="W17" i="4"/>
  <c r="X17" i="4"/>
  <c r="Y17" i="4"/>
  <c r="Z17" i="4"/>
  <c r="T18" i="4"/>
  <c r="U18" i="4"/>
  <c r="V18" i="4"/>
  <c r="W18" i="4"/>
  <c r="X18" i="4"/>
  <c r="Y18" i="4"/>
  <c r="Z18" i="4"/>
  <c r="T19" i="4"/>
  <c r="U19" i="4"/>
  <c r="V19" i="4"/>
  <c r="W19" i="4"/>
  <c r="X19" i="4"/>
  <c r="Y19" i="4"/>
  <c r="Z19" i="4"/>
  <c r="T20" i="4"/>
  <c r="U20" i="4"/>
  <c r="V20" i="4"/>
  <c r="W20" i="4"/>
  <c r="X20" i="4"/>
  <c r="Y20" i="4"/>
  <c r="Z20" i="4"/>
  <c r="T21" i="4"/>
  <c r="U21" i="4"/>
  <c r="V21" i="4"/>
  <c r="W21" i="4"/>
  <c r="X21" i="4"/>
  <c r="Y21" i="4"/>
  <c r="Z21" i="4"/>
  <c r="T22" i="4"/>
  <c r="U22" i="4"/>
  <c r="V22" i="4"/>
  <c r="W22" i="4"/>
  <c r="X22" i="4"/>
  <c r="Y22" i="4"/>
  <c r="Z22" i="4"/>
  <c r="T23" i="4"/>
  <c r="U23" i="4"/>
  <c r="V23" i="4"/>
  <c r="W23" i="4"/>
  <c r="X23" i="4"/>
  <c r="Y23" i="4"/>
  <c r="Z23" i="4"/>
  <c r="T24" i="4"/>
  <c r="U24" i="4"/>
  <c r="V24" i="4"/>
  <c r="W24" i="4"/>
  <c r="X24" i="4"/>
  <c r="Y24" i="4"/>
  <c r="Z24" i="4"/>
  <c r="T25" i="4"/>
  <c r="U25" i="4"/>
  <c r="V25" i="4"/>
  <c r="W25" i="4"/>
  <c r="X25" i="4"/>
  <c r="Y25" i="4"/>
  <c r="Z25" i="4"/>
  <c r="T26" i="4"/>
  <c r="U26" i="4"/>
  <c r="V26" i="4"/>
  <c r="W26" i="4"/>
  <c r="X26" i="4"/>
  <c r="Y26" i="4"/>
  <c r="Z26" i="4"/>
  <c r="T27" i="4"/>
  <c r="U27" i="4"/>
  <c r="V27" i="4"/>
  <c r="W27" i="4"/>
  <c r="X27" i="4"/>
  <c r="Y27" i="4"/>
  <c r="Z27" i="4"/>
  <c r="T28" i="4"/>
  <c r="U28" i="4"/>
  <c r="V28" i="4"/>
  <c r="W28" i="4"/>
  <c r="X28" i="4"/>
  <c r="Y28" i="4"/>
  <c r="Z28" i="4"/>
  <c r="T29" i="4"/>
  <c r="U29" i="4"/>
  <c r="V29" i="4"/>
  <c r="W29" i="4"/>
  <c r="X29" i="4"/>
  <c r="Y29" i="4"/>
  <c r="Z29" i="4"/>
  <c r="T30" i="4"/>
  <c r="U30" i="4"/>
  <c r="V30" i="4"/>
  <c r="W30" i="4"/>
  <c r="X30" i="4"/>
  <c r="Y30" i="4"/>
  <c r="Z30" i="4"/>
  <c r="T31" i="4"/>
  <c r="U31" i="4"/>
  <c r="V31" i="4"/>
  <c r="W31" i="4"/>
  <c r="X31" i="4"/>
  <c r="Y31" i="4"/>
  <c r="Z31" i="4"/>
  <c r="T32" i="4"/>
  <c r="U32" i="4"/>
  <c r="V32" i="4"/>
  <c r="W32" i="4"/>
  <c r="X32" i="4"/>
  <c r="Y32" i="4"/>
  <c r="Z32" i="4"/>
  <c r="T33" i="4"/>
  <c r="U33" i="4"/>
  <c r="V33" i="4"/>
  <c r="W33" i="4"/>
  <c r="X33" i="4"/>
  <c r="Y33" i="4"/>
  <c r="Z33" i="4"/>
  <c r="T34" i="4"/>
  <c r="U34" i="4"/>
  <c r="V34" i="4"/>
  <c r="W34" i="4"/>
  <c r="X34" i="4"/>
  <c r="Y34" i="4"/>
  <c r="Z34" i="4"/>
  <c r="T35" i="4"/>
  <c r="U35" i="4"/>
  <c r="V35" i="4"/>
  <c r="W35" i="4"/>
  <c r="X35" i="4"/>
  <c r="Y35" i="4"/>
  <c r="Z35" i="4"/>
  <c r="T36" i="4"/>
  <c r="U36" i="4"/>
  <c r="V36" i="4"/>
  <c r="W36" i="4"/>
  <c r="X36" i="4"/>
  <c r="Y36" i="4"/>
  <c r="Z36" i="4"/>
  <c r="T37" i="4"/>
  <c r="U37" i="4"/>
  <c r="V37" i="4"/>
  <c r="W37" i="4"/>
  <c r="X37" i="4"/>
  <c r="Y37" i="4"/>
  <c r="Z37" i="4"/>
  <c r="T38" i="4"/>
  <c r="U38" i="4"/>
  <c r="V38" i="4"/>
  <c r="W38" i="4"/>
  <c r="X38" i="4"/>
  <c r="Y38" i="4"/>
  <c r="Z38" i="4"/>
  <c r="T39" i="4"/>
  <c r="U39" i="4"/>
  <c r="V39" i="4"/>
  <c r="W39" i="4"/>
  <c r="X39" i="4"/>
  <c r="Y39" i="4"/>
  <c r="Z39" i="4"/>
  <c r="T40" i="4"/>
  <c r="U40" i="4"/>
  <c r="V40" i="4"/>
  <c r="W40" i="4"/>
  <c r="X40" i="4"/>
  <c r="Y40" i="4"/>
  <c r="Z40" i="4"/>
  <c r="T41" i="4"/>
  <c r="U41" i="4"/>
  <c r="V41" i="4"/>
  <c r="W41" i="4"/>
  <c r="X41" i="4"/>
  <c r="Y41" i="4"/>
  <c r="Z41" i="4"/>
  <c r="T42" i="4"/>
  <c r="U42" i="4"/>
  <c r="V42" i="4"/>
  <c r="W42" i="4"/>
  <c r="X42" i="4"/>
  <c r="Y42" i="4"/>
  <c r="Z42" i="4"/>
  <c r="T43" i="4"/>
  <c r="U43" i="4"/>
  <c r="V43" i="4"/>
  <c r="W43" i="4"/>
  <c r="X43" i="4"/>
  <c r="Y43" i="4"/>
  <c r="Z43" i="4"/>
  <c r="T44" i="4"/>
  <c r="U44" i="4"/>
  <c r="V44" i="4"/>
  <c r="W44" i="4"/>
  <c r="X44" i="4"/>
  <c r="Y44" i="4"/>
  <c r="Z44" i="4"/>
  <c r="T45" i="4"/>
  <c r="U45" i="4"/>
  <c r="V45" i="4"/>
  <c r="W45" i="4"/>
  <c r="X45" i="4"/>
  <c r="Y45" i="4"/>
  <c r="Z45" i="4"/>
  <c r="T46" i="4"/>
  <c r="U46" i="4"/>
  <c r="V46" i="4"/>
  <c r="W46" i="4"/>
  <c r="X46" i="4"/>
  <c r="Y46" i="4"/>
  <c r="Z46" i="4"/>
  <c r="T47" i="4"/>
  <c r="U47" i="4"/>
  <c r="V47" i="4"/>
  <c r="W47" i="4"/>
  <c r="X47" i="4"/>
  <c r="Y47" i="4"/>
  <c r="Z47" i="4"/>
  <c r="T48" i="4"/>
  <c r="U48" i="4"/>
  <c r="V48" i="4"/>
  <c r="W48" i="4"/>
  <c r="X48" i="4"/>
  <c r="Y48" i="4"/>
  <c r="Z48" i="4"/>
  <c r="T49" i="4"/>
  <c r="U49" i="4"/>
  <c r="V49" i="4"/>
  <c r="W49" i="4"/>
  <c r="X49" i="4"/>
  <c r="Y49" i="4"/>
  <c r="Z49" i="4"/>
  <c r="T50" i="4"/>
  <c r="U50" i="4"/>
  <c r="V50" i="4"/>
  <c r="W50" i="4"/>
  <c r="X50" i="4"/>
  <c r="Y50" i="4"/>
  <c r="Z50" i="4"/>
  <c r="T51" i="4"/>
  <c r="U51" i="4"/>
  <c r="V51" i="4"/>
  <c r="W51" i="4"/>
  <c r="X51" i="4"/>
  <c r="Y51" i="4"/>
  <c r="Z51" i="4"/>
  <c r="T52" i="4"/>
  <c r="U52" i="4"/>
  <c r="V52" i="4"/>
  <c r="W52" i="4"/>
  <c r="X52" i="4"/>
  <c r="Y52" i="4"/>
  <c r="Z52" i="4"/>
  <c r="T53" i="4"/>
  <c r="U53" i="4"/>
  <c r="V53" i="4"/>
  <c r="W53" i="4"/>
  <c r="X53" i="4"/>
  <c r="Y53" i="4"/>
  <c r="Z53" i="4"/>
  <c r="T54" i="4"/>
  <c r="U54" i="4"/>
  <c r="V54" i="4"/>
  <c r="W54" i="4"/>
  <c r="X54" i="4"/>
  <c r="Y54" i="4"/>
  <c r="Z54" i="4"/>
  <c r="T55" i="4"/>
  <c r="U55" i="4"/>
  <c r="V55" i="4"/>
  <c r="W55" i="4"/>
  <c r="X55" i="4"/>
  <c r="Y55" i="4"/>
  <c r="Z55" i="4"/>
  <c r="T56" i="4"/>
  <c r="U56" i="4"/>
  <c r="V56" i="4"/>
  <c r="W56" i="4"/>
  <c r="X56" i="4"/>
  <c r="Y56" i="4"/>
  <c r="Z56" i="4"/>
  <c r="T57" i="4"/>
  <c r="U57" i="4"/>
  <c r="V57" i="4"/>
  <c r="W57" i="4"/>
  <c r="X57" i="4"/>
  <c r="Y57" i="4"/>
  <c r="Z57" i="4"/>
  <c r="T58" i="4"/>
  <c r="U58" i="4"/>
  <c r="V58" i="4"/>
  <c r="W58" i="4"/>
  <c r="X58" i="4"/>
  <c r="Y58" i="4"/>
  <c r="Z58" i="4"/>
  <c r="T59" i="4"/>
  <c r="U59" i="4"/>
  <c r="V59" i="4"/>
  <c r="W59" i="4"/>
  <c r="X59" i="4"/>
  <c r="Y59" i="4"/>
  <c r="Z59" i="4"/>
  <c r="T60" i="4"/>
  <c r="U60" i="4"/>
  <c r="V60" i="4"/>
  <c r="W60" i="4"/>
  <c r="X60" i="4"/>
  <c r="Y60" i="4"/>
  <c r="Z60" i="4"/>
  <c r="T61" i="4"/>
  <c r="U61" i="4"/>
  <c r="V61" i="4"/>
  <c r="W61" i="4"/>
  <c r="X61" i="4"/>
  <c r="Y61" i="4"/>
  <c r="Z61" i="4"/>
  <c r="T62" i="4"/>
  <c r="U62" i="4"/>
  <c r="V62" i="4"/>
  <c r="W62" i="4"/>
  <c r="X62" i="4"/>
  <c r="Y62" i="4"/>
  <c r="Z62" i="4"/>
  <c r="T63" i="4"/>
  <c r="U63" i="4"/>
  <c r="V63" i="4"/>
  <c r="W63" i="4"/>
  <c r="X63" i="4"/>
  <c r="Y63" i="4"/>
  <c r="Z63" i="4"/>
  <c r="T64" i="4"/>
  <c r="U64" i="4"/>
  <c r="V64" i="4"/>
  <c r="W64" i="4"/>
  <c r="X64" i="4"/>
  <c r="Y64" i="4"/>
  <c r="Z64" i="4"/>
  <c r="T65" i="4"/>
  <c r="U65" i="4"/>
  <c r="V65" i="4"/>
  <c r="W65" i="4"/>
  <c r="X65" i="4"/>
  <c r="Y65" i="4"/>
  <c r="Z65" i="4"/>
  <c r="T66" i="4"/>
  <c r="U66" i="4"/>
  <c r="V66" i="4"/>
  <c r="W66" i="4"/>
  <c r="X66" i="4"/>
  <c r="Y66" i="4"/>
  <c r="Z66" i="4"/>
  <c r="T67" i="4"/>
  <c r="U67" i="4"/>
  <c r="V67" i="4"/>
  <c r="W67" i="4"/>
  <c r="X67" i="4"/>
  <c r="Y67" i="4"/>
  <c r="Z67" i="4"/>
  <c r="T68" i="4"/>
  <c r="U68" i="4"/>
  <c r="V68" i="4"/>
  <c r="W68" i="4"/>
  <c r="X68" i="4"/>
  <c r="Y68" i="4"/>
  <c r="Z68" i="4"/>
  <c r="T69" i="4"/>
  <c r="U69" i="4"/>
  <c r="V69" i="4"/>
  <c r="W69" i="4"/>
  <c r="X69" i="4"/>
  <c r="Y69" i="4"/>
  <c r="Z69" i="4"/>
  <c r="T70" i="4"/>
  <c r="U70" i="4"/>
  <c r="V70" i="4"/>
  <c r="W70" i="4"/>
  <c r="X70" i="4"/>
  <c r="Y70" i="4"/>
  <c r="Z70" i="4"/>
  <c r="T71" i="4"/>
  <c r="U71" i="4"/>
  <c r="V71" i="4"/>
  <c r="W71" i="4"/>
  <c r="X71" i="4"/>
  <c r="Y71" i="4"/>
  <c r="Z71" i="4"/>
  <c r="T72" i="4"/>
  <c r="U72" i="4"/>
  <c r="V72" i="4"/>
  <c r="W72" i="4"/>
  <c r="X72" i="4"/>
  <c r="Y72" i="4"/>
  <c r="Z72" i="4"/>
  <c r="T73" i="4"/>
  <c r="U73" i="4"/>
  <c r="V73" i="4"/>
  <c r="W73" i="4"/>
  <c r="X73" i="4"/>
  <c r="Y73" i="4"/>
  <c r="Z73" i="4"/>
  <c r="T74" i="4"/>
  <c r="U74" i="4"/>
  <c r="V74" i="4"/>
  <c r="W74" i="4"/>
  <c r="X74" i="4"/>
  <c r="Y74" i="4"/>
  <c r="Z74" i="4"/>
  <c r="T75" i="4"/>
  <c r="U75" i="4"/>
  <c r="V75" i="4"/>
  <c r="W75" i="4"/>
  <c r="X75" i="4"/>
  <c r="Y75" i="4"/>
  <c r="Z75" i="4"/>
  <c r="T76" i="4"/>
  <c r="U76" i="4"/>
  <c r="V76" i="4"/>
  <c r="W76" i="4"/>
  <c r="X76" i="4"/>
  <c r="Y76" i="4"/>
  <c r="Z76" i="4"/>
  <c r="T77" i="4"/>
  <c r="U77" i="4"/>
  <c r="V77" i="4"/>
  <c r="W77" i="4"/>
  <c r="X77" i="4"/>
  <c r="Y77" i="4"/>
  <c r="Z77" i="4"/>
  <c r="T78" i="4"/>
  <c r="U78" i="4"/>
  <c r="V78" i="4"/>
  <c r="W78" i="4"/>
  <c r="X78" i="4"/>
  <c r="Y78" i="4"/>
  <c r="Z78" i="4"/>
  <c r="T79" i="4"/>
  <c r="U79" i="4"/>
  <c r="V79" i="4"/>
  <c r="W79" i="4"/>
  <c r="X79" i="4"/>
  <c r="Y79" i="4"/>
  <c r="Z79" i="4"/>
  <c r="T80" i="4"/>
  <c r="U80" i="4"/>
  <c r="V80" i="4"/>
  <c r="W80" i="4"/>
  <c r="X80" i="4"/>
  <c r="Y80" i="4"/>
  <c r="Z80" i="4"/>
  <c r="T81" i="4"/>
  <c r="U81" i="4"/>
  <c r="V81" i="4"/>
  <c r="W81" i="4"/>
  <c r="X81" i="4"/>
  <c r="Y81" i="4"/>
  <c r="Z81" i="4"/>
  <c r="T82" i="4"/>
  <c r="U82" i="4"/>
  <c r="V82" i="4"/>
  <c r="W82" i="4"/>
  <c r="X82" i="4"/>
  <c r="Y82" i="4"/>
  <c r="Z82" i="4"/>
  <c r="T83" i="4"/>
  <c r="U83" i="4"/>
  <c r="V83" i="4"/>
  <c r="W83" i="4"/>
  <c r="X83" i="4"/>
  <c r="Y83" i="4"/>
  <c r="Z83" i="4"/>
  <c r="T84" i="4"/>
  <c r="U84" i="4"/>
  <c r="V84" i="4"/>
  <c r="W84" i="4"/>
  <c r="X84" i="4"/>
  <c r="Y84" i="4"/>
  <c r="Z84" i="4"/>
  <c r="T85" i="4"/>
  <c r="U85" i="4"/>
  <c r="V85" i="4"/>
  <c r="W85" i="4"/>
  <c r="X85" i="4"/>
  <c r="Y85" i="4"/>
  <c r="Z85" i="4"/>
  <c r="T86" i="4"/>
  <c r="U86" i="4"/>
  <c r="V86" i="4"/>
  <c r="W86" i="4"/>
  <c r="X86" i="4"/>
  <c r="Y86" i="4"/>
  <c r="Z86" i="4"/>
  <c r="T87" i="4"/>
  <c r="U87" i="4"/>
  <c r="V87" i="4"/>
  <c r="W87" i="4"/>
  <c r="X87" i="4"/>
  <c r="Y87" i="4"/>
  <c r="Z87" i="4"/>
  <c r="T88" i="4"/>
  <c r="U88" i="4"/>
  <c r="V88" i="4"/>
  <c r="W88" i="4"/>
  <c r="X88" i="4"/>
  <c r="Y88" i="4"/>
  <c r="Z88" i="4"/>
  <c r="T89" i="4"/>
  <c r="U89" i="4"/>
  <c r="V89" i="4"/>
  <c r="W89" i="4"/>
  <c r="X89" i="4"/>
  <c r="Y89" i="4"/>
  <c r="Z89" i="4"/>
  <c r="T90" i="4"/>
  <c r="U90" i="4"/>
  <c r="V90" i="4"/>
  <c r="W90" i="4"/>
  <c r="X90" i="4"/>
  <c r="Y90" i="4"/>
  <c r="Z90" i="4"/>
  <c r="T91" i="4"/>
  <c r="U91" i="4"/>
  <c r="V91" i="4"/>
  <c r="W91" i="4"/>
  <c r="X91" i="4"/>
  <c r="Y91" i="4"/>
  <c r="Z91" i="4"/>
  <c r="T92" i="4"/>
  <c r="U92" i="4"/>
  <c r="V92" i="4"/>
  <c r="W92" i="4"/>
  <c r="X92" i="4"/>
  <c r="Y92" i="4"/>
  <c r="Z92" i="4"/>
  <c r="T93" i="4"/>
  <c r="U93" i="4"/>
  <c r="V93" i="4"/>
  <c r="W93" i="4"/>
  <c r="X93" i="4"/>
  <c r="Y93" i="4"/>
  <c r="Z93" i="4"/>
  <c r="T94" i="4"/>
  <c r="U94" i="4"/>
  <c r="V94" i="4"/>
  <c r="W94" i="4"/>
  <c r="X94" i="4"/>
  <c r="Y94" i="4"/>
  <c r="Z94" i="4"/>
  <c r="T95" i="4"/>
  <c r="U95" i="4"/>
  <c r="V95" i="4"/>
  <c r="W95" i="4"/>
  <c r="X95" i="4"/>
  <c r="Y95" i="4"/>
  <c r="Z95" i="4"/>
  <c r="T96" i="4"/>
  <c r="U96" i="4"/>
  <c r="V96" i="4"/>
  <c r="W96" i="4"/>
  <c r="X96" i="4"/>
  <c r="Y96" i="4"/>
  <c r="Z96" i="4"/>
  <c r="T97" i="4"/>
  <c r="U97" i="4"/>
  <c r="V97" i="4"/>
  <c r="W97" i="4"/>
  <c r="X97" i="4"/>
  <c r="Y97" i="4"/>
  <c r="Z97" i="4"/>
  <c r="T98" i="4"/>
  <c r="U98" i="4"/>
  <c r="V98" i="4"/>
  <c r="W98" i="4"/>
  <c r="X98" i="4"/>
  <c r="Y98" i="4"/>
  <c r="Z98" i="4"/>
  <c r="T99" i="4"/>
  <c r="U99" i="4"/>
  <c r="V99" i="4"/>
  <c r="W99" i="4"/>
  <c r="X99" i="4"/>
  <c r="Y99" i="4"/>
  <c r="Z99" i="4"/>
  <c r="T100" i="4"/>
  <c r="U100" i="4"/>
  <c r="V100" i="4"/>
  <c r="W100" i="4"/>
  <c r="X100" i="4"/>
  <c r="Y100" i="4"/>
  <c r="Z100" i="4"/>
  <c r="T101" i="4"/>
  <c r="U101" i="4"/>
  <c r="V101" i="4"/>
  <c r="W101" i="4"/>
  <c r="X101" i="4"/>
  <c r="Y101" i="4"/>
  <c r="Z101" i="4"/>
  <c r="T102" i="4"/>
  <c r="U102" i="4"/>
  <c r="V102" i="4"/>
  <c r="W102" i="4"/>
  <c r="X102" i="4"/>
  <c r="Y102" i="4"/>
  <c r="Z102" i="4"/>
  <c r="T103" i="4"/>
  <c r="U103" i="4"/>
  <c r="V103" i="4"/>
  <c r="W103" i="4"/>
  <c r="X103" i="4"/>
  <c r="Y103" i="4"/>
  <c r="Z103" i="4"/>
  <c r="T104" i="4"/>
  <c r="U104" i="4"/>
  <c r="V104" i="4"/>
  <c r="W104" i="4"/>
  <c r="X104" i="4"/>
  <c r="Y104" i="4"/>
  <c r="Z104" i="4"/>
  <c r="T105" i="4"/>
  <c r="U105" i="4"/>
  <c r="V105" i="4"/>
  <c r="W105" i="4"/>
  <c r="X105" i="4"/>
  <c r="Y105" i="4"/>
  <c r="Z105" i="4"/>
  <c r="T106" i="4"/>
  <c r="U106" i="4"/>
  <c r="V106" i="4"/>
  <c r="W106" i="4"/>
  <c r="X106" i="4"/>
  <c r="Y106" i="4"/>
  <c r="Z106" i="4"/>
  <c r="T107" i="4"/>
  <c r="U107" i="4"/>
  <c r="V107" i="4"/>
  <c r="W107" i="4"/>
  <c r="X107" i="4"/>
  <c r="Y107" i="4"/>
  <c r="Z107" i="4"/>
  <c r="T108" i="4"/>
  <c r="U108" i="4"/>
  <c r="V108" i="4"/>
  <c r="W108" i="4"/>
  <c r="X108" i="4"/>
  <c r="Y108" i="4"/>
  <c r="Z108" i="4"/>
  <c r="T109" i="4"/>
  <c r="U109" i="4"/>
  <c r="V109" i="4"/>
  <c r="W109" i="4"/>
  <c r="X109" i="4"/>
  <c r="Y109" i="4"/>
  <c r="Z109" i="4"/>
  <c r="T110" i="4"/>
  <c r="U110" i="4"/>
  <c r="V110" i="4"/>
  <c r="W110" i="4"/>
  <c r="X110" i="4"/>
  <c r="Y110" i="4"/>
  <c r="Z110" i="4"/>
  <c r="T111" i="4"/>
  <c r="U111" i="4"/>
  <c r="V111" i="4"/>
  <c r="W111" i="4"/>
  <c r="X111" i="4"/>
  <c r="Y111" i="4"/>
  <c r="Z111" i="4"/>
  <c r="T112" i="4"/>
  <c r="U112" i="4"/>
  <c r="V112" i="4"/>
  <c r="W112" i="4"/>
  <c r="X112" i="4"/>
  <c r="Y112" i="4"/>
  <c r="Z112" i="4"/>
  <c r="T113" i="4"/>
  <c r="U113" i="4"/>
  <c r="V113" i="4"/>
  <c r="W113" i="4"/>
  <c r="X113" i="4"/>
  <c r="Y113" i="4"/>
  <c r="Z113" i="4"/>
  <c r="T114" i="4"/>
  <c r="U114" i="4"/>
  <c r="V114" i="4"/>
  <c r="W114" i="4"/>
  <c r="X114" i="4"/>
  <c r="Y114" i="4"/>
  <c r="Z114" i="4"/>
  <c r="T115" i="4"/>
  <c r="U115" i="4"/>
  <c r="V115" i="4"/>
  <c r="W115" i="4"/>
  <c r="X115" i="4"/>
  <c r="Y115" i="4"/>
  <c r="Z115" i="4"/>
  <c r="T116" i="4"/>
  <c r="U116" i="4"/>
  <c r="V116" i="4"/>
  <c r="W116" i="4"/>
  <c r="X116" i="4"/>
  <c r="Y116" i="4"/>
  <c r="Z116" i="4"/>
  <c r="T117" i="4"/>
  <c r="U117" i="4"/>
  <c r="V117" i="4"/>
  <c r="W117" i="4"/>
  <c r="X117" i="4"/>
  <c r="Y117" i="4"/>
  <c r="Z117" i="4"/>
  <c r="T118" i="4"/>
  <c r="U118" i="4"/>
  <c r="V118" i="4"/>
  <c r="W118" i="4"/>
  <c r="X118" i="4"/>
  <c r="Y118" i="4"/>
  <c r="Z118" i="4"/>
  <c r="T119" i="4"/>
  <c r="U119" i="4"/>
  <c r="V119" i="4"/>
  <c r="W119" i="4"/>
  <c r="X119" i="4"/>
  <c r="Y119" i="4"/>
  <c r="Z119" i="4"/>
  <c r="T120" i="4"/>
  <c r="U120" i="4"/>
  <c r="V120" i="4"/>
  <c r="W120" i="4"/>
  <c r="X120" i="4"/>
  <c r="Y120" i="4"/>
  <c r="Z120" i="4"/>
  <c r="T121" i="4"/>
  <c r="U121" i="4"/>
  <c r="V121" i="4"/>
  <c r="W121" i="4"/>
  <c r="X121" i="4"/>
  <c r="Y121" i="4"/>
  <c r="Z121" i="4"/>
  <c r="T122" i="4"/>
  <c r="U122" i="4"/>
  <c r="V122" i="4"/>
  <c r="W122" i="4"/>
  <c r="X122" i="4"/>
  <c r="Y122" i="4"/>
  <c r="Z122" i="4"/>
  <c r="T123" i="4"/>
  <c r="U123" i="4"/>
  <c r="V123" i="4"/>
  <c r="W123" i="4"/>
  <c r="X123" i="4"/>
  <c r="Y123" i="4"/>
  <c r="Z123" i="4"/>
  <c r="T124" i="4"/>
  <c r="U124" i="4"/>
  <c r="V124" i="4"/>
  <c r="W124" i="4"/>
  <c r="X124" i="4"/>
  <c r="Y124" i="4"/>
  <c r="Z124" i="4"/>
  <c r="T125" i="4"/>
  <c r="U125" i="4"/>
  <c r="V125" i="4"/>
  <c r="W125" i="4"/>
  <c r="X125" i="4"/>
  <c r="Y125" i="4"/>
  <c r="Z125" i="4"/>
  <c r="T126" i="4"/>
  <c r="U126" i="4"/>
  <c r="V126" i="4"/>
  <c r="W126" i="4"/>
  <c r="X126" i="4"/>
  <c r="Y126" i="4"/>
  <c r="Z126" i="4"/>
  <c r="T127" i="4"/>
  <c r="U127" i="4"/>
  <c r="V127" i="4"/>
  <c r="W127" i="4"/>
  <c r="X127" i="4"/>
  <c r="Y127" i="4"/>
  <c r="Z127" i="4"/>
  <c r="T128" i="4"/>
  <c r="U128" i="4"/>
  <c r="V128" i="4"/>
  <c r="W128" i="4"/>
  <c r="X128" i="4"/>
  <c r="Y128" i="4"/>
  <c r="Z128" i="4"/>
  <c r="T129" i="4"/>
  <c r="U129" i="4"/>
  <c r="V129" i="4"/>
  <c r="W129" i="4"/>
  <c r="X129" i="4"/>
  <c r="Y129" i="4"/>
  <c r="Z129" i="4"/>
  <c r="T130" i="4"/>
  <c r="U130" i="4"/>
  <c r="V130" i="4"/>
  <c r="W130" i="4"/>
  <c r="X130" i="4"/>
  <c r="Y130" i="4"/>
  <c r="Z130" i="4"/>
  <c r="T131" i="4"/>
  <c r="U131" i="4"/>
  <c r="V131" i="4"/>
  <c r="W131" i="4"/>
  <c r="X131" i="4"/>
  <c r="Y131" i="4"/>
  <c r="Z131" i="4"/>
  <c r="T132" i="4"/>
  <c r="U132" i="4"/>
  <c r="V132" i="4"/>
  <c r="W132" i="4"/>
  <c r="X132" i="4"/>
  <c r="Y132" i="4"/>
  <c r="Z132" i="4"/>
  <c r="T133" i="4"/>
  <c r="U133" i="4"/>
  <c r="V133" i="4"/>
  <c r="W133" i="4"/>
  <c r="X133" i="4"/>
  <c r="Y133" i="4"/>
  <c r="Z133" i="4"/>
  <c r="T134" i="4"/>
  <c r="U134" i="4"/>
  <c r="V134" i="4"/>
  <c r="W134" i="4"/>
  <c r="X134" i="4"/>
  <c r="Y134" i="4"/>
  <c r="Z134" i="4"/>
  <c r="T135" i="4"/>
  <c r="U135" i="4"/>
  <c r="V135" i="4"/>
  <c r="W135" i="4"/>
  <c r="X135" i="4"/>
  <c r="Y135" i="4"/>
  <c r="Z135" i="4"/>
  <c r="T136" i="4"/>
  <c r="U136" i="4"/>
  <c r="V136" i="4"/>
  <c r="W136" i="4"/>
  <c r="X136" i="4"/>
  <c r="Y136" i="4"/>
  <c r="Z136" i="4"/>
  <c r="T137" i="4"/>
  <c r="U137" i="4"/>
  <c r="V137" i="4"/>
  <c r="W137" i="4"/>
  <c r="X137" i="4"/>
  <c r="Y137" i="4"/>
  <c r="Z137" i="4"/>
  <c r="T138" i="4"/>
  <c r="U138" i="4"/>
  <c r="V138" i="4"/>
  <c r="W138" i="4"/>
  <c r="X138" i="4"/>
  <c r="Y138" i="4"/>
  <c r="Z138" i="4"/>
  <c r="T139" i="4"/>
  <c r="U139" i="4"/>
  <c r="V139" i="4"/>
  <c r="W139" i="4"/>
  <c r="X139" i="4"/>
  <c r="Y139" i="4"/>
  <c r="Z139" i="4"/>
  <c r="T140" i="4"/>
  <c r="U140" i="4"/>
  <c r="V140" i="4"/>
  <c r="W140" i="4"/>
  <c r="X140" i="4"/>
  <c r="Y140" i="4"/>
  <c r="Z140" i="4"/>
  <c r="T141" i="4"/>
  <c r="U141" i="4"/>
  <c r="V141" i="4"/>
  <c r="W141" i="4"/>
  <c r="X141" i="4"/>
  <c r="Y141" i="4"/>
  <c r="Z141" i="4"/>
  <c r="T142" i="4"/>
  <c r="U142" i="4"/>
  <c r="V142" i="4"/>
  <c r="W142" i="4"/>
  <c r="X142" i="4"/>
  <c r="Y142" i="4"/>
  <c r="Z142" i="4"/>
  <c r="T143" i="4"/>
  <c r="U143" i="4"/>
  <c r="V143" i="4"/>
  <c r="W143" i="4"/>
  <c r="X143" i="4"/>
  <c r="Y143" i="4"/>
  <c r="Z143" i="4"/>
  <c r="T144" i="4"/>
  <c r="U144" i="4"/>
  <c r="V144" i="4"/>
  <c r="W144" i="4"/>
  <c r="X144" i="4"/>
  <c r="Y144" i="4"/>
  <c r="Z144" i="4"/>
  <c r="T145" i="4"/>
  <c r="U145" i="4"/>
  <c r="V145" i="4"/>
  <c r="W145" i="4"/>
  <c r="X145" i="4"/>
  <c r="Y145" i="4"/>
  <c r="Z145" i="4"/>
  <c r="T146" i="4"/>
  <c r="U146" i="4"/>
  <c r="V146" i="4"/>
  <c r="W146" i="4"/>
  <c r="X146" i="4"/>
  <c r="Y146" i="4"/>
  <c r="Z146" i="4"/>
  <c r="T147" i="4"/>
  <c r="U147" i="4"/>
  <c r="V147" i="4"/>
  <c r="W147" i="4"/>
  <c r="X147" i="4"/>
  <c r="Y147" i="4"/>
  <c r="Z147" i="4"/>
  <c r="T148" i="4"/>
  <c r="U148" i="4"/>
  <c r="V148" i="4"/>
  <c r="W148" i="4"/>
  <c r="X148" i="4"/>
  <c r="Y148" i="4"/>
  <c r="Z148" i="4"/>
  <c r="T149" i="4"/>
  <c r="U149" i="4"/>
  <c r="V149" i="4"/>
  <c r="W149" i="4"/>
  <c r="X149" i="4"/>
  <c r="Y149" i="4"/>
  <c r="Z149" i="4"/>
  <c r="T150" i="4"/>
  <c r="U150" i="4"/>
  <c r="V150" i="4"/>
  <c r="W150" i="4"/>
  <c r="X150" i="4"/>
  <c r="Y150" i="4"/>
  <c r="Z150" i="4"/>
  <c r="T151" i="4"/>
  <c r="U151" i="4"/>
  <c r="V151" i="4"/>
  <c r="W151" i="4"/>
  <c r="X151" i="4"/>
  <c r="Y151" i="4"/>
  <c r="Z151" i="4"/>
  <c r="T152" i="4"/>
  <c r="U152" i="4"/>
  <c r="V152" i="4"/>
  <c r="W152" i="4"/>
  <c r="X152" i="4"/>
  <c r="Y152" i="4"/>
  <c r="Z152" i="4"/>
  <c r="T153" i="4"/>
  <c r="U153" i="4"/>
  <c r="V153" i="4"/>
  <c r="W153" i="4"/>
  <c r="X153" i="4"/>
  <c r="Y153" i="4"/>
  <c r="Z153" i="4"/>
  <c r="T154" i="4"/>
  <c r="U154" i="4"/>
  <c r="V154" i="4"/>
  <c r="W154" i="4"/>
  <c r="X154" i="4"/>
  <c r="Y154" i="4"/>
  <c r="Z154" i="4"/>
  <c r="T155" i="4"/>
  <c r="U155" i="4"/>
  <c r="V155" i="4"/>
  <c r="W155" i="4"/>
  <c r="X155" i="4"/>
  <c r="Y155" i="4"/>
  <c r="Z155" i="4"/>
  <c r="T156" i="4"/>
  <c r="U156" i="4"/>
  <c r="V156" i="4"/>
  <c r="W156" i="4"/>
  <c r="X156" i="4"/>
  <c r="Y156" i="4"/>
  <c r="Z156" i="4"/>
  <c r="T157" i="4"/>
  <c r="U157" i="4"/>
  <c r="V157" i="4"/>
  <c r="W157" i="4"/>
  <c r="X157" i="4"/>
  <c r="Y157" i="4"/>
  <c r="Z157" i="4"/>
  <c r="T158" i="4"/>
  <c r="U158" i="4"/>
  <c r="V158" i="4"/>
  <c r="W158" i="4"/>
  <c r="X158" i="4"/>
  <c r="Y158" i="4"/>
  <c r="Z158" i="4"/>
  <c r="T159" i="4"/>
  <c r="U159" i="4"/>
  <c r="V159" i="4"/>
  <c r="W159" i="4"/>
  <c r="X159" i="4"/>
  <c r="Y159" i="4"/>
  <c r="Z159" i="4"/>
  <c r="T160" i="4"/>
  <c r="U160" i="4"/>
  <c r="V160" i="4"/>
  <c r="W160" i="4"/>
  <c r="X160" i="4"/>
  <c r="Y160" i="4"/>
  <c r="Z160" i="4"/>
  <c r="T4" i="4"/>
  <c r="T4" i="5" s="1"/>
  <c r="N3" i="13" s="1"/>
  <c r="P3" i="6"/>
  <c r="Q3" i="6"/>
  <c r="R3" i="6"/>
  <c r="S3" i="6"/>
  <c r="T3" i="6"/>
  <c r="U3" i="6"/>
  <c r="V3" i="6"/>
  <c r="P4" i="6"/>
  <c r="Q4" i="6"/>
  <c r="R4" i="6"/>
  <c r="S4" i="6"/>
  <c r="T4" i="6"/>
  <c r="U4" i="6"/>
  <c r="V4" i="6"/>
  <c r="P5" i="6"/>
  <c r="Q5" i="6"/>
  <c r="R5" i="6"/>
  <c r="S5" i="6"/>
  <c r="T5" i="6"/>
  <c r="U5" i="6"/>
  <c r="V5" i="6"/>
  <c r="P6" i="6"/>
  <c r="Q6" i="6"/>
  <c r="R6" i="6"/>
  <c r="S6" i="6"/>
  <c r="T6" i="6"/>
  <c r="U6" i="6"/>
  <c r="V6" i="6"/>
  <c r="P7" i="6"/>
  <c r="Q7" i="6"/>
  <c r="R7" i="6"/>
  <c r="S7" i="6"/>
  <c r="T7" i="6"/>
  <c r="U7" i="6"/>
  <c r="V7" i="6"/>
  <c r="P8" i="6"/>
  <c r="Q8" i="6"/>
  <c r="R8" i="6"/>
  <c r="S8" i="6"/>
  <c r="T8" i="6"/>
  <c r="U8" i="6"/>
  <c r="V8" i="6"/>
  <c r="P9" i="6"/>
  <c r="Q9" i="6"/>
  <c r="R9" i="6"/>
  <c r="S9" i="6"/>
  <c r="T9" i="6"/>
  <c r="U9" i="6"/>
  <c r="V9" i="6"/>
  <c r="P10" i="6"/>
  <c r="Q10" i="6"/>
  <c r="R10" i="6"/>
  <c r="S10" i="6"/>
  <c r="T10" i="6"/>
  <c r="U10" i="6"/>
  <c r="V10" i="6"/>
  <c r="P11" i="6"/>
  <c r="Q11" i="6"/>
  <c r="R11" i="6"/>
  <c r="S11" i="6"/>
  <c r="T11" i="6"/>
  <c r="U11" i="6"/>
  <c r="V11" i="6"/>
  <c r="P12" i="6"/>
  <c r="Q12" i="6"/>
  <c r="R12" i="6"/>
  <c r="S12" i="6"/>
  <c r="T12" i="6"/>
  <c r="U12" i="6"/>
  <c r="V12" i="6"/>
  <c r="P13" i="6"/>
  <c r="Q13" i="6"/>
  <c r="R13" i="6"/>
  <c r="S13" i="6"/>
  <c r="T13" i="6"/>
  <c r="U13" i="6"/>
  <c r="V13" i="6"/>
  <c r="P14" i="6"/>
  <c r="Q14" i="6"/>
  <c r="R14" i="6"/>
  <c r="S14" i="6"/>
  <c r="T14" i="6"/>
  <c r="U14" i="6"/>
  <c r="V14" i="6"/>
  <c r="P15" i="6"/>
  <c r="Q15" i="6"/>
  <c r="R15" i="6"/>
  <c r="S15" i="6"/>
  <c r="T15" i="6"/>
  <c r="U15" i="6"/>
  <c r="V15" i="6"/>
  <c r="P16" i="6"/>
  <c r="Q16" i="6"/>
  <c r="R16" i="6"/>
  <c r="S16" i="6"/>
  <c r="T16" i="6"/>
  <c r="U16" i="6"/>
  <c r="V16" i="6"/>
  <c r="P17" i="6"/>
  <c r="Q17" i="6"/>
  <c r="R17" i="6"/>
  <c r="S17" i="6"/>
  <c r="T17" i="6"/>
  <c r="U17" i="6"/>
  <c r="V17" i="6"/>
  <c r="P18" i="6"/>
  <c r="Q18" i="6"/>
  <c r="R18" i="6"/>
  <c r="S18" i="6"/>
  <c r="T18" i="6"/>
  <c r="U18" i="6"/>
  <c r="V18" i="6"/>
  <c r="P19" i="6"/>
  <c r="Q19" i="6"/>
  <c r="R19" i="6"/>
  <c r="S19" i="6"/>
  <c r="T19" i="6"/>
  <c r="U19" i="6"/>
  <c r="V19" i="6"/>
  <c r="P20" i="6"/>
  <c r="Q20" i="6"/>
  <c r="R20" i="6"/>
  <c r="S20" i="6"/>
  <c r="T20" i="6"/>
  <c r="U20" i="6"/>
  <c r="V20" i="6"/>
  <c r="P21" i="6"/>
  <c r="Q21" i="6"/>
  <c r="R21" i="6"/>
  <c r="S21" i="6"/>
  <c r="T21" i="6"/>
  <c r="U21" i="6"/>
  <c r="V21" i="6"/>
  <c r="P22" i="6"/>
  <c r="Q22" i="6"/>
  <c r="R22" i="6"/>
  <c r="S22" i="6"/>
  <c r="T22" i="6"/>
  <c r="U22" i="6"/>
  <c r="V22" i="6"/>
  <c r="P23" i="6"/>
  <c r="Q23" i="6"/>
  <c r="R23" i="6"/>
  <c r="S23" i="6"/>
  <c r="T23" i="6"/>
  <c r="U23" i="6"/>
  <c r="V23" i="6"/>
  <c r="P24" i="6"/>
  <c r="Q24" i="6"/>
  <c r="R24" i="6"/>
  <c r="S24" i="6"/>
  <c r="T24" i="6"/>
  <c r="U24" i="6"/>
  <c r="V24" i="6"/>
  <c r="P25" i="6"/>
  <c r="Q25" i="6"/>
  <c r="R25" i="6"/>
  <c r="S25" i="6"/>
  <c r="T25" i="6"/>
  <c r="U25" i="6"/>
  <c r="V25" i="6"/>
  <c r="P26" i="6"/>
  <c r="Q26" i="6"/>
  <c r="R26" i="6"/>
  <c r="S26" i="6"/>
  <c r="T26" i="6"/>
  <c r="U26" i="6"/>
  <c r="V26" i="6"/>
  <c r="P27" i="6"/>
  <c r="Q27" i="6"/>
  <c r="R27" i="6"/>
  <c r="S27" i="6"/>
  <c r="T27" i="6"/>
  <c r="U27" i="6"/>
  <c r="V27" i="6"/>
  <c r="P28" i="6"/>
  <c r="Q28" i="6"/>
  <c r="R28" i="6"/>
  <c r="S28" i="6"/>
  <c r="T28" i="6"/>
  <c r="U28" i="6"/>
  <c r="V28" i="6"/>
  <c r="P29" i="6"/>
  <c r="Q29" i="6"/>
  <c r="R29" i="6"/>
  <c r="S29" i="6"/>
  <c r="T29" i="6"/>
  <c r="U29" i="6"/>
  <c r="V29" i="6"/>
  <c r="P30" i="6"/>
  <c r="Q30" i="6"/>
  <c r="R30" i="6"/>
  <c r="S30" i="6"/>
  <c r="T30" i="6"/>
  <c r="U30" i="6"/>
  <c r="V30" i="6"/>
  <c r="P31" i="6"/>
  <c r="Q31" i="6"/>
  <c r="R31" i="6"/>
  <c r="S31" i="6"/>
  <c r="T31" i="6"/>
  <c r="U31" i="6"/>
  <c r="V31" i="6"/>
  <c r="P32" i="6"/>
  <c r="Q32" i="6"/>
  <c r="R32" i="6"/>
  <c r="S32" i="6"/>
  <c r="T32" i="6"/>
  <c r="U32" i="6"/>
  <c r="V32" i="6"/>
  <c r="P33" i="6"/>
  <c r="Q33" i="6"/>
  <c r="R33" i="6"/>
  <c r="S33" i="6"/>
  <c r="T33" i="6"/>
  <c r="U33" i="6"/>
  <c r="V33" i="6"/>
  <c r="P34" i="6"/>
  <c r="Q34" i="6"/>
  <c r="R34" i="6"/>
  <c r="S34" i="6"/>
  <c r="T34" i="6"/>
  <c r="U34" i="6"/>
  <c r="V34" i="6"/>
  <c r="P35" i="6"/>
  <c r="Q35" i="6"/>
  <c r="R35" i="6"/>
  <c r="S35" i="6"/>
  <c r="T35" i="6"/>
  <c r="U35" i="6"/>
  <c r="V35" i="6"/>
  <c r="P36" i="6"/>
  <c r="Q36" i="6"/>
  <c r="R36" i="6"/>
  <c r="S36" i="6"/>
  <c r="T36" i="6"/>
  <c r="U36" i="6"/>
  <c r="V36" i="6"/>
  <c r="P37" i="6"/>
  <c r="Q37" i="6"/>
  <c r="R37" i="6"/>
  <c r="S37" i="6"/>
  <c r="T37" i="6"/>
  <c r="U37" i="6"/>
  <c r="V37" i="6"/>
  <c r="P38" i="6"/>
  <c r="Q38" i="6"/>
  <c r="R38" i="6"/>
  <c r="S38" i="6"/>
  <c r="T38" i="6"/>
  <c r="U38" i="6"/>
  <c r="V38" i="6"/>
  <c r="P39" i="6"/>
  <c r="Q39" i="6"/>
  <c r="R39" i="6"/>
  <c r="S39" i="6"/>
  <c r="T39" i="6"/>
  <c r="U39" i="6"/>
  <c r="V39" i="6"/>
  <c r="P40" i="6"/>
  <c r="Q40" i="6"/>
  <c r="R40" i="6"/>
  <c r="S40" i="6"/>
  <c r="T40" i="6"/>
  <c r="U40" i="6"/>
  <c r="V40" i="6"/>
  <c r="P41" i="6"/>
  <c r="Q41" i="6"/>
  <c r="R41" i="6"/>
  <c r="S41" i="6"/>
  <c r="T41" i="6"/>
  <c r="U41" i="6"/>
  <c r="V41" i="6"/>
  <c r="P42" i="6"/>
  <c r="Q42" i="6"/>
  <c r="R42" i="6"/>
  <c r="S42" i="6"/>
  <c r="T42" i="6"/>
  <c r="U42" i="6"/>
  <c r="V42" i="6"/>
  <c r="P43" i="6"/>
  <c r="Q43" i="6"/>
  <c r="R43" i="6"/>
  <c r="S43" i="6"/>
  <c r="T43" i="6"/>
  <c r="U43" i="6"/>
  <c r="V43" i="6"/>
  <c r="P44" i="6"/>
  <c r="Q44" i="6"/>
  <c r="R44" i="6"/>
  <c r="S44" i="6"/>
  <c r="T44" i="6"/>
  <c r="U44" i="6"/>
  <c r="V44" i="6"/>
  <c r="P45" i="6"/>
  <c r="Q45" i="6"/>
  <c r="R45" i="6"/>
  <c r="S45" i="6"/>
  <c r="T45" i="6"/>
  <c r="U45" i="6"/>
  <c r="V45" i="6"/>
  <c r="P46" i="6"/>
  <c r="Q46" i="6"/>
  <c r="R46" i="6"/>
  <c r="S46" i="6"/>
  <c r="T46" i="6"/>
  <c r="U46" i="6"/>
  <c r="V46" i="6"/>
  <c r="P47" i="6"/>
  <c r="Q47" i="6"/>
  <c r="R47" i="6"/>
  <c r="S47" i="6"/>
  <c r="T47" i="6"/>
  <c r="U47" i="6"/>
  <c r="V47" i="6"/>
  <c r="P48" i="6"/>
  <c r="Q48" i="6"/>
  <c r="R48" i="6"/>
  <c r="S48" i="6"/>
  <c r="T48" i="6"/>
  <c r="U48" i="6"/>
  <c r="V48" i="6"/>
  <c r="P49" i="6"/>
  <c r="Q49" i="6"/>
  <c r="R49" i="6"/>
  <c r="S49" i="6"/>
  <c r="T49" i="6"/>
  <c r="U49" i="6"/>
  <c r="V49" i="6"/>
  <c r="P50" i="6"/>
  <c r="Q50" i="6"/>
  <c r="R50" i="6"/>
  <c r="S50" i="6"/>
  <c r="T50" i="6"/>
  <c r="U50" i="6"/>
  <c r="V50" i="6"/>
  <c r="P51" i="6"/>
  <c r="Q51" i="6"/>
  <c r="R51" i="6"/>
  <c r="S51" i="6"/>
  <c r="T51" i="6"/>
  <c r="U51" i="6"/>
  <c r="V51" i="6"/>
  <c r="P52" i="6"/>
  <c r="Q52" i="6"/>
  <c r="R52" i="6"/>
  <c r="S52" i="6"/>
  <c r="T52" i="6"/>
  <c r="U52" i="6"/>
  <c r="V52" i="6"/>
  <c r="P53" i="6"/>
  <c r="Q53" i="6"/>
  <c r="R53" i="6"/>
  <c r="S53" i="6"/>
  <c r="T53" i="6"/>
  <c r="U53" i="6"/>
  <c r="V53" i="6"/>
  <c r="P54" i="6"/>
  <c r="Q54" i="6"/>
  <c r="R54" i="6"/>
  <c r="S54" i="6"/>
  <c r="T54" i="6"/>
  <c r="U54" i="6"/>
  <c r="V54" i="6"/>
  <c r="P55" i="6"/>
  <c r="Q55" i="6"/>
  <c r="R55" i="6"/>
  <c r="S55" i="6"/>
  <c r="T55" i="6"/>
  <c r="U55" i="6"/>
  <c r="V55" i="6"/>
  <c r="P56" i="6"/>
  <c r="Q56" i="6"/>
  <c r="R56" i="6"/>
  <c r="S56" i="6"/>
  <c r="T56" i="6"/>
  <c r="U56" i="6"/>
  <c r="V56" i="6"/>
  <c r="P57" i="6"/>
  <c r="Q57" i="6"/>
  <c r="R57" i="6"/>
  <c r="S57" i="6"/>
  <c r="T57" i="6"/>
  <c r="U57" i="6"/>
  <c r="V57" i="6"/>
  <c r="P58" i="6"/>
  <c r="Q58" i="6"/>
  <c r="R58" i="6"/>
  <c r="S58" i="6"/>
  <c r="T58" i="6"/>
  <c r="U58" i="6"/>
  <c r="V58" i="6"/>
  <c r="P59" i="6"/>
  <c r="Q59" i="6"/>
  <c r="R59" i="6"/>
  <c r="S59" i="6"/>
  <c r="T59" i="6"/>
  <c r="U59" i="6"/>
  <c r="V59" i="6"/>
  <c r="P60" i="6"/>
  <c r="Q60" i="6"/>
  <c r="R60" i="6"/>
  <c r="S60" i="6"/>
  <c r="T60" i="6"/>
  <c r="U60" i="6"/>
  <c r="V60" i="6"/>
  <c r="P61" i="6"/>
  <c r="Q61" i="6"/>
  <c r="R61" i="6"/>
  <c r="S61" i="6"/>
  <c r="T61" i="6"/>
  <c r="U61" i="6"/>
  <c r="V61" i="6"/>
  <c r="P62" i="6"/>
  <c r="Q62" i="6"/>
  <c r="R62" i="6"/>
  <c r="S62" i="6"/>
  <c r="T62" i="6"/>
  <c r="U62" i="6"/>
  <c r="V62" i="6"/>
  <c r="P63" i="6"/>
  <c r="Q63" i="6"/>
  <c r="R63" i="6"/>
  <c r="S63" i="6"/>
  <c r="T63" i="6"/>
  <c r="U63" i="6"/>
  <c r="V63" i="6"/>
  <c r="P64" i="6"/>
  <c r="Q64" i="6"/>
  <c r="R64" i="6"/>
  <c r="S64" i="6"/>
  <c r="T64" i="6"/>
  <c r="U64" i="6"/>
  <c r="V64" i="6"/>
  <c r="P65" i="6"/>
  <c r="Q65" i="6"/>
  <c r="R65" i="6"/>
  <c r="S65" i="6"/>
  <c r="T65" i="6"/>
  <c r="U65" i="6"/>
  <c r="V65" i="6"/>
  <c r="P66" i="6"/>
  <c r="Q66" i="6"/>
  <c r="R66" i="6"/>
  <c r="S66" i="6"/>
  <c r="T66" i="6"/>
  <c r="U66" i="6"/>
  <c r="V66" i="6"/>
  <c r="P67" i="6"/>
  <c r="Q67" i="6"/>
  <c r="R67" i="6"/>
  <c r="S67" i="6"/>
  <c r="T67" i="6"/>
  <c r="U67" i="6"/>
  <c r="V67" i="6"/>
  <c r="P68" i="6"/>
  <c r="Q68" i="6"/>
  <c r="R68" i="6"/>
  <c r="S68" i="6"/>
  <c r="T68" i="6"/>
  <c r="U68" i="6"/>
  <c r="V68" i="6"/>
  <c r="P69" i="6"/>
  <c r="Q69" i="6"/>
  <c r="R69" i="6"/>
  <c r="S69" i="6"/>
  <c r="T69" i="6"/>
  <c r="U69" i="6"/>
  <c r="V69" i="6"/>
  <c r="P70" i="6"/>
  <c r="Q70" i="6"/>
  <c r="R70" i="6"/>
  <c r="S70" i="6"/>
  <c r="T70" i="6"/>
  <c r="U70" i="6"/>
  <c r="V70" i="6"/>
  <c r="P71" i="6"/>
  <c r="Q71" i="6"/>
  <c r="R71" i="6"/>
  <c r="S71" i="6"/>
  <c r="T71" i="6"/>
  <c r="U71" i="6"/>
  <c r="V71" i="6"/>
  <c r="P72" i="6"/>
  <c r="Q72" i="6"/>
  <c r="R72" i="6"/>
  <c r="S72" i="6"/>
  <c r="T72" i="6"/>
  <c r="U72" i="6"/>
  <c r="V72" i="6"/>
  <c r="P73" i="6"/>
  <c r="Q73" i="6"/>
  <c r="R73" i="6"/>
  <c r="S73" i="6"/>
  <c r="T73" i="6"/>
  <c r="U73" i="6"/>
  <c r="V73" i="6"/>
  <c r="P74" i="6"/>
  <c r="Q74" i="6"/>
  <c r="R74" i="6"/>
  <c r="S74" i="6"/>
  <c r="T74" i="6"/>
  <c r="U74" i="6"/>
  <c r="V74" i="6"/>
  <c r="P75" i="6"/>
  <c r="Q75" i="6"/>
  <c r="R75" i="6"/>
  <c r="S75" i="6"/>
  <c r="T75" i="6"/>
  <c r="U75" i="6"/>
  <c r="V75" i="6"/>
  <c r="P76" i="6"/>
  <c r="Q76" i="6"/>
  <c r="R76" i="6"/>
  <c r="S76" i="6"/>
  <c r="T76" i="6"/>
  <c r="U76" i="6"/>
  <c r="V76" i="6"/>
  <c r="P77" i="6"/>
  <c r="Q77" i="6"/>
  <c r="R77" i="6"/>
  <c r="S77" i="6"/>
  <c r="T77" i="6"/>
  <c r="U77" i="6"/>
  <c r="V77" i="6"/>
  <c r="P78" i="6"/>
  <c r="Q78" i="6"/>
  <c r="R78" i="6"/>
  <c r="S78" i="6"/>
  <c r="T78" i="6"/>
  <c r="U78" i="6"/>
  <c r="V78" i="6"/>
  <c r="P79" i="6"/>
  <c r="Q79" i="6"/>
  <c r="R79" i="6"/>
  <c r="S79" i="6"/>
  <c r="T79" i="6"/>
  <c r="U79" i="6"/>
  <c r="V79" i="6"/>
  <c r="P80" i="6"/>
  <c r="Q80" i="6"/>
  <c r="R80" i="6"/>
  <c r="S80" i="6"/>
  <c r="T80" i="6"/>
  <c r="U80" i="6"/>
  <c r="V80" i="6"/>
  <c r="P81" i="6"/>
  <c r="Q81" i="6"/>
  <c r="R81" i="6"/>
  <c r="S81" i="6"/>
  <c r="T81" i="6"/>
  <c r="U81" i="6"/>
  <c r="V81" i="6"/>
  <c r="P82" i="6"/>
  <c r="Q82" i="6"/>
  <c r="R82" i="6"/>
  <c r="S82" i="6"/>
  <c r="T82" i="6"/>
  <c r="U82" i="6"/>
  <c r="V82" i="6"/>
  <c r="P83" i="6"/>
  <c r="Q83" i="6"/>
  <c r="R83" i="6"/>
  <c r="S83" i="6"/>
  <c r="T83" i="6"/>
  <c r="U83" i="6"/>
  <c r="V83" i="6"/>
  <c r="P84" i="6"/>
  <c r="Q84" i="6"/>
  <c r="R84" i="6"/>
  <c r="S84" i="6"/>
  <c r="T84" i="6"/>
  <c r="U84" i="6"/>
  <c r="V84" i="6"/>
  <c r="P85" i="6"/>
  <c r="Q85" i="6"/>
  <c r="R85" i="6"/>
  <c r="S85" i="6"/>
  <c r="T85" i="6"/>
  <c r="U85" i="6"/>
  <c r="V85" i="6"/>
  <c r="P86" i="6"/>
  <c r="Q86" i="6"/>
  <c r="R86" i="6"/>
  <c r="S86" i="6"/>
  <c r="T86" i="6"/>
  <c r="U86" i="6"/>
  <c r="V86" i="6"/>
  <c r="P87" i="6"/>
  <c r="Q87" i="6"/>
  <c r="R87" i="6"/>
  <c r="S87" i="6"/>
  <c r="T87" i="6"/>
  <c r="U87" i="6"/>
  <c r="V87" i="6"/>
  <c r="P88" i="6"/>
  <c r="Q88" i="6"/>
  <c r="R88" i="6"/>
  <c r="S88" i="6"/>
  <c r="T88" i="6"/>
  <c r="U88" i="6"/>
  <c r="V88" i="6"/>
  <c r="P89" i="6"/>
  <c r="Q89" i="6"/>
  <c r="R89" i="6"/>
  <c r="S89" i="6"/>
  <c r="T89" i="6"/>
  <c r="U89" i="6"/>
  <c r="V89" i="6"/>
  <c r="P90" i="6"/>
  <c r="Q90" i="6"/>
  <c r="R90" i="6"/>
  <c r="S90" i="6"/>
  <c r="T90" i="6"/>
  <c r="U90" i="6"/>
  <c r="V90" i="6"/>
  <c r="P91" i="6"/>
  <c r="Q91" i="6"/>
  <c r="R91" i="6"/>
  <c r="S91" i="6"/>
  <c r="T91" i="6"/>
  <c r="U91" i="6"/>
  <c r="V91" i="6"/>
  <c r="P92" i="6"/>
  <c r="Q92" i="6"/>
  <c r="R92" i="6"/>
  <c r="S92" i="6"/>
  <c r="T92" i="6"/>
  <c r="U92" i="6"/>
  <c r="V92" i="6"/>
  <c r="P93" i="6"/>
  <c r="Q93" i="6"/>
  <c r="R93" i="6"/>
  <c r="S93" i="6"/>
  <c r="T93" i="6"/>
  <c r="U93" i="6"/>
  <c r="V93" i="6"/>
  <c r="P94" i="6"/>
  <c r="Q94" i="6"/>
  <c r="R94" i="6"/>
  <c r="S94" i="6"/>
  <c r="T94" i="6"/>
  <c r="U94" i="6"/>
  <c r="V94" i="6"/>
  <c r="P95" i="6"/>
  <c r="Q95" i="6"/>
  <c r="R95" i="6"/>
  <c r="S95" i="6"/>
  <c r="T95" i="6"/>
  <c r="U95" i="6"/>
  <c r="V95" i="6"/>
  <c r="P96" i="6"/>
  <c r="Q96" i="6"/>
  <c r="R96" i="6"/>
  <c r="S96" i="6"/>
  <c r="T96" i="6"/>
  <c r="U96" i="6"/>
  <c r="V96" i="6"/>
  <c r="P97" i="6"/>
  <c r="Q97" i="6"/>
  <c r="R97" i="6"/>
  <c r="S97" i="6"/>
  <c r="T97" i="6"/>
  <c r="U97" i="6"/>
  <c r="V97" i="6"/>
  <c r="P98" i="6"/>
  <c r="Q98" i="6"/>
  <c r="R98" i="6"/>
  <c r="S98" i="6"/>
  <c r="T98" i="6"/>
  <c r="U98" i="6"/>
  <c r="V98" i="6"/>
  <c r="P99" i="6"/>
  <c r="Q99" i="6"/>
  <c r="R99" i="6"/>
  <c r="S99" i="6"/>
  <c r="T99" i="6"/>
  <c r="U99" i="6"/>
  <c r="V99" i="6"/>
  <c r="P100" i="6"/>
  <c r="Q100" i="6"/>
  <c r="R100" i="6"/>
  <c r="S100" i="6"/>
  <c r="T100" i="6"/>
  <c r="U100" i="6"/>
  <c r="V100" i="6"/>
  <c r="P101" i="6"/>
  <c r="Q101" i="6"/>
  <c r="R101" i="6"/>
  <c r="S101" i="6"/>
  <c r="T101" i="6"/>
  <c r="U101" i="6"/>
  <c r="V101" i="6"/>
  <c r="P102" i="6"/>
  <c r="Q102" i="6"/>
  <c r="R102" i="6"/>
  <c r="S102" i="6"/>
  <c r="T102" i="6"/>
  <c r="U102" i="6"/>
  <c r="V102" i="6"/>
  <c r="P103" i="6"/>
  <c r="Q103" i="6"/>
  <c r="R103" i="6"/>
  <c r="S103" i="6"/>
  <c r="T103" i="6"/>
  <c r="U103" i="6"/>
  <c r="V103" i="6"/>
  <c r="P104" i="6"/>
  <c r="Q104" i="6"/>
  <c r="R104" i="6"/>
  <c r="S104" i="6"/>
  <c r="T104" i="6"/>
  <c r="U104" i="6"/>
  <c r="V104" i="6"/>
  <c r="P105" i="6"/>
  <c r="Q105" i="6"/>
  <c r="R105" i="6"/>
  <c r="S105" i="6"/>
  <c r="T105" i="6"/>
  <c r="U105" i="6"/>
  <c r="V105" i="6"/>
  <c r="P106" i="6"/>
  <c r="Q106" i="6"/>
  <c r="R106" i="6"/>
  <c r="S106" i="6"/>
  <c r="T106" i="6"/>
  <c r="U106" i="6"/>
  <c r="V106" i="6"/>
  <c r="P107" i="6"/>
  <c r="Q107" i="6"/>
  <c r="R107" i="6"/>
  <c r="S107" i="6"/>
  <c r="T107" i="6"/>
  <c r="U107" i="6"/>
  <c r="V107" i="6"/>
  <c r="P108" i="6"/>
  <c r="Q108" i="6"/>
  <c r="R108" i="6"/>
  <c r="S108" i="6"/>
  <c r="T108" i="6"/>
  <c r="U108" i="6"/>
  <c r="V108" i="6"/>
  <c r="P109" i="6"/>
  <c r="Q109" i="6"/>
  <c r="R109" i="6"/>
  <c r="S109" i="6"/>
  <c r="T109" i="6"/>
  <c r="U109" i="6"/>
  <c r="V109" i="6"/>
  <c r="P110" i="6"/>
  <c r="Q110" i="6"/>
  <c r="R110" i="6"/>
  <c r="S110" i="6"/>
  <c r="T110" i="6"/>
  <c r="U110" i="6"/>
  <c r="V110" i="6"/>
  <c r="P111" i="6"/>
  <c r="Q111" i="6"/>
  <c r="R111" i="6"/>
  <c r="S111" i="6"/>
  <c r="T111" i="6"/>
  <c r="U111" i="6"/>
  <c r="V111" i="6"/>
  <c r="P112" i="6"/>
  <c r="Q112" i="6"/>
  <c r="R112" i="6"/>
  <c r="S112" i="6"/>
  <c r="T112" i="6"/>
  <c r="U112" i="6"/>
  <c r="V112" i="6"/>
  <c r="P113" i="6"/>
  <c r="Q113" i="6"/>
  <c r="R113" i="6"/>
  <c r="S113" i="6"/>
  <c r="T113" i="6"/>
  <c r="U113" i="6"/>
  <c r="V113" i="6"/>
  <c r="P114" i="6"/>
  <c r="Q114" i="6"/>
  <c r="R114" i="6"/>
  <c r="S114" i="6"/>
  <c r="T114" i="6"/>
  <c r="U114" i="6"/>
  <c r="V114" i="6"/>
  <c r="P115" i="6"/>
  <c r="Q115" i="6"/>
  <c r="R115" i="6"/>
  <c r="S115" i="6"/>
  <c r="T115" i="6"/>
  <c r="U115" i="6"/>
  <c r="V115" i="6"/>
  <c r="P116" i="6"/>
  <c r="Q116" i="6"/>
  <c r="R116" i="6"/>
  <c r="S116" i="6"/>
  <c r="T116" i="6"/>
  <c r="U116" i="6"/>
  <c r="V116" i="6"/>
  <c r="P117" i="6"/>
  <c r="Q117" i="6"/>
  <c r="R117" i="6"/>
  <c r="S117" i="6"/>
  <c r="T117" i="6"/>
  <c r="U117" i="6"/>
  <c r="V117" i="6"/>
  <c r="P118" i="6"/>
  <c r="Q118" i="6"/>
  <c r="R118" i="6"/>
  <c r="S118" i="6"/>
  <c r="T118" i="6"/>
  <c r="U118" i="6"/>
  <c r="V118" i="6"/>
  <c r="P119" i="6"/>
  <c r="Q119" i="6"/>
  <c r="R119" i="6"/>
  <c r="S119" i="6"/>
  <c r="T119" i="6"/>
  <c r="U119" i="6"/>
  <c r="V119" i="6"/>
  <c r="P120" i="6"/>
  <c r="Q120" i="6"/>
  <c r="R120" i="6"/>
  <c r="S120" i="6"/>
  <c r="T120" i="6"/>
  <c r="U120" i="6"/>
  <c r="V120" i="6"/>
  <c r="P121" i="6"/>
  <c r="Q121" i="6"/>
  <c r="R121" i="6"/>
  <c r="S121" i="6"/>
  <c r="T121" i="6"/>
  <c r="U121" i="6"/>
  <c r="V121" i="6"/>
  <c r="P122" i="6"/>
  <c r="Q122" i="6"/>
  <c r="R122" i="6"/>
  <c r="S122" i="6"/>
  <c r="T122" i="6"/>
  <c r="U122" i="6"/>
  <c r="V122" i="6"/>
  <c r="P123" i="6"/>
  <c r="Q123" i="6"/>
  <c r="R123" i="6"/>
  <c r="S123" i="6"/>
  <c r="T123" i="6"/>
  <c r="U123" i="6"/>
  <c r="V123" i="6"/>
  <c r="P124" i="6"/>
  <c r="Q124" i="6"/>
  <c r="R124" i="6"/>
  <c r="S124" i="6"/>
  <c r="T124" i="6"/>
  <c r="U124" i="6"/>
  <c r="V124" i="6"/>
  <c r="P125" i="6"/>
  <c r="Q125" i="6"/>
  <c r="R125" i="6"/>
  <c r="S125" i="6"/>
  <c r="T125" i="6"/>
  <c r="U125" i="6"/>
  <c r="V125" i="6"/>
  <c r="P126" i="6"/>
  <c r="Q126" i="6"/>
  <c r="R126" i="6"/>
  <c r="S126" i="6"/>
  <c r="T126" i="6"/>
  <c r="U126" i="6"/>
  <c r="V126" i="6"/>
  <c r="P127" i="6"/>
  <c r="Q127" i="6"/>
  <c r="R127" i="6"/>
  <c r="S127" i="6"/>
  <c r="T127" i="6"/>
  <c r="U127" i="6"/>
  <c r="V127" i="6"/>
  <c r="P128" i="6"/>
  <c r="Q128" i="6"/>
  <c r="R128" i="6"/>
  <c r="S128" i="6"/>
  <c r="T128" i="6"/>
  <c r="U128" i="6"/>
  <c r="V128" i="6"/>
  <c r="P129" i="6"/>
  <c r="Q129" i="6"/>
  <c r="R129" i="6"/>
  <c r="S129" i="6"/>
  <c r="T129" i="6"/>
  <c r="U129" i="6"/>
  <c r="V129" i="6"/>
  <c r="P130" i="6"/>
  <c r="Q130" i="6"/>
  <c r="R130" i="6"/>
  <c r="S130" i="6"/>
  <c r="T130" i="6"/>
  <c r="U130" i="6"/>
  <c r="V130" i="6"/>
  <c r="P131" i="6"/>
  <c r="Q131" i="6"/>
  <c r="R131" i="6"/>
  <c r="S131" i="6"/>
  <c r="T131" i="6"/>
  <c r="U131" i="6"/>
  <c r="V131" i="6"/>
  <c r="P132" i="6"/>
  <c r="Q132" i="6"/>
  <c r="R132" i="6"/>
  <c r="S132" i="6"/>
  <c r="T132" i="6"/>
  <c r="U132" i="6"/>
  <c r="V132" i="6"/>
  <c r="P133" i="6"/>
  <c r="Q133" i="6"/>
  <c r="R133" i="6"/>
  <c r="S133" i="6"/>
  <c r="T133" i="6"/>
  <c r="U133" i="6"/>
  <c r="V133" i="6"/>
  <c r="P134" i="6"/>
  <c r="Q134" i="6"/>
  <c r="R134" i="6"/>
  <c r="S134" i="6"/>
  <c r="T134" i="6"/>
  <c r="U134" i="6"/>
  <c r="V134" i="6"/>
  <c r="P135" i="6"/>
  <c r="Q135" i="6"/>
  <c r="R135" i="6"/>
  <c r="S135" i="6"/>
  <c r="T135" i="6"/>
  <c r="U135" i="6"/>
  <c r="V135" i="6"/>
  <c r="P136" i="6"/>
  <c r="Q136" i="6"/>
  <c r="R136" i="6"/>
  <c r="S136" i="6"/>
  <c r="T136" i="6"/>
  <c r="U136" i="6"/>
  <c r="V136" i="6"/>
  <c r="P137" i="6"/>
  <c r="Q137" i="6"/>
  <c r="R137" i="6"/>
  <c r="S137" i="6"/>
  <c r="T137" i="6"/>
  <c r="U137" i="6"/>
  <c r="V137" i="6"/>
  <c r="P138" i="6"/>
  <c r="Q138" i="6"/>
  <c r="R138" i="6"/>
  <c r="S138" i="6"/>
  <c r="T138" i="6"/>
  <c r="U138" i="6"/>
  <c r="V138" i="6"/>
  <c r="P139" i="6"/>
  <c r="Q139" i="6"/>
  <c r="R139" i="6"/>
  <c r="S139" i="6"/>
  <c r="T139" i="6"/>
  <c r="U139" i="6"/>
  <c r="V139" i="6"/>
  <c r="P140" i="6"/>
  <c r="Q140" i="6"/>
  <c r="R140" i="6"/>
  <c r="S140" i="6"/>
  <c r="T140" i="6"/>
  <c r="U140" i="6"/>
  <c r="V140" i="6"/>
  <c r="P141" i="6"/>
  <c r="Q141" i="6"/>
  <c r="R141" i="6"/>
  <c r="S141" i="6"/>
  <c r="T141" i="6"/>
  <c r="U141" i="6"/>
  <c r="V141" i="6"/>
  <c r="P142" i="6"/>
  <c r="Q142" i="6"/>
  <c r="R142" i="6"/>
  <c r="S142" i="6"/>
  <c r="T142" i="6"/>
  <c r="U142" i="6"/>
  <c r="V142" i="6"/>
  <c r="P143" i="6"/>
  <c r="Q143" i="6"/>
  <c r="R143" i="6"/>
  <c r="S143" i="6"/>
  <c r="T143" i="6"/>
  <c r="U143" i="6"/>
  <c r="V143" i="6"/>
  <c r="P144" i="6"/>
  <c r="Q144" i="6"/>
  <c r="R144" i="6"/>
  <c r="S144" i="6"/>
  <c r="T144" i="6"/>
  <c r="U144" i="6"/>
  <c r="V144" i="6"/>
  <c r="P145" i="6"/>
  <c r="Q145" i="6"/>
  <c r="R145" i="6"/>
  <c r="S145" i="6"/>
  <c r="T145" i="6"/>
  <c r="U145" i="6"/>
  <c r="V145" i="6"/>
  <c r="P146" i="6"/>
  <c r="Q146" i="6"/>
  <c r="R146" i="6"/>
  <c r="S146" i="6"/>
  <c r="T146" i="6"/>
  <c r="U146" i="6"/>
  <c r="V146" i="6"/>
  <c r="P147" i="6"/>
  <c r="Q147" i="6"/>
  <c r="R147" i="6"/>
  <c r="S147" i="6"/>
  <c r="T147" i="6"/>
  <c r="U147" i="6"/>
  <c r="V147" i="6"/>
  <c r="P148" i="6"/>
  <c r="Q148" i="6"/>
  <c r="R148" i="6"/>
  <c r="S148" i="6"/>
  <c r="T148" i="6"/>
  <c r="U148" i="6"/>
  <c r="V148" i="6"/>
  <c r="P149" i="6"/>
  <c r="Q149" i="6"/>
  <c r="R149" i="6"/>
  <c r="S149" i="6"/>
  <c r="T149" i="6"/>
  <c r="U149" i="6"/>
  <c r="V149" i="6"/>
  <c r="P150" i="6"/>
  <c r="Q150" i="6"/>
  <c r="R150" i="6"/>
  <c r="S150" i="6"/>
  <c r="T150" i="6"/>
  <c r="U150" i="6"/>
  <c r="V150" i="6"/>
  <c r="P151" i="6"/>
  <c r="Q151" i="6"/>
  <c r="R151" i="6"/>
  <c r="S151" i="6"/>
  <c r="T151" i="6"/>
  <c r="U151" i="6"/>
  <c r="V151" i="6"/>
  <c r="P152" i="6"/>
  <c r="Q152" i="6"/>
  <c r="R152" i="6"/>
  <c r="S152" i="6"/>
  <c r="T152" i="6"/>
  <c r="U152" i="6"/>
  <c r="V152" i="6"/>
  <c r="P153" i="6"/>
  <c r="Q153" i="6"/>
  <c r="R153" i="6"/>
  <c r="S153" i="6"/>
  <c r="T153" i="6"/>
  <c r="U153" i="6"/>
  <c r="V153" i="6"/>
  <c r="P154" i="6"/>
  <c r="Q154" i="6"/>
  <c r="R154" i="6"/>
  <c r="S154" i="6"/>
  <c r="T154" i="6"/>
  <c r="U154" i="6"/>
  <c r="V154" i="6"/>
  <c r="P155" i="6"/>
  <c r="Q155" i="6"/>
  <c r="R155" i="6"/>
  <c r="S155" i="6"/>
  <c r="T155" i="6"/>
  <c r="U155" i="6"/>
  <c r="V155" i="6"/>
  <c r="P156" i="6"/>
  <c r="Q156" i="6"/>
  <c r="R156" i="6"/>
  <c r="S156" i="6"/>
  <c r="T156" i="6"/>
  <c r="U156" i="6"/>
  <c r="V156" i="6"/>
  <c r="P157" i="6"/>
  <c r="Q157" i="6"/>
  <c r="R157" i="6"/>
  <c r="S157" i="6"/>
  <c r="T157" i="6"/>
  <c r="U157" i="6"/>
  <c r="V157" i="6"/>
  <c r="Q2" i="6"/>
  <c r="R2" i="6"/>
  <c r="S2" i="6"/>
  <c r="T2" i="6"/>
  <c r="U2" i="6"/>
  <c r="P2" i="6"/>
  <c r="AG3" i="1"/>
  <c r="AG4" i="1"/>
  <c r="AG5" i="1"/>
  <c r="AG6" i="1"/>
  <c r="AG7" i="1"/>
  <c r="AG8" i="1"/>
  <c r="AG9" i="1"/>
  <c r="AG10" i="1"/>
  <c r="AG11" i="1"/>
  <c r="AG12" i="1"/>
  <c r="AG13" i="1"/>
  <c r="AE15" i="4" s="1"/>
  <c r="AE14" i="5" s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E63" i="4" s="1"/>
  <c r="AE62" i="5" s="1"/>
  <c r="AG62" i="1"/>
  <c r="AG63" i="1"/>
  <c r="AG64" i="1"/>
  <c r="AG65" i="1"/>
  <c r="AG66" i="1"/>
  <c r="AG67" i="1"/>
  <c r="AG68" i="1"/>
  <c r="AG69" i="1"/>
  <c r="AE71" i="4" s="1"/>
  <c r="AE70" i="5" s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E95" i="4" s="1"/>
  <c r="AE94" i="5" s="1"/>
  <c r="AG94" i="1"/>
  <c r="AG95" i="1"/>
  <c r="AG96" i="1"/>
  <c r="AG97" i="1"/>
  <c r="AG98" i="1"/>
  <c r="AG99" i="1"/>
  <c r="AG100" i="1"/>
  <c r="AG101" i="1"/>
  <c r="AE103" i="4" s="1"/>
  <c r="AE102" i="5" s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E127" i="4" s="1"/>
  <c r="AE126" i="5" s="1"/>
  <c r="AG126" i="1"/>
  <c r="AG127" i="1"/>
  <c r="AG128" i="1"/>
  <c r="AG129" i="1"/>
  <c r="AG130" i="1"/>
  <c r="AG131" i="1"/>
  <c r="AG132" i="1"/>
  <c r="AG133" i="1"/>
  <c r="AE135" i="4" s="1"/>
  <c r="AE134" i="5" s="1"/>
  <c r="AG134" i="1"/>
  <c r="AG135" i="1"/>
  <c r="AG136" i="1"/>
  <c r="AG137" i="1"/>
  <c r="AG138" i="1"/>
  <c r="AG139" i="1"/>
  <c r="AG140" i="1"/>
  <c r="AE142" i="4" s="1"/>
  <c r="AE141" i="5" s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E159" i="4" s="1"/>
  <c r="AE158" i="5" s="1"/>
  <c r="AG158" i="1"/>
  <c r="AG2" i="1"/>
  <c r="AN2" i="1" s="1"/>
  <c r="AB10" i="22" l="1"/>
  <c r="AC9" i="22"/>
  <c r="AH7" i="22"/>
  <c r="BD3" i="14"/>
  <c r="BC4" i="14"/>
  <c r="BD4" i="14" s="1" a="1"/>
  <c r="AB5" i="14"/>
  <c r="AD5" i="14" s="1"/>
  <c r="BB5" i="14"/>
  <c r="AV5" i="14"/>
  <c r="AW5" i="14" s="1"/>
  <c r="AA5" i="14"/>
  <c r="AC5" i="14" s="1"/>
  <c r="AE5" i="14" s="1"/>
  <c r="AS8" i="14"/>
  <c r="AT7" i="14"/>
  <c r="AY7" i="14" s="1"/>
  <c r="AZ7" i="14" s="1"/>
  <c r="AU5" i="14"/>
  <c r="AG4" i="14"/>
  <c r="AH4" i="14" s="1"/>
  <c r="AI4" i="14" s="1"/>
  <c r="AJ4" i="14" s="1"/>
  <c r="AK4" i="14" s="1"/>
  <c r="AF5" i="14"/>
  <c r="Y7" i="14"/>
  <c r="Z6" i="14"/>
  <c r="AE17" i="4"/>
  <c r="AE16" i="5" s="1"/>
  <c r="AE118" i="4"/>
  <c r="AE117" i="5" s="1"/>
  <c r="AE102" i="4"/>
  <c r="AE101" i="5" s="1"/>
  <c r="AE86" i="4"/>
  <c r="AE85" i="5" s="1"/>
  <c r="AE46" i="4"/>
  <c r="AE45" i="5" s="1"/>
  <c r="AE158" i="4"/>
  <c r="AE157" i="5" s="1"/>
  <c r="AE134" i="4"/>
  <c r="AE133" i="5" s="1"/>
  <c r="AE30" i="4"/>
  <c r="AE29" i="5" s="1"/>
  <c r="AE14" i="4"/>
  <c r="AE13" i="5" s="1"/>
  <c r="AE130" i="4"/>
  <c r="AE129" i="5" s="1"/>
  <c r="AE62" i="4"/>
  <c r="AE61" i="5" s="1"/>
  <c r="AE114" i="4"/>
  <c r="AE113" i="5" s="1"/>
  <c r="AE39" i="4"/>
  <c r="AE38" i="5" s="1"/>
  <c r="AE32" i="4"/>
  <c r="AE31" i="5" s="1"/>
  <c r="AE8" i="4"/>
  <c r="AE7" i="5" s="1"/>
  <c r="AE128" i="4"/>
  <c r="AE127" i="5" s="1"/>
  <c r="AE90" i="4"/>
  <c r="AE89" i="5" s="1"/>
  <c r="AE64" i="4"/>
  <c r="AE63" i="5" s="1"/>
  <c r="AE146" i="4"/>
  <c r="AE145" i="5" s="1"/>
  <c r="AE88" i="4"/>
  <c r="AE87" i="5" s="1"/>
  <c r="AE31" i="4"/>
  <c r="AE30" i="5" s="1"/>
  <c r="AE145" i="4"/>
  <c r="AE144" i="5" s="1"/>
  <c r="AE7" i="4"/>
  <c r="AE6" i="5" s="1"/>
  <c r="AE144" i="4"/>
  <c r="AE143" i="5" s="1"/>
  <c r="AE80" i="4"/>
  <c r="AE79" i="5" s="1"/>
  <c r="AE56" i="4"/>
  <c r="AE55" i="5" s="1"/>
  <c r="AE24" i="4"/>
  <c r="AE23" i="5" s="1"/>
  <c r="AE87" i="4"/>
  <c r="AE86" i="5" s="1"/>
  <c r="AE55" i="4"/>
  <c r="AE54" i="5" s="1"/>
  <c r="AE104" i="4"/>
  <c r="AE103" i="5" s="1"/>
  <c r="AE74" i="4"/>
  <c r="AE73" i="5" s="1"/>
  <c r="AE48" i="4"/>
  <c r="AE47" i="5" s="1"/>
  <c r="AE23" i="4"/>
  <c r="AE22" i="5" s="1"/>
  <c r="AE73" i="4"/>
  <c r="AE72" i="5" s="1"/>
  <c r="AE160" i="4"/>
  <c r="AE159" i="5" s="1"/>
  <c r="AE72" i="4"/>
  <c r="AE71" i="5" s="1"/>
  <c r="AE40" i="4"/>
  <c r="AE39" i="5" s="1"/>
  <c r="AE16" i="4"/>
  <c r="AE15" i="5" s="1"/>
  <c r="AD84" i="4"/>
  <c r="AD83" i="5" s="1"/>
  <c r="AE43" i="4"/>
  <c r="AE42" i="5" s="1"/>
  <c r="AE35" i="4"/>
  <c r="AE34" i="5" s="1"/>
  <c r="AE11" i="4"/>
  <c r="AE10" i="5" s="1"/>
  <c r="AE65" i="4"/>
  <c r="AE64" i="5" s="1"/>
  <c r="AE57" i="4"/>
  <c r="AE56" i="5" s="1"/>
  <c r="AE33" i="4"/>
  <c r="AE32" i="5" s="1"/>
  <c r="AE157" i="4"/>
  <c r="AE156" i="5" s="1"/>
  <c r="AE149" i="4"/>
  <c r="AE148" i="5" s="1"/>
  <c r="AE141" i="4"/>
  <c r="AE140" i="5" s="1"/>
  <c r="AE133" i="4"/>
  <c r="AE132" i="5" s="1"/>
  <c r="AE125" i="4"/>
  <c r="AE124" i="5" s="1"/>
  <c r="AE117" i="4"/>
  <c r="AE116" i="5" s="1"/>
  <c r="AE109" i="4"/>
  <c r="AE108" i="5" s="1"/>
  <c r="AE101" i="4"/>
  <c r="AE100" i="5" s="1"/>
  <c r="AE93" i="4"/>
  <c r="AE92" i="5" s="1"/>
  <c r="AE85" i="4"/>
  <c r="AE84" i="5" s="1"/>
  <c r="AE77" i="4"/>
  <c r="AE76" i="5" s="1"/>
  <c r="AE69" i="4"/>
  <c r="AE68" i="5" s="1"/>
  <c r="AE61" i="4"/>
  <c r="AE60" i="5" s="1"/>
  <c r="AE53" i="4"/>
  <c r="AE52" i="5" s="1"/>
  <c r="AE45" i="4"/>
  <c r="AE44" i="5" s="1"/>
  <c r="AE37" i="4"/>
  <c r="AE36" i="5" s="1"/>
  <c r="AE29" i="4"/>
  <c r="AE28" i="5" s="1"/>
  <c r="AE21" i="4"/>
  <c r="AE20" i="5" s="1"/>
  <c r="AE22" i="4"/>
  <c r="AE21" i="5" s="1"/>
  <c r="AE13" i="4"/>
  <c r="AE12" i="5" s="1"/>
  <c r="AE5" i="4"/>
  <c r="AE4" i="5" s="1"/>
  <c r="AE147" i="4"/>
  <c r="AE146" i="5" s="1"/>
  <c r="AE120" i="4"/>
  <c r="AE119" i="5" s="1"/>
  <c r="AE105" i="4"/>
  <c r="AE104" i="5" s="1"/>
  <c r="AE91" i="4"/>
  <c r="AE90" i="5" s="1"/>
  <c r="AE78" i="4"/>
  <c r="AE77" i="5" s="1"/>
  <c r="AE49" i="4"/>
  <c r="AE48" i="5" s="1"/>
  <c r="AE34" i="4"/>
  <c r="AE33" i="5" s="1"/>
  <c r="AE19" i="4"/>
  <c r="AE18" i="5" s="1"/>
  <c r="AE6" i="4"/>
  <c r="AE5" i="5" s="1"/>
  <c r="AE115" i="4"/>
  <c r="AE114" i="5" s="1"/>
  <c r="AE59" i="4"/>
  <c r="AE58" i="5" s="1"/>
  <c r="AE131" i="4"/>
  <c r="AE130" i="5" s="1"/>
  <c r="AE42" i="4"/>
  <c r="AE41" i="5" s="1"/>
  <c r="AE153" i="4"/>
  <c r="AE152" i="5" s="1"/>
  <c r="AE129" i="4"/>
  <c r="AE128" i="5" s="1"/>
  <c r="AE121" i="4"/>
  <c r="AE120" i="5" s="1"/>
  <c r="AE97" i="4"/>
  <c r="AE96" i="5" s="1"/>
  <c r="AE89" i="4"/>
  <c r="AE88" i="5" s="1"/>
  <c r="AE26" i="4"/>
  <c r="AE25" i="5" s="1"/>
  <c r="AE18" i="4"/>
  <c r="AE17" i="5" s="1"/>
  <c r="AE10" i="4"/>
  <c r="AE9" i="5" s="1"/>
  <c r="AE155" i="4"/>
  <c r="AE154" i="5" s="1"/>
  <c r="AE113" i="4"/>
  <c r="AE112" i="5" s="1"/>
  <c r="AE27" i="4"/>
  <c r="AE26" i="5" s="1"/>
  <c r="AE138" i="4"/>
  <c r="AE137" i="5" s="1"/>
  <c r="AE126" i="4"/>
  <c r="AE125" i="5" s="1"/>
  <c r="AE112" i="4"/>
  <c r="AE111" i="5" s="1"/>
  <c r="AE96" i="4"/>
  <c r="AE95" i="5" s="1"/>
  <c r="AE70" i="4"/>
  <c r="AE69" i="5" s="1"/>
  <c r="AE54" i="4"/>
  <c r="AE53" i="5" s="1"/>
  <c r="AE25" i="4"/>
  <c r="AE24" i="5" s="1"/>
  <c r="AE152" i="4"/>
  <c r="AE151" i="5" s="1"/>
  <c r="AE137" i="4"/>
  <c r="AE136" i="5" s="1"/>
  <c r="AE123" i="4"/>
  <c r="AE122" i="5" s="1"/>
  <c r="AE110" i="4"/>
  <c r="AE109" i="5" s="1"/>
  <c r="AE81" i="4"/>
  <c r="AE80" i="5" s="1"/>
  <c r="AE66" i="4"/>
  <c r="AE65" i="5" s="1"/>
  <c r="AE139" i="4"/>
  <c r="AE138" i="5" s="1"/>
  <c r="AE107" i="4"/>
  <c r="AE106" i="5" s="1"/>
  <c r="AE99" i="4"/>
  <c r="AE98" i="5" s="1"/>
  <c r="AE75" i="4"/>
  <c r="AE74" i="5" s="1"/>
  <c r="AE67" i="4"/>
  <c r="AE66" i="5" s="1"/>
  <c r="AE58" i="4"/>
  <c r="AE57" i="5" s="1"/>
  <c r="AE98" i="4"/>
  <c r="AE97" i="5" s="1"/>
  <c r="AE83" i="4"/>
  <c r="AE82" i="5" s="1"/>
  <c r="AE41" i="4"/>
  <c r="AE40" i="5" s="1"/>
  <c r="AE154" i="4"/>
  <c r="AE153" i="5" s="1"/>
  <c r="AE82" i="4"/>
  <c r="AE81" i="5" s="1"/>
  <c r="AE9" i="4"/>
  <c r="AE8" i="5" s="1"/>
  <c r="AE51" i="4"/>
  <c r="AE50" i="5" s="1"/>
  <c r="AE151" i="4"/>
  <c r="AE150" i="5" s="1"/>
  <c r="AE143" i="4"/>
  <c r="AE142" i="5" s="1"/>
  <c r="AE119" i="4"/>
  <c r="AE118" i="5" s="1"/>
  <c r="AE150" i="4"/>
  <c r="AE149" i="5" s="1"/>
  <c r="AE136" i="4"/>
  <c r="AE135" i="5" s="1"/>
  <c r="AE122" i="4"/>
  <c r="AE121" i="5" s="1"/>
  <c r="AE106" i="4"/>
  <c r="AE105" i="5" s="1"/>
  <c r="AE94" i="4"/>
  <c r="AE93" i="5" s="1"/>
  <c r="AE50" i="4"/>
  <c r="AE49" i="5" s="1"/>
  <c r="AE38" i="4"/>
  <c r="AE37" i="5" s="1"/>
  <c r="AE156" i="4"/>
  <c r="AE155" i="5" s="1"/>
  <c r="AE148" i="4"/>
  <c r="AE147" i="5" s="1"/>
  <c r="AE140" i="4"/>
  <c r="AE139" i="5" s="1"/>
  <c r="AE132" i="4"/>
  <c r="AE131" i="5" s="1"/>
  <c r="AE124" i="4"/>
  <c r="AE123" i="5" s="1"/>
  <c r="AE116" i="4"/>
  <c r="AE115" i="5" s="1"/>
  <c r="AE108" i="4"/>
  <c r="AE107" i="5" s="1"/>
  <c r="AE100" i="4"/>
  <c r="AE99" i="5" s="1"/>
  <c r="AE92" i="4"/>
  <c r="AE91" i="5" s="1"/>
  <c r="AE84" i="4"/>
  <c r="AE83" i="5" s="1"/>
  <c r="AE76" i="4"/>
  <c r="AE75" i="5" s="1"/>
  <c r="AE68" i="4"/>
  <c r="AE67" i="5" s="1"/>
  <c r="AE60" i="4"/>
  <c r="AE59" i="5" s="1"/>
  <c r="AE52" i="4"/>
  <c r="AE51" i="5" s="1"/>
  <c r="AE44" i="4"/>
  <c r="AE43" i="5" s="1"/>
  <c r="AE36" i="4"/>
  <c r="AE35" i="5" s="1"/>
  <c r="AE28" i="4"/>
  <c r="AE27" i="5" s="1"/>
  <c r="AE20" i="4"/>
  <c r="AE19" i="5" s="1"/>
  <c r="AE12" i="4"/>
  <c r="AE11" i="5" s="1"/>
  <c r="AE111" i="4"/>
  <c r="AE110" i="5" s="1"/>
  <c r="AE79" i="4"/>
  <c r="AE78" i="5" s="1"/>
  <c r="AE47" i="4"/>
  <c r="AE46" i="5" s="1"/>
  <c r="T5" i="5"/>
  <c r="N4" i="13" s="1"/>
  <c r="AM3" i="1"/>
  <c r="AM4" i="1" s="1"/>
  <c r="AM5" i="1" s="1"/>
  <c r="AM6" i="1" s="1"/>
  <c r="AM7" i="1" s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D5" i="4"/>
  <c r="AD4" i="5" s="1"/>
  <c r="AD153" i="4"/>
  <c r="AD152" i="5" s="1"/>
  <c r="AD145" i="4"/>
  <c r="AD144" i="5" s="1"/>
  <c r="AD137" i="4"/>
  <c r="AD136" i="5" s="1"/>
  <c r="AD129" i="4"/>
  <c r="AD128" i="5" s="1"/>
  <c r="AD121" i="4"/>
  <c r="AD120" i="5" s="1"/>
  <c r="AD113" i="4"/>
  <c r="AD112" i="5" s="1"/>
  <c r="AD105" i="4"/>
  <c r="AD104" i="5" s="1"/>
  <c r="AD97" i="4"/>
  <c r="AD96" i="5" s="1"/>
  <c r="AD89" i="4"/>
  <c r="AD88" i="5" s="1"/>
  <c r="AD81" i="4"/>
  <c r="AD80" i="5" s="1"/>
  <c r="AD73" i="4"/>
  <c r="AD72" i="5" s="1"/>
  <c r="AD65" i="4"/>
  <c r="AD64" i="5" s="1"/>
  <c r="AD160" i="4"/>
  <c r="AD159" i="5" s="1"/>
  <c r="AD152" i="4"/>
  <c r="AD151" i="5" s="1"/>
  <c r="AD144" i="4"/>
  <c r="AD143" i="5" s="1"/>
  <c r="AD136" i="4"/>
  <c r="AD135" i="5" s="1"/>
  <c r="AD128" i="4"/>
  <c r="AD127" i="5" s="1"/>
  <c r="AD120" i="4"/>
  <c r="AD119" i="5" s="1"/>
  <c r="AD157" i="4"/>
  <c r="AD156" i="5" s="1"/>
  <c r="AD149" i="4"/>
  <c r="AD148" i="5" s="1"/>
  <c r="AD57" i="4"/>
  <c r="AD56" i="5" s="1"/>
  <c r="AD49" i="4"/>
  <c r="AD48" i="5" s="1"/>
  <c r="AD41" i="4"/>
  <c r="AD40" i="5" s="1"/>
  <c r="AD33" i="4"/>
  <c r="AD32" i="5" s="1"/>
  <c r="AD25" i="4"/>
  <c r="AD24" i="5" s="1"/>
  <c r="AD17" i="4"/>
  <c r="AD16" i="5" s="1"/>
  <c r="AD9" i="4"/>
  <c r="AD8" i="5" s="1"/>
  <c r="AD112" i="4"/>
  <c r="AD111" i="5" s="1"/>
  <c r="AD104" i="4"/>
  <c r="AD103" i="5" s="1"/>
  <c r="AD96" i="4"/>
  <c r="AD95" i="5" s="1"/>
  <c r="AD158" i="4"/>
  <c r="AD157" i="5" s="1"/>
  <c r="AD150" i="4"/>
  <c r="AD149" i="5" s="1"/>
  <c r="AD142" i="4"/>
  <c r="AD141" i="5" s="1"/>
  <c r="AD134" i="4"/>
  <c r="AD133" i="5" s="1"/>
  <c r="AD126" i="4"/>
  <c r="AD125" i="5" s="1"/>
  <c r="AD118" i="4"/>
  <c r="AD117" i="5" s="1"/>
  <c r="AD110" i="4"/>
  <c r="AD109" i="5" s="1"/>
  <c r="AD102" i="4"/>
  <c r="AD101" i="5" s="1"/>
  <c r="AD94" i="4"/>
  <c r="AD93" i="5" s="1"/>
  <c r="AD86" i="4"/>
  <c r="AD85" i="5" s="1"/>
  <c r="AD78" i="4"/>
  <c r="AD77" i="5" s="1"/>
  <c r="AD70" i="4"/>
  <c r="AD69" i="5" s="1"/>
  <c r="AD62" i="4"/>
  <c r="AD61" i="5" s="1"/>
  <c r="AD54" i="4"/>
  <c r="AD53" i="5" s="1"/>
  <c r="AD46" i="4"/>
  <c r="AD45" i="5" s="1"/>
  <c r="AD38" i="4"/>
  <c r="AD37" i="5" s="1"/>
  <c r="AD30" i="4"/>
  <c r="AD29" i="5" s="1"/>
  <c r="AD22" i="4"/>
  <c r="AD21" i="5" s="1"/>
  <c r="AD14" i="4"/>
  <c r="AD13" i="5" s="1"/>
  <c r="AD6" i="4"/>
  <c r="AD5" i="5" s="1"/>
  <c r="AD133" i="4"/>
  <c r="AD132" i="5" s="1"/>
  <c r="AD125" i="4"/>
  <c r="AD124" i="5" s="1"/>
  <c r="AD117" i="4"/>
  <c r="AD116" i="5" s="1"/>
  <c r="AD109" i="4"/>
  <c r="AD108" i="5" s="1"/>
  <c r="AD101" i="4"/>
  <c r="AD100" i="5" s="1"/>
  <c r="AD93" i="4"/>
  <c r="AD92" i="5" s="1"/>
  <c r="AD85" i="4"/>
  <c r="AD84" i="5" s="1"/>
  <c r="AD77" i="4"/>
  <c r="AD76" i="5" s="1"/>
  <c r="AD69" i="4"/>
  <c r="AD68" i="5" s="1"/>
  <c r="AD61" i="4"/>
  <c r="AD60" i="5" s="1"/>
  <c r="AD53" i="4"/>
  <c r="AD52" i="5" s="1"/>
  <c r="AD45" i="4"/>
  <c r="AD44" i="5" s="1"/>
  <c r="AD37" i="4"/>
  <c r="AD36" i="5" s="1"/>
  <c r="AD29" i="4"/>
  <c r="AD28" i="5" s="1"/>
  <c r="AD156" i="4"/>
  <c r="AD155" i="5" s="1"/>
  <c r="AD148" i="4"/>
  <c r="AD147" i="5" s="1"/>
  <c r="AD140" i="4"/>
  <c r="AD139" i="5" s="1"/>
  <c r="AD132" i="4"/>
  <c r="AD131" i="5" s="1"/>
  <c r="AD124" i="4"/>
  <c r="AD123" i="5" s="1"/>
  <c r="AD116" i="4"/>
  <c r="AD115" i="5" s="1"/>
  <c r="AD108" i="4"/>
  <c r="AD107" i="5" s="1"/>
  <c r="AD100" i="4"/>
  <c r="AD99" i="5" s="1"/>
  <c r="AD92" i="4"/>
  <c r="AD91" i="5" s="1"/>
  <c r="AD155" i="4"/>
  <c r="AD154" i="5" s="1"/>
  <c r="AD147" i="4"/>
  <c r="AD146" i="5" s="1"/>
  <c r="AD139" i="4"/>
  <c r="AD138" i="5" s="1"/>
  <c r="AD131" i="4"/>
  <c r="AD130" i="5" s="1"/>
  <c r="AD159" i="4"/>
  <c r="AD158" i="5" s="1"/>
  <c r="AD143" i="4"/>
  <c r="AD142" i="5" s="1"/>
  <c r="AD119" i="4"/>
  <c r="AD118" i="5" s="1"/>
  <c r="AD103" i="4"/>
  <c r="AD102" i="5" s="1"/>
  <c r="AD95" i="4"/>
  <c r="AD94" i="5" s="1"/>
  <c r="AD79" i="4"/>
  <c r="AD78" i="5" s="1"/>
  <c r="AD63" i="4"/>
  <c r="AD62" i="5" s="1"/>
  <c r="AD55" i="4"/>
  <c r="AD54" i="5" s="1"/>
  <c r="AD39" i="4"/>
  <c r="AD38" i="5" s="1"/>
  <c r="AD31" i="4"/>
  <c r="AD30" i="5" s="1"/>
  <c r="AD23" i="4"/>
  <c r="AD22" i="5" s="1"/>
  <c r="AD15" i="4"/>
  <c r="AD14" i="5" s="1"/>
  <c r="AD7" i="4"/>
  <c r="AD6" i="5" s="1"/>
  <c r="AD21" i="4"/>
  <c r="AD20" i="5" s="1"/>
  <c r="AD13" i="4"/>
  <c r="AD12" i="5" s="1"/>
  <c r="AD76" i="4"/>
  <c r="AD75" i="5" s="1"/>
  <c r="AD68" i="4"/>
  <c r="AD67" i="5" s="1"/>
  <c r="AD52" i="4"/>
  <c r="AD51" i="5" s="1"/>
  <c r="AD36" i="4"/>
  <c r="AD35" i="5" s="1"/>
  <c r="AD20" i="4"/>
  <c r="AD19" i="5" s="1"/>
  <c r="AD12" i="4"/>
  <c r="AD11" i="5" s="1"/>
  <c r="AD91" i="4"/>
  <c r="AD90" i="5" s="1"/>
  <c r="AD67" i="4"/>
  <c r="AD66" i="5" s="1"/>
  <c r="AD59" i="4"/>
  <c r="AD58" i="5" s="1"/>
  <c r="AD51" i="4"/>
  <c r="AD50" i="5" s="1"/>
  <c r="AD43" i="4"/>
  <c r="AD42" i="5" s="1"/>
  <c r="AD27" i="4"/>
  <c r="AD26" i="5" s="1"/>
  <c r="AD64" i="4"/>
  <c r="AD63" i="5" s="1"/>
  <c r="AD48" i="4"/>
  <c r="AD47" i="5" s="1"/>
  <c r="AD40" i="4"/>
  <c r="AD39" i="5" s="1"/>
  <c r="AD32" i="4"/>
  <c r="AD31" i="5" s="1"/>
  <c r="AD24" i="4"/>
  <c r="AD23" i="5" s="1"/>
  <c r="AD16" i="4"/>
  <c r="AD15" i="5" s="1"/>
  <c r="AD75" i="4"/>
  <c r="AD74" i="5" s="1"/>
  <c r="AL40" i="11"/>
  <c r="B40" i="20" s="1"/>
  <c r="AL141" i="11"/>
  <c r="B141" i="20" s="1"/>
  <c r="AL138" i="11"/>
  <c r="B138" i="20" s="1"/>
  <c r="AL16" i="11"/>
  <c r="B16" i="20" s="1"/>
  <c r="AL33" i="11"/>
  <c r="B33" i="20" s="1"/>
  <c r="AL58" i="11"/>
  <c r="B58" i="20" s="1"/>
  <c r="AL94" i="11"/>
  <c r="B94" i="20" s="1"/>
  <c r="AL47" i="11"/>
  <c r="B47" i="20" s="1"/>
  <c r="AL51" i="11"/>
  <c r="B51" i="20" s="1"/>
  <c r="AL9" i="11"/>
  <c r="B9" i="20" s="1"/>
  <c r="AL25" i="11"/>
  <c r="B25" i="20" s="1"/>
  <c r="AL134" i="11"/>
  <c r="B134" i="20" s="1"/>
  <c r="AL66" i="11"/>
  <c r="B66" i="20" s="1"/>
  <c r="AL122" i="11"/>
  <c r="B122" i="20" s="1"/>
  <c r="AL127" i="11"/>
  <c r="B127" i="20" s="1"/>
  <c r="AL144" i="11"/>
  <c r="B144" i="20" s="1"/>
  <c r="AL26" i="11"/>
  <c r="B26" i="20" s="1"/>
  <c r="AL62" i="11"/>
  <c r="B62" i="20" s="1"/>
  <c r="AL15" i="11"/>
  <c r="B15" i="20" s="1"/>
  <c r="AL19" i="11"/>
  <c r="B19" i="20" s="1"/>
  <c r="AL12" i="11"/>
  <c r="B12" i="20" s="1"/>
  <c r="AL5" i="11"/>
  <c r="B5" i="20" s="1"/>
  <c r="AL155" i="11"/>
  <c r="B155" i="20" s="1"/>
  <c r="AL56" i="11"/>
  <c r="B56" i="20" s="1"/>
  <c r="AL132" i="11"/>
  <c r="B132" i="20" s="1"/>
  <c r="AL115" i="11"/>
  <c r="B115" i="20" s="1"/>
  <c r="AL151" i="11"/>
  <c r="B151" i="20" s="1"/>
  <c r="AL98" i="11"/>
  <c r="B98" i="20" s="1"/>
  <c r="AL114" i="11"/>
  <c r="B114" i="20" s="1"/>
  <c r="AL119" i="11"/>
  <c r="B119" i="20" s="1"/>
  <c r="AL136" i="11"/>
  <c r="B136" i="20" s="1"/>
  <c r="AL10" i="11"/>
  <c r="B10" i="20" s="1"/>
  <c r="AL14" i="11"/>
  <c r="B14" i="20" s="1"/>
  <c r="AL7" i="11"/>
  <c r="B7" i="20" s="1"/>
  <c r="AL11" i="11"/>
  <c r="B11" i="20" s="1"/>
  <c r="AL4" i="11"/>
  <c r="B4" i="20" s="1"/>
  <c r="AL88" i="11"/>
  <c r="B88" i="20" s="1"/>
  <c r="AL29" i="11"/>
  <c r="B29" i="20" s="1"/>
  <c r="AL131" i="11"/>
  <c r="B131" i="20" s="1"/>
  <c r="AL22" i="11"/>
  <c r="B22" i="20" s="1"/>
  <c r="AL108" i="11"/>
  <c r="B108" i="20" s="1"/>
  <c r="AL96" i="11"/>
  <c r="B96" i="20" s="1"/>
  <c r="AL111" i="11"/>
  <c r="B111" i="20" s="1"/>
  <c r="AL128" i="11"/>
  <c r="B128" i="20" s="1"/>
  <c r="AL129" i="11"/>
  <c r="B129" i="20" s="1"/>
  <c r="AL95" i="11"/>
  <c r="B95" i="20" s="1"/>
  <c r="AL99" i="11"/>
  <c r="B99" i="20" s="1"/>
  <c r="AL3" i="11"/>
  <c r="B3" i="20" s="1"/>
  <c r="AL93" i="11"/>
  <c r="B93" i="20" s="1"/>
  <c r="AL139" i="11"/>
  <c r="B139" i="20" s="1"/>
  <c r="AL82" i="11"/>
  <c r="B82" i="20" s="1"/>
  <c r="AL44" i="11"/>
  <c r="B44" i="20" s="1"/>
  <c r="AL147" i="11"/>
  <c r="B147" i="20" s="1"/>
  <c r="AL54" i="11"/>
  <c r="B54" i="20" s="1"/>
  <c r="AL124" i="11"/>
  <c r="B124" i="20" s="1"/>
  <c r="AL80" i="11"/>
  <c r="B80" i="20" s="1"/>
  <c r="AL103" i="11"/>
  <c r="B103" i="20" s="1"/>
  <c r="AL112" i="11"/>
  <c r="B112" i="20" s="1"/>
  <c r="AL121" i="11"/>
  <c r="B121" i="20" s="1"/>
  <c r="AL79" i="11"/>
  <c r="B79" i="20" s="1"/>
  <c r="AL83" i="11"/>
  <c r="B83" i="20" s="1"/>
  <c r="AL84" i="11"/>
  <c r="B84" i="20" s="1"/>
  <c r="AL77" i="11"/>
  <c r="B77" i="20" s="1"/>
  <c r="AL50" i="11"/>
  <c r="B50" i="20" s="1"/>
  <c r="AL18" i="11"/>
  <c r="B18" i="20" s="1"/>
  <c r="AL152" i="11"/>
  <c r="B152" i="20" s="1"/>
  <c r="AL86" i="11"/>
  <c r="B86" i="20" s="1"/>
  <c r="AL153" i="11"/>
  <c r="B153" i="20" s="1"/>
  <c r="AL64" i="11"/>
  <c r="B64" i="20" s="1"/>
  <c r="AL81" i="11"/>
  <c r="B81" i="20" s="1"/>
  <c r="AL90" i="11"/>
  <c r="B90" i="20" s="1"/>
  <c r="AL113" i="11"/>
  <c r="B113" i="20" s="1"/>
  <c r="AL71" i="11"/>
  <c r="B71" i="20" s="1"/>
  <c r="AL75" i="11"/>
  <c r="B75" i="20" s="1"/>
  <c r="AL76" i="11"/>
  <c r="B76" i="20" s="1"/>
  <c r="AL69" i="11"/>
  <c r="B69" i="20" s="1"/>
  <c r="AL133" i="11"/>
  <c r="B133" i="20" s="1"/>
  <c r="AL117" i="11"/>
  <c r="B117" i="20" s="1"/>
  <c r="AL8" i="11"/>
  <c r="B8" i="20" s="1"/>
  <c r="AL109" i="11"/>
  <c r="B109" i="20" s="1"/>
  <c r="AL2" i="11"/>
  <c r="B2" i="20" s="1"/>
  <c r="AL32" i="11"/>
  <c r="B32" i="20" s="1"/>
  <c r="AL65" i="11"/>
  <c r="B65" i="20" s="1"/>
  <c r="AL74" i="11"/>
  <c r="B74" i="20" s="1"/>
  <c r="AL105" i="11"/>
  <c r="B105" i="20" s="1"/>
  <c r="AL63" i="11"/>
  <c r="B63" i="20" s="1"/>
  <c r="AL67" i="11"/>
  <c r="B67" i="20" s="1"/>
  <c r="AL68" i="11"/>
  <c r="B68" i="20" s="1"/>
  <c r="AL37" i="11"/>
  <c r="B37" i="20" s="1"/>
  <c r="AL41" i="11"/>
  <c r="B41" i="20" s="1"/>
  <c r="AL73" i="11"/>
  <c r="B73" i="20" s="1"/>
  <c r="AL72" i="11"/>
  <c r="B72" i="20" s="1"/>
  <c r="AL34" i="11"/>
  <c r="B34" i="20" s="1"/>
  <c r="AL130" i="11"/>
  <c r="B130" i="20" s="1"/>
  <c r="AL143" i="11"/>
  <c r="B143" i="20" s="1"/>
  <c r="AL17" i="11"/>
  <c r="B17" i="20" s="1"/>
  <c r="AL42" i="11"/>
  <c r="B42" i="20" s="1"/>
  <c r="AL78" i="11"/>
  <c r="B78" i="20" s="1"/>
  <c r="AL39" i="11"/>
  <c r="B39" i="20" s="1"/>
  <c r="AL35" i="11"/>
  <c r="B35" i="20" s="1"/>
  <c r="AL36" i="11"/>
  <c r="B36" i="20" s="1"/>
  <c r="AL21" i="11"/>
  <c r="B21" i="20" s="1"/>
  <c r="AL100" i="11"/>
  <c r="B100" i="20" s="1"/>
  <c r="AL70" i="11"/>
  <c r="B70" i="20" s="1"/>
  <c r="AL126" i="11"/>
  <c r="B126" i="20" s="1"/>
  <c r="AL6" i="11"/>
  <c r="B6" i="20" s="1"/>
  <c r="AL57" i="11"/>
  <c r="B57" i="20" s="1"/>
  <c r="AL118" i="11"/>
  <c r="B118" i="20" s="1"/>
  <c r="AL150" i="11"/>
  <c r="B150" i="20" s="1"/>
  <c r="AL146" i="11"/>
  <c r="B146" i="20" s="1"/>
  <c r="AL48" i="11"/>
  <c r="B48" i="20" s="1"/>
  <c r="AL97" i="11"/>
  <c r="B97" i="20" s="1"/>
  <c r="AL120" i="11"/>
  <c r="B120" i="20" s="1"/>
  <c r="AL145" i="11"/>
  <c r="B145" i="20" s="1"/>
  <c r="AL30" i="11"/>
  <c r="B30" i="20" s="1"/>
  <c r="AL31" i="11"/>
  <c r="B31" i="20" s="1"/>
  <c r="AL43" i="11"/>
  <c r="B43" i="20" s="1"/>
  <c r="AL52" i="11"/>
  <c r="B52" i="20" s="1"/>
  <c r="AL53" i="11"/>
  <c r="B53" i="20" s="1"/>
  <c r="AL157" i="11"/>
  <c r="B157" i="20" s="1"/>
  <c r="AL123" i="11"/>
  <c r="B123" i="20" s="1"/>
  <c r="AL142" i="11"/>
  <c r="B142" i="20" s="1"/>
  <c r="AL89" i="11"/>
  <c r="B89" i="20" s="1"/>
  <c r="AL102" i="11"/>
  <c r="B102" i="20" s="1"/>
  <c r="AL125" i="11"/>
  <c r="B125" i="20" s="1"/>
  <c r="AL140" i="11"/>
  <c r="B140" i="20" s="1"/>
  <c r="AL106" i="11"/>
  <c r="B106" i="20" s="1"/>
  <c r="AL135" i="11"/>
  <c r="B135" i="20" s="1"/>
  <c r="AL49" i="11"/>
  <c r="B49" i="20" s="1"/>
  <c r="AL104" i="11"/>
  <c r="B104" i="20" s="1"/>
  <c r="AL137" i="11"/>
  <c r="B137" i="20" s="1"/>
  <c r="AL46" i="11"/>
  <c r="B46" i="20" s="1"/>
  <c r="AL55" i="11"/>
  <c r="B55" i="20" s="1"/>
  <c r="AL91" i="11"/>
  <c r="B91" i="20" s="1"/>
  <c r="AL27" i="11"/>
  <c r="B27" i="20" s="1"/>
  <c r="AL60" i="11"/>
  <c r="B60" i="20" s="1"/>
  <c r="AL85" i="11"/>
  <c r="B85" i="20" s="1"/>
  <c r="AL13" i="11"/>
  <c r="B13" i="20" s="1"/>
  <c r="AL101" i="11"/>
  <c r="B101" i="20" s="1"/>
  <c r="AL24" i="11"/>
  <c r="B24" i="20" s="1"/>
  <c r="AL116" i="11"/>
  <c r="B116" i="20" s="1"/>
  <c r="AL87" i="11"/>
  <c r="B87" i="20" s="1"/>
  <c r="AL23" i="11"/>
  <c r="B23" i="20" s="1"/>
  <c r="AL59" i="11"/>
  <c r="B59" i="20" s="1"/>
  <c r="AL92" i="11"/>
  <c r="B92" i="20" s="1"/>
  <c r="AL20" i="11"/>
  <c r="B20" i="20" s="1"/>
  <c r="AL45" i="11"/>
  <c r="B45" i="20" s="1"/>
  <c r="AL107" i="11"/>
  <c r="B107" i="20" s="1"/>
  <c r="AL38" i="11"/>
  <c r="B38" i="20" s="1"/>
  <c r="AL149" i="11"/>
  <c r="B149" i="20" s="1"/>
  <c r="AL110" i="11"/>
  <c r="B110" i="20" s="1"/>
  <c r="AL28" i="11"/>
  <c r="B28" i="20" s="1"/>
  <c r="AL61" i="11"/>
  <c r="B61" i="20" s="1"/>
  <c r="AL156" i="11"/>
  <c r="B156" i="20" s="1"/>
  <c r="AL154" i="11"/>
  <c r="B154" i="20" s="1"/>
  <c r="AN75" i="11"/>
  <c r="D75" i="20" s="1"/>
  <c r="AN150" i="11"/>
  <c r="D150" i="20" s="1"/>
  <c r="AN56" i="11"/>
  <c r="D56" i="20" s="1"/>
  <c r="AN104" i="11"/>
  <c r="D104" i="20" s="1"/>
  <c r="AN9" i="11"/>
  <c r="D9" i="20" s="1"/>
  <c r="AN59" i="11"/>
  <c r="D59" i="20" s="1"/>
  <c r="AN132" i="11"/>
  <c r="D132" i="20" s="1"/>
  <c r="AN27" i="11"/>
  <c r="D27" i="20" s="1"/>
  <c r="AN124" i="11"/>
  <c r="D124" i="20" s="1"/>
  <c r="AN151" i="11"/>
  <c r="D151" i="20" s="1"/>
  <c r="AN116" i="11"/>
  <c r="D116" i="20" s="1"/>
  <c r="AN20" i="11"/>
  <c r="D20" i="20" s="1"/>
  <c r="AN111" i="11"/>
  <c r="D111" i="20" s="1"/>
  <c r="AN145" i="11"/>
  <c r="D145" i="20" s="1"/>
  <c r="AN103" i="11"/>
  <c r="D103" i="20" s="1"/>
  <c r="AN136" i="11"/>
  <c r="D136" i="20" s="1"/>
  <c r="AN122" i="11"/>
  <c r="D122" i="20" s="1"/>
  <c r="AN88" i="11"/>
  <c r="D88" i="20" s="1"/>
  <c r="AN120" i="11"/>
  <c r="D120" i="20" s="1"/>
  <c r="AN80" i="11"/>
  <c r="D80" i="20" s="1"/>
  <c r="AN52" i="11"/>
  <c r="D52" i="20" s="1"/>
  <c r="AN10" i="11"/>
  <c r="D10" i="20" s="1"/>
  <c r="AN127" i="11"/>
  <c r="D127" i="20" s="1"/>
  <c r="AN101" i="11"/>
  <c r="D101" i="20" s="1"/>
  <c r="AN18" i="11"/>
  <c r="D18" i="20" s="1"/>
  <c r="AN130" i="11"/>
  <c r="D130" i="20" s="1"/>
  <c r="AN96" i="11"/>
  <c r="D96" i="20" s="1"/>
  <c r="AN17" i="11"/>
  <c r="D17" i="20" s="1"/>
  <c r="AN63" i="11"/>
  <c r="D63" i="20" s="1"/>
  <c r="AN105" i="11"/>
  <c r="D105" i="20" s="1"/>
  <c r="AN60" i="11"/>
  <c r="D60" i="20" s="1"/>
  <c r="AN97" i="11"/>
  <c r="D97" i="20" s="1"/>
  <c r="AN61" i="11"/>
  <c r="D61" i="20" s="1"/>
  <c r="AN99" i="11"/>
  <c r="D99" i="20" s="1"/>
  <c r="AN44" i="11"/>
  <c r="D44" i="20" s="1"/>
  <c r="AN89" i="11"/>
  <c r="D89" i="20" s="1"/>
  <c r="AN53" i="11"/>
  <c r="D53" i="20" s="1"/>
  <c r="AN83" i="11"/>
  <c r="D83" i="20" s="1"/>
  <c r="AN28" i="11"/>
  <c r="D28" i="20" s="1"/>
  <c r="AN81" i="11"/>
  <c r="D81" i="20" s="1"/>
  <c r="AN45" i="11"/>
  <c r="D45" i="20" s="1"/>
  <c r="AF81" i="11"/>
  <c r="AM62" i="11" s="1"/>
  <c r="C62" i="20" s="1"/>
  <c r="AN24" i="11"/>
  <c r="D24" i="20" s="1"/>
  <c r="AN134" i="11"/>
  <c r="D134" i="20" s="1"/>
  <c r="AN90" i="11"/>
  <c r="D90" i="20" s="1"/>
  <c r="AN108" i="11"/>
  <c r="D108" i="20" s="1"/>
  <c r="AN67" i="11"/>
  <c r="D67" i="20" s="1"/>
  <c r="AN12" i="11"/>
  <c r="D12" i="20" s="1"/>
  <c r="AN73" i="11"/>
  <c r="D73" i="20" s="1"/>
  <c r="AN37" i="11"/>
  <c r="D37" i="20" s="1"/>
  <c r="AN110" i="11"/>
  <c r="D110" i="20" s="1"/>
  <c r="AN74" i="11"/>
  <c r="D74" i="20" s="1"/>
  <c r="AN152" i="11"/>
  <c r="D152" i="20" s="1"/>
  <c r="AN133" i="11"/>
  <c r="D133" i="20" s="1"/>
  <c r="AN50" i="11"/>
  <c r="D50" i="20" s="1"/>
  <c r="AN146" i="11"/>
  <c r="D146" i="20" s="1"/>
  <c r="AN115" i="11"/>
  <c r="D115" i="20" s="1"/>
  <c r="AN33" i="11"/>
  <c r="D33" i="20" s="1"/>
  <c r="AN94" i="11"/>
  <c r="D94" i="20" s="1"/>
  <c r="AN84" i="11"/>
  <c r="D84" i="20" s="1"/>
  <c r="AN42" i="11"/>
  <c r="D42" i="20" s="1"/>
  <c r="AN143" i="11"/>
  <c r="D143" i="20" s="1"/>
  <c r="AN117" i="11"/>
  <c r="D117" i="20" s="1"/>
  <c r="AN34" i="11"/>
  <c r="D34" i="20" s="1"/>
  <c r="AN138" i="11"/>
  <c r="D138" i="20" s="1"/>
  <c r="AN107" i="11"/>
  <c r="D107" i="20" s="1"/>
  <c r="AN25" i="11"/>
  <c r="D25" i="20" s="1"/>
  <c r="AN30" i="11"/>
  <c r="D30" i="20" s="1"/>
  <c r="AN126" i="11"/>
  <c r="D126" i="20" s="1"/>
  <c r="AN119" i="11"/>
  <c r="D119" i="20" s="1"/>
  <c r="AN112" i="11"/>
  <c r="D112" i="20" s="1"/>
  <c r="AN91" i="11"/>
  <c r="D91" i="20" s="1"/>
  <c r="AN4" i="11"/>
  <c r="D4" i="20" s="1"/>
  <c r="AN153" i="11"/>
  <c r="D153" i="20" s="1"/>
  <c r="AN149" i="11"/>
  <c r="D149" i="20" s="1"/>
  <c r="AN140" i="11"/>
  <c r="D140" i="20" s="1"/>
  <c r="AN66" i="11"/>
  <c r="D66" i="20" s="1"/>
  <c r="AN113" i="11"/>
  <c r="D113" i="20" s="1"/>
  <c r="AN3" i="11"/>
  <c r="D3" i="20" s="1"/>
  <c r="AN76" i="11"/>
  <c r="D76" i="20" s="1"/>
  <c r="AN123" i="11"/>
  <c r="D123" i="20" s="1"/>
  <c r="AN16" i="11"/>
  <c r="D16" i="20" s="1"/>
  <c r="AN41" i="11"/>
  <c r="D41" i="20" s="1"/>
  <c r="AN69" i="11"/>
  <c r="D69" i="20" s="1"/>
  <c r="AN5" i="11"/>
  <c r="D5" i="20" s="1"/>
  <c r="AN38" i="11"/>
  <c r="D38" i="20" s="1"/>
  <c r="AN71" i="11"/>
  <c r="D71" i="20" s="1"/>
  <c r="AN7" i="11"/>
  <c r="D7" i="20" s="1"/>
  <c r="AN86" i="11"/>
  <c r="D86" i="20" s="1"/>
  <c r="AN22" i="11"/>
  <c r="D22" i="20" s="1"/>
  <c r="AN55" i="11"/>
  <c r="D55" i="20" s="1"/>
  <c r="AN78" i="11"/>
  <c r="D78" i="20" s="1"/>
  <c r="AN14" i="11"/>
  <c r="D14" i="20" s="1"/>
  <c r="AN47" i="11"/>
  <c r="D47" i="20" s="1"/>
  <c r="AN70" i="11"/>
  <c r="D70" i="20" s="1"/>
  <c r="AN6" i="11"/>
  <c r="D6" i="20" s="1"/>
  <c r="AN39" i="11"/>
  <c r="D39" i="20" s="1"/>
  <c r="AH81" i="11"/>
  <c r="AN102" i="11"/>
  <c r="D102" i="20" s="1"/>
  <c r="AN2" i="11"/>
  <c r="D2" i="20" s="1"/>
  <c r="AN157" i="11"/>
  <c r="D157" i="20" s="1"/>
  <c r="AN141" i="11"/>
  <c r="D141" i="20" s="1"/>
  <c r="AN118" i="11"/>
  <c r="D118" i="20" s="1"/>
  <c r="AN72" i="11"/>
  <c r="D72" i="20" s="1"/>
  <c r="AN58" i="11"/>
  <c r="D58" i="20" s="1"/>
  <c r="AN43" i="11"/>
  <c r="D43" i="20" s="1"/>
  <c r="AN100" i="11"/>
  <c r="D100" i="20" s="1"/>
  <c r="AN137" i="11"/>
  <c r="D137" i="20" s="1"/>
  <c r="AN51" i="11"/>
  <c r="D51" i="20" s="1"/>
  <c r="AN114" i="11"/>
  <c r="D114" i="20" s="1"/>
  <c r="AN147" i="11"/>
  <c r="D147" i="20" s="1"/>
  <c r="AN64" i="11"/>
  <c r="D64" i="20" s="1"/>
  <c r="AN65" i="11"/>
  <c r="D65" i="20" s="1"/>
  <c r="AN93" i="11"/>
  <c r="D93" i="20" s="1"/>
  <c r="AN29" i="11"/>
  <c r="D29" i="20" s="1"/>
  <c r="AN62" i="11"/>
  <c r="D62" i="20" s="1"/>
  <c r="AN95" i="11"/>
  <c r="D95" i="20" s="1"/>
  <c r="AN31" i="11"/>
  <c r="D31" i="20" s="1"/>
  <c r="AN155" i="11"/>
  <c r="D155" i="20" s="1"/>
  <c r="AN156" i="11"/>
  <c r="D156" i="20" s="1"/>
  <c r="AN144" i="11"/>
  <c r="D144" i="20" s="1"/>
  <c r="AN125" i="11"/>
  <c r="D125" i="20" s="1"/>
  <c r="AN68" i="11"/>
  <c r="D68" i="20" s="1"/>
  <c r="AN40" i="11"/>
  <c r="D40" i="20" s="1"/>
  <c r="AN26" i="11"/>
  <c r="D26" i="20" s="1"/>
  <c r="AN11" i="11"/>
  <c r="D11" i="20" s="1"/>
  <c r="AN98" i="11"/>
  <c r="D98" i="20" s="1"/>
  <c r="AN129" i="11"/>
  <c r="D129" i="20" s="1"/>
  <c r="AN35" i="11"/>
  <c r="D35" i="20" s="1"/>
  <c r="AN106" i="11"/>
  <c r="D106" i="20" s="1"/>
  <c r="AN139" i="11"/>
  <c r="D139" i="20" s="1"/>
  <c r="AN48" i="11"/>
  <c r="D48" i="20" s="1"/>
  <c r="AN57" i="11"/>
  <c r="D57" i="20" s="1"/>
  <c r="AN85" i="11"/>
  <c r="D85" i="20" s="1"/>
  <c r="AN21" i="11"/>
  <c r="D21" i="20" s="1"/>
  <c r="AN54" i="11"/>
  <c r="D54" i="20" s="1"/>
  <c r="AN87" i="11"/>
  <c r="D87" i="20" s="1"/>
  <c r="AN23" i="11"/>
  <c r="D23" i="20" s="1"/>
  <c r="AN142" i="11"/>
  <c r="D142" i="20" s="1"/>
  <c r="AN135" i="11"/>
  <c r="D135" i="20" s="1"/>
  <c r="AN128" i="11"/>
  <c r="D128" i="20" s="1"/>
  <c r="AN109" i="11"/>
  <c r="D109" i="20" s="1"/>
  <c r="AN36" i="11"/>
  <c r="D36" i="20" s="1"/>
  <c r="AN8" i="11"/>
  <c r="D8" i="20" s="1"/>
  <c r="AN154" i="11"/>
  <c r="D154" i="20" s="1"/>
  <c r="AN148" i="11"/>
  <c r="D148" i="20" s="1"/>
  <c r="AN82" i="11"/>
  <c r="D82" i="20" s="1"/>
  <c r="AN121" i="11"/>
  <c r="D121" i="20" s="1"/>
  <c r="AN19" i="11"/>
  <c r="D19" i="20" s="1"/>
  <c r="AN92" i="11"/>
  <c r="D92" i="20" s="1"/>
  <c r="AN131" i="11"/>
  <c r="D131" i="20" s="1"/>
  <c r="AN32" i="11"/>
  <c r="D32" i="20" s="1"/>
  <c r="AN49" i="11"/>
  <c r="D49" i="20" s="1"/>
  <c r="AN77" i="11"/>
  <c r="D77" i="20" s="1"/>
  <c r="AN13" i="11"/>
  <c r="D13" i="20" s="1"/>
  <c r="AN46" i="11"/>
  <c r="D46" i="20" s="1"/>
  <c r="AN79" i="11"/>
  <c r="D79" i="20" s="1"/>
  <c r="AJ81" i="11"/>
  <c r="AH3" i="12"/>
  <c r="AO3" i="12" s="1"/>
  <c r="AI4" i="12"/>
  <c r="AP4" i="12" s="1"/>
  <c r="AJ5" i="12"/>
  <c r="AQ5" i="12" s="1"/>
  <c r="AK6" i="12"/>
  <c r="AR6" i="12" s="1"/>
  <c r="AE8" i="12"/>
  <c r="AL8" i="12" s="1"/>
  <c r="AF9" i="12"/>
  <c r="AM9" i="12" s="1"/>
  <c r="AG10" i="12"/>
  <c r="AN10" i="12" s="1"/>
  <c r="AH11" i="12"/>
  <c r="AO11" i="12" s="1"/>
  <c r="AI12" i="12"/>
  <c r="AP12" i="12" s="1"/>
  <c r="AJ13" i="12"/>
  <c r="AQ13" i="12" s="1"/>
  <c r="AK14" i="12"/>
  <c r="AR14" i="12" s="1"/>
  <c r="AE16" i="12"/>
  <c r="AL16" i="12" s="1"/>
  <c r="AF17" i="12"/>
  <c r="AM17" i="12" s="1"/>
  <c r="AG18" i="12"/>
  <c r="AN18" i="12" s="1"/>
  <c r="AH19" i="12"/>
  <c r="AO19" i="12" s="1"/>
  <c r="AI20" i="12"/>
  <c r="AP20" i="12" s="1"/>
  <c r="AJ21" i="12"/>
  <c r="AQ21" i="12" s="1"/>
  <c r="AK22" i="12"/>
  <c r="AR22" i="12" s="1"/>
  <c r="AE24" i="12"/>
  <c r="AL24" i="12" s="1"/>
  <c r="AF25" i="12"/>
  <c r="AM25" i="12" s="1"/>
  <c r="AG26" i="12"/>
  <c r="AN26" i="12" s="1"/>
  <c r="AH27" i="12"/>
  <c r="AO27" i="12" s="1"/>
  <c r="AI28" i="12"/>
  <c r="AP28" i="12" s="1"/>
  <c r="AJ29" i="12"/>
  <c r="AQ29" i="12" s="1"/>
  <c r="AK30" i="12"/>
  <c r="AR30" i="12" s="1"/>
  <c r="AE32" i="12"/>
  <c r="AL32" i="12" s="1"/>
  <c r="AF33" i="12"/>
  <c r="AM33" i="12" s="1"/>
  <c r="AG34" i="12"/>
  <c r="AN34" i="12" s="1"/>
  <c r="AH35" i="12"/>
  <c r="AO35" i="12" s="1"/>
  <c r="AI36" i="12"/>
  <c r="AP36" i="12" s="1"/>
  <c r="AJ37" i="12"/>
  <c r="AQ37" i="12" s="1"/>
  <c r="AK38" i="12"/>
  <c r="AR38" i="12" s="1"/>
  <c r="AE40" i="12"/>
  <c r="AL40" i="12" s="1"/>
  <c r="AF41" i="12"/>
  <c r="AM41" i="12" s="1"/>
  <c r="AG42" i="12"/>
  <c r="AN42" i="12" s="1"/>
  <c r="AH43" i="12"/>
  <c r="AO43" i="12" s="1"/>
  <c r="AI44" i="12"/>
  <c r="AP44" i="12" s="1"/>
  <c r="AJ45" i="12"/>
  <c r="AQ45" i="12" s="1"/>
  <c r="AK46" i="12"/>
  <c r="AR46" i="12" s="1"/>
  <c r="AE48" i="12"/>
  <c r="AL48" i="12" s="1"/>
  <c r="AF49" i="12"/>
  <c r="AM49" i="12" s="1"/>
  <c r="AG50" i="12"/>
  <c r="AN50" i="12" s="1"/>
  <c r="AH51" i="12"/>
  <c r="AO51" i="12" s="1"/>
  <c r="AI52" i="12"/>
  <c r="AP52" i="12" s="1"/>
  <c r="AJ53" i="12"/>
  <c r="AQ53" i="12" s="1"/>
  <c r="AK54" i="12"/>
  <c r="AR54" i="12" s="1"/>
  <c r="AE56" i="12"/>
  <c r="AL56" i="12" s="1"/>
  <c r="AF57" i="12"/>
  <c r="AM57" i="12" s="1"/>
  <c r="AG58" i="12"/>
  <c r="AN58" i="12" s="1"/>
  <c r="AH59" i="12"/>
  <c r="AO59" i="12" s="1"/>
  <c r="AI60" i="12"/>
  <c r="AP60" i="12" s="1"/>
  <c r="AJ61" i="12"/>
  <c r="AQ61" i="12" s="1"/>
  <c r="AK62" i="12"/>
  <c r="AR62" i="12" s="1"/>
  <c r="AE64" i="12"/>
  <c r="AL64" i="12" s="1"/>
  <c r="AF65" i="12"/>
  <c r="AM65" i="12" s="1"/>
  <c r="AG66" i="12"/>
  <c r="AN66" i="12" s="1"/>
  <c r="AH67" i="12"/>
  <c r="AO67" i="12" s="1"/>
  <c r="AI68" i="12"/>
  <c r="AP68" i="12" s="1"/>
  <c r="AJ69" i="12"/>
  <c r="AQ69" i="12" s="1"/>
  <c r="AK70" i="12"/>
  <c r="AR70" i="12" s="1"/>
  <c r="AE72" i="12"/>
  <c r="AL72" i="12" s="1"/>
  <c r="AF73" i="12"/>
  <c r="AM73" i="12" s="1"/>
  <c r="AG74" i="12"/>
  <c r="AN74" i="12" s="1"/>
  <c r="AH75" i="12"/>
  <c r="AO75" i="12" s="1"/>
  <c r="AI76" i="12"/>
  <c r="AP76" i="12" s="1"/>
  <c r="AJ77" i="12"/>
  <c r="AQ77" i="12" s="1"/>
  <c r="AK78" i="12"/>
  <c r="AR78" i="12" s="1"/>
  <c r="AE80" i="12"/>
  <c r="AL80" i="12" s="1"/>
  <c r="AF81" i="12"/>
  <c r="AM81" i="12" s="1"/>
  <c r="AG82" i="12"/>
  <c r="AN82" i="12" s="1"/>
  <c r="AH83" i="12"/>
  <c r="AO83" i="12" s="1"/>
  <c r="AI84" i="12"/>
  <c r="AP84" i="12" s="1"/>
  <c r="AJ85" i="12"/>
  <c r="AQ85" i="12" s="1"/>
  <c r="AK86" i="12"/>
  <c r="AR86" i="12" s="1"/>
  <c r="AE88" i="12"/>
  <c r="AL88" i="12" s="1"/>
  <c r="AF89" i="12"/>
  <c r="AM89" i="12" s="1"/>
  <c r="AG90" i="12"/>
  <c r="AN90" i="12" s="1"/>
  <c r="AH91" i="12"/>
  <c r="AO91" i="12" s="1"/>
  <c r="AI92" i="12"/>
  <c r="AP92" i="12" s="1"/>
  <c r="AJ93" i="12"/>
  <c r="AQ93" i="12" s="1"/>
  <c r="AK94" i="12"/>
  <c r="AR94" i="12" s="1"/>
  <c r="AE96" i="12"/>
  <c r="AL96" i="12" s="1"/>
  <c r="AF97" i="12"/>
  <c r="AM97" i="12" s="1"/>
  <c r="AG98" i="12"/>
  <c r="AN98" i="12" s="1"/>
  <c r="AH99" i="12"/>
  <c r="AO99" i="12" s="1"/>
  <c r="AI3" i="12"/>
  <c r="AP3" i="12" s="1"/>
  <c r="AJ4" i="12"/>
  <c r="AQ4" i="12" s="1"/>
  <c r="AK5" i="12"/>
  <c r="AR5" i="12" s="1"/>
  <c r="AE7" i="12"/>
  <c r="AL7" i="12" s="1"/>
  <c r="AF8" i="12"/>
  <c r="AM8" i="12" s="1"/>
  <c r="AG9" i="12"/>
  <c r="AN9" i="12" s="1"/>
  <c r="AH10" i="12"/>
  <c r="AO10" i="12" s="1"/>
  <c r="AI11" i="12"/>
  <c r="AP11" i="12" s="1"/>
  <c r="AJ12" i="12"/>
  <c r="AQ12" i="12" s="1"/>
  <c r="AK13" i="12"/>
  <c r="AR13" i="12" s="1"/>
  <c r="AE15" i="12"/>
  <c r="AL15" i="12" s="1"/>
  <c r="AF16" i="12"/>
  <c r="AM16" i="12" s="1"/>
  <c r="AG17" i="12"/>
  <c r="AN17" i="12" s="1"/>
  <c r="AH18" i="12"/>
  <c r="AO18" i="12" s="1"/>
  <c r="AI19" i="12"/>
  <c r="AP19" i="12" s="1"/>
  <c r="AJ20" i="12"/>
  <c r="AQ20" i="12" s="1"/>
  <c r="AK21" i="12"/>
  <c r="AR21" i="12" s="1"/>
  <c r="AE23" i="12"/>
  <c r="AL23" i="12" s="1"/>
  <c r="AF24" i="12"/>
  <c r="AM24" i="12" s="1"/>
  <c r="AG25" i="12"/>
  <c r="AN25" i="12" s="1"/>
  <c r="AH26" i="12"/>
  <c r="AO26" i="12" s="1"/>
  <c r="AI27" i="12"/>
  <c r="AP27" i="12" s="1"/>
  <c r="AJ28" i="12"/>
  <c r="AQ28" i="12" s="1"/>
  <c r="AK29" i="12"/>
  <c r="AR29" i="12" s="1"/>
  <c r="AE31" i="12"/>
  <c r="AL31" i="12" s="1"/>
  <c r="AF32" i="12"/>
  <c r="AM32" i="12" s="1"/>
  <c r="AG33" i="12"/>
  <c r="AN33" i="12" s="1"/>
  <c r="AH34" i="12"/>
  <c r="AO34" i="12" s="1"/>
  <c r="AI35" i="12"/>
  <c r="AP35" i="12" s="1"/>
  <c r="AJ3" i="12"/>
  <c r="AQ3" i="12" s="1"/>
  <c r="AK4" i="12"/>
  <c r="AR4" i="12" s="1"/>
  <c r="AE6" i="12"/>
  <c r="AL6" i="12" s="1"/>
  <c r="AF7" i="12"/>
  <c r="AM7" i="12" s="1"/>
  <c r="AG8" i="12"/>
  <c r="AN8" i="12" s="1"/>
  <c r="AH9" i="12"/>
  <c r="AO9" i="12" s="1"/>
  <c r="AI10" i="12"/>
  <c r="AP10" i="12" s="1"/>
  <c r="AJ11" i="12"/>
  <c r="AQ11" i="12" s="1"/>
  <c r="AK12" i="12"/>
  <c r="AR12" i="12" s="1"/>
  <c r="AE14" i="12"/>
  <c r="AL14" i="12" s="1"/>
  <c r="AF15" i="12"/>
  <c r="AM15" i="12" s="1"/>
  <c r="AG16" i="12"/>
  <c r="AN16" i="12" s="1"/>
  <c r="AH17" i="12"/>
  <c r="AO17" i="12" s="1"/>
  <c r="AI18" i="12"/>
  <c r="AP18" i="12" s="1"/>
  <c r="AJ19" i="12"/>
  <c r="AQ19" i="12" s="1"/>
  <c r="AK20" i="12"/>
  <c r="AR20" i="12" s="1"/>
  <c r="AE22" i="12"/>
  <c r="AL22" i="12" s="1"/>
  <c r="AF23" i="12"/>
  <c r="AM23" i="12" s="1"/>
  <c r="AG24" i="12"/>
  <c r="AN24" i="12" s="1"/>
  <c r="AH25" i="12"/>
  <c r="AO25" i="12" s="1"/>
  <c r="AI26" i="12"/>
  <c r="AP26" i="12" s="1"/>
  <c r="AJ27" i="12"/>
  <c r="AQ27" i="12" s="1"/>
  <c r="AK28" i="12"/>
  <c r="AR28" i="12" s="1"/>
  <c r="AE30" i="12"/>
  <c r="AL30" i="12" s="1"/>
  <c r="AF31" i="12"/>
  <c r="AM31" i="12" s="1"/>
  <c r="AG32" i="12"/>
  <c r="AN32" i="12" s="1"/>
  <c r="AH33" i="12"/>
  <c r="AO33" i="12" s="1"/>
  <c r="AI34" i="12"/>
  <c r="AP34" i="12" s="1"/>
  <c r="AJ35" i="12"/>
  <c r="AQ35" i="12" s="1"/>
  <c r="AK36" i="12"/>
  <c r="AR36" i="12" s="1"/>
  <c r="AE38" i="12"/>
  <c r="AL38" i="12" s="1"/>
  <c r="AF39" i="12"/>
  <c r="AM39" i="12" s="1"/>
  <c r="AG40" i="12"/>
  <c r="AN40" i="12" s="1"/>
  <c r="AH41" i="12"/>
  <c r="AO41" i="12" s="1"/>
  <c r="AI42" i="12"/>
  <c r="AP42" i="12" s="1"/>
  <c r="AJ43" i="12"/>
  <c r="AQ43" i="12" s="1"/>
  <c r="AK44" i="12"/>
  <c r="AR44" i="12" s="1"/>
  <c r="AE46" i="12"/>
  <c r="AL46" i="12" s="1"/>
  <c r="AF47" i="12"/>
  <c r="AM47" i="12" s="1"/>
  <c r="AG48" i="12"/>
  <c r="AN48" i="12" s="1"/>
  <c r="AH49" i="12"/>
  <c r="AO49" i="12" s="1"/>
  <c r="AI50" i="12"/>
  <c r="AP50" i="12" s="1"/>
  <c r="AJ51" i="12"/>
  <c r="AQ51" i="12" s="1"/>
  <c r="AK52" i="12"/>
  <c r="AR52" i="12" s="1"/>
  <c r="AE54" i="12"/>
  <c r="AL54" i="12" s="1"/>
  <c r="AF55" i="12"/>
  <c r="AM55" i="12" s="1"/>
  <c r="AG56" i="12"/>
  <c r="AN56" i="12" s="1"/>
  <c r="AH57" i="12"/>
  <c r="AO57" i="12" s="1"/>
  <c r="AI58" i="12"/>
  <c r="AP58" i="12" s="1"/>
  <c r="AJ59" i="12"/>
  <c r="AQ59" i="12" s="1"/>
  <c r="AK60" i="12"/>
  <c r="AR60" i="12" s="1"/>
  <c r="AE62" i="12"/>
  <c r="AL62" i="12" s="1"/>
  <c r="AF63" i="12"/>
  <c r="AM63" i="12" s="1"/>
  <c r="AG64" i="12"/>
  <c r="AN64" i="12" s="1"/>
  <c r="AH65" i="12"/>
  <c r="AO65" i="12" s="1"/>
  <c r="AI66" i="12"/>
  <c r="AP66" i="12" s="1"/>
  <c r="AJ67" i="12"/>
  <c r="AQ67" i="12" s="1"/>
  <c r="AF3" i="12"/>
  <c r="AM3" i="12" s="1"/>
  <c r="AG4" i="12"/>
  <c r="AN4" i="12" s="1"/>
  <c r="AH5" i="12"/>
  <c r="AO5" i="12" s="1"/>
  <c r="AI6" i="12"/>
  <c r="AP6" i="12" s="1"/>
  <c r="AJ7" i="12"/>
  <c r="AQ7" i="12" s="1"/>
  <c r="AK8" i="12"/>
  <c r="AR8" i="12" s="1"/>
  <c r="AE10" i="12"/>
  <c r="AL10" i="12" s="1"/>
  <c r="AF11" i="12"/>
  <c r="AM11" i="12" s="1"/>
  <c r="AG12" i="12"/>
  <c r="AN12" i="12" s="1"/>
  <c r="AH13" i="12"/>
  <c r="AO13" i="12" s="1"/>
  <c r="AI14" i="12"/>
  <c r="AP14" i="12" s="1"/>
  <c r="AJ15" i="12"/>
  <c r="AQ15" i="12" s="1"/>
  <c r="AK16" i="12"/>
  <c r="AR16" i="12" s="1"/>
  <c r="AE18" i="12"/>
  <c r="AL18" i="12" s="1"/>
  <c r="AF19" i="12"/>
  <c r="AM19" i="12" s="1"/>
  <c r="AG20" i="12"/>
  <c r="AN20" i="12" s="1"/>
  <c r="AH21" i="12"/>
  <c r="AO21" i="12" s="1"/>
  <c r="AI22" i="12"/>
  <c r="AP22" i="12" s="1"/>
  <c r="AJ23" i="12"/>
  <c r="AQ23" i="12" s="1"/>
  <c r="AK24" i="12"/>
  <c r="AR24" i="12" s="1"/>
  <c r="AE26" i="12"/>
  <c r="AL26" i="12" s="1"/>
  <c r="AF27" i="12"/>
  <c r="AM27" i="12" s="1"/>
  <c r="AG28" i="12"/>
  <c r="AN28" i="12" s="1"/>
  <c r="AH29" i="12"/>
  <c r="AO29" i="12" s="1"/>
  <c r="AI30" i="12"/>
  <c r="AP30" i="12" s="1"/>
  <c r="AJ31" i="12"/>
  <c r="AQ31" i="12" s="1"/>
  <c r="AK32" i="12"/>
  <c r="AR32" i="12" s="1"/>
  <c r="AE34" i="12"/>
  <c r="AL34" i="12" s="1"/>
  <c r="AF35" i="12"/>
  <c r="AM35" i="12" s="1"/>
  <c r="AG36" i="12"/>
  <c r="AN36" i="12" s="1"/>
  <c r="AH37" i="12"/>
  <c r="AO37" i="12" s="1"/>
  <c r="AE4" i="12"/>
  <c r="AL4" i="12" s="1"/>
  <c r="AG6" i="12"/>
  <c r="AN6" i="12" s="1"/>
  <c r="AI8" i="12"/>
  <c r="AP8" i="12" s="1"/>
  <c r="AK10" i="12"/>
  <c r="AR10" i="12" s="1"/>
  <c r="AF13" i="12"/>
  <c r="AM13" i="12" s="1"/>
  <c r="AH15" i="12"/>
  <c r="AO15" i="12" s="1"/>
  <c r="AJ17" i="12"/>
  <c r="AQ17" i="12" s="1"/>
  <c r="AE20" i="12"/>
  <c r="AL20" i="12" s="1"/>
  <c r="AG22" i="12"/>
  <c r="AN22" i="12" s="1"/>
  <c r="AI24" i="12"/>
  <c r="AP24" i="12" s="1"/>
  <c r="AK26" i="12"/>
  <c r="AR26" i="12" s="1"/>
  <c r="AF29" i="12"/>
  <c r="AM29" i="12" s="1"/>
  <c r="AH31" i="12"/>
  <c r="AO31" i="12" s="1"/>
  <c r="AJ33" i="12"/>
  <c r="AQ33" i="12" s="1"/>
  <c r="AE36" i="12"/>
  <c r="AL36" i="12" s="1"/>
  <c r="AK37" i="12"/>
  <c r="AR37" i="12" s="1"/>
  <c r="AH39" i="12"/>
  <c r="AO39" i="12" s="1"/>
  <c r="AK40" i="12"/>
  <c r="AR40" i="12" s="1"/>
  <c r="AH42" i="12"/>
  <c r="AO42" i="12" s="1"/>
  <c r="AE44" i="12"/>
  <c r="AL44" i="12" s="1"/>
  <c r="AH45" i="12"/>
  <c r="AO45" i="12" s="1"/>
  <c r="AE47" i="12"/>
  <c r="AL47" i="12" s="1"/>
  <c r="AI48" i="12"/>
  <c r="AP48" i="12" s="1"/>
  <c r="AE50" i="12"/>
  <c r="AL50" i="12" s="1"/>
  <c r="AI51" i="12"/>
  <c r="AP51" i="12" s="1"/>
  <c r="AF53" i="12"/>
  <c r="AM53" i="12" s="1"/>
  <c r="AI54" i="12"/>
  <c r="AP54" i="12" s="1"/>
  <c r="AF56" i="12"/>
  <c r="AM56" i="12" s="1"/>
  <c r="AJ57" i="12"/>
  <c r="AQ57" i="12" s="1"/>
  <c r="AF59" i="12"/>
  <c r="AM59" i="12" s="1"/>
  <c r="AJ60" i="12"/>
  <c r="AQ60" i="12" s="1"/>
  <c r="AG62" i="12"/>
  <c r="AN62" i="12" s="1"/>
  <c r="AJ63" i="12"/>
  <c r="AQ63" i="12" s="1"/>
  <c r="AG65" i="12"/>
  <c r="AN65" i="12" s="1"/>
  <c r="AK66" i="12"/>
  <c r="AR66" i="12" s="1"/>
  <c r="AG68" i="12"/>
  <c r="AN68" i="12" s="1"/>
  <c r="AI69" i="12"/>
  <c r="AP69" i="12" s="1"/>
  <c r="AE71" i="12"/>
  <c r="AL71" i="12" s="1"/>
  <c r="AG72" i="12"/>
  <c r="AN72" i="12" s="1"/>
  <c r="AI73" i="12"/>
  <c r="AP73" i="12" s="1"/>
  <c r="AK74" i="12"/>
  <c r="AR74" i="12" s="1"/>
  <c r="AF76" i="12"/>
  <c r="AM76" i="12" s="1"/>
  <c r="AH77" i="12"/>
  <c r="AO77" i="12" s="1"/>
  <c r="AJ78" i="12"/>
  <c r="AQ78" i="12" s="1"/>
  <c r="AF80" i="12"/>
  <c r="AM80" i="12" s="1"/>
  <c r="AH81" i="12"/>
  <c r="AO81" i="12" s="1"/>
  <c r="AJ82" i="12"/>
  <c r="AQ82" i="12" s="1"/>
  <c r="AE84" i="12"/>
  <c r="AL84" i="12" s="1"/>
  <c r="AG85" i="12"/>
  <c r="AN85" i="12" s="1"/>
  <c r="AI86" i="12"/>
  <c r="AP86" i="12" s="1"/>
  <c r="AK87" i="12"/>
  <c r="AR87" i="12" s="1"/>
  <c r="AG89" i="12"/>
  <c r="AN89" i="12" s="1"/>
  <c r="AI90" i="12"/>
  <c r="AP90" i="12" s="1"/>
  <c r="AK91" i="12"/>
  <c r="AR91" i="12" s="1"/>
  <c r="AF93" i="12"/>
  <c r="AM93" i="12" s="1"/>
  <c r="AH94" i="12"/>
  <c r="AO94" i="12" s="1"/>
  <c r="AM4" i="12"/>
  <c r="AH6" i="12"/>
  <c r="AO6" i="12" s="1"/>
  <c r="AJ8" i="12"/>
  <c r="AQ8" i="12" s="1"/>
  <c r="AE11" i="12"/>
  <c r="AL11" i="12" s="1"/>
  <c r="AG13" i="12"/>
  <c r="AN13" i="12" s="1"/>
  <c r="AI15" i="12"/>
  <c r="AP15" i="12" s="1"/>
  <c r="AK17" i="12"/>
  <c r="AR17" i="12" s="1"/>
  <c r="AF20" i="12"/>
  <c r="AM20" i="12" s="1"/>
  <c r="AH22" i="12"/>
  <c r="AO22" i="12" s="1"/>
  <c r="AJ24" i="12"/>
  <c r="AQ24" i="12" s="1"/>
  <c r="AE27" i="12"/>
  <c r="AL27" i="12" s="1"/>
  <c r="AG29" i="12"/>
  <c r="AN29" i="12" s="1"/>
  <c r="AI31" i="12"/>
  <c r="AP31" i="12" s="1"/>
  <c r="AK33" i="12"/>
  <c r="AR33" i="12" s="1"/>
  <c r="AF36" i="12"/>
  <c r="AM36" i="12" s="1"/>
  <c r="AF38" i="12"/>
  <c r="AM38" i="12" s="1"/>
  <c r="AI39" i="12"/>
  <c r="AP39" i="12" s="1"/>
  <c r="AE41" i="12"/>
  <c r="AL41" i="12" s="1"/>
  <c r="AJ42" i="12"/>
  <c r="AQ42" i="12" s="1"/>
  <c r="AF44" i="12"/>
  <c r="AM44" i="12" s="1"/>
  <c r="AI45" i="12"/>
  <c r="AP45" i="12" s="1"/>
  <c r="AG47" i="12"/>
  <c r="AN47" i="12" s="1"/>
  <c r="AJ48" i="12"/>
  <c r="AQ48" i="12" s="1"/>
  <c r="AF50" i="12"/>
  <c r="AM50" i="12" s="1"/>
  <c r="AK51" i="12"/>
  <c r="AR51" i="12" s="1"/>
  <c r="AG53" i="12"/>
  <c r="AN53" i="12" s="1"/>
  <c r="AJ54" i="12"/>
  <c r="AQ54" i="12" s="1"/>
  <c r="AH56" i="12"/>
  <c r="AO56" i="12" s="1"/>
  <c r="AK57" i="12"/>
  <c r="AR57" i="12" s="1"/>
  <c r="AG59" i="12"/>
  <c r="AN59" i="12" s="1"/>
  <c r="AE61" i="12"/>
  <c r="AL61" i="12" s="1"/>
  <c r="AH62" i="12"/>
  <c r="AO62" i="12" s="1"/>
  <c r="AK63" i="12"/>
  <c r="AR63" i="12" s="1"/>
  <c r="AI65" i="12"/>
  <c r="AP65" i="12" s="1"/>
  <c r="AE67" i="12"/>
  <c r="AL67" i="12" s="1"/>
  <c r="AH68" i="12"/>
  <c r="AO68" i="12" s="1"/>
  <c r="AK69" i="12"/>
  <c r="AR69" i="12" s="1"/>
  <c r="AF71" i="12"/>
  <c r="AM71" i="12" s="1"/>
  <c r="AH72" i="12"/>
  <c r="AO72" i="12" s="1"/>
  <c r="AJ73" i="12"/>
  <c r="AQ73" i="12" s="1"/>
  <c r="AE75" i="12"/>
  <c r="AL75" i="12" s="1"/>
  <c r="AG76" i="12"/>
  <c r="AN76" i="12" s="1"/>
  <c r="AI77" i="12"/>
  <c r="AP77" i="12" s="1"/>
  <c r="AE79" i="12"/>
  <c r="AL79" i="12" s="1"/>
  <c r="AG80" i="12"/>
  <c r="AN80" i="12" s="1"/>
  <c r="AI81" i="12"/>
  <c r="AP81" i="12" s="1"/>
  <c r="AK82" i="12"/>
  <c r="AR82" i="12" s="1"/>
  <c r="AF84" i="12"/>
  <c r="AM84" i="12" s="1"/>
  <c r="AH85" i="12"/>
  <c r="AO85" i="12" s="1"/>
  <c r="AJ86" i="12"/>
  <c r="AQ86" i="12" s="1"/>
  <c r="AF88" i="12"/>
  <c r="AM88" i="12" s="1"/>
  <c r="AH89" i="12"/>
  <c r="AO89" i="12" s="1"/>
  <c r="AJ90" i="12"/>
  <c r="AQ90" i="12" s="1"/>
  <c r="AE92" i="12"/>
  <c r="AL92" i="12" s="1"/>
  <c r="AG93" i="12"/>
  <c r="AN93" i="12" s="1"/>
  <c r="AI94" i="12"/>
  <c r="AP94" i="12" s="1"/>
  <c r="AK95" i="12"/>
  <c r="AR95" i="12" s="1"/>
  <c r="AG97" i="12"/>
  <c r="AN97" i="12" s="1"/>
  <c r="AI98" i="12"/>
  <c r="AP98" i="12" s="1"/>
  <c r="AK99" i="12"/>
  <c r="AR99" i="12" s="1"/>
  <c r="AE101" i="12"/>
  <c r="AL101" i="12" s="1"/>
  <c r="AF102" i="12"/>
  <c r="AM102" i="12" s="1"/>
  <c r="AG103" i="12"/>
  <c r="AN103" i="12" s="1"/>
  <c r="AH104" i="12"/>
  <c r="AO104" i="12" s="1"/>
  <c r="AI105" i="12"/>
  <c r="AP105" i="12" s="1"/>
  <c r="AJ106" i="12"/>
  <c r="AQ106" i="12" s="1"/>
  <c r="AK107" i="12"/>
  <c r="AR107" i="12" s="1"/>
  <c r="AE109" i="12"/>
  <c r="AL109" i="12" s="1"/>
  <c r="AF110" i="12"/>
  <c r="AM110" i="12" s="1"/>
  <c r="AG111" i="12"/>
  <c r="AN111" i="12" s="1"/>
  <c r="AH112" i="12"/>
  <c r="AO112" i="12" s="1"/>
  <c r="AI113" i="12"/>
  <c r="AP113" i="12" s="1"/>
  <c r="AJ114" i="12"/>
  <c r="AQ114" i="12" s="1"/>
  <c r="AK115" i="12"/>
  <c r="AR115" i="12" s="1"/>
  <c r="AE117" i="12"/>
  <c r="AL117" i="12" s="1"/>
  <c r="AF118" i="12"/>
  <c r="AM118" i="12" s="1"/>
  <c r="AG119" i="12"/>
  <c r="AN119" i="12" s="1"/>
  <c r="AH120" i="12"/>
  <c r="AO120" i="12" s="1"/>
  <c r="AI121" i="12"/>
  <c r="AP121" i="12" s="1"/>
  <c r="AJ122" i="12"/>
  <c r="AQ122" i="12" s="1"/>
  <c r="AK123" i="12"/>
  <c r="AR123" i="12" s="1"/>
  <c r="AE125" i="12"/>
  <c r="AL125" i="12" s="1"/>
  <c r="AF126" i="12"/>
  <c r="AM126" i="12" s="1"/>
  <c r="AG127" i="12"/>
  <c r="AN127" i="12" s="1"/>
  <c r="AH128" i="12"/>
  <c r="AO128" i="12" s="1"/>
  <c r="AH4" i="12"/>
  <c r="AO4" i="12" s="1"/>
  <c r="AJ6" i="12"/>
  <c r="AQ6" i="12" s="1"/>
  <c r="AE9" i="12"/>
  <c r="AL9" i="12" s="1"/>
  <c r="AG11" i="12"/>
  <c r="AN11" i="12" s="1"/>
  <c r="AI13" i="12"/>
  <c r="AP13" i="12" s="1"/>
  <c r="AK15" i="12"/>
  <c r="AR15" i="12" s="1"/>
  <c r="AF18" i="12"/>
  <c r="AM18" i="12" s="1"/>
  <c r="AH20" i="12"/>
  <c r="AO20" i="12" s="1"/>
  <c r="AJ22" i="12"/>
  <c r="AQ22" i="12" s="1"/>
  <c r="AE25" i="12"/>
  <c r="AL25" i="12" s="1"/>
  <c r="AG27" i="12"/>
  <c r="AN27" i="12" s="1"/>
  <c r="AI29" i="12"/>
  <c r="AP29" i="12" s="1"/>
  <c r="AK31" i="12"/>
  <c r="AR31" i="12" s="1"/>
  <c r="AF34" i="12"/>
  <c r="AM34" i="12" s="1"/>
  <c r="AH36" i="12"/>
  <c r="AO36" i="12" s="1"/>
  <c r="AG38" i="12"/>
  <c r="AN38" i="12" s="1"/>
  <c r="AJ39" i="12"/>
  <c r="AQ39" i="12" s="1"/>
  <c r="AG41" i="12"/>
  <c r="AN41" i="12" s="1"/>
  <c r="AK42" i="12"/>
  <c r="AR42" i="12" s="1"/>
  <c r="AG44" i="12"/>
  <c r="AN44" i="12" s="1"/>
  <c r="AK45" i="12"/>
  <c r="AR45" i="12" s="1"/>
  <c r="AH47" i="12"/>
  <c r="AO47" i="12" s="1"/>
  <c r="AK48" i="12"/>
  <c r="AR48" i="12" s="1"/>
  <c r="AH50" i="12"/>
  <c r="AO50" i="12" s="1"/>
  <c r="AE52" i="12"/>
  <c r="AL52" i="12" s="1"/>
  <c r="AH53" i="12"/>
  <c r="AO53" i="12" s="1"/>
  <c r="AE55" i="12"/>
  <c r="AL55" i="12" s="1"/>
  <c r="AI56" i="12"/>
  <c r="AP56" i="12" s="1"/>
  <c r="AE58" i="12"/>
  <c r="AL58" i="12" s="1"/>
  <c r="AI59" i="12"/>
  <c r="AP59" i="12" s="1"/>
  <c r="AF61" i="12"/>
  <c r="AM61" i="12" s="1"/>
  <c r="AI62" i="12"/>
  <c r="AP62" i="12" s="1"/>
  <c r="AF64" i="12"/>
  <c r="AM64" i="12" s="1"/>
  <c r="AJ65" i="12"/>
  <c r="AQ65" i="12" s="1"/>
  <c r="AF67" i="12"/>
  <c r="AM67" i="12" s="1"/>
  <c r="AJ68" i="12"/>
  <c r="AQ68" i="12" s="1"/>
  <c r="AE70" i="12"/>
  <c r="AL70" i="12" s="1"/>
  <c r="AG71" i="12"/>
  <c r="AN71" i="12" s="1"/>
  <c r="AI72" i="12"/>
  <c r="AP72" i="12" s="1"/>
  <c r="AK73" i="12"/>
  <c r="AR73" i="12" s="1"/>
  <c r="AF75" i="12"/>
  <c r="AM75" i="12" s="1"/>
  <c r="AH76" i="12"/>
  <c r="AO76" i="12" s="1"/>
  <c r="AK77" i="12"/>
  <c r="AR77" i="12" s="1"/>
  <c r="AF79" i="12"/>
  <c r="AM79" i="12" s="1"/>
  <c r="AH80" i="12"/>
  <c r="AO80" i="12" s="1"/>
  <c r="AJ81" i="12"/>
  <c r="AQ81" i="12" s="1"/>
  <c r="AE83" i="12"/>
  <c r="AL83" i="12" s="1"/>
  <c r="AG84" i="12"/>
  <c r="AN84" i="12" s="1"/>
  <c r="AI85" i="12"/>
  <c r="AP85" i="12" s="1"/>
  <c r="AE87" i="12"/>
  <c r="AL87" i="12" s="1"/>
  <c r="AG88" i="12"/>
  <c r="AN88" i="12" s="1"/>
  <c r="AI89" i="12"/>
  <c r="AP89" i="12" s="1"/>
  <c r="AK90" i="12"/>
  <c r="AR90" i="12" s="1"/>
  <c r="AF92" i="12"/>
  <c r="AM92" i="12" s="1"/>
  <c r="AH93" i="12"/>
  <c r="AO93" i="12" s="1"/>
  <c r="AK3" i="12"/>
  <c r="AR3" i="12" s="1"/>
  <c r="AF6" i="12"/>
  <c r="AM6" i="12" s="1"/>
  <c r="AH8" i="12"/>
  <c r="AO8" i="12" s="1"/>
  <c r="AJ10" i="12"/>
  <c r="AQ10" i="12" s="1"/>
  <c r="AE13" i="12"/>
  <c r="AL13" i="12" s="1"/>
  <c r="AG15" i="12"/>
  <c r="AN15" i="12" s="1"/>
  <c r="AI17" i="12"/>
  <c r="AP17" i="12" s="1"/>
  <c r="AK19" i="12"/>
  <c r="AR19" i="12" s="1"/>
  <c r="AF22" i="12"/>
  <c r="AM22" i="12" s="1"/>
  <c r="AH24" i="12"/>
  <c r="AO24" i="12" s="1"/>
  <c r="AJ26" i="12"/>
  <c r="AQ26" i="12" s="1"/>
  <c r="AE29" i="12"/>
  <c r="AL29" i="12" s="1"/>
  <c r="AG31" i="12"/>
  <c r="AN31" i="12" s="1"/>
  <c r="AI33" i="12"/>
  <c r="AP33" i="12" s="1"/>
  <c r="AK35" i="12"/>
  <c r="AR35" i="12" s="1"/>
  <c r="AI37" i="12"/>
  <c r="AP37" i="12" s="1"/>
  <c r="AG39" i="12"/>
  <c r="AN39" i="12" s="1"/>
  <c r="AJ40" i="12"/>
  <c r="AQ40" i="12" s="1"/>
  <c r="AF42" i="12"/>
  <c r="AM42" i="12" s="1"/>
  <c r="AK43" i="12"/>
  <c r="AR43" i="12" s="1"/>
  <c r="AG45" i="12"/>
  <c r="AN45" i="12" s="1"/>
  <c r="AJ46" i="12"/>
  <c r="AQ46" i="12" s="1"/>
  <c r="AH48" i="12"/>
  <c r="AO48" i="12" s="1"/>
  <c r="AK49" i="12"/>
  <c r="AR49" i="12" s="1"/>
  <c r="AG51" i="12"/>
  <c r="AN51" i="12" s="1"/>
  <c r="AE53" i="12"/>
  <c r="AL53" i="12" s="1"/>
  <c r="AH54" i="12"/>
  <c r="AO54" i="12" s="1"/>
  <c r="AK55" i="12"/>
  <c r="AR55" i="12" s="1"/>
  <c r="AI57" i="12"/>
  <c r="AP57" i="12" s="1"/>
  <c r="AE59" i="12"/>
  <c r="AL59" i="12" s="1"/>
  <c r="AH60" i="12"/>
  <c r="AO60" i="12" s="1"/>
  <c r="AF62" i="12"/>
  <c r="AM62" i="12" s="1"/>
  <c r="AI63" i="12"/>
  <c r="AP63" i="12" s="1"/>
  <c r="AE65" i="12"/>
  <c r="AL65" i="12" s="1"/>
  <c r="AJ66" i="12"/>
  <c r="AQ66" i="12" s="1"/>
  <c r="AF68" i="12"/>
  <c r="AM68" i="12" s="1"/>
  <c r="AH69" i="12"/>
  <c r="AO69" i="12" s="1"/>
  <c r="AJ70" i="12"/>
  <c r="AQ70" i="12" s="1"/>
  <c r="AF72" i="12"/>
  <c r="AM72" i="12" s="1"/>
  <c r="AH73" i="12"/>
  <c r="AO73" i="12" s="1"/>
  <c r="AJ74" i="12"/>
  <c r="AQ74" i="12" s="1"/>
  <c r="AE76" i="12"/>
  <c r="AL76" i="12" s="1"/>
  <c r="AG77" i="12"/>
  <c r="AN77" i="12" s="1"/>
  <c r="AI78" i="12"/>
  <c r="AP78" i="12" s="1"/>
  <c r="AK79" i="12"/>
  <c r="AR79" i="12" s="1"/>
  <c r="AG81" i="12"/>
  <c r="AN81" i="12" s="1"/>
  <c r="AI82" i="12"/>
  <c r="AP82" i="12" s="1"/>
  <c r="AF5" i="12"/>
  <c r="AM5" i="12" s="1"/>
  <c r="AJ9" i="12"/>
  <c r="AQ9" i="12" s="1"/>
  <c r="AG14" i="12"/>
  <c r="AN14" i="12" s="1"/>
  <c r="AK18" i="12"/>
  <c r="AR18" i="12" s="1"/>
  <c r="AH23" i="12"/>
  <c r="AO23" i="12" s="1"/>
  <c r="AE28" i="12"/>
  <c r="AL28" i="12" s="1"/>
  <c r="AI32" i="12"/>
  <c r="AP32" i="12" s="1"/>
  <c r="AE37" i="12"/>
  <c r="AL37" i="12" s="1"/>
  <c r="AF40" i="12"/>
  <c r="AM40" i="12" s="1"/>
  <c r="AF43" i="12"/>
  <c r="AM43" i="12" s="1"/>
  <c r="AG46" i="12"/>
  <c r="AN46" i="12" s="1"/>
  <c r="AG49" i="12"/>
  <c r="AN49" i="12" s="1"/>
  <c r="AG52" i="12"/>
  <c r="AN52" i="12" s="1"/>
  <c r="AH55" i="12"/>
  <c r="AO55" i="12" s="1"/>
  <c r="AH58" i="12"/>
  <c r="AO58" i="12" s="1"/>
  <c r="AH61" i="12"/>
  <c r="AO61" i="12" s="1"/>
  <c r="AI64" i="12"/>
  <c r="AP64" i="12" s="1"/>
  <c r="AI67" i="12"/>
  <c r="AP67" i="12" s="1"/>
  <c r="AG70" i="12"/>
  <c r="AN70" i="12" s="1"/>
  <c r="AK72" i="12"/>
  <c r="AR72" i="12" s="1"/>
  <c r="AI75" i="12"/>
  <c r="AP75" i="12" s="1"/>
  <c r="AF78" i="12"/>
  <c r="AM78" i="12" s="1"/>
  <c r="AJ80" i="12"/>
  <c r="AQ80" i="12" s="1"/>
  <c r="AG83" i="12"/>
  <c r="AN83" i="12" s="1"/>
  <c r="AF85" i="12"/>
  <c r="AM85" i="12" s="1"/>
  <c r="AH87" i="12"/>
  <c r="AO87" i="12" s="1"/>
  <c r="AJ89" i="12"/>
  <c r="AQ89" i="12" s="1"/>
  <c r="AI91" i="12"/>
  <c r="AP91" i="12" s="1"/>
  <c r="AK93" i="12"/>
  <c r="AR93" i="12" s="1"/>
  <c r="AH95" i="12"/>
  <c r="AO95" i="12" s="1"/>
  <c r="AK96" i="12"/>
  <c r="AR96" i="12" s="1"/>
  <c r="AH98" i="12"/>
  <c r="AO98" i="12" s="1"/>
  <c r="AE100" i="12"/>
  <c r="AL100" i="12" s="1"/>
  <c r="AG101" i="12"/>
  <c r="AN101" i="12" s="1"/>
  <c r="AI102" i="12"/>
  <c r="AP102" i="12" s="1"/>
  <c r="AK103" i="12"/>
  <c r="AR103" i="12" s="1"/>
  <c r="AF105" i="12"/>
  <c r="AM105" i="12" s="1"/>
  <c r="AH106" i="12"/>
  <c r="AO106" i="12" s="1"/>
  <c r="AJ107" i="12"/>
  <c r="AQ107" i="12" s="1"/>
  <c r="AF109" i="12"/>
  <c r="AM109" i="12" s="1"/>
  <c r="AH110" i="12"/>
  <c r="AO110" i="12" s="1"/>
  <c r="AJ111" i="12"/>
  <c r="AQ111" i="12" s="1"/>
  <c r="AE113" i="12"/>
  <c r="AL113" i="12" s="1"/>
  <c r="AG114" i="12"/>
  <c r="AN114" i="12" s="1"/>
  <c r="AI115" i="12"/>
  <c r="AP115" i="12" s="1"/>
  <c r="AK116" i="12"/>
  <c r="AR116" i="12" s="1"/>
  <c r="AG118" i="12"/>
  <c r="AN118" i="12" s="1"/>
  <c r="AI119" i="12"/>
  <c r="AP119" i="12" s="1"/>
  <c r="AK120" i="12"/>
  <c r="AR120" i="12" s="1"/>
  <c r="AF122" i="12"/>
  <c r="AM122" i="12" s="1"/>
  <c r="AH123" i="12"/>
  <c r="AO123" i="12" s="1"/>
  <c r="AJ124" i="12"/>
  <c r="AQ124" i="12" s="1"/>
  <c r="AE126" i="12"/>
  <c r="AL126" i="12" s="1"/>
  <c r="AH127" i="12"/>
  <c r="AO127" i="12" s="1"/>
  <c r="AJ128" i="12"/>
  <c r="AQ128" i="12" s="1"/>
  <c r="AK129" i="12"/>
  <c r="AR129" i="12" s="1"/>
  <c r="AE131" i="12"/>
  <c r="AL131" i="12" s="1"/>
  <c r="AF132" i="12"/>
  <c r="AM132" i="12" s="1"/>
  <c r="AG133" i="12"/>
  <c r="AN133" i="12" s="1"/>
  <c r="AH134" i="12"/>
  <c r="AO134" i="12" s="1"/>
  <c r="AI135" i="12"/>
  <c r="AP135" i="12" s="1"/>
  <c r="AJ136" i="12"/>
  <c r="AQ136" i="12" s="1"/>
  <c r="AK137" i="12"/>
  <c r="AR137" i="12" s="1"/>
  <c r="AE139" i="12"/>
  <c r="AL139" i="12" s="1"/>
  <c r="AF140" i="12"/>
  <c r="AM140" i="12" s="1"/>
  <c r="AG141" i="12"/>
  <c r="AN141" i="12" s="1"/>
  <c r="AH142" i="12"/>
  <c r="AO142" i="12" s="1"/>
  <c r="AI143" i="12"/>
  <c r="AP143" i="12" s="1"/>
  <c r="AJ144" i="12"/>
  <c r="AQ144" i="12" s="1"/>
  <c r="AK145" i="12"/>
  <c r="AR145" i="12" s="1"/>
  <c r="AE147" i="12"/>
  <c r="AL147" i="12" s="1"/>
  <c r="AF148" i="12"/>
  <c r="AM148" i="12" s="1"/>
  <c r="AG149" i="12"/>
  <c r="AN149" i="12" s="1"/>
  <c r="AH150" i="12"/>
  <c r="AO150" i="12" s="1"/>
  <c r="AI151" i="12"/>
  <c r="AP151" i="12" s="1"/>
  <c r="AJ152" i="12"/>
  <c r="AQ152" i="12" s="1"/>
  <c r="AK153" i="12"/>
  <c r="AR153" i="12" s="1"/>
  <c r="AE155" i="12"/>
  <c r="AL155" i="12" s="1"/>
  <c r="AF156" i="12"/>
  <c r="AM156" i="12" s="1"/>
  <c r="AG157" i="12"/>
  <c r="AN157" i="12" s="1"/>
  <c r="AI2" i="12"/>
  <c r="AP2" i="12" s="1"/>
  <c r="AK11" i="12"/>
  <c r="AR11" i="12" s="1"/>
  <c r="AF90" i="12"/>
  <c r="AM90" i="12" s="1"/>
  <c r="AE99" i="12"/>
  <c r="AL99" i="12" s="1"/>
  <c r="AJ105" i="12"/>
  <c r="AQ105" i="12" s="1"/>
  <c r="AK110" i="12"/>
  <c r="AR110" i="12" s="1"/>
  <c r="AG5" i="12"/>
  <c r="AN5" i="12" s="1"/>
  <c r="AK9" i="12"/>
  <c r="AR9" i="12" s="1"/>
  <c r="AH14" i="12"/>
  <c r="AO14" i="12" s="1"/>
  <c r="AE19" i="12"/>
  <c r="AL19" i="12" s="1"/>
  <c r="AI23" i="12"/>
  <c r="AP23" i="12" s="1"/>
  <c r="AF28" i="12"/>
  <c r="AM28" i="12" s="1"/>
  <c r="AJ32" i="12"/>
  <c r="AQ32" i="12" s="1"/>
  <c r="AF37" i="12"/>
  <c r="AM37" i="12" s="1"/>
  <c r="AH40" i="12"/>
  <c r="AO40" i="12" s="1"/>
  <c r="AG43" i="12"/>
  <c r="AN43" i="12" s="1"/>
  <c r="AH46" i="12"/>
  <c r="AO46" i="12" s="1"/>
  <c r="AI49" i="12"/>
  <c r="AP49" i="12" s="1"/>
  <c r="AH52" i="12"/>
  <c r="AO52" i="12" s="1"/>
  <c r="AI55" i="12"/>
  <c r="AP55" i="12" s="1"/>
  <c r="AJ58" i="12"/>
  <c r="AQ58" i="12" s="1"/>
  <c r="AI61" i="12"/>
  <c r="AP61" i="12" s="1"/>
  <c r="AJ64" i="12"/>
  <c r="AQ64" i="12" s="1"/>
  <c r="AK67" i="12"/>
  <c r="AR67" i="12" s="1"/>
  <c r="AH70" i="12"/>
  <c r="AO70" i="12" s="1"/>
  <c r="AE73" i="12"/>
  <c r="AL73" i="12" s="1"/>
  <c r="AJ75" i="12"/>
  <c r="AQ75" i="12" s="1"/>
  <c r="AG78" i="12"/>
  <c r="AN78" i="12" s="1"/>
  <c r="AK80" i="12"/>
  <c r="AR80" i="12" s="1"/>
  <c r="AI83" i="12"/>
  <c r="AP83" i="12" s="1"/>
  <c r="AK85" i="12"/>
  <c r="AR85" i="12" s="1"/>
  <c r="AI87" i="12"/>
  <c r="AP87" i="12" s="1"/>
  <c r="AK89" i="12"/>
  <c r="AR89" i="12" s="1"/>
  <c r="AJ91" i="12"/>
  <c r="AQ91" i="12" s="1"/>
  <c r="AE94" i="12"/>
  <c r="AL94" i="12" s="1"/>
  <c r="AI95" i="12"/>
  <c r="AP95" i="12" s="1"/>
  <c r="AE97" i="12"/>
  <c r="AL97" i="12" s="1"/>
  <c r="AJ98" i="12"/>
  <c r="AQ98" i="12" s="1"/>
  <c r="AF100" i="12"/>
  <c r="AM100" i="12" s="1"/>
  <c r="AH101" i="12"/>
  <c r="AO101" i="12" s="1"/>
  <c r="AJ102" i="12"/>
  <c r="AQ102" i="12" s="1"/>
  <c r="AE104" i="12"/>
  <c r="AL104" i="12" s="1"/>
  <c r="AG105" i="12"/>
  <c r="AN105" i="12" s="1"/>
  <c r="AI106" i="12"/>
  <c r="AP106" i="12" s="1"/>
  <c r="AE108" i="12"/>
  <c r="AL108" i="12" s="1"/>
  <c r="AG109" i="12"/>
  <c r="AN109" i="12" s="1"/>
  <c r="AI110" i="12"/>
  <c r="AP110" i="12" s="1"/>
  <c r="AK111" i="12"/>
  <c r="AR111" i="12" s="1"/>
  <c r="AF113" i="12"/>
  <c r="AM113" i="12" s="1"/>
  <c r="AH114" i="12"/>
  <c r="AO114" i="12" s="1"/>
  <c r="AJ115" i="12"/>
  <c r="AQ115" i="12" s="1"/>
  <c r="AF117" i="12"/>
  <c r="AM117" i="12" s="1"/>
  <c r="AH118" i="12"/>
  <c r="AO118" i="12" s="1"/>
  <c r="AJ119" i="12"/>
  <c r="AQ119" i="12" s="1"/>
  <c r="AE121" i="12"/>
  <c r="AL121" i="12" s="1"/>
  <c r="AG122" i="12"/>
  <c r="AN122" i="12" s="1"/>
  <c r="AI123" i="12"/>
  <c r="AP123" i="12" s="1"/>
  <c r="AK124" i="12"/>
  <c r="AR124" i="12" s="1"/>
  <c r="AG126" i="12"/>
  <c r="AN126" i="12" s="1"/>
  <c r="AI127" i="12"/>
  <c r="AP127" i="12" s="1"/>
  <c r="AK128" i="12"/>
  <c r="AR128" i="12" s="1"/>
  <c r="AE130" i="12"/>
  <c r="AL130" i="12" s="1"/>
  <c r="AF131" i="12"/>
  <c r="AM131" i="12" s="1"/>
  <c r="AG132" i="12"/>
  <c r="AN132" i="12" s="1"/>
  <c r="AH133" i="12"/>
  <c r="AO133" i="12" s="1"/>
  <c r="AI134" i="12"/>
  <c r="AP134" i="12" s="1"/>
  <c r="AJ135" i="12"/>
  <c r="AQ135" i="12" s="1"/>
  <c r="AK136" i="12"/>
  <c r="AR136" i="12" s="1"/>
  <c r="AE138" i="12"/>
  <c r="AL138" i="12" s="1"/>
  <c r="AF139" i="12"/>
  <c r="AM139" i="12" s="1"/>
  <c r="AG140" i="12"/>
  <c r="AN140" i="12" s="1"/>
  <c r="AH141" i="12"/>
  <c r="AO141" i="12" s="1"/>
  <c r="AI142" i="12"/>
  <c r="AP142" i="12" s="1"/>
  <c r="AJ143" i="12"/>
  <c r="AQ143" i="12" s="1"/>
  <c r="AK144" i="12"/>
  <c r="AR144" i="12" s="1"/>
  <c r="AE146" i="12"/>
  <c r="AL146" i="12" s="1"/>
  <c r="AF147" i="12"/>
  <c r="AM147" i="12" s="1"/>
  <c r="AG148" i="12"/>
  <c r="AN148" i="12" s="1"/>
  <c r="AH149" i="12"/>
  <c r="AO149" i="12" s="1"/>
  <c r="AI150" i="12"/>
  <c r="AP150" i="12" s="1"/>
  <c r="AJ151" i="12"/>
  <c r="AQ151" i="12" s="1"/>
  <c r="AK152" i="12"/>
  <c r="AR152" i="12" s="1"/>
  <c r="AE154" i="12"/>
  <c r="AL154" i="12" s="1"/>
  <c r="AF155" i="12"/>
  <c r="AM155" i="12" s="1"/>
  <c r="AG156" i="12"/>
  <c r="AN156" i="12" s="1"/>
  <c r="AH157" i="12"/>
  <c r="AO157" i="12" s="1"/>
  <c r="AH2" i="12"/>
  <c r="AO2" i="12" s="1"/>
  <c r="AG7" i="12"/>
  <c r="AN7" i="12" s="1"/>
  <c r="AI25" i="12"/>
  <c r="AP25" i="12" s="1"/>
  <c r="AF30" i="12"/>
  <c r="AM30" i="12" s="1"/>
  <c r="AJ34" i="12"/>
  <c r="AQ34" i="12" s="1"/>
  <c r="AH38" i="12"/>
  <c r="AO38" i="12" s="1"/>
  <c r="AI41" i="12"/>
  <c r="AP41" i="12" s="1"/>
  <c r="AH44" i="12"/>
  <c r="AO44" i="12" s="1"/>
  <c r="AI47" i="12"/>
  <c r="AP47" i="12" s="1"/>
  <c r="AJ50" i="12"/>
  <c r="AQ50" i="12" s="1"/>
  <c r="AI53" i="12"/>
  <c r="AP53" i="12" s="1"/>
  <c r="AJ56" i="12"/>
  <c r="AQ56" i="12" s="1"/>
  <c r="AK59" i="12"/>
  <c r="AR59" i="12" s="1"/>
  <c r="AJ62" i="12"/>
  <c r="AQ62" i="12" s="1"/>
  <c r="AK65" i="12"/>
  <c r="AR65" i="12" s="1"/>
  <c r="AK68" i="12"/>
  <c r="AR68" i="12" s="1"/>
  <c r="AH71" i="12"/>
  <c r="AO71" i="12" s="1"/>
  <c r="AE74" i="12"/>
  <c r="AL74" i="12" s="1"/>
  <c r="AJ76" i="12"/>
  <c r="AQ76" i="12" s="1"/>
  <c r="AG79" i="12"/>
  <c r="AN79" i="12" s="1"/>
  <c r="AK81" i="12"/>
  <c r="AR81" i="12" s="1"/>
  <c r="AK83" i="12"/>
  <c r="AR83" i="12" s="1"/>
  <c r="AH88" i="12"/>
  <c r="AO88" i="12" s="1"/>
  <c r="AG94" i="12"/>
  <c r="AN94" i="12" s="1"/>
  <c r="AF96" i="12"/>
  <c r="AM96" i="12" s="1"/>
  <c r="AI97" i="12"/>
  <c r="AP97" i="12" s="1"/>
  <c r="AJ101" i="12"/>
  <c r="AQ101" i="12" s="1"/>
  <c r="AE107" i="12"/>
  <c r="AL107" i="12" s="1"/>
  <c r="AF112" i="12"/>
  <c r="AM112" i="12" s="1"/>
  <c r="AI5" i="12"/>
  <c r="AP5" i="12" s="1"/>
  <c r="AF10" i="12"/>
  <c r="AM10" i="12" s="1"/>
  <c r="AJ14" i="12"/>
  <c r="AQ14" i="12" s="1"/>
  <c r="AG19" i="12"/>
  <c r="AN19" i="12" s="1"/>
  <c r="AK23" i="12"/>
  <c r="AR23" i="12" s="1"/>
  <c r="AH28" i="12"/>
  <c r="AO28" i="12" s="1"/>
  <c r="AE33" i="12"/>
  <c r="AL33" i="12" s="1"/>
  <c r="AG37" i="12"/>
  <c r="AN37" i="12" s="1"/>
  <c r="AI40" i="12"/>
  <c r="AP40" i="12" s="1"/>
  <c r="AI43" i="12"/>
  <c r="AP43" i="12" s="1"/>
  <c r="AI46" i="12"/>
  <c r="AP46" i="12" s="1"/>
  <c r="AJ49" i="12"/>
  <c r="AQ49" i="12" s="1"/>
  <c r="AJ52" i="12"/>
  <c r="AQ52" i="12" s="1"/>
  <c r="AJ55" i="12"/>
  <c r="AQ55" i="12" s="1"/>
  <c r="AK58" i="12"/>
  <c r="AR58" i="12" s="1"/>
  <c r="AK61" i="12"/>
  <c r="AR61" i="12" s="1"/>
  <c r="AK64" i="12"/>
  <c r="AR64" i="12" s="1"/>
  <c r="AE68" i="12"/>
  <c r="AL68" i="12" s="1"/>
  <c r="AI70" i="12"/>
  <c r="AP70" i="12" s="1"/>
  <c r="AG73" i="12"/>
  <c r="AN73" i="12" s="1"/>
  <c r="AK75" i="12"/>
  <c r="AR75" i="12" s="1"/>
  <c r="AH78" i="12"/>
  <c r="AO78" i="12" s="1"/>
  <c r="AE81" i="12"/>
  <c r="AL81" i="12" s="1"/>
  <c r="AJ83" i="12"/>
  <c r="AQ83" i="12" s="1"/>
  <c r="AE86" i="12"/>
  <c r="AL86" i="12" s="1"/>
  <c r="AJ87" i="12"/>
  <c r="AQ87" i="12" s="1"/>
  <c r="AE90" i="12"/>
  <c r="AL90" i="12" s="1"/>
  <c r="AG92" i="12"/>
  <c r="AN92" i="12" s="1"/>
  <c r="AF94" i="12"/>
  <c r="AM94" i="12" s="1"/>
  <c r="AJ95" i="12"/>
  <c r="AQ95" i="12" s="1"/>
  <c r="AH97" i="12"/>
  <c r="AO97" i="12" s="1"/>
  <c r="AK98" i="12"/>
  <c r="AR98" i="12" s="1"/>
  <c r="AG100" i="12"/>
  <c r="AN100" i="12" s="1"/>
  <c r="AI101" i="12"/>
  <c r="AP101" i="12" s="1"/>
  <c r="AK102" i="12"/>
  <c r="AR102" i="12" s="1"/>
  <c r="AF104" i="12"/>
  <c r="AM104" i="12" s="1"/>
  <c r="AH105" i="12"/>
  <c r="AO105" i="12" s="1"/>
  <c r="AK106" i="12"/>
  <c r="AR106" i="12" s="1"/>
  <c r="AF108" i="12"/>
  <c r="AM108" i="12" s="1"/>
  <c r="AH109" i="12"/>
  <c r="AO109" i="12" s="1"/>
  <c r="AJ110" i="12"/>
  <c r="AQ110" i="12" s="1"/>
  <c r="AE112" i="12"/>
  <c r="AL112" i="12" s="1"/>
  <c r="AG113" i="12"/>
  <c r="AN113" i="12" s="1"/>
  <c r="AI114" i="12"/>
  <c r="AP114" i="12" s="1"/>
  <c r="AE116" i="12"/>
  <c r="AL116" i="12" s="1"/>
  <c r="AG117" i="12"/>
  <c r="AN117" i="12" s="1"/>
  <c r="AI118" i="12"/>
  <c r="AP118" i="12" s="1"/>
  <c r="AK119" i="12"/>
  <c r="AR119" i="12" s="1"/>
  <c r="AF121" i="12"/>
  <c r="AM121" i="12" s="1"/>
  <c r="AH122" i="12"/>
  <c r="AO122" i="12" s="1"/>
  <c r="AJ123" i="12"/>
  <c r="AQ123" i="12" s="1"/>
  <c r="AF125" i="12"/>
  <c r="AM125" i="12" s="1"/>
  <c r="AH126" i="12"/>
  <c r="AO126" i="12" s="1"/>
  <c r="AJ127" i="12"/>
  <c r="AQ127" i="12" s="1"/>
  <c r="AE129" i="12"/>
  <c r="AL129" i="12" s="1"/>
  <c r="AF130" i="12"/>
  <c r="AM130" i="12" s="1"/>
  <c r="AG131" i="12"/>
  <c r="AN131" i="12" s="1"/>
  <c r="AH132" i="12"/>
  <c r="AO132" i="12" s="1"/>
  <c r="AI133" i="12"/>
  <c r="AP133" i="12" s="1"/>
  <c r="AJ134" i="12"/>
  <c r="AQ134" i="12" s="1"/>
  <c r="AK135" i="12"/>
  <c r="AR135" i="12" s="1"/>
  <c r="AE137" i="12"/>
  <c r="AL137" i="12" s="1"/>
  <c r="AF138" i="12"/>
  <c r="AM138" i="12" s="1"/>
  <c r="AG139" i="12"/>
  <c r="AN139" i="12" s="1"/>
  <c r="AH140" i="12"/>
  <c r="AO140" i="12" s="1"/>
  <c r="AI141" i="12"/>
  <c r="AP141" i="12" s="1"/>
  <c r="AJ142" i="12"/>
  <c r="AQ142" i="12" s="1"/>
  <c r="AK143" i="12"/>
  <c r="AR143" i="12" s="1"/>
  <c r="AE145" i="12"/>
  <c r="AL145" i="12" s="1"/>
  <c r="AF146" i="12"/>
  <c r="AM146" i="12" s="1"/>
  <c r="AG147" i="12"/>
  <c r="AN147" i="12" s="1"/>
  <c r="AH148" i="12"/>
  <c r="AO148" i="12" s="1"/>
  <c r="AI149" i="12"/>
  <c r="AP149" i="12" s="1"/>
  <c r="AJ150" i="12"/>
  <c r="AQ150" i="12" s="1"/>
  <c r="AK151" i="12"/>
  <c r="AR151" i="12" s="1"/>
  <c r="AE153" i="12"/>
  <c r="AL153" i="12" s="1"/>
  <c r="AF154" i="12"/>
  <c r="AM154" i="12" s="1"/>
  <c r="AG155" i="12"/>
  <c r="AN155" i="12" s="1"/>
  <c r="AH156" i="12"/>
  <c r="AO156" i="12" s="1"/>
  <c r="AI157" i="12"/>
  <c r="AP157" i="12" s="1"/>
  <c r="AG2" i="12"/>
  <c r="AN2" i="12" s="1"/>
  <c r="AH16" i="12"/>
  <c r="AO16" i="12" s="1"/>
  <c r="AH92" i="12"/>
  <c r="AO92" i="12" s="1"/>
  <c r="AH100" i="12"/>
  <c r="AO100" i="12" s="1"/>
  <c r="AG104" i="12"/>
  <c r="AN104" i="12" s="1"/>
  <c r="AE21" i="12"/>
  <c r="AL21" i="12" s="1"/>
  <c r="AH7" i="12"/>
  <c r="AO7" i="12" s="1"/>
  <c r="AE12" i="12"/>
  <c r="AL12" i="12" s="1"/>
  <c r="AE3" i="12"/>
  <c r="AL3" i="12" s="1"/>
  <c r="AG3" i="12"/>
  <c r="AN3" i="12" s="1"/>
  <c r="AK7" i="12"/>
  <c r="AR7" i="12" s="1"/>
  <c r="AH12" i="12"/>
  <c r="AO12" i="12" s="1"/>
  <c r="AE17" i="12"/>
  <c r="AL17" i="12" s="1"/>
  <c r="AI21" i="12"/>
  <c r="AP21" i="12" s="1"/>
  <c r="AF26" i="12"/>
  <c r="AM26" i="12" s="1"/>
  <c r="AJ30" i="12"/>
  <c r="AQ30" i="12" s="1"/>
  <c r="AG35" i="12"/>
  <c r="AN35" i="12" s="1"/>
  <c r="AE39" i="12"/>
  <c r="AL39" i="12" s="1"/>
  <c r="AE42" i="12"/>
  <c r="AL42" i="12" s="1"/>
  <c r="AE5" i="12"/>
  <c r="AL5" i="12" s="1"/>
  <c r="AI9" i="12"/>
  <c r="AP9" i="12" s="1"/>
  <c r="AF14" i="12"/>
  <c r="AM14" i="12" s="1"/>
  <c r="AJ18" i="12"/>
  <c r="AQ18" i="12" s="1"/>
  <c r="AG23" i="12"/>
  <c r="AN23" i="12" s="1"/>
  <c r="AK27" i="12"/>
  <c r="AR27" i="12" s="1"/>
  <c r="AH32" i="12"/>
  <c r="AO32" i="12" s="1"/>
  <c r="AJ36" i="12"/>
  <c r="AQ36" i="12" s="1"/>
  <c r="AK39" i="12"/>
  <c r="AR39" i="12" s="1"/>
  <c r="AE43" i="12"/>
  <c r="AL43" i="12" s="1"/>
  <c r="AF46" i="12"/>
  <c r="AM46" i="12" s="1"/>
  <c r="AE49" i="12"/>
  <c r="AL49" i="12" s="1"/>
  <c r="AF52" i="12"/>
  <c r="AM52" i="12" s="1"/>
  <c r="AG55" i="12"/>
  <c r="AN55" i="12" s="1"/>
  <c r="AF58" i="12"/>
  <c r="AM58" i="12" s="1"/>
  <c r="AG61" i="12"/>
  <c r="AN61" i="12" s="1"/>
  <c r="AH64" i="12"/>
  <c r="AO64" i="12" s="1"/>
  <c r="AG67" i="12"/>
  <c r="AN67" i="12" s="1"/>
  <c r="AF70" i="12"/>
  <c r="AM70" i="12" s="1"/>
  <c r="AJ72" i="12"/>
  <c r="AQ72" i="12" s="1"/>
  <c r="AG75" i="12"/>
  <c r="AN75" i="12" s="1"/>
  <c r="AE78" i="12"/>
  <c r="AL78" i="12" s="1"/>
  <c r="AI80" i="12"/>
  <c r="AP80" i="12" s="1"/>
  <c r="AF83" i="12"/>
  <c r="AM83" i="12" s="1"/>
  <c r="AE85" i="12"/>
  <c r="AL85" i="12" s="1"/>
  <c r="AG87" i="12"/>
  <c r="AN87" i="12" s="1"/>
  <c r="AE89" i="12"/>
  <c r="AL89" i="12" s="1"/>
  <c r="AG91" i="12"/>
  <c r="AN91" i="12" s="1"/>
  <c r="AI93" i="12"/>
  <c r="AP93" i="12" s="1"/>
  <c r="AG95" i="12"/>
  <c r="AN95" i="12" s="1"/>
  <c r="AJ96" i="12"/>
  <c r="AQ96" i="12" s="1"/>
  <c r="AF98" i="12"/>
  <c r="AM98" i="12" s="1"/>
  <c r="AJ99" i="12"/>
  <c r="AQ99" i="12" s="1"/>
  <c r="AF101" i="12"/>
  <c r="AM101" i="12" s="1"/>
  <c r="AH102" i="12"/>
  <c r="AO102" i="12" s="1"/>
  <c r="AJ103" i="12"/>
  <c r="AQ103" i="12" s="1"/>
  <c r="AE105" i="12"/>
  <c r="AL105" i="12" s="1"/>
  <c r="AG106" i="12"/>
  <c r="AN106" i="12" s="1"/>
  <c r="AI107" i="12"/>
  <c r="AP107" i="12" s="1"/>
  <c r="AK108" i="12"/>
  <c r="AR108" i="12" s="1"/>
  <c r="AG110" i="12"/>
  <c r="AN110" i="12" s="1"/>
  <c r="AI111" i="12"/>
  <c r="AP111" i="12" s="1"/>
  <c r="AK112" i="12"/>
  <c r="AR112" i="12" s="1"/>
  <c r="AF114" i="12"/>
  <c r="AM114" i="12" s="1"/>
  <c r="AH115" i="12"/>
  <c r="AO115" i="12" s="1"/>
  <c r="AJ116" i="12"/>
  <c r="AQ116" i="12" s="1"/>
  <c r="AE118" i="12"/>
  <c r="AL118" i="12" s="1"/>
  <c r="AH119" i="12"/>
  <c r="AO119" i="12" s="1"/>
  <c r="AJ120" i="12"/>
  <c r="AQ120" i="12" s="1"/>
  <c r="AE122" i="12"/>
  <c r="AL122" i="12" s="1"/>
  <c r="AG123" i="12"/>
  <c r="AN123" i="12" s="1"/>
  <c r="AI124" i="12"/>
  <c r="AP124" i="12" s="1"/>
  <c r="AK125" i="12"/>
  <c r="AR125" i="12" s="1"/>
  <c r="AF127" i="12"/>
  <c r="AM127" i="12" s="1"/>
  <c r="AI128" i="12"/>
  <c r="AP128" i="12" s="1"/>
  <c r="AJ129" i="12"/>
  <c r="AQ129" i="12" s="1"/>
  <c r="AK130" i="12"/>
  <c r="AR130" i="12" s="1"/>
  <c r="AE132" i="12"/>
  <c r="AL132" i="12" s="1"/>
  <c r="AF133" i="12"/>
  <c r="AM133" i="12" s="1"/>
  <c r="AG134" i="12"/>
  <c r="AN134" i="12" s="1"/>
  <c r="AH135" i="12"/>
  <c r="AO135" i="12" s="1"/>
  <c r="AI136" i="12"/>
  <c r="AP136" i="12" s="1"/>
  <c r="AJ137" i="12"/>
  <c r="AQ137" i="12" s="1"/>
  <c r="AK138" i="12"/>
  <c r="AR138" i="12" s="1"/>
  <c r="AE140" i="12"/>
  <c r="AL140" i="12" s="1"/>
  <c r="AF141" i="12"/>
  <c r="AM141" i="12" s="1"/>
  <c r="AG142" i="12"/>
  <c r="AN142" i="12" s="1"/>
  <c r="AH143" i="12"/>
  <c r="AO143" i="12" s="1"/>
  <c r="AI144" i="12"/>
  <c r="AP144" i="12" s="1"/>
  <c r="AJ145" i="12"/>
  <c r="AQ145" i="12" s="1"/>
  <c r="AK146" i="12"/>
  <c r="AR146" i="12" s="1"/>
  <c r="AE148" i="12"/>
  <c r="AL148" i="12" s="1"/>
  <c r="AF149" i="12"/>
  <c r="AM149" i="12" s="1"/>
  <c r="AG150" i="12"/>
  <c r="AN150" i="12" s="1"/>
  <c r="AH151" i="12"/>
  <c r="AO151" i="12" s="1"/>
  <c r="AI152" i="12"/>
  <c r="AP152" i="12" s="1"/>
  <c r="AJ153" i="12"/>
  <c r="AQ153" i="12" s="1"/>
  <c r="AK154" i="12"/>
  <c r="AR154" i="12" s="1"/>
  <c r="AE156" i="12"/>
  <c r="AL156" i="12" s="1"/>
  <c r="AF157" i="12"/>
  <c r="AM157" i="12" s="1"/>
  <c r="AJ2" i="12"/>
  <c r="AQ2" i="12" s="1"/>
  <c r="AF86" i="12"/>
  <c r="AM86" i="12" s="1"/>
  <c r="AE103" i="12"/>
  <c r="AL103" i="12" s="1"/>
  <c r="AG108" i="12"/>
  <c r="AN108" i="12" s="1"/>
  <c r="AH113" i="12"/>
  <c r="AO113" i="12" s="1"/>
  <c r="AJ16" i="12"/>
  <c r="AQ16" i="12" s="1"/>
  <c r="AE35" i="12"/>
  <c r="AL35" i="12" s="1"/>
  <c r="AJ47" i="12"/>
  <c r="AQ47" i="12" s="1"/>
  <c r="AG54" i="12"/>
  <c r="AN54" i="12" s="1"/>
  <c r="AG63" i="12"/>
  <c r="AN63" i="12" s="1"/>
  <c r="AI71" i="12"/>
  <c r="AP71" i="12" s="1"/>
  <c r="AF77" i="12"/>
  <c r="AM77" i="12" s="1"/>
  <c r="AJ84" i="12"/>
  <c r="AQ84" i="12" s="1"/>
  <c r="AH90" i="12"/>
  <c r="AO90" i="12" s="1"/>
  <c r="AF95" i="12"/>
  <c r="AM95" i="12" s="1"/>
  <c r="AG99" i="12"/>
  <c r="AN99" i="12" s="1"/>
  <c r="AF103" i="12"/>
  <c r="AM103" i="12" s="1"/>
  <c r="AF106" i="12"/>
  <c r="AM106" i="12" s="1"/>
  <c r="AJ109" i="12"/>
  <c r="AQ109" i="12" s="1"/>
  <c r="AJ112" i="12"/>
  <c r="AQ112" i="12" s="1"/>
  <c r="AF116" i="12"/>
  <c r="AM116" i="12" s="1"/>
  <c r="AJ118" i="12"/>
  <c r="AQ118" i="12" s="1"/>
  <c r="AG121" i="12"/>
  <c r="AN121" i="12" s="1"/>
  <c r="AE124" i="12"/>
  <c r="AL124" i="12" s="1"/>
  <c r="AI126" i="12"/>
  <c r="AP126" i="12" s="1"/>
  <c r="AF129" i="12"/>
  <c r="AM129" i="12" s="1"/>
  <c r="AH131" i="12"/>
  <c r="AO131" i="12" s="1"/>
  <c r="AJ133" i="12"/>
  <c r="AQ133" i="12" s="1"/>
  <c r="AE136" i="12"/>
  <c r="AL136" i="12" s="1"/>
  <c r="AG138" i="12"/>
  <c r="AN138" i="12" s="1"/>
  <c r="AI140" i="12"/>
  <c r="AP140" i="12" s="1"/>
  <c r="AK142" i="12"/>
  <c r="AR142" i="12" s="1"/>
  <c r="AF145" i="12"/>
  <c r="AM145" i="12" s="1"/>
  <c r="AH147" i="12"/>
  <c r="AO147" i="12" s="1"/>
  <c r="AJ149" i="12"/>
  <c r="AQ149" i="12" s="1"/>
  <c r="AE152" i="12"/>
  <c r="AL152" i="12" s="1"/>
  <c r="AG154" i="12"/>
  <c r="AN154" i="12" s="1"/>
  <c r="AI156" i="12"/>
  <c r="AP156" i="12" s="1"/>
  <c r="AF2" i="12"/>
  <c r="AM2" i="12" s="1"/>
  <c r="AF21" i="12"/>
  <c r="AM21" i="12" s="1"/>
  <c r="AI38" i="12"/>
  <c r="AP38" i="12" s="1"/>
  <c r="AK47" i="12"/>
  <c r="AR47" i="12" s="1"/>
  <c r="AK56" i="12"/>
  <c r="AR56" i="12" s="1"/>
  <c r="AH63" i="12"/>
  <c r="AO63" i="12" s="1"/>
  <c r="AJ71" i="12"/>
  <c r="AQ71" i="12" s="1"/>
  <c r="AH79" i="12"/>
  <c r="AO79" i="12" s="1"/>
  <c r="AK84" i="12"/>
  <c r="AR84" i="12" s="1"/>
  <c r="AE91" i="12"/>
  <c r="AL91" i="12" s="1"/>
  <c r="AG96" i="12"/>
  <c r="AN96" i="12" s="1"/>
  <c r="AI99" i="12"/>
  <c r="AP99" i="12" s="1"/>
  <c r="AH103" i="12"/>
  <c r="AO103" i="12" s="1"/>
  <c r="AF107" i="12"/>
  <c r="AM107" i="12" s="1"/>
  <c r="AK109" i="12"/>
  <c r="AR109" i="12" s="1"/>
  <c r="AJ113" i="12"/>
  <c r="AQ113" i="12" s="1"/>
  <c r="AG116" i="12"/>
  <c r="AN116" i="12" s="1"/>
  <c r="AK118" i="12"/>
  <c r="AR118" i="12" s="1"/>
  <c r="AH121" i="12"/>
  <c r="AO121" i="12" s="1"/>
  <c r="AF124" i="12"/>
  <c r="AM124" i="12" s="1"/>
  <c r="AJ126" i="12"/>
  <c r="AQ126" i="12" s="1"/>
  <c r="AG129" i="12"/>
  <c r="AN129" i="12" s="1"/>
  <c r="AI131" i="12"/>
  <c r="AP131" i="12" s="1"/>
  <c r="AK133" i="12"/>
  <c r="AR133" i="12" s="1"/>
  <c r="AF136" i="12"/>
  <c r="AM136" i="12" s="1"/>
  <c r="AH138" i="12"/>
  <c r="AO138" i="12" s="1"/>
  <c r="AJ140" i="12"/>
  <c r="AQ140" i="12" s="1"/>
  <c r="AE143" i="12"/>
  <c r="AL143" i="12" s="1"/>
  <c r="AG145" i="12"/>
  <c r="AN145" i="12" s="1"/>
  <c r="AI147" i="12"/>
  <c r="AP147" i="12" s="1"/>
  <c r="AK149" i="12"/>
  <c r="AR149" i="12" s="1"/>
  <c r="AF152" i="12"/>
  <c r="AM152" i="12" s="1"/>
  <c r="AH154" i="12"/>
  <c r="AO154" i="12" s="1"/>
  <c r="AJ156" i="12"/>
  <c r="AQ156" i="12" s="1"/>
  <c r="AF66" i="12"/>
  <c r="AM66" i="12" s="1"/>
  <c r="AF74" i="12"/>
  <c r="AM74" i="12" s="1"/>
  <c r="AJ79" i="12"/>
  <c r="AQ79" i="12" s="1"/>
  <c r="AH86" i="12"/>
  <c r="AO86" i="12" s="1"/>
  <c r="AI96" i="12"/>
  <c r="AP96" i="12" s="1"/>
  <c r="AJ100" i="12"/>
  <c r="AQ100" i="12" s="1"/>
  <c r="AI104" i="12"/>
  <c r="AP104" i="12" s="1"/>
  <c r="AH107" i="12"/>
  <c r="AO107" i="12" s="1"/>
  <c r="AE111" i="12"/>
  <c r="AL111" i="12" s="1"/>
  <c r="AE114" i="12"/>
  <c r="AL114" i="12" s="1"/>
  <c r="AI116" i="12"/>
  <c r="AP116" i="12" s="1"/>
  <c r="AF119" i="12"/>
  <c r="AM119" i="12" s="1"/>
  <c r="AK121" i="12"/>
  <c r="AR121" i="12" s="1"/>
  <c r="AH124" i="12"/>
  <c r="AO124" i="12" s="1"/>
  <c r="AE127" i="12"/>
  <c r="AL127" i="12" s="1"/>
  <c r="AI129" i="12"/>
  <c r="AP129" i="12" s="1"/>
  <c r="AK131" i="12"/>
  <c r="AR131" i="12" s="1"/>
  <c r="AF134" i="12"/>
  <c r="AM134" i="12" s="1"/>
  <c r="AH136" i="12"/>
  <c r="AO136" i="12" s="1"/>
  <c r="AE141" i="12"/>
  <c r="AL141" i="12" s="1"/>
  <c r="AG143" i="12"/>
  <c r="AN143" i="12" s="1"/>
  <c r="AI145" i="12"/>
  <c r="AP145" i="12" s="1"/>
  <c r="AK147" i="12"/>
  <c r="AR147" i="12" s="1"/>
  <c r="AF150" i="12"/>
  <c r="AM150" i="12" s="1"/>
  <c r="AH152" i="12"/>
  <c r="AO152" i="12" s="1"/>
  <c r="AJ154" i="12"/>
  <c r="AQ154" i="12" s="1"/>
  <c r="AE157" i="12"/>
  <c r="AL157" i="12" s="1"/>
  <c r="AF153" i="12"/>
  <c r="AM153" i="12" s="1"/>
  <c r="AG21" i="12"/>
  <c r="AN21" i="12" s="1"/>
  <c r="AJ38" i="12"/>
  <c r="AQ38" i="12" s="1"/>
  <c r="AF48" i="12"/>
  <c r="AM48" i="12" s="1"/>
  <c r="AE57" i="12"/>
  <c r="AL57" i="12" s="1"/>
  <c r="AE66" i="12"/>
  <c r="AL66" i="12" s="1"/>
  <c r="AK71" i="12"/>
  <c r="AR71" i="12" s="1"/>
  <c r="AI79" i="12"/>
  <c r="AP79" i="12" s="1"/>
  <c r="AG86" i="12"/>
  <c r="AN86" i="12" s="1"/>
  <c r="AF91" i="12"/>
  <c r="AM91" i="12" s="1"/>
  <c r="AH96" i="12"/>
  <c r="AO96" i="12" s="1"/>
  <c r="AI100" i="12"/>
  <c r="AP100" i="12" s="1"/>
  <c r="AI103" i="12"/>
  <c r="AP103" i="12" s="1"/>
  <c r="AG107" i="12"/>
  <c r="AN107" i="12" s="1"/>
  <c r="AE110" i="12"/>
  <c r="AL110" i="12" s="1"/>
  <c r="AK113" i="12"/>
  <c r="AR113" i="12" s="1"/>
  <c r="AH116" i="12"/>
  <c r="AO116" i="12" s="1"/>
  <c r="AE119" i="12"/>
  <c r="AL119" i="12" s="1"/>
  <c r="AJ121" i="12"/>
  <c r="AQ121" i="12" s="1"/>
  <c r="AG124" i="12"/>
  <c r="AN124" i="12" s="1"/>
  <c r="AK126" i="12"/>
  <c r="AR126" i="12" s="1"/>
  <c r="AH129" i="12"/>
  <c r="AO129" i="12" s="1"/>
  <c r="AJ131" i="12"/>
  <c r="AQ131" i="12" s="1"/>
  <c r="AE134" i="12"/>
  <c r="AL134" i="12" s="1"/>
  <c r="AG136" i="12"/>
  <c r="AN136" i="12" s="1"/>
  <c r="AI138" i="12"/>
  <c r="AP138" i="12" s="1"/>
  <c r="AK140" i="12"/>
  <c r="AR140" i="12" s="1"/>
  <c r="AF143" i="12"/>
  <c r="AM143" i="12" s="1"/>
  <c r="AH145" i="12"/>
  <c r="AO145" i="12" s="1"/>
  <c r="AJ147" i="12"/>
  <c r="AQ147" i="12" s="1"/>
  <c r="AE150" i="12"/>
  <c r="AL150" i="12" s="1"/>
  <c r="AG152" i="12"/>
  <c r="AN152" i="12" s="1"/>
  <c r="AI154" i="12"/>
  <c r="AP154" i="12" s="1"/>
  <c r="AK156" i="12"/>
  <c r="AR156" i="12" s="1"/>
  <c r="AJ41" i="12"/>
  <c r="AQ41" i="12" s="1"/>
  <c r="AK50" i="12"/>
  <c r="AR50" i="12" s="1"/>
  <c r="AG57" i="12"/>
  <c r="AN57" i="12" s="1"/>
  <c r="AJ92" i="12"/>
  <c r="AQ92" i="12" s="1"/>
  <c r="AJ138" i="12"/>
  <c r="AQ138" i="12" s="1"/>
  <c r="AK25" i="12"/>
  <c r="AR25" i="12" s="1"/>
  <c r="AK41" i="12"/>
  <c r="AR41" i="12" s="1"/>
  <c r="AE51" i="12"/>
  <c r="AL51" i="12" s="1"/>
  <c r="AE60" i="12"/>
  <c r="AL60" i="12" s="1"/>
  <c r="AH66" i="12"/>
  <c r="AO66" i="12" s="1"/>
  <c r="AH74" i="12"/>
  <c r="AO74" i="12" s="1"/>
  <c r="AE82" i="12"/>
  <c r="AL82" i="12" s="1"/>
  <c r="AF87" i="12"/>
  <c r="AM87" i="12" s="1"/>
  <c r="AK92" i="12"/>
  <c r="AR92" i="12" s="1"/>
  <c r="AJ97" i="12"/>
  <c r="AQ97" i="12" s="1"/>
  <c r="AK100" i="12"/>
  <c r="AR100" i="12" s="1"/>
  <c r="AJ104" i="12"/>
  <c r="AQ104" i="12" s="1"/>
  <c r="AH108" i="12"/>
  <c r="AO108" i="12" s="1"/>
  <c r="AF111" i="12"/>
  <c r="AM111" i="12" s="1"/>
  <c r="AK114" i="12"/>
  <c r="AR114" i="12" s="1"/>
  <c r="AH117" i="12"/>
  <c r="AO117" i="12" s="1"/>
  <c r="AE120" i="12"/>
  <c r="AL120" i="12" s="1"/>
  <c r="AI122" i="12"/>
  <c r="AP122" i="12" s="1"/>
  <c r="AG125" i="12"/>
  <c r="AN125" i="12" s="1"/>
  <c r="AK127" i="12"/>
  <c r="AR127" i="12" s="1"/>
  <c r="AG130" i="12"/>
  <c r="AN130" i="12" s="1"/>
  <c r="AI132" i="12"/>
  <c r="AP132" i="12" s="1"/>
  <c r="AK134" i="12"/>
  <c r="AR134" i="12" s="1"/>
  <c r="AF137" i="12"/>
  <c r="AM137" i="12" s="1"/>
  <c r="AH139" i="12"/>
  <c r="AO139" i="12" s="1"/>
  <c r="AJ141" i="12"/>
  <c r="AQ141" i="12" s="1"/>
  <c r="AE144" i="12"/>
  <c r="AL144" i="12" s="1"/>
  <c r="AG146" i="12"/>
  <c r="AN146" i="12" s="1"/>
  <c r="AI148" i="12"/>
  <c r="AP148" i="12" s="1"/>
  <c r="AK150" i="12"/>
  <c r="AR150" i="12" s="1"/>
  <c r="AH155" i="12"/>
  <c r="AO155" i="12" s="1"/>
  <c r="AJ157" i="12"/>
  <c r="AQ157" i="12" s="1"/>
  <c r="AI7" i="12"/>
  <c r="AP7" i="12" s="1"/>
  <c r="AG30" i="12"/>
  <c r="AN30" i="12" s="1"/>
  <c r="AJ44" i="12"/>
  <c r="AQ44" i="12" s="1"/>
  <c r="AF51" i="12"/>
  <c r="AM51" i="12" s="1"/>
  <c r="AF60" i="12"/>
  <c r="AM60" i="12" s="1"/>
  <c r="AE69" i="12"/>
  <c r="AL69" i="12" s="1"/>
  <c r="AI74" i="12"/>
  <c r="AP74" i="12" s="1"/>
  <c r="AF82" i="12"/>
  <c r="AM82" i="12" s="1"/>
  <c r="AI88" i="12"/>
  <c r="AP88" i="12" s="1"/>
  <c r="AE93" i="12"/>
  <c r="AL93" i="12" s="1"/>
  <c r="AK97" i="12"/>
  <c r="AR97" i="12" s="1"/>
  <c r="AK101" i="12"/>
  <c r="AR101" i="12" s="1"/>
  <c r="AK104" i="12"/>
  <c r="AR104" i="12" s="1"/>
  <c r="AI108" i="12"/>
  <c r="AP108" i="12" s="1"/>
  <c r="AH111" i="12"/>
  <c r="AO111" i="12" s="1"/>
  <c r="AE115" i="12"/>
  <c r="AL115" i="12" s="1"/>
  <c r="AI117" i="12"/>
  <c r="AP117" i="12" s="1"/>
  <c r="AF120" i="12"/>
  <c r="AM120" i="12" s="1"/>
  <c r="AK122" i="12"/>
  <c r="AR122" i="12" s="1"/>
  <c r="AH125" i="12"/>
  <c r="AO125" i="12" s="1"/>
  <c r="AE128" i="12"/>
  <c r="AL128" i="12" s="1"/>
  <c r="AH130" i="12"/>
  <c r="AO130" i="12" s="1"/>
  <c r="AJ132" i="12"/>
  <c r="AQ132" i="12" s="1"/>
  <c r="AE135" i="12"/>
  <c r="AL135" i="12" s="1"/>
  <c r="AG137" i="12"/>
  <c r="AN137" i="12" s="1"/>
  <c r="AI139" i="12"/>
  <c r="AP139" i="12" s="1"/>
  <c r="AK141" i="12"/>
  <c r="AR141" i="12" s="1"/>
  <c r="AF144" i="12"/>
  <c r="AM144" i="12" s="1"/>
  <c r="AH146" i="12"/>
  <c r="AO146" i="12" s="1"/>
  <c r="AJ148" i="12"/>
  <c r="AQ148" i="12" s="1"/>
  <c r="AE151" i="12"/>
  <c r="AL151" i="12" s="1"/>
  <c r="AG153" i="12"/>
  <c r="AN153" i="12" s="1"/>
  <c r="AI155" i="12"/>
  <c r="AP155" i="12" s="1"/>
  <c r="AK157" i="12"/>
  <c r="AR157" i="12" s="1"/>
  <c r="AF12" i="12"/>
  <c r="AM12" i="12" s="1"/>
  <c r="AH30" i="12"/>
  <c r="AO30" i="12" s="1"/>
  <c r="AE45" i="12"/>
  <c r="AL45" i="12" s="1"/>
  <c r="AK53" i="12"/>
  <c r="AR53" i="12" s="1"/>
  <c r="AG60" i="12"/>
  <c r="AN60" i="12" s="1"/>
  <c r="AF69" i="12"/>
  <c r="AM69" i="12" s="1"/>
  <c r="AK76" i="12"/>
  <c r="AR76" i="12" s="1"/>
  <c r="AH82" i="12"/>
  <c r="AO82" i="12" s="1"/>
  <c r="AJ88" i="12"/>
  <c r="AQ88" i="12" s="1"/>
  <c r="AJ94" i="12"/>
  <c r="AQ94" i="12" s="1"/>
  <c r="AE98" i="12"/>
  <c r="AL98" i="12" s="1"/>
  <c r="AE102" i="12"/>
  <c r="AL102" i="12" s="1"/>
  <c r="AK105" i="12"/>
  <c r="AR105" i="12" s="1"/>
  <c r="AJ108" i="12"/>
  <c r="AQ108" i="12" s="1"/>
  <c r="AG112" i="12"/>
  <c r="AN112" i="12" s="1"/>
  <c r="AF115" i="12"/>
  <c r="AM115" i="12" s="1"/>
  <c r="AJ117" i="12"/>
  <c r="AQ117" i="12" s="1"/>
  <c r="AG120" i="12"/>
  <c r="AN120" i="12" s="1"/>
  <c r="AE123" i="12"/>
  <c r="AL123" i="12" s="1"/>
  <c r="AI125" i="12"/>
  <c r="AP125" i="12" s="1"/>
  <c r="AF128" i="12"/>
  <c r="AM128" i="12" s="1"/>
  <c r="AI130" i="12"/>
  <c r="AP130" i="12" s="1"/>
  <c r="AK132" i="12"/>
  <c r="AR132" i="12" s="1"/>
  <c r="AF135" i="12"/>
  <c r="AM135" i="12" s="1"/>
  <c r="AH137" i="12"/>
  <c r="AO137" i="12" s="1"/>
  <c r="AJ139" i="12"/>
  <c r="AQ139" i="12" s="1"/>
  <c r="AE142" i="12"/>
  <c r="AL142" i="12" s="1"/>
  <c r="AG144" i="12"/>
  <c r="AN144" i="12" s="1"/>
  <c r="AI146" i="12"/>
  <c r="AP146" i="12" s="1"/>
  <c r="AK148" i="12"/>
  <c r="AR148" i="12" s="1"/>
  <c r="AF151" i="12"/>
  <c r="AM151" i="12" s="1"/>
  <c r="AH153" i="12"/>
  <c r="AO153" i="12" s="1"/>
  <c r="AJ155" i="12"/>
  <c r="AQ155" i="12" s="1"/>
  <c r="AI16" i="12"/>
  <c r="AP16" i="12" s="1"/>
  <c r="AK34" i="12"/>
  <c r="AR34" i="12" s="1"/>
  <c r="AF45" i="12"/>
  <c r="AM45" i="12" s="1"/>
  <c r="AF54" i="12"/>
  <c r="AM54" i="12" s="1"/>
  <c r="AE63" i="12"/>
  <c r="AL63" i="12" s="1"/>
  <c r="AG69" i="12"/>
  <c r="AN69" i="12" s="1"/>
  <c r="AE77" i="12"/>
  <c r="AL77" i="12" s="1"/>
  <c r="AH84" i="12"/>
  <c r="AO84" i="12" s="1"/>
  <c r="AK88" i="12"/>
  <c r="AR88" i="12" s="1"/>
  <c r="AE95" i="12"/>
  <c r="AL95" i="12" s="1"/>
  <c r="AF99" i="12"/>
  <c r="AM99" i="12" s="1"/>
  <c r="AG102" i="12"/>
  <c r="AN102" i="12" s="1"/>
  <c r="AE106" i="12"/>
  <c r="AL106" i="12" s="1"/>
  <c r="AI109" i="12"/>
  <c r="AP109" i="12" s="1"/>
  <c r="AI112" i="12"/>
  <c r="AP112" i="12" s="1"/>
  <c r="AG115" i="12"/>
  <c r="AN115" i="12" s="1"/>
  <c r="AK117" i="12"/>
  <c r="AR117" i="12" s="1"/>
  <c r="AI120" i="12"/>
  <c r="AP120" i="12" s="1"/>
  <c r="AF123" i="12"/>
  <c r="AM123" i="12" s="1"/>
  <c r="AJ125" i="12"/>
  <c r="AQ125" i="12" s="1"/>
  <c r="AG128" i="12"/>
  <c r="AN128" i="12" s="1"/>
  <c r="AJ130" i="12"/>
  <c r="AQ130" i="12" s="1"/>
  <c r="AE133" i="12"/>
  <c r="AL133" i="12" s="1"/>
  <c r="AG135" i="12"/>
  <c r="AN135" i="12" s="1"/>
  <c r="AI137" i="12"/>
  <c r="AP137" i="12" s="1"/>
  <c r="AK139" i="12"/>
  <c r="AR139" i="12" s="1"/>
  <c r="AF142" i="12"/>
  <c r="AM142" i="12" s="1"/>
  <c r="AH144" i="12"/>
  <c r="AO144" i="12" s="1"/>
  <c r="AJ146" i="12"/>
  <c r="AQ146" i="12" s="1"/>
  <c r="AE149" i="12"/>
  <c r="AL149" i="12" s="1"/>
  <c r="AG151" i="12"/>
  <c r="AN151" i="12" s="1"/>
  <c r="AI153" i="12"/>
  <c r="AP153" i="12" s="1"/>
  <c r="AK155" i="12"/>
  <c r="AR155" i="12" s="1"/>
  <c r="AK2" i="12"/>
  <c r="AR2" i="12" s="1"/>
  <c r="AJ25" i="12"/>
  <c r="AQ25" i="12" s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3" i="1"/>
  <c r="AD9" i="22" l="1"/>
  <c r="AE9" i="22" s="1"/>
  <c r="AB11" i="22"/>
  <c r="AC10" i="22"/>
  <c r="AD10" i="22" s="1"/>
  <c r="AE10" i="22" s="1"/>
  <c r="AG10" i="22" s="1"/>
  <c r="BF3" i="14"/>
  <c r="BH3" i="14" s="1"/>
  <c r="BJ3" i="14" s="1"/>
  <c r="BD4" i="14"/>
  <c r="BF4" i="14" s="1"/>
  <c r="BG4" i="14" s="1"/>
  <c r="BC5" i="14"/>
  <c r="BD5" i="14" s="1" a="1"/>
  <c r="AB6" i="14"/>
  <c r="AD6" i="14" s="1"/>
  <c r="BB6" i="14"/>
  <c r="AV6" i="14"/>
  <c r="AW6" i="14" s="1"/>
  <c r="AA6" i="14"/>
  <c r="AC6" i="14" s="1"/>
  <c r="AE6" i="14" s="1"/>
  <c r="AS9" i="14"/>
  <c r="AT8" i="14"/>
  <c r="AY8" i="14" s="1"/>
  <c r="AZ8" i="14" s="1"/>
  <c r="AU6" i="14"/>
  <c r="AG5" i="14"/>
  <c r="AH5" i="14" s="1"/>
  <c r="AI5" i="14" s="1"/>
  <c r="AJ5" i="14" s="1"/>
  <c r="AK5" i="14" s="1"/>
  <c r="AF6" i="14"/>
  <c r="Y8" i="14"/>
  <c r="Z7" i="14"/>
  <c r="AS78" i="11"/>
  <c r="AM10" i="11"/>
  <c r="C10" i="20" s="1"/>
  <c r="AM97" i="11"/>
  <c r="C97" i="20" s="1"/>
  <c r="AM2" i="11"/>
  <c r="C2" i="20" s="1"/>
  <c r="AM121" i="11"/>
  <c r="C121" i="20" s="1"/>
  <c r="AM61" i="11"/>
  <c r="C61" i="20" s="1"/>
  <c r="AM156" i="11"/>
  <c r="C156" i="20" s="1"/>
  <c r="AM111" i="11"/>
  <c r="C111" i="20" s="1"/>
  <c r="AM26" i="11"/>
  <c r="C26" i="20" s="1"/>
  <c r="AM135" i="11"/>
  <c r="C135" i="20" s="1"/>
  <c r="AM103" i="11"/>
  <c r="C103" i="20" s="1"/>
  <c r="AM17" i="11"/>
  <c r="C17" i="20" s="1"/>
  <c r="AM129" i="11"/>
  <c r="C129" i="20" s="1"/>
  <c r="AM28" i="11"/>
  <c r="C28" i="20" s="1"/>
  <c r="AM81" i="11"/>
  <c r="C81" i="20" s="1"/>
  <c r="AM154" i="11"/>
  <c r="C154" i="20" s="1"/>
  <c r="AM125" i="11"/>
  <c r="C125" i="20" s="1"/>
  <c r="AM107" i="11"/>
  <c r="C107" i="20" s="1"/>
  <c r="AM87" i="11"/>
  <c r="C87" i="20" s="1"/>
  <c r="AM20" i="11"/>
  <c r="C20" i="20" s="1"/>
  <c r="AM141" i="11"/>
  <c r="C141" i="20" s="1"/>
  <c r="AM115" i="11"/>
  <c r="C115" i="20" s="1"/>
  <c r="AM106" i="11"/>
  <c r="C106" i="20" s="1"/>
  <c r="AM133" i="11"/>
  <c r="C133" i="20" s="1"/>
  <c r="AM91" i="11"/>
  <c r="C91" i="20" s="1"/>
  <c r="AM73" i="11"/>
  <c r="C73" i="20" s="1"/>
  <c r="AM55" i="11"/>
  <c r="C55" i="20" s="1"/>
  <c r="AM117" i="11"/>
  <c r="C117" i="20" s="1"/>
  <c r="AM59" i="11"/>
  <c r="C59" i="20" s="1"/>
  <c r="AM57" i="11"/>
  <c r="C57" i="20" s="1"/>
  <c r="AM39" i="11"/>
  <c r="C39" i="20" s="1"/>
  <c r="AM69" i="11"/>
  <c r="C69" i="20" s="1"/>
  <c r="AM110" i="11"/>
  <c r="C110" i="20" s="1"/>
  <c r="AM82" i="11"/>
  <c r="C82" i="20" s="1"/>
  <c r="AM31" i="11"/>
  <c r="C31" i="20" s="1"/>
  <c r="AM147" i="11"/>
  <c r="C147" i="20" s="1"/>
  <c r="AM90" i="11"/>
  <c r="C90" i="20" s="1"/>
  <c r="AM3" i="11"/>
  <c r="C3" i="20" s="1"/>
  <c r="AM84" i="11"/>
  <c r="C84" i="20" s="1"/>
  <c r="AM30" i="11"/>
  <c r="C30" i="20" s="1"/>
  <c r="AM11" i="11"/>
  <c r="C11" i="20" s="1"/>
  <c r="AM148" i="11"/>
  <c r="C148" i="20" s="1"/>
  <c r="AM118" i="11"/>
  <c r="C118" i="20" s="1"/>
  <c r="AM108" i="11"/>
  <c r="C108" i="20" s="1"/>
  <c r="AM136" i="11"/>
  <c r="C136" i="20" s="1"/>
  <c r="AM83" i="11"/>
  <c r="C83" i="20" s="1"/>
  <c r="AM56" i="11"/>
  <c r="C56" i="20" s="1"/>
  <c r="AM5" i="11"/>
  <c r="C5" i="20" s="1"/>
  <c r="AM155" i="11"/>
  <c r="C155" i="20" s="1"/>
  <c r="AM132" i="11"/>
  <c r="C132" i="20" s="1"/>
  <c r="AM102" i="11"/>
  <c r="C102" i="20" s="1"/>
  <c r="AM98" i="11"/>
  <c r="C98" i="20" s="1"/>
  <c r="AM128" i="11"/>
  <c r="C128" i="20" s="1"/>
  <c r="AM67" i="11"/>
  <c r="C67" i="20" s="1"/>
  <c r="AM24" i="11"/>
  <c r="C24" i="20" s="1"/>
  <c r="AM54" i="11"/>
  <c r="C54" i="20" s="1"/>
  <c r="AM126" i="11"/>
  <c r="C126" i="20" s="1"/>
  <c r="AM100" i="11"/>
  <c r="C100" i="20" s="1"/>
  <c r="AM63" i="11"/>
  <c r="C63" i="20" s="1"/>
  <c r="AM34" i="11"/>
  <c r="C34" i="20" s="1"/>
  <c r="AM112" i="11"/>
  <c r="C112" i="20" s="1"/>
  <c r="AM19" i="11"/>
  <c r="C19" i="20" s="1"/>
  <c r="AM8" i="11"/>
  <c r="C8" i="20" s="1"/>
  <c r="AM38" i="11"/>
  <c r="C38" i="20" s="1"/>
  <c r="AU78" i="12"/>
  <c r="AU81" i="12" s="1"/>
  <c r="BB153" i="12" s="1"/>
  <c r="BE25" i="12"/>
  <c r="BE156" i="12"/>
  <c r="BD41" i="12"/>
  <c r="BE105" i="12"/>
  <c r="BD115" i="12"/>
  <c r="BD109" i="12"/>
  <c r="BB112" i="12"/>
  <c r="BD155" i="12"/>
  <c r="BD116" i="12"/>
  <c r="BE79" i="12"/>
  <c r="BB145" i="12"/>
  <c r="BE126" i="12"/>
  <c r="BB123" i="12"/>
  <c r="BA70" i="12"/>
  <c r="BA46" i="12"/>
  <c r="BB117" i="12"/>
  <c r="BB87" i="12"/>
  <c r="BB7" i="12"/>
  <c r="AY78" i="12"/>
  <c r="AY81" i="12" s="1"/>
  <c r="BF148" i="12" s="1"/>
  <c r="BB43" i="12"/>
  <c r="BB157" i="12"/>
  <c r="BA72" i="12"/>
  <c r="BB71" i="12"/>
  <c r="BD59" i="12"/>
  <c r="BA34" i="12"/>
  <c r="AS78" i="12"/>
  <c r="AS81" i="12" s="1"/>
  <c r="AZ2" i="12" s="1"/>
  <c r="B2" i="21" s="1"/>
  <c r="BE8" i="12"/>
  <c r="BF87" i="12"/>
  <c r="BA87" i="12"/>
  <c r="BB73" i="12"/>
  <c r="BD110" i="12"/>
  <c r="BF137" i="12"/>
  <c r="BE128" i="12"/>
  <c r="BB118" i="12"/>
  <c r="BD32" i="12"/>
  <c r="BF90" i="12"/>
  <c r="BB76" i="12"/>
  <c r="BB53" i="12"/>
  <c r="BE24" i="12"/>
  <c r="BD30" i="12"/>
  <c r="BB12" i="12"/>
  <c r="BE138" i="12"/>
  <c r="BA94" i="12"/>
  <c r="BF79" i="12"/>
  <c r="BD57" i="12"/>
  <c r="BB45" i="12"/>
  <c r="BB31" i="12"/>
  <c r="BB11" i="12"/>
  <c r="BD105" i="12"/>
  <c r="BF95" i="12"/>
  <c r="BB22" i="12"/>
  <c r="BB20" i="12"/>
  <c r="BA11" i="12"/>
  <c r="AX78" i="12"/>
  <c r="AX81" i="12" s="1"/>
  <c r="BE54" i="12" s="1"/>
  <c r="BD99" i="12"/>
  <c r="BF75" i="12"/>
  <c r="BB60" i="12"/>
  <c r="BD104" i="12"/>
  <c r="BA38" i="12"/>
  <c r="BB62" i="12"/>
  <c r="BA39" i="12"/>
  <c r="BD146" i="12"/>
  <c r="BE132" i="12"/>
  <c r="BF114" i="12"/>
  <c r="BE147" i="12"/>
  <c r="BE99" i="12"/>
  <c r="BA99" i="12"/>
  <c r="BF126" i="12"/>
  <c r="BD129" i="12"/>
  <c r="BF102" i="12"/>
  <c r="BE14" i="12"/>
  <c r="BB148" i="12"/>
  <c r="BE119" i="12"/>
  <c r="BB124" i="12"/>
  <c r="BA95" i="12"/>
  <c r="BE137" i="12"/>
  <c r="BE96" i="12"/>
  <c r="BE144" i="12"/>
  <c r="BF93" i="12"/>
  <c r="BD78" i="12"/>
  <c r="AT78" i="12"/>
  <c r="AT81" i="12" s="1"/>
  <c r="BA145" i="12" s="1"/>
  <c r="BE122" i="12"/>
  <c r="BF117" i="12"/>
  <c r="BF88" i="12"/>
  <c r="BB120" i="12"/>
  <c r="BE94" i="12"/>
  <c r="BA144" i="12"/>
  <c r="BE104" i="12"/>
  <c r="BE41" i="12"/>
  <c r="BF140" i="12"/>
  <c r="BE121" i="12"/>
  <c r="BE100" i="12"/>
  <c r="BE113" i="12"/>
  <c r="BB138" i="12"/>
  <c r="BE118" i="12"/>
  <c r="BE16" i="12"/>
  <c r="BE145" i="12"/>
  <c r="BB55" i="12"/>
  <c r="BF27" i="12"/>
  <c r="BB35" i="12"/>
  <c r="BE108" i="12"/>
  <c r="BA134" i="12"/>
  <c r="BA129" i="12"/>
  <c r="BB150" i="12"/>
  <c r="BB107" i="12"/>
  <c r="BE2" i="12"/>
  <c r="BB110" i="12"/>
  <c r="BE49" i="12"/>
  <c r="BA131" i="12"/>
  <c r="BA45" i="12"/>
  <c r="BF53" i="12"/>
  <c r="BA157" i="12"/>
  <c r="BA98" i="12"/>
  <c r="BB94" i="12"/>
  <c r="BA139" i="12"/>
  <c r="BE98" i="12"/>
  <c r="BF110" i="12"/>
  <c r="BA78" i="12"/>
  <c r="BA60" i="12"/>
  <c r="BF84" i="12"/>
  <c r="BD128" i="12"/>
  <c r="BD80" i="12"/>
  <c r="BF153" i="12"/>
  <c r="BA68" i="12"/>
  <c r="BE10" i="12"/>
  <c r="BB135" i="12"/>
  <c r="BB115" i="12"/>
  <c r="BE155" i="12"/>
  <c r="BE117" i="12"/>
  <c r="BE88" i="12"/>
  <c r="BA12" i="12"/>
  <c r="BE44" i="12"/>
  <c r="BB125" i="12"/>
  <c r="BF100" i="12"/>
  <c r="BA91" i="12"/>
  <c r="BD96" i="12"/>
  <c r="BE71" i="12"/>
  <c r="BB154" i="12"/>
  <c r="BA116" i="12"/>
  <c r="BE84" i="12"/>
  <c r="BD93" i="12"/>
  <c r="BB75" i="12"/>
  <c r="BA52" i="12"/>
  <c r="BB23" i="12"/>
  <c r="BE30" i="12"/>
  <c r="BA130" i="12"/>
  <c r="BB128" i="12"/>
  <c r="BE154" i="12"/>
  <c r="BA86" i="12"/>
  <c r="BA154" i="12"/>
  <c r="BE50" i="12"/>
  <c r="BB102" i="12"/>
  <c r="BE92" i="12"/>
  <c r="BF39" i="12"/>
  <c r="BF143" i="12"/>
  <c r="BA104" i="12"/>
  <c r="BB140" i="12"/>
  <c r="BA142" i="12"/>
  <c r="BE148" i="12"/>
  <c r="BB57" i="12"/>
  <c r="BA150" i="12"/>
  <c r="BA21" i="12"/>
  <c r="BE47" i="12"/>
  <c r="BE129" i="12"/>
  <c r="BA83" i="12"/>
  <c r="BE123" i="12"/>
  <c r="BD70" i="12"/>
  <c r="BE136" i="12"/>
  <c r="BA143" i="12"/>
  <c r="BA48" i="12"/>
  <c r="BA136" i="12"/>
  <c r="BA58" i="12"/>
  <c r="BE87" i="12"/>
  <c r="BA147" i="12"/>
  <c r="BE32" i="12"/>
  <c r="BD135" i="12"/>
  <c r="BA105" i="12"/>
  <c r="BA84" i="12"/>
  <c r="BD137" i="12"/>
  <c r="BB151" i="12"/>
  <c r="BA135" i="12"/>
  <c r="BA115" i="12"/>
  <c r="BA120" i="12"/>
  <c r="BB30" i="12"/>
  <c r="BE141" i="12"/>
  <c r="BD122" i="12"/>
  <c r="BE97" i="12"/>
  <c r="BA153" i="12"/>
  <c r="BA119" i="12"/>
  <c r="BB129" i="12"/>
  <c r="BA107" i="12"/>
  <c r="BE133" i="12"/>
  <c r="BE112" i="12"/>
  <c r="BE95" i="12"/>
  <c r="BE55" i="12"/>
  <c r="BE101" i="12"/>
  <c r="BE76" i="12"/>
  <c r="BD53" i="12"/>
  <c r="BE151" i="12"/>
  <c r="BA113" i="12"/>
  <c r="BE102" i="12"/>
  <c r="BB149" i="12"/>
  <c r="BA140" i="12"/>
  <c r="BF120" i="12"/>
  <c r="BA85" i="12"/>
  <c r="BA40" i="12"/>
  <c r="BA5" i="12"/>
  <c r="BA62" i="12"/>
  <c r="BD72" i="12"/>
  <c r="BA61" i="12"/>
  <c r="BA18" i="12"/>
  <c r="BA118" i="12"/>
  <c r="BF99" i="12"/>
  <c r="BA44" i="12"/>
  <c r="BE78" i="12"/>
  <c r="BB68" i="12"/>
  <c r="BA56" i="12"/>
  <c r="BA29" i="12"/>
  <c r="BE23" i="12"/>
  <c r="BE43" i="12"/>
  <c r="BD34" i="12"/>
  <c r="BB16" i="12"/>
  <c r="BA7" i="12"/>
  <c r="BE12" i="12"/>
  <c r="BA73" i="12"/>
  <c r="BF54" i="12"/>
  <c r="BE45" i="12"/>
  <c r="BB18" i="12"/>
  <c r="BA9" i="12"/>
  <c r="BA15" i="12"/>
  <c r="BE20" i="12"/>
  <c r="BB90" i="12"/>
  <c r="BA81" i="12"/>
  <c r="BE53" i="12"/>
  <c r="BA17" i="12"/>
  <c r="BB32" i="12"/>
  <c r="BA23" i="12"/>
  <c r="BE28" i="12"/>
  <c r="BA89" i="12"/>
  <c r="BE61" i="12"/>
  <c r="BB34" i="12"/>
  <c r="BA25" i="12"/>
  <c r="BA31" i="12"/>
  <c r="BE3" i="12"/>
  <c r="BD27" i="12"/>
  <c r="BB9" i="12"/>
  <c r="BA97" i="12"/>
  <c r="BE69" i="12"/>
  <c r="BA33" i="12"/>
  <c r="BE5" i="12"/>
  <c r="BE11" i="12"/>
  <c r="BA8" i="12"/>
  <c r="BE77" i="12"/>
  <c r="BD68" i="12"/>
  <c r="BB50" i="12"/>
  <c r="BA41" i="12"/>
  <c r="BE13" i="12"/>
  <c r="BA121" i="12"/>
  <c r="BE110" i="12"/>
  <c r="BB100" i="12"/>
  <c r="BE62" i="12"/>
  <c r="BA155" i="12"/>
  <c r="BA117" i="12"/>
  <c r="BD106" i="12"/>
  <c r="BD95" i="12"/>
  <c r="BB78" i="12"/>
  <c r="BA28" i="12"/>
  <c r="BE152" i="12"/>
  <c r="BD143" i="12"/>
  <c r="BE124" i="12"/>
  <c r="BB114" i="12"/>
  <c r="BF103" i="12"/>
  <c r="BE66" i="12"/>
  <c r="BA42" i="12"/>
  <c r="BE26" i="12"/>
  <c r="BE65" i="12"/>
  <c r="BE6" i="12"/>
  <c r="BB103" i="12"/>
  <c r="BB93" i="12"/>
  <c r="BF82" i="12"/>
  <c r="BE48" i="12"/>
  <c r="BA36" i="12"/>
  <c r="BA93" i="12"/>
  <c r="BE82" i="12"/>
  <c r="BB72" i="12"/>
  <c r="BE60" i="12"/>
  <c r="BD48" i="12"/>
  <c r="BE17" i="12"/>
  <c r="BA27" i="12"/>
  <c r="BF8" i="12"/>
  <c r="BB56" i="12"/>
  <c r="BA47" i="12"/>
  <c r="BE19" i="12"/>
  <c r="BA16" i="12"/>
  <c r="BE85" i="12"/>
  <c r="BD76" i="12"/>
  <c r="AV78" i="12"/>
  <c r="AV81" i="12" s="1"/>
  <c r="BC130" i="12" s="1"/>
  <c r="BA49" i="12"/>
  <c r="BE21" i="12"/>
  <c r="BD12" i="12"/>
  <c r="BF119" i="12"/>
  <c r="BF98" i="12"/>
  <c r="BE83" i="12"/>
  <c r="BA112" i="12"/>
  <c r="BE34" i="12"/>
  <c r="BF144" i="12"/>
  <c r="BE135" i="12"/>
  <c r="BB126" i="12"/>
  <c r="BE115" i="12"/>
  <c r="BE75" i="12"/>
  <c r="BD23" i="12"/>
  <c r="BA90" i="12"/>
  <c r="BB133" i="12"/>
  <c r="BC123" i="12"/>
  <c r="BE89" i="12"/>
  <c r="BB46" i="12"/>
  <c r="BB14" i="12"/>
  <c r="BE40" i="12"/>
  <c r="BA6" i="12"/>
  <c r="BA75" i="12"/>
  <c r="BA64" i="12"/>
  <c r="BE39" i="12"/>
  <c r="BE22" i="12"/>
  <c r="BA102" i="12"/>
  <c r="BA71" i="12"/>
  <c r="BB59" i="12"/>
  <c r="BB47" i="12"/>
  <c r="BA59" i="12"/>
  <c r="BE33" i="12"/>
  <c r="BA35" i="12"/>
  <c r="BE7" i="12"/>
  <c r="BB64" i="12"/>
  <c r="BA55" i="12"/>
  <c r="BE27" i="12"/>
  <c r="BA24" i="12"/>
  <c r="BF5" i="12"/>
  <c r="BE93" i="12"/>
  <c r="BA57" i="12"/>
  <c r="BE29" i="12"/>
  <c r="BD20" i="12"/>
  <c r="BA77" i="12"/>
  <c r="BB108" i="12"/>
  <c r="BA114" i="12"/>
  <c r="BE103" i="12"/>
  <c r="BB91" i="12"/>
  <c r="BE72" i="12"/>
  <c r="BE18" i="12"/>
  <c r="BA26" i="12"/>
  <c r="BA138" i="12"/>
  <c r="BD118" i="12"/>
  <c r="BA108" i="12"/>
  <c r="BE56" i="12"/>
  <c r="BA30" i="12"/>
  <c r="BF152" i="12"/>
  <c r="BE143" i="12"/>
  <c r="BD134" i="12"/>
  <c r="BE91" i="12"/>
  <c r="BB141" i="12"/>
  <c r="BA132" i="12"/>
  <c r="BA122" i="12"/>
  <c r="BE111" i="12"/>
  <c r="AW78" i="12"/>
  <c r="AW81" i="12" s="1"/>
  <c r="BD7" i="12" s="1"/>
  <c r="BA43" i="12"/>
  <c r="BE9" i="12"/>
  <c r="BE74" i="12"/>
  <c r="BD63" i="12"/>
  <c r="BA22" i="12"/>
  <c r="BD62" i="12"/>
  <c r="BB38" i="12"/>
  <c r="BB119" i="12"/>
  <c r="BA110" i="12"/>
  <c r="BE90" i="12"/>
  <c r="BF57" i="12"/>
  <c r="BD45" i="12"/>
  <c r="BD31" i="12"/>
  <c r="BB13" i="12"/>
  <c r="BA80" i="12"/>
  <c r="BE57" i="12"/>
  <c r="BA13" i="12"/>
  <c r="BE15" i="12"/>
  <c r="BD6" i="12"/>
  <c r="BA63" i="12"/>
  <c r="BE35" i="12"/>
  <c r="BD26" i="12"/>
  <c r="BB8" i="12"/>
  <c r="BA32" i="12"/>
  <c r="BF13" i="12"/>
  <c r="BE4" i="12"/>
  <c r="BA65" i="12"/>
  <c r="BF46" i="12"/>
  <c r="BE37" i="12"/>
  <c r="BD28" i="12"/>
  <c r="AM149" i="11"/>
  <c r="C149" i="20" s="1"/>
  <c r="AM142" i="11"/>
  <c r="C142" i="20" s="1"/>
  <c r="AM119" i="11"/>
  <c r="C119" i="20" s="1"/>
  <c r="AM116" i="11"/>
  <c r="C116" i="20" s="1"/>
  <c r="AM109" i="11"/>
  <c r="C109" i="20" s="1"/>
  <c r="AM95" i="11"/>
  <c r="C95" i="20" s="1"/>
  <c r="AM49" i="11"/>
  <c r="C49" i="20" s="1"/>
  <c r="AM66" i="11"/>
  <c r="C66" i="20" s="1"/>
  <c r="AM89" i="11"/>
  <c r="C89" i="20" s="1"/>
  <c r="AM120" i="11"/>
  <c r="C120" i="20" s="1"/>
  <c r="AM145" i="11"/>
  <c r="C145" i="20" s="1"/>
  <c r="AM35" i="11"/>
  <c r="C35" i="20" s="1"/>
  <c r="AM71" i="11"/>
  <c r="C71" i="20" s="1"/>
  <c r="AM16" i="11"/>
  <c r="C16" i="20" s="1"/>
  <c r="AM85" i="11"/>
  <c r="C85" i="20" s="1"/>
  <c r="AM46" i="11"/>
  <c r="C46" i="20" s="1"/>
  <c r="AU78" i="11"/>
  <c r="AM101" i="11"/>
  <c r="C101" i="20" s="1"/>
  <c r="AM79" i="11"/>
  <c r="C79" i="20" s="1"/>
  <c r="AM65" i="11"/>
  <c r="C65" i="20" s="1"/>
  <c r="AM50" i="11"/>
  <c r="C50" i="20" s="1"/>
  <c r="AM27" i="11"/>
  <c r="C27" i="20" s="1"/>
  <c r="AM152" i="11"/>
  <c r="C152" i="20" s="1"/>
  <c r="AM153" i="11"/>
  <c r="C153" i="20" s="1"/>
  <c r="AM139" i="11"/>
  <c r="C139" i="20" s="1"/>
  <c r="AM25" i="11"/>
  <c r="C25" i="20" s="1"/>
  <c r="AM74" i="11"/>
  <c r="C74" i="20" s="1"/>
  <c r="AM113" i="11"/>
  <c r="C113" i="20" s="1"/>
  <c r="AM146" i="11"/>
  <c r="C146" i="20" s="1"/>
  <c r="AM80" i="11"/>
  <c r="C80" i="20" s="1"/>
  <c r="AM52" i="11"/>
  <c r="C52" i="20" s="1"/>
  <c r="AM53" i="11"/>
  <c r="C53" i="20" s="1"/>
  <c r="AM22" i="11"/>
  <c r="C22" i="20" s="1"/>
  <c r="AM75" i="11"/>
  <c r="C75" i="20" s="1"/>
  <c r="AM47" i="11"/>
  <c r="C47" i="20" s="1"/>
  <c r="AM33" i="11"/>
  <c r="C33" i="20" s="1"/>
  <c r="AM18" i="11"/>
  <c r="C18" i="20" s="1"/>
  <c r="AM151" i="11"/>
  <c r="C151" i="20" s="1"/>
  <c r="AM143" i="11"/>
  <c r="C143" i="20" s="1"/>
  <c r="AM140" i="11"/>
  <c r="C140" i="20" s="1"/>
  <c r="AM131" i="11"/>
  <c r="C131" i="20" s="1"/>
  <c r="AM9" i="11"/>
  <c r="C9" i="20" s="1"/>
  <c r="AM58" i="11"/>
  <c r="C58" i="20" s="1"/>
  <c r="AM105" i="11"/>
  <c r="C105" i="20" s="1"/>
  <c r="AM138" i="11"/>
  <c r="C138" i="20" s="1"/>
  <c r="AM72" i="11"/>
  <c r="C72" i="20" s="1"/>
  <c r="AM44" i="11"/>
  <c r="C44" i="20" s="1"/>
  <c r="AM21" i="11"/>
  <c r="C21" i="20" s="1"/>
  <c r="AM43" i="11"/>
  <c r="C43" i="20" s="1"/>
  <c r="AM15" i="11"/>
  <c r="C15" i="20" s="1"/>
  <c r="AM157" i="11"/>
  <c r="C157" i="20" s="1"/>
  <c r="AM150" i="11"/>
  <c r="C150" i="20" s="1"/>
  <c r="AM134" i="11"/>
  <c r="C134" i="20" s="1"/>
  <c r="AM127" i="11"/>
  <c r="C127" i="20" s="1"/>
  <c r="AM124" i="11"/>
  <c r="C124" i="20" s="1"/>
  <c r="AM123" i="11"/>
  <c r="C123" i="20" s="1"/>
  <c r="AM144" i="11"/>
  <c r="C144" i="20" s="1"/>
  <c r="AM42" i="11"/>
  <c r="C42" i="20" s="1"/>
  <c r="AM99" i="11"/>
  <c r="C99" i="20" s="1"/>
  <c r="AM130" i="11"/>
  <c r="C130" i="20" s="1"/>
  <c r="AM64" i="11"/>
  <c r="C64" i="20" s="1"/>
  <c r="AM36" i="11"/>
  <c r="C36" i="20" s="1"/>
  <c r="AM13" i="11"/>
  <c r="C13" i="20" s="1"/>
  <c r="AM94" i="11"/>
  <c r="C94" i="20" s="1"/>
  <c r="AM88" i="11"/>
  <c r="C88" i="20" s="1"/>
  <c r="AM92" i="11"/>
  <c r="C92" i="20" s="1"/>
  <c r="AM77" i="11"/>
  <c r="C77" i="20" s="1"/>
  <c r="AM86" i="11"/>
  <c r="C86" i="20" s="1"/>
  <c r="AM23" i="11"/>
  <c r="C23" i="20" s="1"/>
  <c r="AM48" i="11"/>
  <c r="C48" i="20" s="1"/>
  <c r="AM76" i="11"/>
  <c r="C76" i="20" s="1"/>
  <c r="AM12" i="11"/>
  <c r="C12" i="20" s="1"/>
  <c r="AM45" i="11"/>
  <c r="C45" i="20" s="1"/>
  <c r="AM78" i="11"/>
  <c r="C78" i="20" s="1"/>
  <c r="AM14" i="11"/>
  <c r="C14" i="20" s="1"/>
  <c r="AM122" i="11"/>
  <c r="C122" i="20" s="1"/>
  <c r="AM7" i="11"/>
  <c r="C7" i="20" s="1"/>
  <c r="AM40" i="11"/>
  <c r="C40" i="20" s="1"/>
  <c r="AM68" i="11"/>
  <c r="AM4" i="11"/>
  <c r="C4" i="20" s="1"/>
  <c r="AM37" i="11"/>
  <c r="C37" i="20" s="1"/>
  <c r="AM70" i="11"/>
  <c r="C70" i="20" s="1"/>
  <c r="AM6" i="11"/>
  <c r="C6" i="20" s="1"/>
  <c r="AM41" i="11"/>
  <c r="C41" i="20" s="1"/>
  <c r="AM104" i="11"/>
  <c r="C104" i="20" s="1"/>
  <c r="AM137" i="11"/>
  <c r="C137" i="20" s="1"/>
  <c r="AM51" i="11"/>
  <c r="C51" i="20" s="1"/>
  <c r="AM114" i="11"/>
  <c r="C114" i="20" s="1"/>
  <c r="AM96" i="11"/>
  <c r="C96" i="20" s="1"/>
  <c r="AM32" i="11"/>
  <c r="C32" i="20" s="1"/>
  <c r="AM60" i="11"/>
  <c r="C60" i="20" s="1"/>
  <c r="AM93" i="11"/>
  <c r="C93" i="20" s="1"/>
  <c r="AM29" i="11"/>
  <c r="C29" i="20" s="1"/>
  <c r="AQ10" i="11"/>
  <c r="G10" i="20" s="1"/>
  <c r="AQ18" i="11"/>
  <c r="G18" i="20" s="1"/>
  <c r="AQ26" i="11"/>
  <c r="G26" i="20" s="1"/>
  <c r="AQ34" i="11"/>
  <c r="G34" i="20" s="1"/>
  <c r="AQ42" i="11"/>
  <c r="G42" i="20" s="1"/>
  <c r="AQ50" i="11"/>
  <c r="G50" i="20" s="1"/>
  <c r="AQ58" i="11"/>
  <c r="G58" i="20" s="1"/>
  <c r="AQ66" i="11"/>
  <c r="G66" i="20" s="1"/>
  <c r="AQ74" i="11"/>
  <c r="G74" i="20" s="1"/>
  <c r="AQ82" i="11"/>
  <c r="G82" i="20" s="1"/>
  <c r="AQ90" i="11"/>
  <c r="G90" i="20" s="1"/>
  <c r="AQ98" i="11"/>
  <c r="G98" i="20" s="1"/>
  <c r="AQ9" i="11"/>
  <c r="G9" i="20" s="1"/>
  <c r="AQ17" i="11"/>
  <c r="G17" i="20" s="1"/>
  <c r="AQ25" i="11"/>
  <c r="G25" i="20" s="1"/>
  <c r="AQ33" i="11"/>
  <c r="G33" i="20" s="1"/>
  <c r="AQ41" i="11"/>
  <c r="G41" i="20" s="1"/>
  <c r="AQ49" i="11"/>
  <c r="G49" i="20" s="1"/>
  <c r="AQ57" i="11"/>
  <c r="G57" i="20" s="1"/>
  <c r="AQ65" i="11"/>
  <c r="G65" i="20" s="1"/>
  <c r="AQ73" i="11"/>
  <c r="G73" i="20" s="1"/>
  <c r="AQ81" i="11"/>
  <c r="G81" i="20" s="1"/>
  <c r="AQ89" i="11"/>
  <c r="G89" i="20" s="1"/>
  <c r="AQ97" i="11"/>
  <c r="G97" i="20" s="1"/>
  <c r="AQ8" i="11"/>
  <c r="G8" i="20" s="1"/>
  <c r="AQ16" i="11"/>
  <c r="G16" i="20" s="1"/>
  <c r="AQ24" i="11"/>
  <c r="G24" i="20" s="1"/>
  <c r="AQ32" i="11"/>
  <c r="G32" i="20" s="1"/>
  <c r="AQ40" i="11"/>
  <c r="G40" i="20" s="1"/>
  <c r="AQ48" i="11"/>
  <c r="G48" i="20" s="1"/>
  <c r="AQ56" i="11"/>
  <c r="G56" i="20" s="1"/>
  <c r="AQ64" i="11"/>
  <c r="G64" i="20" s="1"/>
  <c r="AQ72" i="11"/>
  <c r="G72" i="20" s="1"/>
  <c r="AQ80" i="11"/>
  <c r="G80" i="20" s="1"/>
  <c r="AQ88" i="11"/>
  <c r="G88" i="20" s="1"/>
  <c r="AQ96" i="11"/>
  <c r="G96" i="20" s="1"/>
  <c r="AQ4" i="11"/>
  <c r="G4" i="20" s="1"/>
  <c r="AQ12" i="11"/>
  <c r="G12" i="20" s="1"/>
  <c r="AQ20" i="11"/>
  <c r="G20" i="20" s="1"/>
  <c r="AQ28" i="11"/>
  <c r="G28" i="20" s="1"/>
  <c r="AQ36" i="11"/>
  <c r="G36" i="20" s="1"/>
  <c r="AQ44" i="11"/>
  <c r="G44" i="20" s="1"/>
  <c r="AQ52" i="11"/>
  <c r="G52" i="20" s="1"/>
  <c r="AQ60" i="11"/>
  <c r="G60" i="20" s="1"/>
  <c r="AQ68" i="11"/>
  <c r="G68" i="20" s="1"/>
  <c r="AQ76" i="11"/>
  <c r="G76" i="20" s="1"/>
  <c r="AQ84" i="11"/>
  <c r="G84" i="20" s="1"/>
  <c r="AQ92" i="11"/>
  <c r="G92" i="20" s="1"/>
  <c r="AQ11" i="11"/>
  <c r="G11" i="20" s="1"/>
  <c r="AQ27" i="11"/>
  <c r="G27" i="20" s="1"/>
  <c r="AQ43" i="11"/>
  <c r="G43" i="20" s="1"/>
  <c r="AQ59" i="11"/>
  <c r="G59" i="20" s="1"/>
  <c r="AQ75" i="11"/>
  <c r="G75" i="20" s="1"/>
  <c r="AQ91" i="11"/>
  <c r="G91" i="20" s="1"/>
  <c r="AQ102" i="11"/>
  <c r="G102" i="20" s="1"/>
  <c r="AQ110" i="11"/>
  <c r="G110" i="20" s="1"/>
  <c r="AQ118" i="11"/>
  <c r="G118" i="20" s="1"/>
  <c r="AQ126" i="11"/>
  <c r="G126" i="20" s="1"/>
  <c r="AQ134" i="11"/>
  <c r="G134" i="20" s="1"/>
  <c r="AQ142" i="11"/>
  <c r="G142" i="20" s="1"/>
  <c r="AQ7" i="11"/>
  <c r="G7" i="20" s="1"/>
  <c r="AQ23" i="11"/>
  <c r="G23" i="20" s="1"/>
  <c r="AQ39" i="11"/>
  <c r="G39" i="20" s="1"/>
  <c r="AQ55" i="11"/>
  <c r="G55" i="20" s="1"/>
  <c r="AQ71" i="11"/>
  <c r="G71" i="20" s="1"/>
  <c r="AQ87" i="11"/>
  <c r="G87" i="20" s="1"/>
  <c r="AQ101" i="11"/>
  <c r="G101" i="20" s="1"/>
  <c r="AQ109" i="11"/>
  <c r="G109" i="20" s="1"/>
  <c r="AQ117" i="11"/>
  <c r="G117" i="20" s="1"/>
  <c r="AQ125" i="11"/>
  <c r="G125" i="20" s="1"/>
  <c r="AQ133" i="11"/>
  <c r="G133" i="20" s="1"/>
  <c r="AQ141" i="11"/>
  <c r="G141" i="20" s="1"/>
  <c r="AQ149" i="11"/>
  <c r="G149" i="20" s="1"/>
  <c r="AQ14" i="11"/>
  <c r="G14" i="20" s="1"/>
  <c r="AQ30" i="11"/>
  <c r="G30" i="20" s="1"/>
  <c r="AQ46" i="11"/>
  <c r="G46" i="20" s="1"/>
  <c r="AQ62" i="11"/>
  <c r="G62" i="20" s="1"/>
  <c r="AQ78" i="11"/>
  <c r="G78" i="20" s="1"/>
  <c r="AQ94" i="11"/>
  <c r="G94" i="20" s="1"/>
  <c r="AQ100" i="11"/>
  <c r="G100" i="20" s="1"/>
  <c r="AQ108" i="11"/>
  <c r="G108" i="20" s="1"/>
  <c r="AQ116" i="11"/>
  <c r="G116" i="20" s="1"/>
  <c r="AQ124" i="11"/>
  <c r="G124" i="20" s="1"/>
  <c r="AQ132" i="11"/>
  <c r="G132" i="20" s="1"/>
  <c r="AQ140" i="11"/>
  <c r="G140" i="20" s="1"/>
  <c r="AQ148" i="11"/>
  <c r="G148" i="20" s="1"/>
  <c r="AQ13" i="11"/>
  <c r="G13" i="20" s="1"/>
  <c r="AQ29" i="11"/>
  <c r="G29" i="20" s="1"/>
  <c r="AQ45" i="11"/>
  <c r="G45" i="20" s="1"/>
  <c r="AQ61" i="11"/>
  <c r="G61" i="20" s="1"/>
  <c r="AQ77" i="11"/>
  <c r="G77" i="20" s="1"/>
  <c r="AQ93" i="11"/>
  <c r="G93" i="20" s="1"/>
  <c r="AQ103" i="11"/>
  <c r="G103" i="20" s="1"/>
  <c r="AQ111" i="11"/>
  <c r="G111" i="20" s="1"/>
  <c r="AQ119" i="11"/>
  <c r="G119" i="20" s="1"/>
  <c r="AQ127" i="11"/>
  <c r="G127" i="20" s="1"/>
  <c r="AQ135" i="11"/>
  <c r="G135" i="20" s="1"/>
  <c r="AQ143" i="11"/>
  <c r="G143" i="20" s="1"/>
  <c r="AQ6" i="11"/>
  <c r="G6" i="20" s="1"/>
  <c r="AQ38" i="11"/>
  <c r="G38" i="20" s="1"/>
  <c r="AQ70" i="11"/>
  <c r="G70" i="20" s="1"/>
  <c r="AQ112" i="11"/>
  <c r="G112" i="20" s="1"/>
  <c r="AQ128" i="11"/>
  <c r="G128" i="20" s="1"/>
  <c r="AQ144" i="11"/>
  <c r="G144" i="20" s="1"/>
  <c r="AQ157" i="11"/>
  <c r="G157" i="20" s="1"/>
  <c r="AQ21" i="11"/>
  <c r="G21" i="20" s="1"/>
  <c r="AQ53" i="11"/>
  <c r="G53" i="20" s="1"/>
  <c r="AQ85" i="11"/>
  <c r="G85" i="20" s="1"/>
  <c r="AQ115" i="11"/>
  <c r="G115" i="20" s="1"/>
  <c r="AQ131" i="11"/>
  <c r="G131" i="20" s="1"/>
  <c r="AQ147" i="11"/>
  <c r="G147" i="20" s="1"/>
  <c r="AQ156" i="11"/>
  <c r="G156" i="20" s="1"/>
  <c r="AQ95" i="11"/>
  <c r="G95" i="20" s="1"/>
  <c r="AQ3" i="11"/>
  <c r="G3" i="20" s="1"/>
  <c r="AQ35" i="11"/>
  <c r="G35" i="20" s="1"/>
  <c r="AQ67" i="11"/>
  <c r="G67" i="20" s="1"/>
  <c r="AQ99" i="11"/>
  <c r="G99" i="20" s="1"/>
  <c r="AQ106" i="11"/>
  <c r="G106" i="20" s="1"/>
  <c r="AQ122" i="11"/>
  <c r="G122" i="20" s="1"/>
  <c r="AQ138" i="11"/>
  <c r="G138" i="20" s="1"/>
  <c r="AQ155" i="11"/>
  <c r="G155" i="20" s="1"/>
  <c r="AQ31" i="11"/>
  <c r="G31" i="20" s="1"/>
  <c r="AQ63" i="11"/>
  <c r="G63" i="20" s="1"/>
  <c r="AQ113" i="11"/>
  <c r="G113" i="20" s="1"/>
  <c r="AQ129" i="11"/>
  <c r="G129" i="20" s="1"/>
  <c r="AQ145" i="11"/>
  <c r="G145" i="20" s="1"/>
  <c r="AQ154" i="11"/>
  <c r="G154" i="20" s="1"/>
  <c r="AQ2" i="11"/>
  <c r="G2" i="20" s="1"/>
  <c r="AQ22" i="11"/>
  <c r="G22" i="20" s="1"/>
  <c r="AQ54" i="11"/>
  <c r="G54" i="20" s="1"/>
  <c r="AQ86" i="11"/>
  <c r="G86" i="20" s="1"/>
  <c r="AQ104" i="11"/>
  <c r="G104" i="20" s="1"/>
  <c r="AQ120" i="11"/>
  <c r="G120" i="20" s="1"/>
  <c r="AQ136" i="11"/>
  <c r="G136" i="20" s="1"/>
  <c r="AQ153" i="11"/>
  <c r="G153" i="20" s="1"/>
  <c r="AQ5" i="11"/>
  <c r="G5" i="20" s="1"/>
  <c r="AQ37" i="11"/>
  <c r="G37" i="20" s="1"/>
  <c r="AQ69" i="11"/>
  <c r="G69" i="20" s="1"/>
  <c r="AQ107" i="11"/>
  <c r="G107" i="20" s="1"/>
  <c r="AQ123" i="11"/>
  <c r="G123" i="20" s="1"/>
  <c r="AQ139" i="11"/>
  <c r="G139" i="20" s="1"/>
  <c r="AQ152" i="11"/>
  <c r="G152" i="20" s="1"/>
  <c r="AQ19" i="11"/>
  <c r="G19" i="20" s="1"/>
  <c r="AQ51" i="11"/>
  <c r="G51" i="20" s="1"/>
  <c r="AQ83" i="11"/>
  <c r="G83" i="20" s="1"/>
  <c r="AQ114" i="11"/>
  <c r="G114" i="20" s="1"/>
  <c r="AQ130" i="11"/>
  <c r="G130" i="20" s="1"/>
  <c r="AQ146" i="11"/>
  <c r="G146" i="20" s="1"/>
  <c r="AQ151" i="11"/>
  <c r="G151" i="20" s="1"/>
  <c r="AQ15" i="11"/>
  <c r="G15" i="20" s="1"/>
  <c r="AQ47" i="11"/>
  <c r="G47" i="20" s="1"/>
  <c r="AQ79" i="11"/>
  <c r="G79" i="20" s="1"/>
  <c r="AQ105" i="11"/>
  <c r="G105" i="20" s="1"/>
  <c r="AQ121" i="11"/>
  <c r="G121" i="20" s="1"/>
  <c r="AQ137" i="11"/>
  <c r="G137" i="20" s="1"/>
  <c r="AQ150" i="11"/>
  <c r="G150" i="20" s="1"/>
  <c r="AK81" i="11"/>
  <c r="AI81" i="11"/>
  <c r="AO8" i="11"/>
  <c r="E8" i="20" s="1"/>
  <c r="AO16" i="11"/>
  <c r="E16" i="20" s="1"/>
  <c r="AO24" i="11"/>
  <c r="E24" i="20" s="1"/>
  <c r="AO32" i="11"/>
  <c r="E32" i="20" s="1"/>
  <c r="AO40" i="11"/>
  <c r="E40" i="20" s="1"/>
  <c r="AO48" i="11"/>
  <c r="E48" i="20" s="1"/>
  <c r="AO56" i="11"/>
  <c r="E56" i="20" s="1"/>
  <c r="AO64" i="11"/>
  <c r="E64" i="20" s="1"/>
  <c r="AO72" i="11"/>
  <c r="E72" i="20" s="1"/>
  <c r="AO80" i="11"/>
  <c r="E80" i="20" s="1"/>
  <c r="AO88" i="11"/>
  <c r="E88" i="20" s="1"/>
  <c r="AO96" i="11"/>
  <c r="E96" i="20" s="1"/>
  <c r="AO7" i="11"/>
  <c r="E7" i="20" s="1"/>
  <c r="AO15" i="11"/>
  <c r="E15" i="20" s="1"/>
  <c r="AO23" i="11"/>
  <c r="E23" i="20" s="1"/>
  <c r="AO31" i="11"/>
  <c r="E31" i="20" s="1"/>
  <c r="AO39" i="11"/>
  <c r="E39" i="20" s="1"/>
  <c r="AO47" i="11"/>
  <c r="E47" i="20" s="1"/>
  <c r="AO55" i="11"/>
  <c r="E55" i="20" s="1"/>
  <c r="AO63" i="11"/>
  <c r="E63" i="20" s="1"/>
  <c r="AO71" i="11"/>
  <c r="E71" i="20" s="1"/>
  <c r="AO79" i="11"/>
  <c r="E79" i="20" s="1"/>
  <c r="AO87" i="11"/>
  <c r="E87" i="20" s="1"/>
  <c r="AO95" i="11"/>
  <c r="E95" i="20" s="1"/>
  <c r="AO6" i="11"/>
  <c r="E6" i="20" s="1"/>
  <c r="AO14" i="11"/>
  <c r="E14" i="20" s="1"/>
  <c r="AO22" i="11"/>
  <c r="E22" i="20" s="1"/>
  <c r="AO30" i="11"/>
  <c r="E30" i="20" s="1"/>
  <c r="AO38" i="11"/>
  <c r="E38" i="20" s="1"/>
  <c r="AO46" i="11"/>
  <c r="E46" i="20" s="1"/>
  <c r="AO54" i="11"/>
  <c r="E54" i="20" s="1"/>
  <c r="AO62" i="11"/>
  <c r="E62" i="20" s="1"/>
  <c r="AO70" i="11"/>
  <c r="E70" i="20" s="1"/>
  <c r="AO78" i="11"/>
  <c r="E78" i="20" s="1"/>
  <c r="AO86" i="11"/>
  <c r="E86" i="20" s="1"/>
  <c r="AO94" i="11"/>
  <c r="E94" i="20" s="1"/>
  <c r="AO10" i="11"/>
  <c r="E10" i="20" s="1"/>
  <c r="AO18" i="11"/>
  <c r="E18" i="20" s="1"/>
  <c r="AO26" i="11"/>
  <c r="E26" i="20" s="1"/>
  <c r="AO34" i="11"/>
  <c r="E34" i="20" s="1"/>
  <c r="AO42" i="11"/>
  <c r="E42" i="20" s="1"/>
  <c r="AO50" i="11"/>
  <c r="E50" i="20" s="1"/>
  <c r="AO58" i="11"/>
  <c r="E58" i="20" s="1"/>
  <c r="AO66" i="11"/>
  <c r="E66" i="20" s="1"/>
  <c r="AO74" i="11"/>
  <c r="E74" i="20" s="1"/>
  <c r="AO82" i="11"/>
  <c r="E82" i="20" s="1"/>
  <c r="AO90" i="11"/>
  <c r="E90" i="20" s="1"/>
  <c r="AO98" i="11"/>
  <c r="E98" i="20" s="1"/>
  <c r="AO9" i="11"/>
  <c r="E9" i="20" s="1"/>
  <c r="AO25" i="11"/>
  <c r="E25" i="20" s="1"/>
  <c r="AO41" i="11"/>
  <c r="E41" i="20" s="1"/>
  <c r="AO57" i="11"/>
  <c r="E57" i="20" s="1"/>
  <c r="AO73" i="11"/>
  <c r="E73" i="20" s="1"/>
  <c r="AO89" i="11"/>
  <c r="E89" i="20" s="1"/>
  <c r="AO100" i="11"/>
  <c r="E100" i="20" s="1"/>
  <c r="AO108" i="11"/>
  <c r="E108" i="20" s="1"/>
  <c r="AO116" i="11"/>
  <c r="E116" i="20" s="1"/>
  <c r="AO124" i="11"/>
  <c r="E124" i="20" s="1"/>
  <c r="AO132" i="11"/>
  <c r="E132" i="20" s="1"/>
  <c r="AO140" i="11"/>
  <c r="E140" i="20" s="1"/>
  <c r="AO148" i="11"/>
  <c r="E148" i="20" s="1"/>
  <c r="AO5" i="11"/>
  <c r="E5" i="20" s="1"/>
  <c r="AO21" i="11"/>
  <c r="E21" i="20" s="1"/>
  <c r="AO37" i="11"/>
  <c r="E37" i="20" s="1"/>
  <c r="AO53" i="11"/>
  <c r="E53" i="20" s="1"/>
  <c r="AO69" i="11"/>
  <c r="E69" i="20" s="1"/>
  <c r="AO85" i="11"/>
  <c r="E85" i="20" s="1"/>
  <c r="AO107" i="11"/>
  <c r="E107" i="20" s="1"/>
  <c r="AO115" i="11"/>
  <c r="E115" i="20" s="1"/>
  <c r="AO123" i="11"/>
  <c r="E123" i="20" s="1"/>
  <c r="AO131" i="11"/>
  <c r="E131" i="20" s="1"/>
  <c r="AO139" i="11"/>
  <c r="E139" i="20" s="1"/>
  <c r="AO147" i="11"/>
  <c r="E147" i="20" s="1"/>
  <c r="AO12" i="11"/>
  <c r="E12" i="20" s="1"/>
  <c r="AO28" i="11"/>
  <c r="E28" i="20" s="1"/>
  <c r="AO44" i="11"/>
  <c r="E44" i="20" s="1"/>
  <c r="AO60" i="11"/>
  <c r="E60" i="20" s="1"/>
  <c r="AO76" i="11"/>
  <c r="E76" i="20" s="1"/>
  <c r="AO92" i="11"/>
  <c r="E92" i="20" s="1"/>
  <c r="AO106" i="11"/>
  <c r="E106" i="20" s="1"/>
  <c r="AO114" i="11"/>
  <c r="E114" i="20" s="1"/>
  <c r="AO122" i="11"/>
  <c r="E122" i="20" s="1"/>
  <c r="AO130" i="11"/>
  <c r="E130" i="20" s="1"/>
  <c r="AO138" i="11"/>
  <c r="E138" i="20" s="1"/>
  <c r="AO146" i="11"/>
  <c r="E146" i="20" s="1"/>
  <c r="AO11" i="11"/>
  <c r="E11" i="20" s="1"/>
  <c r="AO27" i="11"/>
  <c r="E27" i="20" s="1"/>
  <c r="AO43" i="11"/>
  <c r="E43" i="20" s="1"/>
  <c r="AO59" i="11"/>
  <c r="E59" i="20" s="1"/>
  <c r="AO75" i="11"/>
  <c r="E75" i="20" s="1"/>
  <c r="AO91" i="11"/>
  <c r="E91" i="20" s="1"/>
  <c r="AO101" i="11"/>
  <c r="E101" i="20" s="1"/>
  <c r="AO109" i="11"/>
  <c r="E109" i="20" s="1"/>
  <c r="AO117" i="11"/>
  <c r="E117" i="20" s="1"/>
  <c r="AO125" i="11"/>
  <c r="E125" i="20" s="1"/>
  <c r="AO133" i="11"/>
  <c r="E133" i="20" s="1"/>
  <c r="AO141" i="11"/>
  <c r="E141" i="20" s="1"/>
  <c r="AO20" i="11"/>
  <c r="E20" i="20" s="1"/>
  <c r="AO52" i="11"/>
  <c r="E52" i="20" s="1"/>
  <c r="AO84" i="11"/>
  <c r="E84" i="20" s="1"/>
  <c r="AO110" i="11"/>
  <c r="E110" i="20" s="1"/>
  <c r="AO126" i="11"/>
  <c r="E126" i="20" s="1"/>
  <c r="AO142" i="11"/>
  <c r="E142" i="20" s="1"/>
  <c r="AO155" i="11"/>
  <c r="E155" i="20" s="1"/>
  <c r="AO3" i="11"/>
  <c r="E3" i="20" s="1"/>
  <c r="AO35" i="11"/>
  <c r="E35" i="20" s="1"/>
  <c r="AO67" i="11"/>
  <c r="E67" i="20" s="1"/>
  <c r="AO99" i="11"/>
  <c r="E99" i="20" s="1"/>
  <c r="AO113" i="11"/>
  <c r="E113" i="20" s="1"/>
  <c r="AO129" i="11"/>
  <c r="E129" i="20" s="1"/>
  <c r="AO145" i="11"/>
  <c r="E145" i="20" s="1"/>
  <c r="AO149" i="11"/>
  <c r="E149" i="20" s="1"/>
  <c r="AO154" i="11"/>
  <c r="E154" i="20" s="1"/>
  <c r="AO17" i="11"/>
  <c r="E17" i="20" s="1"/>
  <c r="AO49" i="11"/>
  <c r="E49" i="20" s="1"/>
  <c r="AO81" i="11"/>
  <c r="E81" i="20" s="1"/>
  <c r="AO104" i="11"/>
  <c r="E104" i="20" s="1"/>
  <c r="AO120" i="11"/>
  <c r="E120" i="20" s="1"/>
  <c r="AO136" i="11"/>
  <c r="E136" i="20" s="1"/>
  <c r="AO153" i="11"/>
  <c r="E153" i="20" s="1"/>
  <c r="AO13" i="11"/>
  <c r="E13" i="20" s="1"/>
  <c r="AO45" i="11"/>
  <c r="E45" i="20" s="1"/>
  <c r="AO77" i="11"/>
  <c r="E77" i="20" s="1"/>
  <c r="AO111" i="11"/>
  <c r="E111" i="20" s="1"/>
  <c r="AO127" i="11"/>
  <c r="E127" i="20" s="1"/>
  <c r="AO143" i="11"/>
  <c r="E143" i="20" s="1"/>
  <c r="AO152" i="11"/>
  <c r="E152" i="20" s="1"/>
  <c r="AO4" i="11"/>
  <c r="E4" i="20" s="1"/>
  <c r="AO36" i="11"/>
  <c r="E36" i="20" s="1"/>
  <c r="AO68" i="11"/>
  <c r="E68" i="20" s="1"/>
  <c r="AO102" i="11"/>
  <c r="E102" i="20" s="1"/>
  <c r="AO118" i="11"/>
  <c r="E118" i="20" s="1"/>
  <c r="AO134" i="11"/>
  <c r="E134" i="20" s="1"/>
  <c r="AO151" i="11"/>
  <c r="E151" i="20" s="1"/>
  <c r="AO19" i="11"/>
  <c r="E19" i="20" s="1"/>
  <c r="AO51" i="11"/>
  <c r="E51" i="20" s="1"/>
  <c r="AO83" i="11"/>
  <c r="E83" i="20" s="1"/>
  <c r="AO105" i="11"/>
  <c r="E105" i="20" s="1"/>
  <c r="AO121" i="11"/>
  <c r="E121" i="20" s="1"/>
  <c r="AO137" i="11"/>
  <c r="E137" i="20" s="1"/>
  <c r="AO150" i="11"/>
  <c r="E150" i="20" s="1"/>
  <c r="AO2" i="11"/>
  <c r="E2" i="20" s="1"/>
  <c r="AO33" i="11"/>
  <c r="E33" i="20" s="1"/>
  <c r="AO65" i="11"/>
  <c r="E65" i="20" s="1"/>
  <c r="AO97" i="11"/>
  <c r="E97" i="20" s="1"/>
  <c r="AO112" i="11"/>
  <c r="E112" i="20" s="1"/>
  <c r="AO128" i="11"/>
  <c r="E128" i="20" s="1"/>
  <c r="AO144" i="11"/>
  <c r="E144" i="20" s="1"/>
  <c r="AO157" i="11"/>
  <c r="E157" i="20" s="1"/>
  <c r="AO29" i="11"/>
  <c r="E29" i="20" s="1"/>
  <c r="AO61" i="11"/>
  <c r="E61" i="20" s="1"/>
  <c r="AO93" i="11"/>
  <c r="E93" i="20" s="1"/>
  <c r="AO103" i="11"/>
  <c r="E103" i="20" s="1"/>
  <c r="AO119" i="11"/>
  <c r="E119" i="20" s="1"/>
  <c r="AO135" i="11"/>
  <c r="E135" i="20" s="1"/>
  <c r="AO156" i="11"/>
  <c r="E156" i="20" s="1"/>
  <c r="AG159" i="5"/>
  <c r="AF159" i="5"/>
  <c r="AC159" i="5"/>
  <c r="AB159" i="5"/>
  <c r="AA159" i="5"/>
  <c r="D159" i="5"/>
  <c r="C159" i="5"/>
  <c r="AG158" i="5"/>
  <c r="AF158" i="5"/>
  <c r="AC158" i="5"/>
  <c r="AB158" i="5"/>
  <c r="AA158" i="5"/>
  <c r="D158" i="5"/>
  <c r="C158" i="5"/>
  <c r="AG157" i="5"/>
  <c r="AF157" i="5"/>
  <c r="AC157" i="5"/>
  <c r="AB157" i="5"/>
  <c r="AA157" i="5"/>
  <c r="D157" i="5"/>
  <c r="C157" i="5"/>
  <c r="AG156" i="5"/>
  <c r="AF156" i="5"/>
  <c r="AC156" i="5"/>
  <c r="AB156" i="5"/>
  <c r="AA156" i="5"/>
  <c r="D156" i="5"/>
  <c r="C156" i="5"/>
  <c r="AG155" i="5"/>
  <c r="AF155" i="5"/>
  <c r="AC155" i="5"/>
  <c r="AB155" i="5"/>
  <c r="AA155" i="5"/>
  <c r="D155" i="5"/>
  <c r="C155" i="5"/>
  <c r="AG154" i="5"/>
  <c r="AF154" i="5"/>
  <c r="AC154" i="5"/>
  <c r="AB154" i="5"/>
  <c r="AA154" i="5"/>
  <c r="D154" i="5"/>
  <c r="C154" i="5"/>
  <c r="AG153" i="5"/>
  <c r="AF153" i="5"/>
  <c r="AC153" i="5"/>
  <c r="AB153" i="5"/>
  <c r="AA153" i="5"/>
  <c r="D153" i="5"/>
  <c r="C153" i="5"/>
  <c r="AG152" i="5"/>
  <c r="AF152" i="5"/>
  <c r="AC152" i="5"/>
  <c r="AB152" i="5"/>
  <c r="AA152" i="5"/>
  <c r="D152" i="5"/>
  <c r="C152" i="5"/>
  <c r="AG151" i="5"/>
  <c r="AF151" i="5"/>
  <c r="AC151" i="5"/>
  <c r="AB151" i="5"/>
  <c r="AA151" i="5"/>
  <c r="D151" i="5"/>
  <c r="C151" i="5"/>
  <c r="AG150" i="5"/>
  <c r="AF150" i="5"/>
  <c r="AC150" i="5"/>
  <c r="AB150" i="5"/>
  <c r="AA150" i="5"/>
  <c r="D150" i="5"/>
  <c r="C150" i="5"/>
  <c r="AG149" i="5"/>
  <c r="AF149" i="5"/>
  <c r="AC149" i="5"/>
  <c r="AB149" i="5"/>
  <c r="AA149" i="5"/>
  <c r="D149" i="5"/>
  <c r="C149" i="5"/>
  <c r="AG148" i="5"/>
  <c r="AF148" i="5"/>
  <c r="AC148" i="5"/>
  <c r="AB148" i="5"/>
  <c r="AA148" i="5"/>
  <c r="D148" i="5"/>
  <c r="C148" i="5"/>
  <c r="AG147" i="5"/>
  <c r="AF147" i="5"/>
  <c r="AC147" i="5"/>
  <c r="AB147" i="5"/>
  <c r="AA147" i="5"/>
  <c r="D147" i="5"/>
  <c r="C147" i="5"/>
  <c r="AG146" i="5"/>
  <c r="AF146" i="5"/>
  <c r="AC146" i="5"/>
  <c r="AB146" i="5"/>
  <c r="AA146" i="5"/>
  <c r="D146" i="5"/>
  <c r="C146" i="5"/>
  <c r="AG145" i="5"/>
  <c r="AF145" i="5"/>
  <c r="AC145" i="5"/>
  <c r="AB145" i="5"/>
  <c r="AA145" i="5"/>
  <c r="D145" i="5"/>
  <c r="C145" i="5"/>
  <c r="AG144" i="5"/>
  <c r="AF144" i="5"/>
  <c r="AC144" i="5"/>
  <c r="AB144" i="5"/>
  <c r="AA144" i="5"/>
  <c r="D144" i="5"/>
  <c r="C144" i="5"/>
  <c r="AG143" i="5"/>
  <c r="AF143" i="5"/>
  <c r="AC143" i="5"/>
  <c r="AB143" i="5"/>
  <c r="AA143" i="5"/>
  <c r="D143" i="5"/>
  <c r="C143" i="5"/>
  <c r="AG142" i="5"/>
  <c r="AF142" i="5"/>
  <c r="AC142" i="5"/>
  <c r="AB142" i="5"/>
  <c r="AA142" i="5"/>
  <c r="D142" i="5"/>
  <c r="C142" i="5"/>
  <c r="AG141" i="5"/>
  <c r="AF141" i="5"/>
  <c r="AC141" i="5"/>
  <c r="AB141" i="5"/>
  <c r="AA141" i="5"/>
  <c r="D141" i="5"/>
  <c r="C141" i="5"/>
  <c r="AG140" i="5"/>
  <c r="AF140" i="5"/>
  <c r="AC140" i="5"/>
  <c r="AB140" i="5"/>
  <c r="AA140" i="5"/>
  <c r="D140" i="5"/>
  <c r="C140" i="5"/>
  <c r="AG139" i="5"/>
  <c r="AF139" i="5"/>
  <c r="AC139" i="5"/>
  <c r="AB139" i="5"/>
  <c r="AA139" i="5"/>
  <c r="D139" i="5"/>
  <c r="C139" i="5"/>
  <c r="AG138" i="5"/>
  <c r="AF138" i="5"/>
  <c r="AC138" i="5"/>
  <c r="AB138" i="5"/>
  <c r="AA138" i="5"/>
  <c r="D138" i="5"/>
  <c r="C138" i="5"/>
  <c r="AG137" i="5"/>
  <c r="AF137" i="5"/>
  <c r="AC137" i="5"/>
  <c r="AB137" i="5"/>
  <c r="AA137" i="5"/>
  <c r="D137" i="5"/>
  <c r="C137" i="5"/>
  <c r="AG136" i="5"/>
  <c r="AF136" i="5"/>
  <c r="AC136" i="5"/>
  <c r="AB136" i="5"/>
  <c r="AA136" i="5"/>
  <c r="D136" i="5"/>
  <c r="C136" i="5"/>
  <c r="AG135" i="5"/>
  <c r="AF135" i="5"/>
  <c r="AC135" i="5"/>
  <c r="AB135" i="5"/>
  <c r="AA135" i="5"/>
  <c r="D135" i="5"/>
  <c r="C135" i="5"/>
  <c r="AG134" i="5"/>
  <c r="AF134" i="5"/>
  <c r="AC134" i="5"/>
  <c r="AB134" i="5"/>
  <c r="AA134" i="5"/>
  <c r="D134" i="5"/>
  <c r="C134" i="5"/>
  <c r="AG133" i="5"/>
  <c r="AF133" i="5"/>
  <c r="AC133" i="5"/>
  <c r="AB133" i="5"/>
  <c r="AA133" i="5"/>
  <c r="D133" i="5"/>
  <c r="C133" i="5"/>
  <c r="AG132" i="5"/>
  <c r="AF132" i="5"/>
  <c r="AC132" i="5"/>
  <c r="AB132" i="5"/>
  <c r="AA132" i="5"/>
  <c r="D132" i="5"/>
  <c r="C132" i="5"/>
  <c r="AG131" i="5"/>
  <c r="AF131" i="5"/>
  <c r="AC131" i="5"/>
  <c r="AB131" i="5"/>
  <c r="AA131" i="5"/>
  <c r="D131" i="5"/>
  <c r="C131" i="5"/>
  <c r="AG130" i="5"/>
  <c r="AF130" i="5"/>
  <c r="AC130" i="5"/>
  <c r="AB130" i="5"/>
  <c r="AA130" i="5"/>
  <c r="D130" i="5"/>
  <c r="C130" i="5"/>
  <c r="AG129" i="5"/>
  <c r="AF129" i="5"/>
  <c r="AC129" i="5"/>
  <c r="AB129" i="5"/>
  <c r="AA129" i="5"/>
  <c r="D129" i="5"/>
  <c r="C129" i="5"/>
  <c r="AG128" i="5"/>
  <c r="AF128" i="5"/>
  <c r="AC128" i="5"/>
  <c r="AB128" i="5"/>
  <c r="AA128" i="5"/>
  <c r="D128" i="5"/>
  <c r="C128" i="5"/>
  <c r="AG127" i="5"/>
  <c r="AF127" i="5"/>
  <c r="AC127" i="5"/>
  <c r="AB127" i="5"/>
  <c r="AA127" i="5"/>
  <c r="D127" i="5"/>
  <c r="C127" i="5"/>
  <c r="AG126" i="5"/>
  <c r="AF126" i="5"/>
  <c r="AC126" i="5"/>
  <c r="AB126" i="5"/>
  <c r="AA126" i="5"/>
  <c r="D126" i="5"/>
  <c r="C126" i="5"/>
  <c r="AG125" i="5"/>
  <c r="AF125" i="5"/>
  <c r="AC125" i="5"/>
  <c r="AB125" i="5"/>
  <c r="AA125" i="5"/>
  <c r="D125" i="5"/>
  <c r="C125" i="5"/>
  <c r="AG124" i="5"/>
  <c r="AF124" i="5"/>
  <c r="AC124" i="5"/>
  <c r="AB124" i="5"/>
  <c r="AA124" i="5"/>
  <c r="D124" i="5"/>
  <c r="C124" i="5"/>
  <c r="AG123" i="5"/>
  <c r="AF123" i="5"/>
  <c r="AC123" i="5"/>
  <c r="AB123" i="5"/>
  <c r="AA123" i="5"/>
  <c r="D123" i="5"/>
  <c r="C123" i="5"/>
  <c r="AG122" i="5"/>
  <c r="AF122" i="5"/>
  <c r="AC122" i="5"/>
  <c r="AB122" i="5"/>
  <c r="AA122" i="5"/>
  <c r="D122" i="5"/>
  <c r="C122" i="5"/>
  <c r="AG121" i="5"/>
  <c r="AF121" i="5"/>
  <c r="AC121" i="5"/>
  <c r="AB121" i="5"/>
  <c r="AA121" i="5"/>
  <c r="D121" i="5"/>
  <c r="C121" i="5"/>
  <c r="AG120" i="5"/>
  <c r="AF120" i="5"/>
  <c r="AC120" i="5"/>
  <c r="AB120" i="5"/>
  <c r="AA120" i="5"/>
  <c r="D120" i="5"/>
  <c r="C120" i="5"/>
  <c r="AG119" i="5"/>
  <c r="AF119" i="5"/>
  <c r="AC119" i="5"/>
  <c r="AB119" i="5"/>
  <c r="AA119" i="5"/>
  <c r="D119" i="5"/>
  <c r="C119" i="5"/>
  <c r="AG118" i="5"/>
  <c r="AF118" i="5"/>
  <c r="AC118" i="5"/>
  <c r="AB118" i="5"/>
  <c r="AA118" i="5"/>
  <c r="D118" i="5"/>
  <c r="C118" i="5"/>
  <c r="AG117" i="5"/>
  <c r="AF117" i="5"/>
  <c r="AC117" i="5"/>
  <c r="AB117" i="5"/>
  <c r="AA117" i="5"/>
  <c r="D117" i="5"/>
  <c r="C117" i="5"/>
  <c r="AG116" i="5"/>
  <c r="AF116" i="5"/>
  <c r="AC116" i="5"/>
  <c r="AB116" i="5"/>
  <c r="AA116" i="5"/>
  <c r="D116" i="5"/>
  <c r="C116" i="5"/>
  <c r="AG115" i="5"/>
  <c r="AF115" i="5"/>
  <c r="AC115" i="5"/>
  <c r="AB115" i="5"/>
  <c r="AA115" i="5"/>
  <c r="D115" i="5"/>
  <c r="C115" i="5"/>
  <c r="AG114" i="5"/>
  <c r="AF114" i="5"/>
  <c r="AC114" i="5"/>
  <c r="AB114" i="5"/>
  <c r="AA114" i="5"/>
  <c r="D114" i="5"/>
  <c r="C114" i="5"/>
  <c r="AG113" i="5"/>
  <c r="AF113" i="5"/>
  <c r="AC113" i="5"/>
  <c r="AB113" i="5"/>
  <c r="AA113" i="5"/>
  <c r="D113" i="5"/>
  <c r="C113" i="5"/>
  <c r="AG112" i="5"/>
  <c r="AF112" i="5"/>
  <c r="AC112" i="5"/>
  <c r="AB112" i="5"/>
  <c r="AA112" i="5"/>
  <c r="D112" i="5"/>
  <c r="C112" i="5"/>
  <c r="AG111" i="5"/>
  <c r="AF111" i="5"/>
  <c r="AC111" i="5"/>
  <c r="AB111" i="5"/>
  <c r="AA111" i="5"/>
  <c r="D111" i="5"/>
  <c r="C111" i="5"/>
  <c r="AG110" i="5"/>
  <c r="AF110" i="5"/>
  <c r="AC110" i="5"/>
  <c r="AB110" i="5"/>
  <c r="AA110" i="5"/>
  <c r="D110" i="5"/>
  <c r="C110" i="5"/>
  <c r="AG109" i="5"/>
  <c r="AF109" i="5"/>
  <c r="AC109" i="5"/>
  <c r="AB109" i="5"/>
  <c r="AA109" i="5"/>
  <c r="D109" i="5"/>
  <c r="C109" i="5"/>
  <c r="AG108" i="5"/>
  <c r="AF108" i="5"/>
  <c r="AC108" i="5"/>
  <c r="AB108" i="5"/>
  <c r="AA108" i="5"/>
  <c r="D108" i="5"/>
  <c r="C108" i="5"/>
  <c r="AG107" i="5"/>
  <c r="AF107" i="5"/>
  <c r="AC107" i="5"/>
  <c r="AB107" i="5"/>
  <c r="AA107" i="5"/>
  <c r="D107" i="5"/>
  <c r="C107" i="5"/>
  <c r="AG106" i="5"/>
  <c r="AF106" i="5"/>
  <c r="AC106" i="5"/>
  <c r="AB106" i="5"/>
  <c r="AA106" i="5"/>
  <c r="D106" i="5"/>
  <c r="C106" i="5"/>
  <c r="AG105" i="5"/>
  <c r="AF105" i="5"/>
  <c r="AC105" i="5"/>
  <c r="AB105" i="5"/>
  <c r="AA105" i="5"/>
  <c r="D105" i="5"/>
  <c r="C105" i="5"/>
  <c r="AG104" i="5"/>
  <c r="AF104" i="5"/>
  <c r="AC104" i="5"/>
  <c r="AB104" i="5"/>
  <c r="AA104" i="5"/>
  <c r="D104" i="5"/>
  <c r="C104" i="5"/>
  <c r="AG103" i="5"/>
  <c r="AF103" i="5"/>
  <c r="AC103" i="5"/>
  <c r="AB103" i="5"/>
  <c r="AA103" i="5"/>
  <c r="D103" i="5"/>
  <c r="C103" i="5"/>
  <c r="AG102" i="5"/>
  <c r="AF102" i="5"/>
  <c r="AC102" i="5"/>
  <c r="AB102" i="5"/>
  <c r="AA102" i="5"/>
  <c r="D102" i="5"/>
  <c r="C102" i="5"/>
  <c r="AG101" i="5"/>
  <c r="AF101" i="5"/>
  <c r="AC101" i="5"/>
  <c r="AB101" i="5"/>
  <c r="AA101" i="5"/>
  <c r="D101" i="5"/>
  <c r="C101" i="5"/>
  <c r="AG100" i="5"/>
  <c r="AF100" i="5"/>
  <c r="AC100" i="5"/>
  <c r="AB100" i="5"/>
  <c r="AA100" i="5"/>
  <c r="D100" i="5"/>
  <c r="C100" i="5"/>
  <c r="AG99" i="5"/>
  <c r="AF99" i="5"/>
  <c r="AC99" i="5"/>
  <c r="AB99" i="5"/>
  <c r="AA99" i="5"/>
  <c r="D99" i="5"/>
  <c r="C99" i="5"/>
  <c r="AG98" i="5"/>
  <c r="AF98" i="5"/>
  <c r="AC98" i="5"/>
  <c r="AB98" i="5"/>
  <c r="AA98" i="5"/>
  <c r="D98" i="5"/>
  <c r="C98" i="5"/>
  <c r="AG97" i="5"/>
  <c r="AF97" i="5"/>
  <c r="AC97" i="5"/>
  <c r="AB97" i="5"/>
  <c r="AA97" i="5"/>
  <c r="D97" i="5"/>
  <c r="C97" i="5"/>
  <c r="AG96" i="5"/>
  <c r="AF96" i="5"/>
  <c r="AC96" i="5"/>
  <c r="AB96" i="5"/>
  <c r="AA96" i="5"/>
  <c r="D96" i="5"/>
  <c r="C96" i="5"/>
  <c r="AG95" i="5"/>
  <c r="AF95" i="5"/>
  <c r="AC95" i="5"/>
  <c r="AB95" i="5"/>
  <c r="AA95" i="5"/>
  <c r="D95" i="5"/>
  <c r="C95" i="5"/>
  <c r="AG94" i="5"/>
  <c r="AF94" i="5"/>
  <c r="AC94" i="5"/>
  <c r="AB94" i="5"/>
  <c r="AA94" i="5"/>
  <c r="D94" i="5"/>
  <c r="C94" i="5"/>
  <c r="AG93" i="5"/>
  <c r="AF93" i="5"/>
  <c r="AC93" i="5"/>
  <c r="AB93" i="5"/>
  <c r="AA93" i="5"/>
  <c r="D93" i="5"/>
  <c r="C93" i="5"/>
  <c r="AG92" i="5"/>
  <c r="AF92" i="5"/>
  <c r="AC92" i="5"/>
  <c r="AB92" i="5"/>
  <c r="AA92" i="5"/>
  <c r="D92" i="5"/>
  <c r="C92" i="5"/>
  <c r="AG91" i="5"/>
  <c r="AF91" i="5"/>
  <c r="AC91" i="5"/>
  <c r="AB91" i="5"/>
  <c r="AA91" i="5"/>
  <c r="D91" i="5"/>
  <c r="C91" i="5"/>
  <c r="AG90" i="5"/>
  <c r="AF90" i="5"/>
  <c r="AC90" i="5"/>
  <c r="AB90" i="5"/>
  <c r="AA90" i="5"/>
  <c r="D90" i="5"/>
  <c r="C90" i="5"/>
  <c r="AG89" i="5"/>
  <c r="AF89" i="5"/>
  <c r="AC89" i="5"/>
  <c r="AB89" i="5"/>
  <c r="AA89" i="5"/>
  <c r="D89" i="5"/>
  <c r="C89" i="5"/>
  <c r="AG88" i="5"/>
  <c r="AF88" i="5"/>
  <c r="AC88" i="5"/>
  <c r="AB88" i="5"/>
  <c r="AA88" i="5"/>
  <c r="D88" i="5"/>
  <c r="C88" i="5"/>
  <c r="AG87" i="5"/>
  <c r="AF87" i="5"/>
  <c r="AC87" i="5"/>
  <c r="AB87" i="5"/>
  <c r="AA87" i="5"/>
  <c r="D87" i="5"/>
  <c r="C87" i="5"/>
  <c r="AG86" i="5"/>
  <c r="AF86" i="5"/>
  <c r="AC86" i="5"/>
  <c r="AB86" i="5"/>
  <c r="AA86" i="5"/>
  <c r="D86" i="5"/>
  <c r="C86" i="5"/>
  <c r="AG85" i="5"/>
  <c r="AF85" i="5"/>
  <c r="AC85" i="5"/>
  <c r="AB85" i="5"/>
  <c r="AA85" i="5"/>
  <c r="D85" i="5"/>
  <c r="C85" i="5"/>
  <c r="AG84" i="5"/>
  <c r="AF84" i="5"/>
  <c r="AC84" i="5"/>
  <c r="AB84" i="5"/>
  <c r="AA84" i="5"/>
  <c r="D84" i="5"/>
  <c r="C84" i="5"/>
  <c r="AG83" i="5"/>
  <c r="AF83" i="5"/>
  <c r="AC83" i="5"/>
  <c r="AB83" i="5"/>
  <c r="AA83" i="5"/>
  <c r="D83" i="5"/>
  <c r="C83" i="5"/>
  <c r="AG82" i="5"/>
  <c r="AF82" i="5"/>
  <c r="AC82" i="5"/>
  <c r="AB82" i="5"/>
  <c r="AA82" i="5"/>
  <c r="D82" i="5"/>
  <c r="C82" i="5"/>
  <c r="AG81" i="5"/>
  <c r="AF81" i="5"/>
  <c r="AC81" i="5"/>
  <c r="AB81" i="5"/>
  <c r="AA81" i="5"/>
  <c r="D81" i="5"/>
  <c r="C81" i="5"/>
  <c r="AG80" i="5"/>
  <c r="AF80" i="5"/>
  <c r="AC80" i="5"/>
  <c r="AB80" i="5"/>
  <c r="AA80" i="5"/>
  <c r="D80" i="5"/>
  <c r="C80" i="5"/>
  <c r="AG79" i="5"/>
  <c r="AF79" i="5"/>
  <c r="AC79" i="5"/>
  <c r="AB79" i="5"/>
  <c r="AA79" i="5"/>
  <c r="D79" i="5"/>
  <c r="C79" i="5"/>
  <c r="AG78" i="5"/>
  <c r="AF78" i="5"/>
  <c r="AC78" i="5"/>
  <c r="AB78" i="5"/>
  <c r="AA78" i="5"/>
  <c r="D78" i="5"/>
  <c r="C78" i="5"/>
  <c r="AG77" i="5"/>
  <c r="AF77" i="5"/>
  <c r="AC77" i="5"/>
  <c r="AB77" i="5"/>
  <c r="AA77" i="5"/>
  <c r="D77" i="5"/>
  <c r="C77" i="5"/>
  <c r="AG76" i="5"/>
  <c r="AF76" i="5"/>
  <c r="AC76" i="5"/>
  <c r="AB76" i="5"/>
  <c r="AA76" i="5"/>
  <c r="D76" i="5"/>
  <c r="C76" i="5"/>
  <c r="AG75" i="5"/>
  <c r="AF75" i="5"/>
  <c r="AC75" i="5"/>
  <c r="AB75" i="5"/>
  <c r="AA75" i="5"/>
  <c r="D75" i="5"/>
  <c r="C75" i="5"/>
  <c r="AG74" i="5"/>
  <c r="AF74" i="5"/>
  <c r="AC74" i="5"/>
  <c r="AB74" i="5"/>
  <c r="AA74" i="5"/>
  <c r="D74" i="5"/>
  <c r="C74" i="5"/>
  <c r="AG73" i="5"/>
  <c r="AF73" i="5"/>
  <c r="AC73" i="5"/>
  <c r="AB73" i="5"/>
  <c r="AA73" i="5"/>
  <c r="D73" i="5"/>
  <c r="C73" i="5"/>
  <c r="AG72" i="5"/>
  <c r="AF72" i="5"/>
  <c r="AC72" i="5"/>
  <c r="AB72" i="5"/>
  <c r="AA72" i="5"/>
  <c r="D72" i="5"/>
  <c r="C72" i="5"/>
  <c r="AG71" i="5"/>
  <c r="AF71" i="5"/>
  <c r="AC71" i="5"/>
  <c r="AB71" i="5"/>
  <c r="AA71" i="5"/>
  <c r="D71" i="5"/>
  <c r="C71" i="5"/>
  <c r="AG70" i="5"/>
  <c r="AF70" i="5"/>
  <c r="AC70" i="5"/>
  <c r="AB70" i="5"/>
  <c r="AA70" i="5"/>
  <c r="D70" i="5"/>
  <c r="C70" i="5"/>
  <c r="AG69" i="5"/>
  <c r="AF69" i="5"/>
  <c r="AC69" i="5"/>
  <c r="AB69" i="5"/>
  <c r="AA69" i="5"/>
  <c r="D69" i="5"/>
  <c r="C69" i="5"/>
  <c r="AG68" i="5"/>
  <c r="AF68" i="5"/>
  <c r="AC68" i="5"/>
  <c r="AB68" i="5"/>
  <c r="AA68" i="5"/>
  <c r="D68" i="5"/>
  <c r="C68" i="5"/>
  <c r="AG67" i="5"/>
  <c r="AF67" i="5"/>
  <c r="AC67" i="5"/>
  <c r="AB67" i="5"/>
  <c r="AA67" i="5"/>
  <c r="D67" i="5"/>
  <c r="C67" i="5"/>
  <c r="AG66" i="5"/>
  <c r="AF66" i="5"/>
  <c r="AC66" i="5"/>
  <c r="AB66" i="5"/>
  <c r="AA66" i="5"/>
  <c r="D66" i="5"/>
  <c r="C66" i="5"/>
  <c r="AG65" i="5"/>
  <c r="AF65" i="5"/>
  <c r="AC65" i="5"/>
  <c r="AB65" i="5"/>
  <c r="AA65" i="5"/>
  <c r="D65" i="5"/>
  <c r="C65" i="5"/>
  <c r="AG64" i="5"/>
  <c r="AF64" i="5"/>
  <c r="AC64" i="5"/>
  <c r="AB64" i="5"/>
  <c r="AA64" i="5"/>
  <c r="D64" i="5"/>
  <c r="C64" i="5"/>
  <c r="AG63" i="5"/>
  <c r="AF63" i="5"/>
  <c r="AC63" i="5"/>
  <c r="AB63" i="5"/>
  <c r="AA63" i="5"/>
  <c r="D63" i="5"/>
  <c r="C63" i="5"/>
  <c r="AG62" i="5"/>
  <c r="AF62" i="5"/>
  <c r="AC62" i="5"/>
  <c r="AB62" i="5"/>
  <c r="AA62" i="5"/>
  <c r="D62" i="5"/>
  <c r="C62" i="5"/>
  <c r="AG61" i="5"/>
  <c r="AF61" i="5"/>
  <c r="AC61" i="5"/>
  <c r="AB61" i="5"/>
  <c r="AA61" i="5"/>
  <c r="D61" i="5"/>
  <c r="C61" i="5"/>
  <c r="AG60" i="5"/>
  <c r="AF60" i="5"/>
  <c r="AC60" i="5"/>
  <c r="AB60" i="5"/>
  <c r="AA60" i="5"/>
  <c r="D60" i="5"/>
  <c r="C60" i="5"/>
  <c r="AG59" i="5"/>
  <c r="AF59" i="5"/>
  <c r="AC59" i="5"/>
  <c r="AB59" i="5"/>
  <c r="AA59" i="5"/>
  <c r="D59" i="5"/>
  <c r="C59" i="5"/>
  <c r="AG58" i="5"/>
  <c r="AF58" i="5"/>
  <c r="AC58" i="5"/>
  <c r="AB58" i="5"/>
  <c r="AA58" i="5"/>
  <c r="D58" i="5"/>
  <c r="C58" i="5"/>
  <c r="AG57" i="5"/>
  <c r="AF57" i="5"/>
  <c r="AC57" i="5"/>
  <c r="AB57" i="5"/>
  <c r="AA57" i="5"/>
  <c r="D57" i="5"/>
  <c r="C57" i="5"/>
  <c r="AG56" i="5"/>
  <c r="AF56" i="5"/>
  <c r="AC56" i="5"/>
  <c r="AB56" i="5"/>
  <c r="AA56" i="5"/>
  <c r="D56" i="5"/>
  <c r="C56" i="5"/>
  <c r="AG55" i="5"/>
  <c r="AF55" i="5"/>
  <c r="AC55" i="5"/>
  <c r="AB55" i="5"/>
  <c r="AA55" i="5"/>
  <c r="D55" i="5"/>
  <c r="C55" i="5"/>
  <c r="AG54" i="5"/>
  <c r="AF54" i="5"/>
  <c r="AC54" i="5"/>
  <c r="AB54" i="5"/>
  <c r="AA54" i="5"/>
  <c r="D54" i="5"/>
  <c r="C54" i="5"/>
  <c r="AG53" i="5"/>
  <c r="AF53" i="5"/>
  <c r="AC53" i="5"/>
  <c r="AB53" i="5"/>
  <c r="AA53" i="5"/>
  <c r="D53" i="5"/>
  <c r="C53" i="5"/>
  <c r="AG52" i="5"/>
  <c r="AF52" i="5"/>
  <c r="AC52" i="5"/>
  <c r="AB52" i="5"/>
  <c r="AA52" i="5"/>
  <c r="D52" i="5"/>
  <c r="C52" i="5"/>
  <c r="AG51" i="5"/>
  <c r="AF51" i="5"/>
  <c r="AC51" i="5"/>
  <c r="AB51" i="5"/>
  <c r="AA51" i="5"/>
  <c r="D51" i="5"/>
  <c r="C51" i="5"/>
  <c r="AG50" i="5"/>
  <c r="AF50" i="5"/>
  <c r="AC50" i="5"/>
  <c r="AB50" i="5"/>
  <c r="AA50" i="5"/>
  <c r="D50" i="5"/>
  <c r="C50" i="5"/>
  <c r="AG49" i="5"/>
  <c r="AF49" i="5"/>
  <c r="AC49" i="5"/>
  <c r="AB49" i="5"/>
  <c r="AA49" i="5"/>
  <c r="D49" i="5"/>
  <c r="C49" i="5"/>
  <c r="AG48" i="5"/>
  <c r="AF48" i="5"/>
  <c r="AC48" i="5"/>
  <c r="AB48" i="5"/>
  <c r="AA48" i="5"/>
  <c r="D48" i="5"/>
  <c r="C48" i="5"/>
  <c r="AG47" i="5"/>
  <c r="AF47" i="5"/>
  <c r="AC47" i="5"/>
  <c r="AB47" i="5"/>
  <c r="AA47" i="5"/>
  <c r="D47" i="5"/>
  <c r="C47" i="5"/>
  <c r="AG46" i="5"/>
  <c r="AF46" i="5"/>
  <c r="AC46" i="5"/>
  <c r="AB46" i="5"/>
  <c r="AA46" i="5"/>
  <c r="D46" i="5"/>
  <c r="C46" i="5"/>
  <c r="AG45" i="5"/>
  <c r="AF45" i="5"/>
  <c r="AC45" i="5"/>
  <c r="AB45" i="5"/>
  <c r="AA45" i="5"/>
  <c r="D45" i="5"/>
  <c r="C45" i="5"/>
  <c r="AG44" i="5"/>
  <c r="AF44" i="5"/>
  <c r="AC44" i="5"/>
  <c r="AB44" i="5"/>
  <c r="AA44" i="5"/>
  <c r="D44" i="5"/>
  <c r="C44" i="5"/>
  <c r="AG43" i="5"/>
  <c r="AF43" i="5"/>
  <c r="AC43" i="5"/>
  <c r="AB43" i="5"/>
  <c r="AA43" i="5"/>
  <c r="D43" i="5"/>
  <c r="C43" i="5"/>
  <c r="AG42" i="5"/>
  <c r="AF42" i="5"/>
  <c r="AC42" i="5"/>
  <c r="AB42" i="5"/>
  <c r="AA42" i="5"/>
  <c r="D42" i="5"/>
  <c r="C42" i="5"/>
  <c r="AG41" i="5"/>
  <c r="AF41" i="5"/>
  <c r="AC41" i="5"/>
  <c r="AB41" i="5"/>
  <c r="AA41" i="5"/>
  <c r="D41" i="5"/>
  <c r="C41" i="5"/>
  <c r="AG40" i="5"/>
  <c r="AF40" i="5"/>
  <c r="AC40" i="5"/>
  <c r="AB40" i="5"/>
  <c r="AA40" i="5"/>
  <c r="D40" i="5"/>
  <c r="C40" i="5"/>
  <c r="AG39" i="5"/>
  <c r="AF39" i="5"/>
  <c r="AC39" i="5"/>
  <c r="AB39" i="5"/>
  <c r="AA39" i="5"/>
  <c r="D39" i="5"/>
  <c r="C39" i="5"/>
  <c r="AG38" i="5"/>
  <c r="AF38" i="5"/>
  <c r="AC38" i="5"/>
  <c r="AB38" i="5"/>
  <c r="AA38" i="5"/>
  <c r="D38" i="5"/>
  <c r="C38" i="5"/>
  <c r="AG37" i="5"/>
  <c r="AF37" i="5"/>
  <c r="AC37" i="5"/>
  <c r="AB37" i="5"/>
  <c r="AA37" i="5"/>
  <c r="D37" i="5"/>
  <c r="C37" i="5"/>
  <c r="AG36" i="5"/>
  <c r="AF36" i="5"/>
  <c r="AC36" i="5"/>
  <c r="AB36" i="5"/>
  <c r="AA36" i="5"/>
  <c r="D36" i="5"/>
  <c r="C36" i="5"/>
  <c r="AG35" i="5"/>
  <c r="AF35" i="5"/>
  <c r="AC35" i="5"/>
  <c r="AB35" i="5"/>
  <c r="AA35" i="5"/>
  <c r="D35" i="5"/>
  <c r="C35" i="5"/>
  <c r="AG34" i="5"/>
  <c r="AF34" i="5"/>
  <c r="AC34" i="5"/>
  <c r="AB34" i="5"/>
  <c r="AA34" i="5"/>
  <c r="D34" i="5"/>
  <c r="C34" i="5"/>
  <c r="AG33" i="5"/>
  <c r="AF33" i="5"/>
  <c r="AC33" i="5"/>
  <c r="AB33" i="5"/>
  <c r="AA33" i="5"/>
  <c r="D33" i="5"/>
  <c r="C33" i="5"/>
  <c r="AG32" i="5"/>
  <c r="AF32" i="5"/>
  <c r="AC32" i="5"/>
  <c r="AB32" i="5"/>
  <c r="AA32" i="5"/>
  <c r="D32" i="5"/>
  <c r="C32" i="5"/>
  <c r="AG31" i="5"/>
  <c r="AF31" i="5"/>
  <c r="AC31" i="5"/>
  <c r="AB31" i="5"/>
  <c r="AA31" i="5"/>
  <c r="D31" i="5"/>
  <c r="C31" i="5"/>
  <c r="AG30" i="5"/>
  <c r="AF30" i="5"/>
  <c r="AC30" i="5"/>
  <c r="AB30" i="5"/>
  <c r="AA30" i="5"/>
  <c r="D30" i="5"/>
  <c r="C30" i="5"/>
  <c r="AG29" i="5"/>
  <c r="AF29" i="5"/>
  <c r="AC29" i="5"/>
  <c r="AB29" i="5"/>
  <c r="AA29" i="5"/>
  <c r="D29" i="5"/>
  <c r="C29" i="5"/>
  <c r="AG28" i="5"/>
  <c r="AF28" i="5"/>
  <c r="AC28" i="5"/>
  <c r="AB28" i="5"/>
  <c r="AA28" i="5"/>
  <c r="D28" i="5"/>
  <c r="C28" i="5"/>
  <c r="AG27" i="5"/>
  <c r="AF27" i="5"/>
  <c r="AC27" i="5"/>
  <c r="AB27" i="5"/>
  <c r="AA27" i="5"/>
  <c r="D27" i="5"/>
  <c r="C27" i="5"/>
  <c r="AG26" i="5"/>
  <c r="AF26" i="5"/>
  <c r="AC26" i="5"/>
  <c r="AB26" i="5"/>
  <c r="AA26" i="5"/>
  <c r="D26" i="5"/>
  <c r="C26" i="5"/>
  <c r="AG25" i="5"/>
  <c r="AF25" i="5"/>
  <c r="AC25" i="5"/>
  <c r="AB25" i="5"/>
  <c r="AA25" i="5"/>
  <c r="D25" i="5"/>
  <c r="C25" i="5"/>
  <c r="AG24" i="5"/>
  <c r="AF24" i="5"/>
  <c r="AC24" i="5"/>
  <c r="AB24" i="5"/>
  <c r="AA24" i="5"/>
  <c r="D24" i="5"/>
  <c r="C24" i="5"/>
  <c r="AG23" i="5"/>
  <c r="AF23" i="5"/>
  <c r="AC23" i="5"/>
  <c r="AB23" i="5"/>
  <c r="AA23" i="5"/>
  <c r="D23" i="5"/>
  <c r="C23" i="5"/>
  <c r="AG22" i="5"/>
  <c r="AF22" i="5"/>
  <c r="AC22" i="5"/>
  <c r="AB22" i="5"/>
  <c r="AA22" i="5"/>
  <c r="D22" i="5"/>
  <c r="C22" i="5"/>
  <c r="AG21" i="5"/>
  <c r="AF21" i="5"/>
  <c r="AC21" i="5"/>
  <c r="AB21" i="5"/>
  <c r="AA21" i="5"/>
  <c r="D21" i="5"/>
  <c r="C21" i="5"/>
  <c r="AG20" i="5"/>
  <c r="AF20" i="5"/>
  <c r="AC20" i="5"/>
  <c r="AB20" i="5"/>
  <c r="AA20" i="5"/>
  <c r="D20" i="5"/>
  <c r="C20" i="5"/>
  <c r="AG19" i="5"/>
  <c r="AF19" i="5"/>
  <c r="AC19" i="5"/>
  <c r="AB19" i="5"/>
  <c r="AA19" i="5"/>
  <c r="D19" i="5"/>
  <c r="C19" i="5"/>
  <c r="AG18" i="5"/>
  <c r="AF18" i="5"/>
  <c r="AC18" i="5"/>
  <c r="AB18" i="5"/>
  <c r="AA18" i="5"/>
  <c r="D18" i="5"/>
  <c r="C18" i="5"/>
  <c r="AG17" i="5"/>
  <c r="AF17" i="5"/>
  <c r="AC17" i="5"/>
  <c r="AB17" i="5"/>
  <c r="AA17" i="5"/>
  <c r="D17" i="5"/>
  <c r="C17" i="5"/>
  <c r="AG16" i="5"/>
  <c r="AF16" i="5"/>
  <c r="AC16" i="5"/>
  <c r="AB16" i="5"/>
  <c r="AA16" i="5"/>
  <c r="D16" i="5"/>
  <c r="C16" i="5"/>
  <c r="AG15" i="5"/>
  <c r="AF15" i="5"/>
  <c r="AC15" i="5"/>
  <c r="AB15" i="5"/>
  <c r="AA15" i="5"/>
  <c r="D15" i="5"/>
  <c r="C15" i="5"/>
  <c r="AG14" i="5"/>
  <c r="AF14" i="5"/>
  <c r="AC14" i="5"/>
  <c r="AB14" i="5"/>
  <c r="AA14" i="5"/>
  <c r="D14" i="5"/>
  <c r="C14" i="5"/>
  <c r="AG13" i="5"/>
  <c r="AF13" i="5"/>
  <c r="AC13" i="5"/>
  <c r="AB13" i="5"/>
  <c r="AA13" i="5"/>
  <c r="D13" i="5"/>
  <c r="C13" i="5"/>
  <c r="AG12" i="5"/>
  <c r="AF12" i="5"/>
  <c r="AC12" i="5"/>
  <c r="AB12" i="5"/>
  <c r="AA12" i="5"/>
  <c r="D12" i="5"/>
  <c r="C12" i="5"/>
  <c r="AG11" i="5"/>
  <c r="AF11" i="5"/>
  <c r="AC11" i="5"/>
  <c r="AB11" i="5"/>
  <c r="AA11" i="5"/>
  <c r="D11" i="5"/>
  <c r="C11" i="5"/>
  <c r="AG10" i="5"/>
  <c r="AF10" i="5"/>
  <c r="AC10" i="5"/>
  <c r="AB10" i="5"/>
  <c r="AA10" i="5"/>
  <c r="D10" i="5"/>
  <c r="C10" i="5"/>
  <c r="AG9" i="5"/>
  <c r="AF9" i="5"/>
  <c r="AC9" i="5"/>
  <c r="AB9" i="5"/>
  <c r="AA9" i="5"/>
  <c r="D9" i="5"/>
  <c r="C9" i="5"/>
  <c r="AG8" i="5"/>
  <c r="AF8" i="5"/>
  <c r="AC8" i="5"/>
  <c r="AB8" i="5"/>
  <c r="AA8" i="5"/>
  <c r="D8" i="5"/>
  <c r="C8" i="5"/>
  <c r="AG7" i="5"/>
  <c r="AF7" i="5"/>
  <c r="AC7" i="5"/>
  <c r="AB7" i="5"/>
  <c r="AA7" i="5"/>
  <c r="D7" i="5"/>
  <c r="C7" i="5"/>
  <c r="AG6" i="5"/>
  <c r="AF6" i="5"/>
  <c r="AC6" i="5"/>
  <c r="AB6" i="5"/>
  <c r="AA6" i="5"/>
  <c r="D6" i="5"/>
  <c r="C6" i="5"/>
  <c r="AG5" i="5"/>
  <c r="AF5" i="5"/>
  <c r="AC5" i="5"/>
  <c r="AB5" i="5"/>
  <c r="AA5" i="5"/>
  <c r="D5" i="5"/>
  <c r="C5" i="5"/>
  <c r="AG4" i="5"/>
  <c r="AF4" i="5"/>
  <c r="AC4" i="5"/>
  <c r="AB4" i="5"/>
  <c r="AA4" i="5"/>
  <c r="D4" i="5"/>
  <c r="C4" i="5"/>
  <c r="AG160" i="4"/>
  <c r="AF160" i="4"/>
  <c r="AC160" i="4"/>
  <c r="AB160" i="4"/>
  <c r="AA160" i="4"/>
  <c r="D160" i="4"/>
  <c r="C160" i="4"/>
  <c r="AG159" i="4"/>
  <c r="AF159" i="4"/>
  <c r="AC159" i="4"/>
  <c r="AB159" i="4"/>
  <c r="AA159" i="4"/>
  <c r="D159" i="4"/>
  <c r="C159" i="4"/>
  <c r="AG158" i="4"/>
  <c r="AF158" i="4"/>
  <c r="AC158" i="4"/>
  <c r="AB158" i="4"/>
  <c r="AA158" i="4"/>
  <c r="D158" i="4"/>
  <c r="C158" i="4"/>
  <c r="AG157" i="4"/>
  <c r="AF157" i="4"/>
  <c r="AC157" i="4"/>
  <c r="AB157" i="4"/>
  <c r="AA157" i="4"/>
  <c r="D157" i="4"/>
  <c r="C157" i="4"/>
  <c r="AG156" i="4"/>
  <c r="AF156" i="4"/>
  <c r="AC156" i="4"/>
  <c r="AB156" i="4"/>
  <c r="AA156" i="4"/>
  <c r="D156" i="4"/>
  <c r="C156" i="4"/>
  <c r="AG155" i="4"/>
  <c r="AF155" i="4"/>
  <c r="AC155" i="4"/>
  <c r="AB155" i="4"/>
  <c r="AA155" i="4"/>
  <c r="D155" i="4"/>
  <c r="C155" i="4"/>
  <c r="AG154" i="4"/>
  <c r="AF154" i="4"/>
  <c r="AC154" i="4"/>
  <c r="AB154" i="4"/>
  <c r="AA154" i="4"/>
  <c r="D154" i="4"/>
  <c r="C154" i="4"/>
  <c r="AG153" i="4"/>
  <c r="AF153" i="4"/>
  <c r="AC153" i="4"/>
  <c r="AB153" i="4"/>
  <c r="AA153" i="4"/>
  <c r="D153" i="4"/>
  <c r="C153" i="4"/>
  <c r="AG152" i="4"/>
  <c r="AF152" i="4"/>
  <c r="AC152" i="4"/>
  <c r="AB152" i="4"/>
  <c r="AA152" i="4"/>
  <c r="D152" i="4"/>
  <c r="C152" i="4"/>
  <c r="AG151" i="4"/>
  <c r="AF151" i="4"/>
  <c r="AC151" i="4"/>
  <c r="AB151" i="4"/>
  <c r="AA151" i="4"/>
  <c r="D151" i="4"/>
  <c r="C151" i="4"/>
  <c r="AG150" i="4"/>
  <c r="AF150" i="4"/>
  <c r="AC150" i="4"/>
  <c r="AB150" i="4"/>
  <c r="AA150" i="4"/>
  <c r="D150" i="4"/>
  <c r="C150" i="4"/>
  <c r="AG149" i="4"/>
  <c r="AF149" i="4"/>
  <c r="AC149" i="4"/>
  <c r="AB149" i="4"/>
  <c r="AA149" i="4"/>
  <c r="D149" i="4"/>
  <c r="C149" i="4"/>
  <c r="AG148" i="4"/>
  <c r="AF148" i="4"/>
  <c r="AC148" i="4"/>
  <c r="AB148" i="4"/>
  <c r="AA148" i="4"/>
  <c r="D148" i="4"/>
  <c r="C148" i="4"/>
  <c r="AG147" i="4"/>
  <c r="AF147" i="4"/>
  <c r="AC147" i="4"/>
  <c r="AB147" i="4"/>
  <c r="AA147" i="4"/>
  <c r="D147" i="4"/>
  <c r="C147" i="4"/>
  <c r="AG146" i="4"/>
  <c r="AF146" i="4"/>
  <c r="AC146" i="4"/>
  <c r="AB146" i="4"/>
  <c r="AA146" i="4"/>
  <c r="D146" i="4"/>
  <c r="C146" i="4"/>
  <c r="AG145" i="4"/>
  <c r="AF145" i="4"/>
  <c r="AC145" i="4"/>
  <c r="AB145" i="4"/>
  <c r="AA145" i="4"/>
  <c r="D145" i="4"/>
  <c r="C145" i="4"/>
  <c r="AG144" i="4"/>
  <c r="AF144" i="4"/>
  <c r="AC144" i="4"/>
  <c r="AB144" i="4"/>
  <c r="AA144" i="4"/>
  <c r="D144" i="4"/>
  <c r="C144" i="4"/>
  <c r="AG143" i="4"/>
  <c r="AF143" i="4"/>
  <c r="AC143" i="4"/>
  <c r="AB143" i="4"/>
  <c r="AA143" i="4"/>
  <c r="D143" i="4"/>
  <c r="C143" i="4"/>
  <c r="AG142" i="4"/>
  <c r="AF142" i="4"/>
  <c r="AC142" i="4"/>
  <c r="AB142" i="4"/>
  <c r="AA142" i="4"/>
  <c r="D142" i="4"/>
  <c r="C142" i="4"/>
  <c r="AG141" i="4"/>
  <c r="AF141" i="4"/>
  <c r="AC141" i="4"/>
  <c r="AB141" i="4"/>
  <c r="AA141" i="4"/>
  <c r="D141" i="4"/>
  <c r="C141" i="4"/>
  <c r="AG140" i="4"/>
  <c r="AF140" i="4"/>
  <c r="AC140" i="4"/>
  <c r="AB140" i="4"/>
  <c r="AA140" i="4"/>
  <c r="D140" i="4"/>
  <c r="C140" i="4"/>
  <c r="AG139" i="4"/>
  <c r="AF139" i="4"/>
  <c r="AC139" i="4"/>
  <c r="AB139" i="4"/>
  <c r="AA139" i="4"/>
  <c r="D139" i="4"/>
  <c r="C139" i="4"/>
  <c r="AG138" i="4"/>
  <c r="AF138" i="4"/>
  <c r="AC138" i="4"/>
  <c r="AB138" i="4"/>
  <c r="AA138" i="4"/>
  <c r="D138" i="4"/>
  <c r="C138" i="4"/>
  <c r="AG137" i="4"/>
  <c r="AF137" i="4"/>
  <c r="AC137" i="4"/>
  <c r="AB137" i="4"/>
  <c r="AA137" i="4"/>
  <c r="D137" i="4"/>
  <c r="C137" i="4"/>
  <c r="AG136" i="4"/>
  <c r="AF136" i="4"/>
  <c r="AC136" i="4"/>
  <c r="AB136" i="4"/>
  <c r="AA136" i="4"/>
  <c r="D136" i="4"/>
  <c r="C136" i="4"/>
  <c r="AG135" i="4"/>
  <c r="AF135" i="4"/>
  <c r="AC135" i="4"/>
  <c r="AB135" i="4"/>
  <c r="AA135" i="4"/>
  <c r="D135" i="4"/>
  <c r="C135" i="4"/>
  <c r="AG134" i="4"/>
  <c r="AF134" i="4"/>
  <c r="AC134" i="4"/>
  <c r="AB134" i="4"/>
  <c r="AA134" i="4"/>
  <c r="D134" i="4"/>
  <c r="C134" i="4"/>
  <c r="AG133" i="4"/>
  <c r="AF133" i="4"/>
  <c r="AC133" i="4"/>
  <c r="AB133" i="4"/>
  <c r="AA133" i="4"/>
  <c r="D133" i="4"/>
  <c r="C133" i="4"/>
  <c r="AG132" i="4"/>
  <c r="AF132" i="4"/>
  <c r="AC132" i="4"/>
  <c r="AB132" i="4"/>
  <c r="AA132" i="4"/>
  <c r="D132" i="4"/>
  <c r="C132" i="4"/>
  <c r="AG131" i="4"/>
  <c r="AF131" i="4"/>
  <c r="AC131" i="4"/>
  <c r="AB131" i="4"/>
  <c r="AA131" i="4"/>
  <c r="D131" i="4"/>
  <c r="C131" i="4"/>
  <c r="AG130" i="4"/>
  <c r="AF130" i="4"/>
  <c r="AC130" i="4"/>
  <c r="AB130" i="4"/>
  <c r="AA130" i="4"/>
  <c r="D130" i="4"/>
  <c r="C130" i="4"/>
  <c r="AG129" i="4"/>
  <c r="AF129" i="4"/>
  <c r="AC129" i="4"/>
  <c r="AB129" i="4"/>
  <c r="AA129" i="4"/>
  <c r="D129" i="4"/>
  <c r="C129" i="4"/>
  <c r="AG128" i="4"/>
  <c r="AF128" i="4"/>
  <c r="AC128" i="4"/>
  <c r="AB128" i="4"/>
  <c r="AA128" i="4"/>
  <c r="D128" i="4"/>
  <c r="C128" i="4"/>
  <c r="AG127" i="4"/>
  <c r="AF127" i="4"/>
  <c r="AC127" i="4"/>
  <c r="AB127" i="4"/>
  <c r="AA127" i="4"/>
  <c r="D127" i="4"/>
  <c r="C127" i="4"/>
  <c r="AG126" i="4"/>
  <c r="AF126" i="4"/>
  <c r="AC126" i="4"/>
  <c r="AB126" i="4"/>
  <c r="AA126" i="4"/>
  <c r="D126" i="4"/>
  <c r="C126" i="4"/>
  <c r="AG125" i="4"/>
  <c r="AF125" i="4"/>
  <c r="AC125" i="4"/>
  <c r="AB125" i="4"/>
  <c r="AA125" i="4"/>
  <c r="D125" i="4"/>
  <c r="C125" i="4"/>
  <c r="AG124" i="4"/>
  <c r="AF124" i="4"/>
  <c r="AC124" i="4"/>
  <c r="AB124" i="4"/>
  <c r="AA124" i="4"/>
  <c r="D124" i="4"/>
  <c r="C124" i="4"/>
  <c r="AG123" i="4"/>
  <c r="AF123" i="4"/>
  <c r="AC123" i="4"/>
  <c r="AB123" i="4"/>
  <c r="AA123" i="4"/>
  <c r="D123" i="4"/>
  <c r="C123" i="4"/>
  <c r="AG122" i="4"/>
  <c r="AF122" i="4"/>
  <c r="AC122" i="4"/>
  <c r="AB122" i="4"/>
  <c r="AA122" i="4"/>
  <c r="D122" i="4"/>
  <c r="C122" i="4"/>
  <c r="AG121" i="4"/>
  <c r="AF121" i="4"/>
  <c r="AC121" i="4"/>
  <c r="AB121" i="4"/>
  <c r="AA121" i="4"/>
  <c r="D121" i="4"/>
  <c r="C121" i="4"/>
  <c r="AG120" i="4"/>
  <c r="AF120" i="4"/>
  <c r="AC120" i="4"/>
  <c r="AB120" i="4"/>
  <c r="AA120" i="4"/>
  <c r="D120" i="4"/>
  <c r="C120" i="4"/>
  <c r="AG119" i="4"/>
  <c r="AF119" i="4"/>
  <c r="AC119" i="4"/>
  <c r="AB119" i="4"/>
  <c r="AA119" i="4"/>
  <c r="D119" i="4"/>
  <c r="C119" i="4"/>
  <c r="AG118" i="4"/>
  <c r="AF118" i="4"/>
  <c r="AC118" i="4"/>
  <c r="AB118" i="4"/>
  <c r="AA118" i="4"/>
  <c r="D118" i="4"/>
  <c r="C118" i="4"/>
  <c r="AG117" i="4"/>
  <c r="AF117" i="4"/>
  <c r="AC117" i="4"/>
  <c r="AB117" i="4"/>
  <c r="AA117" i="4"/>
  <c r="D117" i="4"/>
  <c r="C117" i="4"/>
  <c r="AG116" i="4"/>
  <c r="AF116" i="4"/>
  <c r="AC116" i="4"/>
  <c r="AB116" i="4"/>
  <c r="AA116" i="4"/>
  <c r="D116" i="4"/>
  <c r="C116" i="4"/>
  <c r="AG115" i="4"/>
  <c r="AF115" i="4"/>
  <c r="AC115" i="4"/>
  <c r="AB115" i="4"/>
  <c r="AA115" i="4"/>
  <c r="D115" i="4"/>
  <c r="C115" i="4"/>
  <c r="AG114" i="4"/>
  <c r="AF114" i="4"/>
  <c r="AC114" i="4"/>
  <c r="AB114" i="4"/>
  <c r="AA114" i="4"/>
  <c r="D114" i="4"/>
  <c r="C114" i="4"/>
  <c r="AG113" i="4"/>
  <c r="AF113" i="4"/>
  <c r="AC113" i="4"/>
  <c r="AB113" i="4"/>
  <c r="AA113" i="4"/>
  <c r="D113" i="4"/>
  <c r="C113" i="4"/>
  <c r="AG112" i="4"/>
  <c r="AF112" i="4"/>
  <c r="AC112" i="4"/>
  <c r="AB112" i="4"/>
  <c r="AA112" i="4"/>
  <c r="D112" i="4"/>
  <c r="C112" i="4"/>
  <c r="AG111" i="4"/>
  <c r="AF111" i="4"/>
  <c r="AC111" i="4"/>
  <c r="AB111" i="4"/>
  <c r="AA111" i="4"/>
  <c r="D111" i="4"/>
  <c r="C111" i="4"/>
  <c r="AG110" i="4"/>
  <c r="AF110" i="4"/>
  <c r="AC110" i="4"/>
  <c r="AB110" i="4"/>
  <c r="AA110" i="4"/>
  <c r="D110" i="4"/>
  <c r="C110" i="4"/>
  <c r="AG109" i="4"/>
  <c r="AF109" i="4"/>
  <c r="AC109" i="4"/>
  <c r="AB109" i="4"/>
  <c r="AA109" i="4"/>
  <c r="D109" i="4"/>
  <c r="C109" i="4"/>
  <c r="AG108" i="4"/>
  <c r="AF108" i="4"/>
  <c r="AC108" i="4"/>
  <c r="AB108" i="4"/>
  <c r="AA108" i="4"/>
  <c r="D108" i="4"/>
  <c r="C108" i="4"/>
  <c r="AG107" i="4"/>
  <c r="AF107" i="4"/>
  <c r="AC107" i="4"/>
  <c r="AB107" i="4"/>
  <c r="AA107" i="4"/>
  <c r="D107" i="4"/>
  <c r="C107" i="4"/>
  <c r="AG106" i="4"/>
  <c r="AF106" i="4"/>
  <c r="AC106" i="4"/>
  <c r="AB106" i="4"/>
  <c r="AA106" i="4"/>
  <c r="D106" i="4"/>
  <c r="C106" i="4"/>
  <c r="AG105" i="4"/>
  <c r="AF105" i="4"/>
  <c r="AC105" i="4"/>
  <c r="AB105" i="4"/>
  <c r="AA105" i="4"/>
  <c r="D105" i="4"/>
  <c r="C105" i="4"/>
  <c r="AG104" i="4"/>
  <c r="AF104" i="4"/>
  <c r="AC104" i="4"/>
  <c r="AB104" i="4"/>
  <c r="AA104" i="4"/>
  <c r="D104" i="4"/>
  <c r="C104" i="4"/>
  <c r="AG103" i="4"/>
  <c r="AF103" i="4"/>
  <c r="AC103" i="4"/>
  <c r="AB103" i="4"/>
  <c r="AA103" i="4"/>
  <c r="D103" i="4"/>
  <c r="C103" i="4"/>
  <c r="AG102" i="4"/>
  <c r="AF102" i="4"/>
  <c r="AC102" i="4"/>
  <c r="AB102" i="4"/>
  <c r="AA102" i="4"/>
  <c r="D102" i="4"/>
  <c r="C102" i="4"/>
  <c r="AG101" i="4"/>
  <c r="AF101" i="4"/>
  <c r="AC101" i="4"/>
  <c r="AB101" i="4"/>
  <c r="AA101" i="4"/>
  <c r="D101" i="4"/>
  <c r="C101" i="4"/>
  <c r="AG100" i="4"/>
  <c r="AF100" i="4"/>
  <c r="AC100" i="4"/>
  <c r="AB100" i="4"/>
  <c r="AA100" i="4"/>
  <c r="D100" i="4"/>
  <c r="C100" i="4"/>
  <c r="AG99" i="4"/>
  <c r="AF99" i="4"/>
  <c r="AC99" i="4"/>
  <c r="AB99" i="4"/>
  <c r="AA99" i="4"/>
  <c r="D99" i="4"/>
  <c r="C99" i="4"/>
  <c r="AG98" i="4"/>
  <c r="AF98" i="4"/>
  <c r="AC98" i="4"/>
  <c r="AB98" i="4"/>
  <c r="AA98" i="4"/>
  <c r="D98" i="4"/>
  <c r="C98" i="4"/>
  <c r="AG97" i="4"/>
  <c r="AF97" i="4"/>
  <c r="AC97" i="4"/>
  <c r="AB97" i="4"/>
  <c r="AA97" i="4"/>
  <c r="D97" i="4"/>
  <c r="C97" i="4"/>
  <c r="AG96" i="4"/>
  <c r="AF96" i="4"/>
  <c r="AC96" i="4"/>
  <c r="AB96" i="4"/>
  <c r="AA96" i="4"/>
  <c r="D96" i="4"/>
  <c r="C96" i="4"/>
  <c r="AG95" i="4"/>
  <c r="AF95" i="4"/>
  <c r="AC95" i="4"/>
  <c r="AB95" i="4"/>
  <c r="AA95" i="4"/>
  <c r="D95" i="4"/>
  <c r="C95" i="4"/>
  <c r="AG94" i="4"/>
  <c r="AF94" i="4"/>
  <c r="AC94" i="4"/>
  <c r="AB94" i="4"/>
  <c r="AA94" i="4"/>
  <c r="D94" i="4"/>
  <c r="C94" i="4"/>
  <c r="AG93" i="4"/>
  <c r="AF93" i="4"/>
  <c r="AC93" i="4"/>
  <c r="AB93" i="4"/>
  <c r="AA93" i="4"/>
  <c r="D93" i="4"/>
  <c r="C93" i="4"/>
  <c r="AG92" i="4"/>
  <c r="AF92" i="4"/>
  <c r="AC92" i="4"/>
  <c r="AB92" i="4"/>
  <c r="AA92" i="4"/>
  <c r="D92" i="4"/>
  <c r="C92" i="4"/>
  <c r="AG91" i="4"/>
  <c r="AF91" i="4"/>
  <c r="AC91" i="4"/>
  <c r="AB91" i="4"/>
  <c r="AA91" i="4"/>
  <c r="D91" i="4"/>
  <c r="C91" i="4"/>
  <c r="AG90" i="4"/>
  <c r="AF90" i="4"/>
  <c r="AC90" i="4"/>
  <c r="AB90" i="4"/>
  <c r="AA90" i="4"/>
  <c r="D90" i="4"/>
  <c r="C90" i="4"/>
  <c r="AG89" i="4"/>
  <c r="AF89" i="4"/>
  <c r="AC89" i="4"/>
  <c r="AB89" i="4"/>
  <c r="AA89" i="4"/>
  <c r="D89" i="4"/>
  <c r="C89" i="4"/>
  <c r="AG88" i="4"/>
  <c r="AF88" i="4"/>
  <c r="AC88" i="4"/>
  <c r="AB88" i="4"/>
  <c r="AA88" i="4"/>
  <c r="D88" i="4"/>
  <c r="C88" i="4"/>
  <c r="AG87" i="4"/>
  <c r="AF87" i="4"/>
  <c r="AC87" i="4"/>
  <c r="AB87" i="4"/>
  <c r="AA87" i="4"/>
  <c r="D87" i="4"/>
  <c r="C87" i="4"/>
  <c r="AG86" i="4"/>
  <c r="AF86" i="4"/>
  <c r="AC86" i="4"/>
  <c r="AB86" i="4"/>
  <c r="AA86" i="4"/>
  <c r="D86" i="4"/>
  <c r="C86" i="4"/>
  <c r="AG85" i="4"/>
  <c r="AF85" i="4"/>
  <c r="AC85" i="4"/>
  <c r="AB85" i="4"/>
  <c r="AA85" i="4"/>
  <c r="D85" i="4"/>
  <c r="C85" i="4"/>
  <c r="AG84" i="4"/>
  <c r="AF84" i="4"/>
  <c r="AC84" i="4"/>
  <c r="AB84" i="4"/>
  <c r="AA84" i="4"/>
  <c r="D84" i="4"/>
  <c r="C84" i="4"/>
  <c r="AG83" i="4"/>
  <c r="AF83" i="4"/>
  <c r="AC83" i="4"/>
  <c r="AB83" i="4"/>
  <c r="AA83" i="4"/>
  <c r="D83" i="4"/>
  <c r="C83" i="4"/>
  <c r="AG82" i="4"/>
  <c r="AF82" i="4"/>
  <c r="AC82" i="4"/>
  <c r="AB82" i="4"/>
  <c r="AA82" i="4"/>
  <c r="D82" i="4"/>
  <c r="C82" i="4"/>
  <c r="AG81" i="4"/>
  <c r="AF81" i="4"/>
  <c r="AC81" i="4"/>
  <c r="AB81" i="4"/>
  <c r="AA81" i="4"/>
  <c r="D81" i="4"/>
  <c r="C81" i="4"/>
  <c r="AG80" i="4"/>
  <c r="AF80" i="4"/>
  <c r="AC80" i="4"/>
  <c r="AB80" i="4"/>
  <c r="AA80" i="4"/>
  <c r="D80" i="4"/>
  <c r="C80" i="4"/>
  <c r="AG79" i="4"/>
  <c r="AF79" i="4"/>
  <c r="AC79" i="4"/>
  <c r="AB79" i="4"/>
  <c r="AA79" i="4"/>
  <c r="D79" i="4"/>
  <c r="C79" i="4"/>
  <c r="AG78" i="4"/>
  <c r="AF78" i="4"/>
  <c r="AC78" i="4"/>
  <c r="AB78" i="4"/>
  <c r="AA78" i="4"/>
  <c r="D78" i="4"/>
  <c r="C78" i="4"/>
  <c r="AG77" i="4"/>
  <c r="AF77" i="4"/>
  <c r="AC77" i="4"/>
  <c r="AB77" i="4"/>
  <c r="AA77" i="4"/>
  <c r="D77" i="4"/>
  <c r="C77" i="4"/>
  <c r="AG76" i="4"/>
  <c r="AF76" i="4"/>
  <c r="AC76" i="4"/>
  <c r="AB76" i="4"/>
  <c r="AA76" i="4"/>
  <c r="D76" i="4"/>
  <c r="C76" i="4"/>
  <c r="AG75" i="4"/>
  <c r="AF75" i="4"/>
  <c r="AC75" i="4"/>
  <c r="AB75" i="4"/>
  <c r="AA75" i="4"/>
  <c r="D75" i="4"/>
  <c r="C75" i="4"/>
  <c r="AG74" i="4"/>
  <c r="AF74" i="4"/>
  <c r="AC74" i="4"/>
  <c r="AB74" i="4"/>
  <c r="AA74" i="4"/>
  <c r="D74" i="4"/>
  <c r="C74" i="4"/>
  <c r="AG73" i="4"/>
  <c r="AF73" i="4"/>
  <c r="AC73" i="4"/>
  <c r="AB73" i="4"/>
  <c r="AA73" i="4"/>
  <c r="D73" i="4"/>
  <c r="C73" i="4"/>
  <c r="AG72" i="4"/>
  <c r="AF72" i="4"/>
  <c r="AC72" i="4"/>
  <c r="AB72" i="4"/>
  <c r="AA72" i="4"/>
  <c r="D72" i="4"/>
  <c r="C72" i="4"/>
  <c r="AG71" i="4"/>
  <c r="AF71" i="4"/>
  <c r="AC71" i="4"/>
  <c r="AB71" i="4"/>
  <c r="AA71" i="4"/>
  <c r="D71" i="4"/>
  <c r="C71" i="4"/>
  <c r="AG70" i="4"/>
  <c r="AF70" i="4"/>
  <c r="AC70" i="4"/>
  <c r="AB70" i="4"/>
  <c r="AA70" i="4"/>
  <c r="D70" i="4"/>
  <c r="C70" i="4"/>
  <c r="AG69" i="4"/>
  <c r="AF69" i="4"/>
  <c r="AC69" i="4"/>
  <c r="AB69" i="4"/>
  <c r="AA69" i="4"/>
  <c r="D69" i="4"/>
  <c r="C69" i="4"/>
  <c r="AG68" i="4"/>
  <c r="AF68" i="4"/>
  <c r="AC68" i="4"/>
  <c r="AB68" i="4"/>
  <c r="AA68" i="4"/>
  <c r="D68" i="4"/>
  <c r="C68" i="4"/>
  <c r="AG67" i="4"/>
  <c r="AF67" i="4"/>
  <c r="AC67" i="4"/>
  <c r="AB67" i="4"/>
  <c r="AA67" i="4"/>
  <c r="D67" i="4"/>
  <c r="C67" i="4"/>
  <c r="AG66" i="4"/>
  <c r="AF66" i="4"/>
  <c r="AC66" i="4"/>
  <c r="AB66" i="4"/>
  <c r="AA66" i="4"/>
  <c r="D66" i="4"/>
  <c r="C66" i="4"/>
  <c r="AG65" i="4"/>
  <c r="AF65" i="4"/>
  <c r="AC65" i="4"/>
  <c r="AB65" i="4"/>
  <c r="AA65" i="4"/>
  <c r="D65" i="4"/>
  <c r="C65" i="4"/>
  <c r="AG64" i="4"/>
  <c r="AF64" i="4"/>
  <c r="AC64" i="4"/>
  <c r="AB64" i="4"/>
  <c r="AA64" i="4"/>
  <c r="D64" i="4"/>
  <c r="C64" i="4"/>
  <c r="AG63" i="4"/>
  <c r="AF63" i="4"/>
  <c r="AC63" i="4"/>
  <c r="AB63" i="4"/>
  <c r="AA63" i="4"/>
  <c r="D63" i="4"/>
  <c r="C63" i="4"/>
  <c r="AG62" i="4"/>
  <c r="AF62" i="4"/>
  <c r="AC62" i="4"/>
  <c r="AB62" i="4"/>
  <c r="AA62" i="4"/>
  <c r="D62" i="4"/>
  <c r="C62" i="4"/>
  <c r="AG61" i="4"/>
  <c r="AF61" i="4"/>
  <c r="AC61" i="4"/>
  <c r="AB61" i="4"/>
  <c r="AA61" i="4"/>
  <c r="D61" i="4"/>
  <c r="C61" i="4"/>
  <c r="AG60" i="4"/>
  <c r="AF60" i="4"/>
  <c r="AC60" i="4"/>
  <c r="AB60" i="4"/>
  <c r="AA60" i="4"/>
  <c r="D60" i="4"/>
  <c r="C60" i="4"/>
  <c r="AG59" i="4"/>
  <c r="AF59" i="4"/>
  <c r="AC59" i="4"/>
  <c r="AB59" i="4"/>
  <c r="AA59" i="4"/>
  <c r="D59" i="4"/>
  <c r="C59" i="4"/>
  <c r="AG58" i="4"/>
  <c r="AF58" i="4"/>
  <c r="AC58" i="4"/>
  <c r="AB58" i="4"/>
  <c r="AA58" i="4"/>
  <c r="D58" i="4"/>
  <c r="C58" i="4"/>
  <c r="AG57" i="4"/>
  <c r="AF57" i="4"/>
  <c r="AC57" i="4"/>
  <c r="AB57" i="4"/>
  <c r="AA57" i="4"/>
  <c r="D57" i="4"/>
  <c r="C57" i="4"/>
  <c r="AG56" i="4"/>
  <c r="AF56" i="4"/>
  <c r="AC56" i="4"/>
  <c r="AB56" i="4"/>
  <c r="AA56" i="4"/>
  <c r="D56" i="4"/>
  <c r="C56" i="4"/>
  <c r="AG55" i="4"/>
  <c r="AF55" i="4"/>
  <c r="AC55" i="4"/>
  <c r="AB55" i="4"/>
  <c r="AA55" i="4"/>
  <c r="D55" i="4"/>
  <c r="C55" i="4"/>
  <c r="AG54" i="4"/>
  <c r="AF54" i="4"/>
  <c r="AC54" i="4"/>
  <c r="AB54" i="4"/>
  <c r="AA54" i="4"/>
  <c r="D54" i="4"/>
  <c r="C54" i="4"/>
  <c r="AG53" i="4"/>
  <c r="AF53" i="4"/>
  <c r="AC53" i="4"/>
  <c r="AB53" i="4"/>
  <c r="AA53" i="4"/>
  <c r="D53" i="4"/>
  <c r="C53" i="4"/>
  <c r="AG52" i="4"/>
  <c r="AF52" i="4"/>
  <c r="AC52" i="4"/>
  <c r="AB52" i="4"/>
  <c r="AA52" i="4"/>
  <c r="D52" i="4"/>
  <c r="C52" i="4"/>
  <c r="AG51" i="4"/>
  <c r="AF51" i="4"/>
  <c r="AC51" i="4"/>
  <c r="AB51" i="4"/>
  <c r="AA51" i="4"/>
  <c r="D51" i="4"/>
  <c r="C51" i="4"/>
  <c r="AG50" i="4"/>
  <c r="AF50" i="4"/>
  <c r="AC50" i="4"/>
  <c r="AB50" i="4"/>
  <c r="AA50" i="4"/>
  <c r="D50" i="4"/>
  <c r="C50" i="4"/>
  <c r="AG49" i="4"/>
  <c r="AF49" i="4"/>
  <c r="AC49" i="4"/>
  <c r="AB49" i="4"/>
  <c r="AA49" i="4"/>
  <c r="D49" i="4"/>
  <c r="C49" i="4"/>
  <c r="AG48" i="4"/>
  <c r="AF48" i="4"/>
  <c r="AC48" i="4"/>
  <c r="AB48" i="4"/>
  <c r="AA48" i="4"/>
  <c r="D48" i="4"/>
  <c r="C48" i="4"/>
  <c r="AG47" i="4"/>
  <c r="AF47" i="4"/>
  <c r="AC47" i="4"/>
  <c r="AB47" i="4"/>
  <c r="AA47" i="4"/>
  <c r="D47" i="4"/>
  <c r="C47" i="4"/>
  <c r="AG46" i="4"/>
  <c r="AF46" i="4"/>
  <c r="AC46" i="4"/>
  <c r="AB46" i="4"/>
  <c r="AA46" i="4"/>
  <c r="D46" i="4"/>
  <c r="C46" i="4"/>
  <c r="AG45" i="4"/>
  <c r="AF45" i="4"/>
  <c r="AC45" i="4"/>
  <c r="AB45" i="4"/>
  <c r="AA45" i="4"/>
  <c r="D45" i="4"/>
  <c r="C45" i="4"/>
  <c r="AG44" i="4"/>
  <c r="AF44" i="4"/>
  <c r="AC44" i="4"/>
  <c r="AB44" i="4"/>
  <c r="AA44" i="4"/>
  <c r="D44" i="4"/>
  <c r="C44" i="4"/>
  <c r="AG43" i="4"/>
  <c r="AF43" i="4"/>
  <c r="AC43" i="4"/>
  <c r="AB43" i="4"/>
  <c r="AA43" i="4"/>
  <c r="D43" i="4"/>
  <c r="C43" i="4"/>
  <c r="AG42" i="4"/>
  <c r="AF42" i="4"/>
  <c r="AC42" i="4"/>
  <c r="AB42" i="4"/>
  <c r="AA42" i="4"/>
  <c r="D42" i="4"/>
  <c r="C42" i="4"/>
  <c r="AG41" i="4"/>
  <c r="AF41" i="4"/>
  <c r="AC41" i="4"/>
  <c r="AB41" i="4"/>
  <c r="AA41" i="4"/>
  <c r="D41" i="4"/>
  <c r="C41" i="4"/>
  <c r="AG40" i="4"/>
  <c r="AF40" i="4"/>
  <c r="AC40" i="4"/>
  <c r="AB40" i="4"/>
  <c r="AA40" i="4"/>
  <c r="D40" i="4"/>
  <c r="C40" i="4"/>
  <c r="AG39" i="4"/>
  <c r="AF39" i="4"/>
  <c r="AC39" i="4"/>
  <c r="AB39" i="4"/>
  <c r="AA39" i="4"/>
  <c r="D39" i="4"/>
  <c r="C39" i="4"/>
  <c r="AG38" i="4"/>
  <c r="AF38" i="4"/>
  <c r="AC38" i="4"/>
  <c r="AB38" i="4"/>
  <c r="AA38" i="4"/>
  <c r="D38" i="4"/>
  <c r="C38" i="4"/>
  <c r="AG37" i="4"/>
  <c r="AF37" i="4"/>
  <c r="AC37" i="4"/>
  <c r="AB37" i="4"/>
  <c r="AA37" i="4"/>
  <c r="D37" i="4"/>
  <c r="C37" i="4"/>
  <c r="AG36" i="4"/>
  <c r="AF36" i="4"/>
  <c r="AC36" i="4"/>
  <c r="AB36" i="4"/>
  <c r="AA36" i="4"/>
  <c r="D36" i="4"/>
  <c r="C36" i="4"/>
  <c r="AG35" i="4"/>
  <c r="AF35" i="4"/>
  <c r="AC35" i="4"/>
  <c r="AB35" i="4"/>
  <c r="AA35" i="4"/>
  <c r="D35" i="4"/>
  <c r="C35" i="4"/>
  <c r="AG34" i="4"/>
  <c r="AF34" i="4"/>
  <c r="AC34" i="4"/>
  <c r="AB34" i="4"/>
  <c r="AA34" i="4"/>
  <c r="D34" i="4"/>
  <c r="C34" i="4"/>
  <c r="AG33" i="4"/>
  <c r="AF33" i="4"/>
  <c r="AC33" i="4"/>
  <c r="AB33" i="4"/>
  <c r="AA33" i="4"/>
  <c r="D33" i="4"/>
  <c r="C33" i="4"/>
  <c r="AG32" i="4"/>
  <c r="AF32" i="4"/>
  <c r="AC32" i="4"/>
  <c r="AB32" i="4"/>
  <c r="AA32" i="4"/>
  <c r="D32" i="4"/>
  <c r="C32" i="4"/>
  <c r="AG31" i="4"/>
  <c r="AF31" i="4"/>
  <c r="AC31" i="4"/>
  <c r="AB31" i="4"/>
  <c r="AA31" i="4"/>
  <c r="D31" i="4"/>
  <c r="C31" i="4"/>
  <c r="AG30" i="4"/>
  <c r="AF30" i="4"/>
  <c r="AC30" i="4"/>
  <c r="AB30" i="4"/>
  <c r="AA30" i="4"/>
  <c r="D30" i="4"/>
  <c r="C30" i="4"/>
  <c r="AG29" i="4"/>
  <c r="AF29" i="4"/>
  <c r="AC29" i="4"/>
  <c r="AB29" i="4"/>
  <c r="AA29" i="4"/>
  <c r="D29" i="4"/>
  <c r="C29" i="4"/>
  <c r="AG28" i="4"/>
  <c r="AF28" i="4"/>
  <c r="AC28" i="4"/>
  <c r="AB28" i="4"/>
  <c r="AA28" i="4"/>
  <c r="D28" i="4"/>
  <c r="C28" i="4"/>
  <c r="AG27" i="4"/>
  <c r="AF27" i="4"/>
  <c r="AC27" i="4"/>
  <c r="AB27" i="4"/>
  <c r="AA27" i="4"/>
  <c r="D27" i="4"/>
  <c r="C27" i="4"/>
  <c r="AG26" i="4"/>
  <c r="AF26" i="4"/>
  <c r="AC26" i="4"/>
  <c r="AB26" i="4"/>
  <c r="AA26" i="4"/>
  <c r="D26" i="4"/>
  <c r="C26" i="4"/>
  <c r="AG25" i="4"/>
  <c r="AF25" i="4"/>
  <c r="AC25" i="4"/>
  <c r="AB25" i="4"/>
  <c r="AA25" i="4"/>
  <c r="D25" i="4"/>
  <c r="C25" i="4"/>
  <c r="AG24" i="4"/>
  <c r="AF24" i="4"/>
  <c r="AC24" i="4"/>
  <c r="AB24" i="4"/>
  <c r="AA24" i="4"/>
  <c r="D24" i="4"/>
  <c r="C24" i="4"/>
  <c r="AG23" i="4"/>
  <c r="AF23" i="4"/>
  <c r="AC23" i="4"/>
  <c r="AB23" i="4"/>
  <c r="AA23" i="4"/>
  <c r="D23" i="4"/>
  <c r="C23" i="4"/>
  <c r="AG22" i="4"/>
  <c r="AF22" i="4"/>
  <c r="AC22" i="4"/>
  <c r="AB22" i="4"/>
  <c r="AA22" i="4"/>
  <c r="D22" i="4"/>
  <c r="C22" i="4"/>
  <c r="AG21" i="4"/>
  <c r="AF21" i="4"/>
  <c r="AC21" i="4"/>
  <c r="AB21" i="4"/>
  <c r="AA21" i="4"/>
  <c r="D21" i="4"/>
  <c r="C21" i="4"/>
  <c r="AG20" i="4"/>
  <c r="AF20" i="4"/>
  <c r="AC20" i="4"/>
  <c r="AB20" i="4"/>
  <c r="AA20" i="4"/>
  <c r="D20" i="4"/>
  <c r="C20" i="4"/>
  <c r="AG19" i="4"/>
  <c r="AF19" i="4"/>
  <c r="AC19" i="4"/>
  <c r="AB19" i="4"/>
  <c r="AA19" i="4"/>
  <c r="D19" i="4"/>
  <c r="C19" i="4"/>
  <c r="AG18" i="4"/>
  <c r="AF18" i="4"/>
  <c r="AC18" i="4"/>
  <c r="AB18" i="4"/>
  <c r="AA18" i="4"/>
  <c r="D18" i="4"/>
  <c r="C18" i="4"/>
  <c r="AG17" i="4"/>
  <c r="AF17" i="4"/>
  <c r="AC17" i="4"/>
  <c r="AB17" i="4"/>
  <c r="AA17" i="4"/>
  <c r="D17" i="4"/>
  <c r="C17" i="4"/>
  <c r="AG16" i="4"/>
  <c r="AF16" i="4"/>
  <c r="AC16" i="4"/>
  <c r="AB16" i="4"/>
  <c r="AA16" i="4"/>
  <c r="D16" i="4"/>
  <c r="C16" i="4"/>
  <c r="AG15" i="4"/>
  <c r="AF15" i="4"/>
  <c r="AC15" i="4"/>
  <c r="AB15" i="4"/>
  <c r="AA15" i="4"/>
  <c r="D15" i="4"/>
  <c r="C15" i="4"/>
  <c r="AG14" i="4"/>
  <c r="AF14" i="4"/>
  <c r="AC14" i="4"/>
  <c r="AB14" i="4"/>
  <c r="AA14" i="4"/>
  <c r="D14" i="4"/>
  <c r="C14" i="4"/>
  <c r="AG13" i="4"/>
  <c r="AF13" i="4"/>
  <c r="AC13" i="4"/>
  <c r="AB13" i="4"/>
  <c r="AA13" i="4"/>
  <c r="D13" i="4"/>
  <c r="C13" i="4"/>
  <c r="AG12" i="4"/>
  <c r="AF12" i="4"/>
  <c r="AC12" i="4"/>
  <c r="AB12" i="4"/>
  <c r="AA12" i="4"/>
  <c r="D12" i="4"/>
  <c r="C12" i="4"/>
  <c r="AG11" i="4"/>
  <c r="AF11" i="4"/>
  <c r="AC11" i="4"/>
  <c r="AB11" i="4"/>
  <c r="AA11" i="4"/>
  <c r="D11" i="4"/>
  <c r="C11" i="4"/>
  <c r="AG10" i="4"/>
  <c r="AF10" i="4"/>
  <c r="AC10" i="4"/>
  <c r="AB10" i="4"/>
  <c r="AA10" i="4"/>
  <c r="D10" i="4"/>
  <c r="C10" i="4"/>
  <c r="AG9" i="4"/>
  <c r="AF9" i="4"/>
  <c r="AC9" i="4"/>
  <c r="AB9" i="4"/>
  <c r="AA9" i="4"/>
  <c r="D9" i="4"/>
  <c r="C9" i="4"/>
  <c r="AG8" i="4"/>
  <c r="AF8" i="4"/>
  <c r="AC8" i="4"/>
  <c r="AB8" i="4"/>
  <c r="AA8" i="4"/>
  <c r="D8" i="4"/>
  <c r="C8" i="4"/>
  <c r="AG7" i="4"/>
  <c r="AF7" i="4"/>
  <c r="AC7" i="4"/>
  <c r="AB7" i="4"/>
  <c r="AA7" i="4"/>
  <c r="D7" i="4"/>
  <c r="C7" i="4"/>
  <c r="AG6" i="4"/>
  <c r="AF6" i="4"/>
  <c r="AC6" i="4"/>
  <c r="AB6" i="4"/>
  <c r="AA6" i="4"/>
  <c r="D6" i="4"/>
  <c r="C6" i="4"/>
  <c r="AG5" i="4"/>
  <c r="AF5" i="4"/>
  <c r="AC5" i="4"/>
  <c r="AB5" i="4"/>
  <c r="AA5" i="4"/>
  <c r="D5" i="4"/>
  <c r="C5" i="4"/>
  <c r="Z9" i="5"/>
  <c r="U8" i="13" s="1"/>
  <c r="Z10" i="5"/>
  <c r="U9" i="13" s="1"/>
  <c r="Z11" i="5"/>
  <c r="U10" i="13" s="1"/>
  <c r="Z15" i="5"/>
  <c r="U14" i="13" s="1"/>
  <c r="Z17" i="5"/>
  <c r="U16" i="13" s="1"/>
  <c r="Z23" i="5"/>
  <c r="U22" i="13" s="1"/>
  <c r="Z25" i="5"/>
  <c r="U24" i="13" s="1"/>
  <c r="Z27" i="5"/>
  <c r="U26" i="13" s="1"/>
  <c r="Z31" i="5"/>
  <c r="U30" i="13" s="1"/>
  <c r="Z33" i="5"/>
  <c r="U32" i="13" s="1"/>
  <c r="Z35" i="5"/>
  <c r="U34" i="13" s="1"/>
  <c r="Z39" i="5"/>
  <c r="U38" i="13" s="1"/>
  <c r="Z41" i="5"/>
  <c r="U40" i="13" s="1"/>
  <c r="Z43" i="5"/>
  <c r="U42" i="13" s="1"/>
  <c r="Z47" i="5"/>
  <c r="U46" i="13" s="1"/>
  <c r="Z49" i="5"/>
  <c r="U48" i="13" s="1"/>
  <c r="Z51" i="5"/>
  <c r="U50" i="13" s="1"/>
  <c r="Z55" i="5"/>
  <c r="U54" i="13" s="1"/>
  <c r="Z57" i="5"/>
  <c r="U56" i="13" s="1"/>
  <c r="Z63" i="5"/>
  <c r="U62" i="13" s="1"/>
  <c r="Z71" i="5"/>
  <c r="U70" i="13" s="1"/>
  <c r="Z79" i="5"/>
  <c r="U78" i="13" s="1"/>
  <c r="Z87" i="5"/>
  <c r="U86" i="13" s="1"/>
  <c r="Z95" i="5"/>
  <c r="U94" i="13" s="1"/>
  <c r="Z103" i="5"/>
  <c r="U102" i="13" s="1"/>
  <c r="Z111" i="5"/>
  <c r="U110" i="13" s="1"/>
  <c r="Z119" i="5"/>
  <c r="U118" i="13" s="1"/>
  <c r="Z127" i="5"/>
  <c r="U126" i="13" s="1"/>
  <c r="Z133" i="5"/>
  <c r="U132" i="13" s="1"/>
  <c r="Z135" i="5"/>
  <c r="U134" i="13" s="1"/>
  <c r="Z143" i="5"/>
  <c r="U142" i="13" s="1"/>
  <c r="Z151" i="5"/>
  <c r="U150" i="13" s="1"/>
  <c r="Z155" i="5"/>
  <c r="U154" i="13" s="1"/>
  <c r="Z159" i="5"/>
  <c r="U158" i="13" s="1"/>
  <c r="Y7" i="5"/>
  <c r="T6" i="13" s="1"/>
  <c r="Y11" i="5"/>
  <c r="T10" i="13" s="1"/>
  <c r="Y17" i="5"/>
  <c r="T16" i="13" s="1"/>
  <c r="Y19" i="5"/>
  <c r="T18" i="13" s="1"/>
  <c r="Y25" i="5"/>
  <c r="T24" i="13" s="1"/>
  <c r="Y27" i="5"/>
  <c r="T26" i="13" s="1"/>
  <c r="Y29" i="5"/>
  <c r="T28" i="13" s="1"/>
  <c r="Y31" i="5"/>
  <c r="T30" i="13" s="1"/>
  <c r="Y33" i="5"/>
  <c r="T32" i="13" s="1"/>
  <c r="Y35" i="5"/>
  <c r="T34" i="13" s="1"/>
  <c r="Y37" i="5"/>
  <c r="T36" i="13" s="1"/>
  <c r="Y43" i="5"/>
  <c r="T42" i="13" s="1"/>
  <c r="Y45" i="5"/>
  <c r="T44" i="13" s="1"/>
  <c r="Y51" i="5"/>
  <c r="T50" i="13" s="1"/>
  <c r="Y53" i="5"/>
  <c r="T52" i="13" s="1"/>
  <c r="Y59" i="5"/>
  <c r="T58" i="13" s="1"/>
  <c r="Y61" i="5"/>
  <c r="T60" i="13" s="1"/>
  <c r="Y67" i="5"/>
  <c r="T66" i="13" s="1"/>
  <c r="Y69" i="5"/>
  <c r="T68" i="13" s="1"/>
  <c r="Y75" i="5"/>
  <c r="T74" i="13" s="1"/>
  <c r="Y77" i="5"/>
  <c r="T76" i="13" s="1"/>
  <c r="Y83" i="5"/>
  <c r="T82" i="13" s="1"/>
  <c r="Y85" i="5"/>
  <c r="T84" i="13" s="1"/>
  <c r="Y91" i="5"/>
  <c r="T90" i="13" s="1"/>
  <c r="Y93" i="5"/>
  <c r="T92" i="13" s="1"/>
  <c r="Y99" i="5"/>
  <c r="T98" i="13" s="1"/>
  <c r="Y101" i="5"/>
  <c r="T100" i="13" s="1"/>
  <c r="Y105" i="5"/>
  <c r="T104" i="13" s="1"/>
  <c r="Y107" i="5"/>
  <c r="T106" i="13" s="1"/>
  <c r="Y109" i="5"/>
  <c r="T108" i="13" s="1"/>
  <c r="Y113" i="5"/>
  <c r="T112" i="13" s="1"/>
  <c r="Y115" i="5"/>
  <c r="T114" i="13" s="1"/>
  <c r="Y117" i="5"/>
  <c r="T116" i="13" s="1"/>
  <c r="Y121" i="5"/>
  <c r="T120" i="13" s="1"/>
  <c r="Y123" i="5"/>
  <c r="T122" i="13" s="1"/>
  <c r="Y125" i="5"/>
  <c r="T124" i="13" s="1"/>
  <c r="Y131" i="5"/>
  <c r="T130" i="13" s="1"/>
  <c r="Y133" i="5"/>
  <c r="T132" i="13" s="1"/>
  <c r="Y139" i="5"/>
  <c r="T138" i="13" s="1"/>
  <c r="Y141" i="5"/>
  <c r="T140" i="13" s="1"/>
  <c r="Y147" i="5"/>
  <c r="T146" i="13" s="1"/>
  <c r="Y149" i="5"/>
  <c r="T148" i="13" s="1"/>
  <c r="Y155" i="5"/>
  <c r="T154" i="13" s="1"/>
  <c r="Y157" i="5"/>
  <c r="T156" i="13" s="1"/>
  <c r="X7" i="5"/>
  <c r="S6" i="13" s="1"/>
  <c r="X9" i="5"/>
  <c r="S8" i="13" s="1"/>
  <c r="X15" i="5"/>
  <c r="S14" i="13" s="1"/>
  <c r="X17" i="5"/>
  <c r="S16" i="13" s="1"/>
  <c r="X23" i="5"/>
  <c r="S22" i="13" s="1"/>
  <c r="X25" i="5"/>
  <c r="S24" i="13" s="1"/>
  <c r="X31" i="5"/>
  <c r="S30" i="13" s="1"/>
  <c r="X33" i="5"/>
  <c r="S32" i="13" s="1"/>
  <c r="X39" i="5"/>
  <c r="S38" i="13" s="1"/>
  <c r="X41" i="5"/>
  <c r="S40" i="13" s="1"/>
  <c r="X47" i="5"/>
  <c r="S46" i="13" s="1"/>
  <c r="X49" i="5"/>
  <c r="S48" i="13" s="1"/>
  <c r="X53" i="5"/>
  <c r="S52" i="13" s="1"/>
  <c r="X55" i="5"/>
  <c r="S54" i="13" s="1"/>
  <c r="X57" i="5"/>
  <c r="S56" i="13" s="1"/>
  <c r="X61" i="5"/>
  <c r="S60" i="13" s="1"/>
  <c r="X63" i="5"/>
  <c r="S62" i="13" s="1"/>
  <c r="X65" i="5"/>
  <c r="S64" i="13" s="1"/>
  <c r="X69" i="5"/>
  <c r="S68" i="13" s="1"/>
  <c r="X71" i="5"/>
  <c r="S70" i="13" s="1"/>
  <c r="X73" i="5"/>
  <c r="S72" i="13" s="1"/>
  <c r="X77" i="5"/>
  <c r="S76" i="13" s="1"/>
  <c r="X79" i="5"/>
  <c r="S78" i="13" s="1"/>
  <c r="X81" i="5"/>
  <c r="S80" i="13" s="1"/>
  <c r="X85" i="5"/>
  <c r="S84" i="13" s="1"/>
  <c r="X87" i="5"/>
  <c r="S86" i="13" s="1"/>
  <c r="X89" i="5"/>
  <c r="S88" i="13" s="1"/>
  <c r="X93" i="5"/>
  <c r="S92" i="13" s="1"/>
  <c r="X95" i="5"/>
  <c r="S94" i="13" s="1"/>
  <c r="X97" i="5"/>
  <c r="S96" i="13" s="1"/>
  <c r="X101" i="5"/>
  <c r="S100" i="13" s="1"/>
  <c r="X103" i="5"/>
  <c r="S102" i="13" s="1"/>
  <c r="X105" i="5"/>
  <c r="S104" i="13" s="1"/>
  <c r="X109" i="5"/>
  <c r="S108" i="13" s="1"/>
  <c r="X111" i="5"/>
  <c r="S110" i="13" s="1"/>
  <c r="X113" i="5"/>
  <c r="S112" i="13" s="1"/>
  <c r="X117" i="5"/>
  <c r="S116" i="13" s="1"/>
  <c r="X119" i="5"/>
  <c r="S118" i="13" s="1"/>
  <c r="X121" i="5"/>
  <c r="S120" i="13" s="1"/>
  <c r="X125" i="5"/>
  <c r="S124" i="13" s="1"/>
  <c r="X127" i="5"/>
  <c r="S126" i="13" s="1"/>
  <c r="X129" i="5"/>
  <c r="S128" i="13" s="1"/>
  <c r="X133" i="5"/>
  <c r="S132" i="13" s="1"/>
  <c r="X135" i="5"/>
  <c r="S134" i="13" s="1"/>
  <c r="X137" i="5"/>
  <c r="S136" i="13" s="1"/>
  <c r="X141" i="5"/>
  <c r="S140" i="13" s="1"/>
  <c r="X143" i="5"/>
  <c r="S142" i="13" s="1"/>
  <c r="X145" i="5"/>
  <c r="S144" i="13" s="1"/>
  <c r="X149" i="5"/>
  <c r="S148" i="13" s="1"/>
  <c r="X151" i="5"/>
  <c r="S150" i="13" s="1"/>
  <c r="X153" i="5"/>
  <c r="S152" i="13" s="1"/>
  <c r="X157" i="5"/>
  <c r="S156" i="13" s="1"/>
  <c r="X159" i="5"/>
  <c r="S158" i="13" s="1"/>
  <c r="W5" i="5"/>
  <c r="R4" i="13" s="1"/>
  <c r="W9" i="5"/>
  <c r="R8" i="13" s="1"/>
  <c r="W11" i="5"/>
  <c r="R10" i="13" s="1"/>
  <c r="W13" i="5"/>
  <c r="R12" i="13" s="1"/>
  <c r="W17" i="5"/>
  <c r="R16" i="13" s="1"/>
  <c r="W19" i="5"/>
  <c r="R18" i="13" s="1"/>
  <c r="W21" i="5"/>
  <c r="R20" i="13" s="1"/>
  <c r="W25" i="5"/>
  <c r="R24" i="13" s="1"/>
  <c r="W27" i="5"/>
  <c r="R26" i="13" s="1"/>
  <c r="W29" i="5"/>
  <c r="R28" i="13" s="1"/>
  <c r="W33" i="5"/>
  <c r="R32" i="13" s="1"/>
  <c r="W35" i="5"/>
  <c r="R34" i="13" s="1"/>
  <c r="W37" i="5"/>
  <c r="R36" i="13" s="1"/>
  <c r="W41" i="5"/>
  <c r="R40" i="13" s="1"/>
  <c r="W43" i="5"/>
  <c r="R42" i="13" s="1"/>
  <c r="W45" i="5"/>
  <c r="R44" i="13" s="1"/>
  <c r="W49" i="5"/>
  <c r="R48" i="13" s="1"/>
  <c r="W51" i="5"/>
  <c r="R50" i="13" s="1"/>
  <c r="W53" i="5"/>
  <c r="R52" i="13" s="1"/>
  <c r="W57" i="5"/>
  <c r="R56" i="13" s="1"/>
  <c r="W59" i="5"/>
  <c r="R58" i="13" s="1"/>
  <c r="W61" i="5"/>
  <c r="R60" i="13" s="1"/>
  <c r="W65" i="5"/>
  <c r="R64" i="13" s="1"/>
  <c r="W67" i="5"/>
  <c r="R66" i="13" s="1"/>
  <c r="W69" i="5"/>
  <c r="R68" i="13" s="1"/>
  <c r="W73" i="5"/>
  <c r="R72" i="13" s="1"/>
  <c r="W75" i="5"/>
  <c r="R74" i="13" s="1"/>
  <c r="W77" i="5"/>
  <c r="R76" i="13" s="1"/>
  <c r="W81" i="5"/>
  <c r="R80" i="13" s="1"/>
  <c r="W83" i="5"/>
  <c r="R82" i="13" s="1"/>
  <c r="W85" i="5"/>
  <c r="R84" i="13" s="1"/>
  <c r="W89" i="5"/>
  <c r="R88" i="13" s="1"/>
  <c r="W91" i="5"/>
  <c r="R90" i="13" s="1"/>
  <c r="W93" i="5"/>
  <c r="R92" i="13" s="1"/>
  <c r="W97" i="5"/>
  <c r="R96" i="13" s="1"/>
  <c r="W99" i="5"/>
  <c r="R98" i="13" s="1"/>
  <c r="W101" i="5"/>
  <c r="R100" i="13" s="1"/>
  <c r="W105" i="5"/>
  <c r="R104" i="13" s="1"/>
  <c r="W107" i="5"/>
  <c r="R106" i="13" s="1"/>
  <c r="W109" i="5"/>
  <c r="R108" i="13" s="1"/>
  <c r="W113" i="5"/>
  <c r="R112" i="13" s="1"/>
  <c r="W115" i="5"/>
  <c r="R114" i="13" s="1"/>
  <c r="W117" i="5"/>
  <c r="R116" i="13" s="1"/>
  <c r="W121" i="5"/>
  <c r="R120" i="13" s="1"/>
  <c r="W123" i="5"/>
  <c r="R122" i="13" s="1"/>
  <c r="W125" i="5"/>
  <c r="R124" i="13" s="1"/>
  <c r="W129" i="5"/>
  <c r="R128" i="13" s="1"/>
  <c r="W131" i="5"/>
  <c r="R130" i="13" s="1"/>
  <c r="W133" i="5"/>
  <c r="R132" i="13" s="1"/>
  <c r="W137" i="5"/>
  <c r="R136" i="13" s="1"/>
  <c r="W139" i="5"/>
  <c r="R138" i="13" s="1"/>
  <c r="W141" i="5"/>
  <c r="R140" i="13" s="1"/>
  <c r="W145" i="5"/>
  <c r="R144" i="13" s="1"/>
  <c r="W147" i="5"/>
  <c r="R146" i="13" s="1"/>
  <c r="W149" i="5"/>
  <c r="R148" i="13" s="1"/>
  <c r="W153" i="5"/>
  <c r="R152" i="13" s="1"/>
  <c r="W155" i="5"/>
  <c r="R154" i="13" s="1"/>
  <c r="W157" i="5"/>
  <c r="R156" i="13" s="1"/>
  <c r="V5" i="5"/>
  <c r="Q4" i="13" s="1"/>
  <c r="V7" i="5"/>
  <c r="Q6" i="13" s="1"/>
  <c r="V9" i="5"/>
  <c r="Q8" i="13" s="1"/>
  <c r="V13" i="5"/>
  <c r="Q12" i="13" s="1"/>
  <c r="V15" i="5"/>
  <c r="Q14" i="13" s="1"/>
  <c r="V17" i="5"/>
  <c r="Q16" i="13" s="1"/>
  <c r="V21" i="5"/>
  <c r="Q20" i="13" s="1"/>
  <c r="V23" i="5"/>
  <c r="Q22" i="13" s="1"/>
  <c r="V25" i="5"/>
  <c r="Q24" i="13" s="1"/>
  <c r="V29" i="5"/>
  <c r="Q28" i="13" s="1"/>
  <c r="V31" i="5"/>
  <c r="Q30" i="13" s="1"/>
  <c r="V33" i="5"/>
  <c r="Q32" i="13" s="1"/>
  <c r="V37" i="5"/>
  <c r="Q36" i="13" s="1"/>
  <c r="V39" i="5"/>
  <c r="Q38" i="13" s="1"/>
  <c r="V41" i="5"/>
  <c r="Q40" i="13" s="1"/>
  <c r="V45" i="5"/>
  <c r="Q44" i="13" s="1"/>
  <c r="V47" i="5"/>
  <c r="Q46" i="13" s="1"/>
  <c r="V49" i="5"/>
  <c r="Q48" i="13" s="1"/>
  <c r="V53" i="5"/>
  <c r="Q52" i="13" s="1"/>
  <c r="V55" i="5"/>
  <c r="Q54" i="13" s="1"/>
  <c r="V57" i="5"/>
  <c r="Q56" i="13" s="1"/>
  <c r="V61" i="5"/>
  <c r="Q60" i="13" s="1"/>
  <c r="V63" i="5"/>
  <c r="Q62" i="13" s="1"/>
  <c r="V65" i="5"/>
  <c r="Q64" i="13" s="1"/>
  <c r="V69" i="5"/>
  <c r="Q68" i="13" s="1"/>
  <c r="V71" i="5"/>
  <c r="Q70" i="13" s="1"/>
  <c r="V73" i="5"/>
  <c r="Q72" i="13" s="1"/>
  <c r="V77" i="5"/>
  <c r="Q76" i="13" s="1"/>
  <c r="V79" i="5"/>
  <c r="Q78" i="13" s="1"/>
  <c r="V81" i="5"/>
  <c r="Q80" i="13" s="1"/>
  <c r="V85" i="5"/>
  <c r="Q84" i="13" s="1"/>
  <c r="V87" i="5"/>
  <c r="Q86" i="13" s="1"/>
  <c r="V89" i="5"/>
  <c r="Q88" i="13" s="1"/>
  <c r="V93" i="5"/>
  <c r="Q92" i="13" s="1"/>
  <c r="V95" i="5"/>
  <c r="Q94" i="13" s="1"/>
  <c r="V97" i="5"/>
  <c r="Q96" i="13" s="1"/>
  <c r="V101" i="5"/>
  <c r="Q100" i="13" s="1"/>
  <c r="V103" i="5"/>
  <c r="Q102" i="13" s="1"/>
  <c r="V105" i="5"/>
  <c r="Q104" i="13" s="1"/>
  <c r="V109" i="5"/>
  <c r="Q108" i="13" s="1"/>
  <c r="V111" i="5"/>
  <c r="Q110" i="13" s="1"/>
  <c r="V113" i="5"/>
  <c r="Q112" i="13" s="1"/>
  <c r="V117" i="5"/>
  <c r="Q116" i="13" s="1"/>
  <c r="V119" i="5"/>
  <c r="Q118" i="13" s="1"/>
  <c r="V121" i="5"/>
  <c r="Q120" i="13" s="1"/>
  <c r="V125" i="5"/>
  <c r="Q124" i="13" s="1"/>
  <c r="V127" i="5"/>
  <c r="Q126" i="13" s="1"/>
  <c r="V129" i="5"/>
  <c r="Q128" i="13" s="1"/>
  <c r="V133" i="5"/>
  <c r="Q132" i="13" s="1"/>
  <c r="V135" i="5"/>
  <c r="Q134" i="13" s="1"/>
  <c r="V137" i="5"/>
  <c r="Q136" i="13" s="1"/>
  <c r="V141" i="5"/>
  <c r="Q140" i="13" s="1"/>
  <c r="V143" i="5"/>
  <c r="Q142" i="13" s="1"/>
  <c r="V145" i="5"/>
  <c r="Q144" i="13" s="1"/>
  <c r="V149" i="5"/>
  <c r="Q148" i="13" s="1"/>
  <c r="V151" i="5"/>
  <c r="Q150" i="13" s="1"/>
  <c r="V153" i="5"/>
  <c r="Q152" i="13" s="1"/>
  <c r="V157" i="5"/>
  <c r="Q156" i="13" s="1"/>
  <c r="V159" i="5"/>
  <c r="Q158" i="13" s="1"/>
  <c r="U5" i="5"/>
  <c r="P4" i="13" s="1"/>
  <c r="U9" i="5"/>
  <c r="P8" i="13" s="1"/>
  <c r="U11" i="5"/>
  <c r="P10" i="13" s="1"/>
  <c r="U13" i="5"/>
  <c r="P12" i="13" s="1"/>
  <c r="U17" i="5"/>
  <c r="P16" i="13" s="1"/>
  <c r="U19" i="5"/>
  <c r="P18" i="13" s="1"/>
  <c r="U21" i="5"/>
  <c r="P20" i="13" s="1"/>
  <c r="U25" i="5"/>
  <c r="P24" i="13" s="1"/>
  <c r="U27" i="5"/>
  <c r="P26" i="13" s="1"/>
  <c r="U29" i="5"/>
  <c r="P28" i="13" s="1"/>
  <c r="U33" i="5"/>
  <c r="P32" i="13" s="1"/>
  <c r="U35" i="5"/>
  <c r="P34" i="13" s="1"/>
  <c r="U37" i="5"/>
  <c r="P36" i="13" s="1"/>
  <c r="U41" i="5"/>
  <c r="P40" i="13" s="1"/>
  <c r="U43" i="5"/>
  <c r="P42" i="13" s="1"/>
  <c r="U45" i="5"/>
  <c r="P44" i="13" s="1"/>
  <c r="U49" i="5"/>
  <c r="P48" i="13" s="1"/>
  <c r="U51" i="5"/>
  <c r="P50" i="13" s="1"/>
  <c r="U53" i="5"/>
  <c r="P52" i="13" s="1"/>
  <c r="U57" i="5"/>
  <c r="P56" i="13" s="1"/>
  <c r="U59" i="5"/>
  <c r="P58" i="13" s="1"/>
  <c r="U61" i="5"/>
  <c r="P60" i="13" s="1"/>
  <c r="U65" i="5"/>
  <c r="P64" i="13" s="1"/>
  <c r="U67" i="5"/>
  <c r="P66" i="13" s="1"/>
  <c r="U69" i="5"/>
  <c r="P68" i="13" s="1"/>
  <c r="U73" i="5"/>
  <c r="P72" i="13" s="1"/>
  <c r="U75" i="5"/>
  <c r="P74" i="13" s="1"/>
  <c r="U77" i="5"/>
  <c r="P76" i="13" s="1"/>
  <c r="U81" i="5"/>
  <c r="P80" i="13" s="1"/>
  <c r="U83" i="5"/>
  <c r="P82" i="13" s="1"/>
  <c r="U85" i="5"/>
  <c r="P84" i="13" s="1"/>
  <c r="U89" i="5"/>
  <c r="P88" i="13" s="1"/>
  <c r="U91" i="5"/>
  <c r="P90" i="13" s="1"/>
  <c r="U93" i="5"/>
  <c r="P92" i="13" s="1"/>
  <c r="U97" i="5"/>
  <c r="P96" i="13" s="1"/>
  <c r="U99" i="5"/>
  <c r="P98" i="13" s="1"/>
  <c r="U101" i="5"/>
  <c r="P100" i="13" s="1"/>
  <c r="U105" i="5"/>
  <c r="P104" i="13" s="1"/>
  <c r="U107" i="5"/>
  <c r="P106" i="13" s="1"/>
  <c r="U109" i="5"/>
  <c r="P108" i="13" s="1"/>
  <c r="U113" i="5"/>
  <c r="P112" i="13" s="1"/>
  <c r="U115" i="5"/>
  <c r="P114" i="13" s="1"/>
  <c r="U117" i="5"/>
  <c r="P116" i="13" s="1"/>
  <c r="U121" i="5"/>
  <c r="P120" i="13" s="1"/>
  <c r="U123" i="5"/>
  <c r="P122" i="13" s="1"/>
  <c r="U125" i="5"/>
  <c r="P124" i="13" s="1"/>
  <c r="U129" i="5"/>
  <c r="P128" i="13" s="1"/>
  <c r="U131" i="5"/>
  <c r="P130" i="13" s="1"/>
  <c r="U133" i="5"/>
  <c r="P132" i="13" s="1"/>
  <c r="U137" i="5"/>
  <c r="P136" i="13" s="1"/>
  <c r="U139" i="5"/>
  <c r="P138" i="13" s="1"/>
  <c r="U141" i="5"/>
  <c r="P140" i="13" s="1"/>
  <c r="U145" i="5"/>
  <c r="P144" i="13" s="1"/>
  <c r="U147" i="5"/>
  <c r="P146" i="13" s="1"/>
  <c r="U149" i="5"/>
  <c r="P148" i="13" s="1"/>
  <c r="U153" i="5"/>
  <c r="P152" i="13" s="1"/>
  <c r="U155" i="5"/>
  <c r="P154" i="13" s="1"/>
  <c r="U157" i="5"/>
  <c r="P156" i="13" s="1"/>
  <c r="T7" i="5"/>
  <c r="N6" i="13" s="1"/>
  <c r="T9" i="5"/>
  <c r="N8" i="13" s="1"/>
  <c r="T13" i="5"/>
  <c r="N12" i="13" s="1"/>
  <c r="T15" i="5"/>
  <c r="N14" i="13" s="1"/>
  <c r="T17" i="5"/>
  <c r="N16" i="13" s="1"/>
  <c r="T21" i="5"/>
  <c r="N20" i="13" s="1"/>
  <c r="T23" i="5"/>
  <c r="N22" i="13" s="1"/>
  <c r="T25" i="5"/>
  <c r="N24" i="13" s="1"/>
  <c r="T29" i="5"/>
  <c r="N28" i="13" s="1"/>
  <c r="T31" i="5"/>
  <c r="N30" i="13" s="1"/>
  <c r="T33" i="5"/>
  <c r="N32" i="13" s="1"/>
  <c r="T37" i="5"/>
  <c r="N36" i="13" s="1"/>
  <c r="T39" i="5"/>
  <c r="N38" i="13" s="1"/>
  <c r="T41" i="5"/>
  <c r="N40" i="13" s="1"/>
  <c r="T45" i="5"/>
  <c r="N44" i="13" s="1"/>
  <c r="T47" i="5"/>
  <c r="N46" i="13" s="1"/>
  <c r="T49" i="5"/>
  <c r="N48" i="13" s="1"/>
  <c r="T53" i="5"/>
  <c r="N52" i="13" s="1"/>
  <c r="T55" i="5"/>
  <c r="N54" i="13" s="1"/>
  <c r="T57" i="5"/>
  <c r="N56" i="13" s="1"/>
  <c r="T61" i="5"/>
  <c r="N60" i="13" s="1"/>
  <c r="T63" i="5"/>
  <c r="N62" i="13" s="1"/>
  <c r="T65" i="5"/>
  <c r="N64" i="13" s="1"/>
  <c r="T69" i="5"/>
  <c r="N68" i="13" s="1"/>
  <c r="T71" i="5"/>
  <c r="N70" i="13" s="1"/>
  <c r="T73" i="5"/>
  <c r="N72" i="13" s="1"/>
  <c r="T77" i="5"/>
  <c r="N76" i="13" s="1"/>
  <c r="T79" i="5"/>
  <c r="N78" i="13" s="1"/>
  <c r="T81" i="5"/>
  <c r="N80" i="13" s="1"/>
  <c r="T85" i="5"/>
  <c r="N84" i="13" s="1"/>
  <c r="T87" i="5"/>
  <c r="N86" i="13" s="1"/>
  <c r="T89" i="5"/>
  <c r="N88" i="13" s="1"/>
  <c r="T93" i="5"/>
  <c r="N92" i="13" s="1"/>
  <c r="T95" i="5"/>
  <c r="N94" i="13" s="1"/>
  <c r="T97" i="5"/>
  <c r="N96" i="13" s="1"/>
  <c r="T101" i="5"/>
  <c r="N100" i="13" s="1"/>
  <c r="T103" i="5"/>
  <c r="N102" i="13" s="1"/>
  <c r="T105" i="5"/>
  <c r="N104" i="13" s="1"/>
  <c r="T109" i="5"/>
  <c r="N108" i="13" s="1"/>
  <c r="T111" i="5"/>
  <c r="N110" i="13" s="1"/>
  <c r="T113" i="5"/>
  <c r="N112" i="13" s="1"/>
  <c r="T117" i="5"/>
  <c r="N116" i="13" s="1"/>
  <c r="T119" i="5"/>
  <c r="N118" i="13" s="1"/>
  <c r="T121" i="5"/>
  <c r="N120" i="13" s="1"/>
  <c r="T125" i="5"/>
  <c r="N124" i="13" s="1"/>
  <c r="T127" i="5"/>
  <c r="N126" i="13" s="1"/>
  <c r="T129" i="5"/>
  <c r="N128" i="13" s="1"/>
  <c r="T133" i="5"/>
  <c r="N132" i="13" s="1"/>
  <c r="T135" i="5"/>
  <c r="N134" i="13" s="1"/>
  <c r="T137" i="5"/>
  <c r="N136" i="13" s="1"/>
  <c r="T141" i="5"/>
  <c r="N140" i="13" s="1"/>
  <c r="T143" i="5"/>
  <c r="N142" i="13" s="1"/>
  <c r="T145" i="5"/>
  <c r="N144" i="13" s="1"/>
  <c r="T149" i="5"/>
  <c r="N148" i="13" s="1"/>
  <c r="T151" i="5"/>
  <c r="N150" i="13" s="1"/>
  <c r="T153" i="5"/>
  <c r="N152" i="13" s="1"/>
  <c r="T157" i="5"/>
  <c r="N156" i="13" s="1"/>
  <c r="T159" i="5"/>
  <c r="N158" i="13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S146" i="4" s="1"/>
  <c r="T145" i="1"/>
  <c r="T146" i="1"/>
  <c r="T147" i="1"/>
  <c r="T148" i="1"/>
  <c r="S150" i="4" s="1"/>
  <c r="T149" i="1"/>
  <c r="S151" i="4" s="1"/>
  <c r="T150" i="1"/>
  <c r="S152" i="4" s="1"/>
  <c r="T151" i="1"/>
  <c r="T152" i="1"/>
  <c r="S154" i="4" s="1"/>
  <c r="T153" i="1"/>
  <c r="T154" i="1"/>
  <c r="T155" i="1"/>
  <c r="T156" i="1"/>
  <c r="S158" i="4" s="1"/>
  <c r="T157" i="1"/>
  <c r="S159" i="4" s="1"/>
  <c r="T158" i="1"/>
  <c r="S160" i="4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R145" i="4" s="1"/>
  <c r="S144" i="1"/>
  <c r="S145" i="1"/>
  <c r="S146" i="1"/>
  <c r="S147" i="1"/>
  <c r="S148" i="1"/>
  <c r="R150" i="4" s="1"/>
  <c r="S149" i="1"/>
  <c r="R151" i="4" s="1"/>
  <c r="S150" i="1"/>
  <c r="S151" i="1"/>
  <c r="R153" i="4" s="1"/>
  <c r="S152" i="1"/>
  <c r="S153" i="1"/>
  <c r="S154" i="1"/>
  <c r="S155" i="1"/>
  <c r="R157" i="4" s="1"/>
  <c r="S156" i="1"/>
  <c r="R158" i="4" s="1"/>
  <c r="S157" i="1"/>
  <c r="R159" i="4" s="1"/>
  <c r="S15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Q144" i="4" s="1"/>
  <c r="R143" i="1"/>
  <c r="R144" i="1"/>
  <c r="R145" i="1"/>
  <c r="R146" i="1"/>
  <c r="R147" i="1"/>
  <c r="R148" i="1"/>
  <c r="R149" i="1"/>
  <c r="R150" i="1"/>
  <c r="Q152" i="4" s="1"/>
  <c r="R151" i="1"/>
  <c r="R152" i="1"/>
  <c r="R153" i="1"/>
  <c r="R154" i="1"/>
  <c r="Q156" i="4" s="1"/>
  <c r="R155" i="1"/>
  <c r="Q157" i="4" s="1"/>
  <c r="R156" i="1"/>
  <c r="Q158" i="4" s="1"/>
  <c r="R157" i="1"/>
  <c r="R158" i="1"/>
  <c r="Q160" i="4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P143" i="4" s="1"/>
  <c r="Q142" i="1"/>
  <c r="Q143" i="1"/>
  <c r="Q144" i="1"/>
  <c r="Q145" i="1"/>
  <c r="Q146" i="1"/>
  <c r="Q147" i="1"/>
  <c r="Q148" i="1"/>
  <c r="Q149" i="1"/>
  <c r="P151" i="4" s="1"/>
  <c r="Q150" i="1"/>
  <c r="Q151" i="1"/>
  <c r="Q152" i="1"/>
  <c r="Q153" i="1"/>
  <c r="P155" i="4" s="1"/>
  <c r="Q154" i="1"/>
  <c r="P156" i="4" s="1"/>
  <c r="Q155" i="1"/>
  <c r="P157" i="4" s="1"/>
  <c r="Q156" i="1"/>
  <c r="Q157" i="1"/>
  <c r="P159" i="4" s="1"/>
  <c r="Q15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O142" i="4" s="1"/>
  <c r="P141" i="1"/>
  <c r="P142" i="1"/>
  <c r="P143" i="1"/>
  <c r="P144" i="1"/>
  <c r="P145" i="1"/>
  <c r="P146" i="1"/>
  <c r="P147" i="1"/>
  <c r="P148" i="1"/>
  <c r="O150" i="4" s="1"/>
  <c r="P149" i="1"/>
  <c r="P150" i="1"/>
  <c r="P151" i="1"/>
  <c r="P152" i="1"/>
  <c r="O154" i="4" s="1"/>
  <c r="P153" i="1"/>
  <c r="O155" i="4" s="1"/>
  <c r="P154" i="1"/>
  <c r="O156" i="4" s="1"/>
  <c r="P155" i="1"/>
  <c r="P156" i="1"/>
  <c r="O158" i="4" s="1"/>
  <c r="P157" i="1"/>
  <c r="P15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N141" i="4" s="1"/>
  <c r="O140" i="1"/>
  <c r="O141" i="1"/>
  <c r="O142" i="1"/>
  <c r="O143" i="1"/>
  <c r="O144" i="1"/>
  <c r="O145" i="1"/>
  <c r="O146" i="1"/>
  <c r="O147" i="1"/>
  <c r="N149" i="4" s="1"/>
  <c r="O148" i="1"/>
  <c r="O149" i="1"/>
  <c r="O150" i="1"/>
  <c r="O151" i="1"/>
  <c r="N153" i="4" s="1"/>
  <c r="O152" i="1"/>
  <c r="N154" i="4" s="1"/>
  <c r="O153" i="1"/>
  <c r="N155" i="4" s="1"/>
  <c r="O154" i="1"/>
  <c r="O155" i="1"/>
  <c r="N157" i="4" s="1"/>
  <c r="O156" i="1"/>
  <c r="O157" i="1"/>
  <c r="O158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40" i="4" s="1"/>
  <c r="M139" i="1"/>
  <c r="M140" i="1"/>
  <c r="M141" i="1"/>
  <c r="M142" i="1"/>
  <c r="M143" i="1"/>
  <c r="M144" i="1"/>
  <c r="M145" i="1"/>
  <c r="M146" i="1"/>
  <c r="M148" i="4" s="1"/>
  <c r="M147" i="1"/>
  <c r="M148" i="1"/>
  <c r="M149" i="1"/>
  <c r="M150" i="1"/>
  <c r="M152" i="4" s="1"/>
  <c r="M151" i="1"/>
  <c r="M153" i="4" s="1"/>
  <c r="M152" i="1"/>
  <c r="M154" i="4" s="1"/>
  <c r="M153" i="1"/>
  <c r="M154" i="1"/>
  <c r="M156" i="4" s="1"/>
  <c r="M155" i="1"/>
  <c r="M156" i="1"/>
  <c r="M157" i="1"/>
  <c r="M158" i="1"/>
  <c r="M160" i="4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K3" i="1"/>
  <c r="K4" i="1"/>
  <c r="K5" i="1"/>
  <c r="K6" i="1"/>
  <c r="K7" i="1"/>
  <c r="N6" i="6" s="1"/>
  <c r="K8" i="1"/>
  <c r="K9" i="1"/>
  <c r="K10" i="1"/>
  <c r="K11" i="1"/>
  <c r="K12" i="1"/>
  <c r="K13" i="1"/>
  <c r="K14" i="1"/>
  <c r="K15" i="1"/>
  <c r="N14" i="6" s="1"/>
  <c r="K16" i="1"/>
  <c r="K17" i="1"/>
  <c r="K18" i="1"/>
  <c r="K19" i="1"/>
  <c r="K20" i="1"/>
  <c r="K21" i="1"/>
  <c r="K22" i="1"/>
  <c r="K23" i="1"/>
  <c r="N22" i="6" s="1"/>
  <c r="K24" i="1"/>
  <c r="K25" i="1"/>
  <c r="K26" i="1"/>
  <c r="K27" i="1"/>
  <c r="K28" i="1"/>
  <c r="K29" i="1"/>
  <c r="K30" i="1"/>
  <c r="K31" i="1"/>
  <c r="N30" i="6" s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N72" i="6" s="1"/>
  <c r="K74" i="1"/>
  <c r="K75" i="1"/>
  <c r="K76" i="1"/>
  <c r="K77" i="1"/>
  <c r="K78" i="1"/>
  <c r="K79" i="1"/>
  <c r="K80" i="1"/>
  <c r="K81" i="1"/>
  <c r="N80" i="6" s="1"/>
  <c r="K82" i="1"/>
  <c r="K83" i="1"/>
  <c r="K84" i="1"/>
  <c r="K85" i="1"/>
  <c r="K86" i="1"/>
  <c r="K87" i="1"/>
  <c r="K88" i="1"/>
  <c r="K89" i="1"/>
  <c r="N88" i="6" s="1"/>
  <c r="K90" i="1"/>
  <c r="K91" i="1"/>
  <c r="K92" i="1"/>
  <c r="K93" i="1"/>
  <c r="K94" i="1"/>
  <c r="K95" i="1"/>
  <c r="K96" i="1"/>
  <c r="K97" i="1"/>
  <c r="N96" i="6" s="1"/>
  <c r="K98" i="1"/>
  <c r="K99" i="1"/>
  <c r="K100" i="1"/>
  <c r="K101" i="1"/>
  <c r="K102" i="1"/>
  <c r="K103" i="1"/>
  <c r="K104" i="1"/>
  <c r="K105" i="1"/>
  <c r="N104" i="6" s="1"/>
  <c r="K106" i="1"/>
  <c r="K107" i="1"/>
  <c r="K108" i="1"/>
  <c r="K109" i="1"/>
  <c r="K110" i="1"/>
  <c r="K111" i="1"/>
  <c r="K112" i="1"/>
  <c r="K113" i="1"/>
  <c r="N112" i="6" s="1"/>
  <c r="K114" i="1"/>
  <c r="K115" i="1"/>
  <c r="K116" i="1"/>
  <c r="K117" i="1"/>
  <c r="K118" i="1"/>
  <c r="K119" i="1"/>
  <c r="K120" i="1"/>
  <c r="K121" i="1"/>
  <c r="N120" i="6" s="1"/>
  <c r="K122" i="1"/>
  <c r="K123" i="1"/>
  <c r="K124" i="1"/>
  <c r="K125" i="1"/>
  <c r="K126" i="1"/>
  <c r="K127" i="1"/>
  <c r="K128" i="1"/>
  <c r="K129" i="1"/>
  <c r="N128" i="6" s="1"/>
  <c r="K130" i="1"/>
  <c r="K131" i="1"/>
  <c r="K132" i="1"/>
  <c r="K133" i="1"/>
  <c r="K134" i="1"/>
  <c r="K135" i="1"/>
  <c r="K136" i="1"/>
  <c r="K137" i="1"/>
  <c r="N136" i="6" s="1"/>
  <c r="K138" i="1"/>
  <c r="K139" i="1"/>
  <c r="K140" i="1"/>
  <c r="K141" i="1"/>
  <c r="K142" i="1"/>
  <c r="K143" i="1"/>
  <c r="K144" i="1"/>
  <c r="K145" i="1"/>
  <c r="N144" i="6" s="1"/>
  <c r="K146" i="1"/>
  <c r="K147" i="1"/>
  <c r="K148" i="1"/>
  <c r="K149" i="1"/>
  <c r="K150" i="1"/>
  <c r="K151" i="1"/>
  <c r="K152" i="1"/>
  <c r="K153" i="1"/>
  <c r="N152" i="6" s="1"/>
  <c r="K154" i="1"/>
  <c r="K155" i="1"/>
  <c r="K156" i="1"/>
  <c r="K157" i="1"/>
  <c r="K158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I3" i="1"/>
  <c r="I4" i="1"/>
  <c r="I5" i="1"/>
  <c r="I6" i="1"/>
  <c r="I7" i="1"/>
  <c r="I8" i="1"/>
  <c r="I9" i="1"/>
  <c r="L8" i="6" s="1"/>
  <c r="I10" i="1"/>
  <c r="I11" i="1"/>
  <c r="I12" i="1"/>
  <c r="I13" i="1"/>
  <c r="I14" i="1"/>
  <c r="I15" i="1"/>
  <c r="I16" i="1"/>
  <c r="I17" i="1"/>
  <c r="L16" i="6" s="1"/>
  <c r="I18" i="1"/>
  <c r="I19" i="1"/>
  <c r="I20" i="1"/>
  <c r="I21" i="1"/>
  <c r="I22" i="1"/>
  <c r="I23" i="1"/>
  <c r="I24" i="1"/>
  <c r="I25" i="1"/>
  <c r="L24" i="6" s="1"/>
  <c r="I26" i="1"/>
  <c r="I27" i="1"/>
  <c r="I28" i="1"/>
  <c r="I29" i="1"/>
  <c r="I30" i="1"/>
  <c r="I31" i="1"/>
  <c r="I32" i="1"/>
  <c r="I33" i="1"/>
  <c r="L32" i="6" s="1"/>
  <c r="I34" i="1"/>
  <c r="I35" i="1"/>
  <c r="I36" i="1"/>
  <c r="I37" i="1"/>
  <c r="I38" i="1"/>
  <c r="I39" i="1"/>
  <c r="I40" i="1"/>
  <c r="I41" i="1"/>
  <c r="L40" i="6" s="1"/>
  <c r="I42" i="1"/>
  <c r="I43" i="1"/>
  <c r="I44" i="1"/>
  <c r="I45" i="1"/>
  <c r="I46" i="1"/>
  <c r="I47" i="1"/>
  <c r="I48" i="1"/>
  <c r="I49" i="1"/>
  <c r="L48" i="6" s="1"/>
  <c r="I50" i="1"/>
  <c r="I51" i="1"/>
  <c r="I52" i="1"/>
  <c r="I53" i="1"/>
  <c r="I54" i="1"/>
  <c r="I55" i="1"/>
  <c r="I56" i="1"/>
  <c r="I57" i="1"/>
  <c r="L56" i="6" s="1"/>
  <c r="I58" i="1"/>
  <c r="I59" i="1"/>
  <c r="I60" i="1"/>
  <c r="I61" i="1"/>
  <c r="I62" i="1"/>
  <c r="I63" i="1"/>
  <c r="L62" i="6" s="1"/>
  <c r="I64" i="1"/>
  <c r="I65" i="1"/>
  <c r="L64" i="6" s="1"/>
  <c r="I66" i="1"/>
  <c r="I67" i="1"/>
  <c r="I68" i="1"/>
  <c r="I69" i="1"/>
  <c r="I70" i="1"/>
  <c r="I71" i="1"/>
  <c r="L70" i="6" s="1"/>
  <c r="I72" i="1"/>
  <c r="I73" i="1"/>
  <c r="L72" i="6" s="1"/>
  <c r="I74" i="1"/>
  <c r="I75" i="1"/>
  <c r="I76" i="1"/>
  <c r="I77" i="1"/>
  <c r="I78" i="1"/>
  <c r="I79" i="1"/>
  <c r="L78" i="6" s="1"/>
  <c r="I80" i="1"/>
  <c r="I81" i="1"/>
  <c r="L80" i="6" s="1"/>
  <c r="I82" i="1"/>
  <c r="I83" i="1"/>
  <c r="I84" i="1"/>
  <c r="I85" i="1"/>
  <c r="I86" i="1"/>
  <c r="I87" i="1"/>
  <c r="L86" i="6" s="1"/>
  <c r="I88" i="1"/>
  <c r="I89" i="1"/>
  <c r="L88" i="6" s="1"/>
  <c r="I90" i="1"/>
  <c r="I91" i="1"/>
  <c r="I92" i="1"/>
  <c r="I93" i="1"/>
  <c r="I94" i="1"/>
  <c r="I95" i="1"/>
  <c r="L94" i="6" s="1"/>
  <c r="I96" i="1"/>
  <c r="I97" i="1"/>
  <c r="L96" i="6" s="1"/>
  <c r="I98" i="1"/>
  <c r="I99" i="1"/>
  <c r="I100" i="1"/>
  <c r="I101" i="1"/>
  <c r="I102" i="1"/>
  <c r="I103" i="1"/>
  <c r="L102" i="6" s="1"/>
  <c r="I104" i="1"/>
  <c r="I105" i="1"/>
  <c r="L104" i="6" s="1"/>
  <c r="I106" i="1"/>
  <c r="I107" i="1"/>
  <c r="I108" i="1"/>
  <c r="I109" i="1"/>
  <c r="I110" i="1"/>
  <c r="I111" i="1"/>
  <c r="L110" i="6" s="1"/>
  <c r="I112" i="1"/>
  <c r="I113" i="1"/>
  <c r="L112" i="6" s="1"/>
  <c r="I114" i="1"/>
  <c r="I115" i="1"/>
  <c r="I116" i="1"/>
  <c r="I117" i="1"/>
  <c r="I118" i="1"/>
  <c r="I119" i="1"/>
  <c r="L118" i="6" s="1"/>
  <c r="I120" i="1"/>
  <c r="I121" i="1"/>
  <c r="L120" i="6" s="1"/>
  <c r="I122" i="1"/>
  <c r="I123" i="1"/>
  <c r="I124" i="1"/>
  <c r="I125" i="1"/>
  <c r="I126" i="1"/>
  <c r="I127" i="1"/>
  <c r="L126" i="6" s="1"/>
  <c r="I128" i="1"/>
  <c r="I129" i="1"/>
  <c r="L128" i="6" s="1"/>
  <c r="I130" i="1"/>
  <c r="I131" i="1"/>
  <c r="I132" i="1"/>
  <c r="I133" i="1"/>
  <c r="I134" i="1"/>
  <c r="I135" i="1"/>
  <c r="L134" i="6" s="1"/>
  <c r="I136" i="1"/>
  <c r="I137" i="1"/>
  <c r="L136" i="6" s="1"/>
  <c r="I138" i="1"/>
  <c r="I139" i="1"/>
  <c r="I140" i="1"/>
  <c r="I141" i="1"/>
  <c r="I142" i="1"/>
  <c r="I143" i="1"/>
  <c r="L142" i="6" s="1"/>
  <c r="I144" i="1"/>
  <c r="I145" i="1"/>
  <c r="L144" i="6" s="1"/>
  <c r="I146" i="1"/>
  <c r="I147" i="1"/>
  <c r="I148" i="1"/>
  <c r="I149" i="1"/>
  <c r="I150" i="1"/>
  <c r="I151" i="1"/>
  <c r="L150" i="6" s="1"/>
  <c r="I152" i="1"/>
  <c r="I153" i="1"/>
  <c r="L152" i="6" s="1"/>
  <c r="I154" i="1"/>
  <c r="I155" i="1"/>
  <c r="I156" i="1"/>
  <c r="I157" i="1"/>
  <c r="I158" i="1"/>
  <c r="H3" i="1"/>
  <c r="H4" i="1"/>
  <c r="H5" i="1"/>
  <c r="K4" i="6" s="1"/>
  <c r="H6" i="1"/>
  <c r="H7" i="1"/>
  <c r="H8" i="1"/>
  <c r="H9" i="1"/>
  <c r="H10" i="1"/>
  <c r="H11" i="1"/>
  <c r="K10" i="6" s="1"/>
  <c r="H12" i="1"/>
  <c r="H13" i="1"/>
  <c r="K12" i="6" s="1"/>
  <c r="H14" i="1"/>
  <c r="H15" i="1"/>
  <c r="H16" i="1"/>
  <c r="H17" i="1"/>
  <c r="H18" i="1"/>
  <c r="H19" i="1"/>
  <c r="K18" i="6" s="1"/>
  <c r="H20" i="1"/>
  <c r="H21" i="1"/>
  <c r="K20" i="6" s="1"/>
  <c r="H22" i="1"/>
  <c r="H23" i="1"/>
  <c r="H24" i="1"/>
  <c r="H25" i="1"/>
  <c r="H26" i="1"/>
  <c r="H27" i="1"/>
  <c r="K26" i="6" s="1"/>
  <c r="H28" i="1"/>
  <c r="H29" i="1"/>
  <c r="K28" i="6" s="1"/>
  <c r="H30" i="1"/>
  <c r="H31" i="1"/>
  <c r="H32" i="1"/>
  <c r="H33" i="1"/>
  <c r="H34" i="1"/>
  <c r="H35" i="1"/>
  <c r="K34" i="6" s="1"/>
  <c r="H36" i="1"/>
  <c r="H37" i="1"/>
  <c r="K36" i="6" s="1"/>
  <c r="H38" i="1"/>
  <c r="H39" i="1"/>
  <c r="H40" i="1"/>
  <c r="H41" i="1"/>
  <c r="H42" i="1"/>
  <c r="H43" i="1"/>
  <c r="K42" i="6" s="1"/>
  <c r="H44" i="1"/>
  <c r="H45" i="1"/>
  <c r="K44" i="6" s="1"/>
  <c r="H46" i="1"/>
  <c r="H47" i="1"/>
  <c r="H48" i="1"/>
  <c r="H49" i="1"/>
  <c r="H50" i="1"/>
  <c r="H51" i="1"/>
  <c r="K50" i="6" s="1"/>
  <c r="H52" i="1"/>
  <c r="H53" i="1"/>
  <c r="K52" i="6" s="1"/>
  <c r="H54" i="1"/>
  <c r="H55" i="1"/>
  <c r="H56" i="1"/>
  <c r="H57" i="1"/>
  <c r="H58" i="1"/>
  <c r="H59" i="1"/>
  <c r="K58" i="6" s="1"/>
  <c r="H60" i="1"/>
  <c r="H61" i="1"/>
  <c r="K60" i="6" s="1"/>
  <c r="H62" i="1"/>
  <c r="H63" i="1"/>
  <c r="H64" i="1"/>
  <c r="H65" i="1"/>
  <c r="H66" i="1"/>
  <c r="H67" i="1"/>
  <c r="K66" i="6" s="1"/>
  <c r="H68" i="1"/>
  <c r="H69" i="1"/>
  <c r="K68" i="6" s="1"/>
  <c r="H70" i="1"/>
  <c r="H71" i="1"/>
  <c r="H72" i="1"/>
  <c r="H73" i="1"/>
  <c r="H74" i="1"/>
  <c r="H75" i="1"/>
  <c r="K74" i="6" s="1"/>
  <c r="H76" i="1"/>
  <c r="H77" i="1"/>
  <c r="K76" i="6" s="1"/>
  <c r="H78" i="1"/>
  <c r="H79" i="1"/>
  <c r="H80" i="1"/>
  <c r="H81" i="1"/>
  <c r="H82" i="1"/>
  <c r="H83" i="1"/>
  <c r="K82" i="6" s="1"/>
  <c r="H84" i="1"/>
  <c r="H85" i="1"/>
  <c r="K84" i="6" s="1"/>
  <c r="H86" i="1"/>
  <c r="H87" i="1"/>
  <c r="H88" i="1"/>
  <c r="H89" i="1"/>
  <c r="H90" i="1"/>
  <c r="H91" i="1"/>
  <c r="K90" i="6" s="1"/>
  <c r="H92" i="1"/>
  <c r="H93" i="1"/>
  <c r="K92" i="6" s="1"/>
  <c r="H94" i="1"/>
  <c r="H95" i="1"/>
  <c r="H96" i="1"/>
  <c r="H97" i="1"/>
  <c r="H98" i="1"/>
  <c r="H99" i="1"/>
  <c r="K98" i="6" s="1"/>
  <c r="H100" i="1"/>
  <c r="H101" i="1"/>
  <c r="K100" i="6" s="1"/>
  <c r="H102" i="1"/>
  <c r="H103" i="1"/>
  <c r="H104" i="1"/>
  <c r="H105" i="1"/>
  <c r="H106" i="1"/>
  <c r="H107" i="1"/>
  <c r="K106" i="6" s="1"/>
  <c r="H108" i="1"/>
  <c r="H109" i="1"/>
  <c r="K108" i="6" s="1"/>
  <c r="H110" i="1"/>
  <c r="H111" i="1"/>
  <c r="H112" i="1"/>
  <c r="H113" i="1"/>
  <c r="H114" i="1"/>
  <c r="H115" i="1"/>
  <c r="K114" i="6" s="1"/>
  <c r="H116" i="1"/>
  <c r="H117" i="1"/>
  <c r="K116" i="6" s="1"/>
  <c r="H118" i="1"/>
  <c r="H119" i="1"/>
  <c r="H120" i="1"/>
  <c r="H121" i="1"/>
  <c r="H122" i="1"/>
  <c r="H123" i="1"/>
  <c r="K122" i="6" s="1"/>
  <c r="H124" i="1"/>
  <c r="H125" i="1"/>
  <c r="K124" i="6" s="1"/>
  <c r="H126" i="1"/>
  <c r="H127" i="1"/>
  <c r="H128" i="1"/>
  <c r="H129" i="1"/>
  <c r="H130" i="1"/>
  <c r="H131" i="1"/>
  <c r="K130" i="6" s="1"/>
  <c r="H132" i="1"/>
  <c r="H133" i="1"/>
  <c r="K132" i="6" s="1"/>
  <c r="H134" i="1"/>
  <c r="H135" i="1"/>
  <c r="H136" i="1"/>
  <c r="H137" i="1"/>
  <c r="H138" i="1"/>
  <c r="H139" i="1"/>
  <c r="K138" i="6" s="1"/>
  <c r="H140" i="1"/>
  <c r="H141" i="1"/>
  <c r="K140" i="6" s="1"/>
  <c r="H142" i="1"/>
  <c r="H143" i="1"/>
  <c r="H144" i="1"/>
  <c r="H145" i="1"/>
  <c r="H146" i="1"/>
  <c r="H147" i="1"/>
  <c r="K146" i="6" s="1"/>
  <c r="H148" i="1"/>
  <c r="H149" i="1"/>
  <c r="K148" i="6" s="1"/>
  <c r="H150" i="1"/>
  <c r="H151" i="1"/>
  <c r="H152" i="1"/>
  <c r="H153" i="1"/>
  <c r="H154" i="1"/>
  <c r="H155" i="1"/>
  <c r="K154" i="6" s="1"/>
  <c r="H156" i="1"/>
  <c r="H157" i="1"/>
  <c r="K156" i="6" s="1"/>
  <c r="H15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T2" i="1"/>
  <c r="S4" i="4" s="1"/>
  <c r="S2" i="1"/>
  <c r="R4" i="4" s="1"/>
  <c r="R2" i="1"/>
  <c r="Q4" i="4" s="1"/>
  <c r="Q2" i="1"/>
  <c r="P4" i="4" s="1"/>
  <c r="P2" i="1"/>
  <c r="O4" i="4" s="1"/>
  <c r="O2" i="1"/>
  <c r="N4" i="4" s="1"/>
  <c r="M2" i="1"/>
  <c r="M4" i="4" s="1"/>
  <c r="L2" i="1"/>
  <c r="L4" i="4" s="1"/>
  <c r="K2" i="1"/>
  <c r="J2" i="1"/>
  <c r="J4" i="4" s="1"/>
  <c r="I2" i="1"/>
  <c r="H2" i="1"/>
  <c r="G2" i="1"/>
  <c r="G4" i="4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3" i="1"/>
  <c r="AC4" i="1"/>
  <c r="AD4" i="1"/>
  <c r="AE4" i="1"/>
  <c r="AH4" i="1"/>
  <c r="AI4" i="1"/>
  <c r="AC5" i="1"/>
  <c r="AD5" i="1"/>
  <c r="AE5" i="1"/>
  <c r="AH5" i="1"/>
  <c r="AI5" i="1"/>
  <c r="AC6" i="1"/>
  <c r="AD6" i="1"/>
  <c r="AE6" i="1"/>
  <c r="AH6" i="1"/>
  <c r="AI6" i="1"/>
  <c r="AC7" i="1"/>
  <c r="AD7" i="1"/>
  <c r="AE7" i="1"/>
  <c r="AH7" i="1"/>
  <c r="AI7" i="1"/>
  <c r="AC8" i="1"/>
  <c r="AD8" i="1"/>
  <c r="AE8" i="1"/>
  <c r="AH8" i="1"/>
  <c r="AI8" i="1"/>
  <c r="AC9" i="1"/>
  <c r="AD9" i="1"/>
  <c r="AE9" i="1"/>
  <c r="AH9" i="1"/>
  <c r="AI9" i="1"/>
  <c r="AC10" i="1"/>
  <c r="AD10" i="1"/>
  <c r="AE10" i="1"/>
  <c r="AH10" i="1"/>
  <c r="AI10" i="1"/>
  <c r="AC11" i="1"/>
  <c r="AD11" i="1"/>
  <c r="AE11" i="1"/>
  <c r="AH11" i="1"/>
  <c r="AI11" i="1"/>
  <c r="AC12" i="1"/>
  <c r="AD12" i="1"/>
  <c r="AE12" i="1"/>
  <c r="AH12" i="1"/>
  <c r="AI12" i="1"/>
  <c r="AC13" i="1"/>
  <c r="AD13" i="1"/>
  <c r="AE13" i="1"/>
  <c r="AH13" i="1"/>
  <c r="AI13" i="1"/>
  <c r="AC14" i="1"/>
  <c r="AD14" i="1"/>
  <c r="AE14" i="1"/>
  <c r="AH14" i="1"/>
  <c r="AI14" i="1"/>
  <c r="AC15" i="1"/>
  <c r="AD15" i="1"/>
  <c r="AE15" i="1"/>
  <c r="AH15" i="1"/>
  <c r="AI15" i="1"/>
  <c r="AC16" i="1"/>
  <c r="AD16" i="1"/>
  <c r="AE16" i="1"/>
  <c r="AH16" i="1"/>
  <c r="AI16" i="1"/>
  <c r="AC17" i="1"/>
  <c r="AD17" i="1"/>
  <c r="AE17" i="1"/>
  <c r="AH17" i="1"/>
  <c r="AI17" i="1"/>
  <c r="AC18" i="1"/>
  <c r="AD18" i="1"/>
  <c r="AE18" i="1"/>
  <c r="AH18" i="1"/>
  <c r="AI18" i="1"/>
  <c r="AC19" i="1"/>
  <c r="AD19" i="1"/>
  <c r="AE19" i="1"/>
  <c r="AH19" i="1"/>
  <c r="AI19" i="1"/>
  <c r="AC20" i="1"/>
  <c r="AD20" i="1"/>
  <c r="AE20" i="1"/>
  <c r="AH20" i="1"/>
  <c r="AI20" i="1"/>
  <c r="AC21" i="1"/>
  <c r="AD21" i="1"/>
  <c r="AE21" i="1"/>
  <c r="AH21" i="1"/>
  <c r="AI21" i="1"/>
  <c r="AC22" i="1"/>
  <c r="AD22" i="1"/>
  <c r="AE22" i="1"/>
  <c r="AH22" i="1"/>
  <c r="AI22" i="1"/>
  <c r="AC23" i="1"/>
  <c r="AD23" i="1"/>
  <c r="AE23" i="1"/>
  <c r="AH23" i="1"/>
  <c r="AI23" i="1"/>
  <c r="AC24" i="1"/>
  <c r="AD24" i="1"/>
  <c r="AE24" i="1"/>
  <c r="AH24" i="1"/>
  <c r="AI24" i="1"/>
  <c r="AC25" i="1"/>
  <c r="AD25" i="1"/>
  <c r="AE25" i="1"/>
  <c r="AH25" i="1"/>
  <c r="AI25" i="1"/>
  <c r="AC26" i="1"/>
  <c r="AD26" i="1"/>
  <c r="AE26" i="1"/>
  <c r="AH26" i="1"/>
  <c r="AI26" i="1"/>
  <c r="AC27" i="1"/>
  <c r="AD27" i="1"/>
  <c r="AE27" i="1"/>
  <c r="AH27" i="1"/>
  <c r="AI27" i="1"/>
  <c r="AC28" i="1"/>
  <c r="AD28" i="1"/>
  <c r="AE28" i="1"/>
  <c r="AH28" i="1"/>
  <c r="AI28" i="1"/>
  <c r="AC29" i="1"/>
  <c r="AD29" i="1"/>
  <c r="AE29" i="1"/>
  <c r="AH29" i="1"/>
  <c r="AI29" i="1"/>
  <c r="AC30" i="1"/>
  <c r="AD30" i="1"/>
  <c r="AE30" i="1"/>
  <c r="AH30" i="1"/>
  <c r="AI30" i="1"/>
  <c r="AC31" i="1"/>
  <c r="AD31" i="1"/>
  <c r="AE31" i="1"/>
  <c r="AH31" i="1"/>
  <c r="AI31" i="1"/>
  <c r="AC32" i="1"/>
  <c r="AD32" i="1"/>
  <c r="AE32" i="1"/>
  <c r="AH32" i="1"/>
  <c r="AI32" i="1"/>
  <c r="AC33" i="1"/>
  <c r="AD33" i="1"/>
  <c r="AE33" i="1"/>
  <c r="AH33" i="1"/>
  <c r="AI33" i="1"/>
  <c r="AC34" i="1"/>
  <c r="AD34" i="1"/>
  <c r="AE34" i="1"/>
  <c r="AH34" i="1"/>
  <c r="AI34" i="1"/>
  <c r="AC35" i="1"/>
  <c r="AD35" i="1"/>
  <c r="AE35" i="1"/>
  <c r="AH35" i="1"/>
  <c r="AI35" i="1"/>
  <c r="AC36" i="1"/>
  <c r="AD36" i="1"/>
  <c r="AE36" i="1"/>
  <c r="AH36" i="1"/>
  <c r="AI36" i="1"/>
  <c r="AC37" i="1"/>
  <c r="AD37" i="1"/>
  <c r="AE37" i="1"/>
  <c r="AH37" i="1"/>
  <c r="AI37" i="1"/>
  <c r="AC38" i="1"/>
  <c r="AD38" i="1"/>
  <c r="AE38" i="1"/>
  <c r="AH38" i="1"/>
  <c r="AI38" i="1"/>
  <c r="AC39" i="1"/>
  <c r="AD39" i="1"/>
  <c r="AE39" i="1"/>
  <c r="AH39" i="1"/>
  <c r="AI39" i="1"/>
  <c r="AC40" i="1"/>
  <c r="AD40" i="1"/>
  <c r="AE40" i="1"/>
  <c r="AH40" i="1"/>
  <c r="AI40" i="1"/>
  <c r="AC41" i="1"/>
  <c r="AD41" i="1"/>
  <c r="AE41" i="1"/>
  <c r="AH41" i="1"/>
  <c r="AI41" i="1"/>
  <c r="AC42" i="1"/>
  <c r="AD42" i="1"/>
  <c r="AE42" i="1"/>
  <c r="AH42" i="1"/>
  <c r="AI42" i="1"/>
  <c r="AC43" i="1"/>
  <c r="AD43" i="1"/>
  <c r="AE43" i="1"/>
  <c r="AH43" i="1"/>
  <c r="AI43" i="1"/>
  <c r="AC44" i="1"/>
  <c r="AD44" i="1"/>
  <c r="AE44" i="1"/>
  <c r="AH44" i="1"/>
  <c r="AI44" i="1"/>
  <c r="AC45" i="1"/>
  <c r="AD45" i="1"/>
  <c r="AE45" i="1"/>
  <c r="AH45" i="1"/>
  <c r="AI45" i="1"/>
  <c r="AC46" i="1"/>
  <c r="AD46" i="1"/>
  <c r="AE46" i="1"/>
  <c r="AH46" i="1"/>
  <c r="AI46" i="1"/>
  <c r="AC47" i="1"/>
  <c r="AD47" i="1"/>
  <c r="AE47" i="1"/>
  <c r="AH47" i="1"/>
  <c r="AI47" i="1"/>
  <c r="AC48" i="1"/>
  <c r="AD48" i="1"/>
  <c r="AE48" i="1"/>
  <c r="AH48" i="1"/>
  <c r="AI48" i="1"/>
  <c r="AC49" i="1"/>
  <c r="AD49" i="1"/>
  <c r="AE49" i="1"/>
  <c r="AH49" i="1"/>
  <c r="AI49" i="1"/>
  <c r="AC50" i="1"/>
  <c r="AD50" i="1"/>
  <c r="AE50" i="1"/>
  <c r="AH50" i="1"/>
  <c r="AI50" i="1"/>
  <c r="AC51" i="1"/>
  <c r="AD51" i="1"/>
  <c r="AE51" i="1"/>
  <c r="AH51" i="1"/>
  <c r="AI51" i="1"/>
  <c r="AC52" i="1"/>
  <c r="AD52" i="1"/>
  <c r="AE52" i="1"/>
  <c r="AH52" i="1"/>
  <c r="AI52" i="1"/>
  <c r="AC53" i="1"/>
  <c r="AD53" i="1"/>
  <c r="AE53" i="1"/>
  <c r="AH53" i="1"/>
  <c r="AI53" i="1"/>
  <c r="AC54" i="1"/>
  <c r="AD54" i="1"/>
  <c r="AE54" i="1"/>
  <c r="AH54" i="1"/>
  <c r="AI54" i="1"/>
  <c r="AC55" i="1"/>
  <c r="AD55" i="1"/>
  <c r="AE55" i="1"/>
  <c r="AH55" i="1"/>
  <c r="AI55" i="1"/>
  <c r="AC56" i="1"/>
  <c r="AD56" i="1"/>
  <c r="AE56" i="1"/>
  <c r="AH56" i="1"/>
  <c r="AI56" i="1"/>
  <c r="AC57" i="1"/>
  <c r="AD57" i="1"/>
  <c r="AE57" i="1"/>
  <c r="AH57" i="1"/>
  <c r="AI57" i="1"/>
  <c r="AC58" i="1"/>
  <c r="AD58" i="1"/>
  <c r="AE58" i="1"/>
  <c r="AH58" i="1"/>
  <c r="AI58" i="1"/>
  <c r="AC59" i="1"/>
  <c r="AD59" i="1"/>
  <c r="AE59" i="1"/>
  <c r="AH59" i="1"/>
  <c r="AI59" i="1"/>
  <c r="AC60" i="1"/>
  <c r="AD60" i="1"/>
  <c r="AE60" i="1"/>
  <c r="AH60" i="1"/>
  <c r="AI60" i="1"/>
  <c r="AC61" i="1"/>
  <c r="AD61" i="1"/>
  <c r="AE61" i="1"/>
  <c r="AH61" i="1"/>
  <c r="AI61" i="1"/>
  <c r="AC62" i="1"/>
  <c r="AD62" i="1"/>
  <c r="AE62" i="1"/>
  <c r="AH62" i="1"/>
  <c r="AI62" i="1"/>
  <c r="AC63" i="1"/>
  <c r="AD63" i="1"/>
  <c r="AE63" i="1"/>
  <c r="AH63" i="1"/>
  <c r="AI63" i="1"/>
  <c r="AC64" i="1"/>
  <c r="AD64" i="1"/>
  <c r="AE64" i="1"/>
  <c r="AH64" i="1"/>
  <c r="AI64" i="1"/>
  <c r="AC65" i="1"/>
  <c r="AD65" i="1"/>
  <c r="AE65" i="1"/>
  <c r="AH65" i="1"/>
  <c r="AI65" i="1"/>
  <c r="AC66" i="1"/>
  <c r="AD66" i="1"/>
  <c r="AE66" i="1"/>
  <c r="AH66" i="1"/>
  <c r="AI66" i="1"/>
  <c r="AC67" i="1"/>
  <c r="AD67" i="1"/>
  <c r="AE67" i="1"/>
  <c r="AH67" i="1"/>
  <c r="AI67" i="1"/>
  <c r="AC68" i="1"/>
  <c r="AD68" i="1"/>
  <c r="AE68" i="1"/>
  <c r="AH68" i="1"/>
  <c r="AI68" i="1"/>
  <c r="AC69" i="1"/>
  <c r="AD69" i="1"/>
  <c r="AE69" i="1"/>
  <c r="AH69" i="1"/>
  <c r="AI69" i="1"/>
  <c r="AC70" i="1"/>
  <c r="AD70" i="1"/>
  <c r="AE70" i="1"/>
  <c r="AH70" i="1"/>
  <c r="AI70" i="1"/>
  <c r="AC71" i="1"/>
  <c r="AD71" i="1"/>
  <c r="AE71" i="1"/>
  <c r="AH71" i="1"/>
  <c r="AI71" i="1"/>
  <c r="AC72" i="1"/>
  <c r="AD72" i="1"/>
  <c r="AE72" i="1"/>
  <c r="AH72" i="1"/>
  <c r="AI72" i="1"/>
  <c r="AC73" i="1"/>
  <c r="AD73" i="1"/>
  <c r="AE73" i="1"/>
  <c r="AH73" i="1"/>
  <c r="AI73" i="1"/>
  <c r="AC74" i="1"/>
  <c r="AD74" i="1"/>
  <c r="AE74" i="1"/>
  <c r="AH74" i="1"/>
  <c r="AI74" i="1"/>
  <c r="AC75" i="1"/>
  <c r="AD75" i="1"/>
  <c r="AE75" i="1"/>
  <c r="AH75" i="1"/>
  <c r="AI75" i="1"/>
  <c r="AC76" i="1"/>
  <c r="AD76" i="1"/>
  <c r="AE76" i="1"/>
  <c r="AH76" i="1"/>
  <c r="AI76" i="1"/>
  <c r="AC77" i="1"/>
  <c r="AD77" i="1"/>
  <c r="AE77" i="1"/>
  <c r="AH77" i="1"/>
  <c r="AI77" i="1"/>
  <c r="AC78" i="1"/>
  <c r="AD78" i="1"/>
  <c r="AE78" i="1"/>
  <c r="AH78" i="1"/>
  <c r="AI78" i="1"/>
  <c r="AC79" i="1"/>
  <c r="AD79" i="1"/>
  <c r="AE79" i="1"/>
  <c r="AH79" i="1"/>
  <c r="AI79" i="1"/>
  <c r="AC80" i="1"/>
  <c r="AD80" i="1"/>
  <c r="AE80" i="1"/>
  <c r="AH80" i="1"/>
  <c r="AI80" i="1"/>
  <c r="AC81" i="1"/>
  <c r="AD81" i="1"/>
  <c r="AE81" i="1"/>
  <c r="AH81" i="1"/>
  <c r="AI81" i="1"/>
  <c r="AC82" i="1"/>
  <c r="AD82" i="1"/>
  <c r="AE82" i="1"/>
  <c r="AH82" i="1"/>
  <c r="AI82" i="1"/>
  <c r="AC83" i="1"/>
  <c r="AD83" i="1"/>
  <c r="AE83" i="1"/>
  <c r="AH83" i="1"/>
  <c r="AI83" i="1"/>
  <c r="AC84" i="1"/>
  <c r="AD84" i="1"/>
  <c r="AE84" i="1"/>
  <c r="AH84" i="1"/>
  <c r="AI84" i="1"/>
  <c r="AC85" i="1"/>
  <c r="AD85" i="1"/>
  <c r="AE85" i="1"/>
  <c r="AH85" i="1"/>
  <c r="AI85" i="1"/>
  <c r="AC86" i="1"/>
  <c r="AD86" i="1"/>
  <c r="AE86" i="1"/>
  <c r="AH86" i="1"/>
  <c r="AI86" i="1"/>
  <c r="AC87" i="1"/>
  <c r="AD87" i="1"/>
  <c r="AE87" i="1"/>
  <c r="AH87" i="1"/>
  <c r="AI87" i="1"/>
  <c r="AC88" i="1"/>
  <c r="AD88" i="1"/>
  <c r="AE88" i="1"/>
  <c r="AH88" i="1"/>
  <c r="AI88" i="1"/>
  <c r="AC89" i="1"/>
  <c r="AD89" i="1"/>
  <c r="AE89" i="1"/>
  <c r="AH89" i="1"/>
  <c r="AI89" i="1"/>
  <c r="AC90" i="1"/>
  <c r="AD90" i="1"/>
  <c r="AE90" i="1"/>
  <c r="AH90" i="1"/>
  <c r="AI90" i="1"/>
  <c r="AC91" i="1"/>
  <c r="AD91" i="1"/>
  <c r="AE91" i="1"/>
  <c r="AH91" i="1"/>
  <c r="AI91" i="1"/>
  <c r="AC92" i="1"/>
  <c r="AD92" i="1"/>
  <c r="AE92" i="1"/>
  <c r="AH92" i="1"/>
  <c r="AI92" i="1"/>
  <c r="AC93" i="1"/>
  <c r="AD93" i="1"/>
  <c r="AE93" i="1"/>
  <c r="AH93" i="1"/>
  <c r="AI93" i="1"/>
  <c r="AC94" i="1"/>
  <c r="AD94" i="1"/>
  <c r="AE94" i="1"/>
  <c r="AH94" i="1"/>
  <c r="AI94" i="1"/>
  <c r="AC95" i="1"/>
  <c r="AD95" i="1"/>
  <c r="AE95" i="1"/>
  <c r="AH95" i="1"/>
  <c r="AI95" i="1"/>
  <c r="AC96" i="1"/>
  <c r="AD96" i="1"/>
  <c r="AE96" i="1"/>
  <c r="AH96" i="1"/>
  <c r="AI96" i="1"/>
  <c r="AC97" i="1"/>
  <c r="AD97" i="1"/>
  <c r="AE97" i="1"/>
  <c r="AH97" i="1"/>
  <c r="AI97" i="1"/>
  <c r="AC98" i="1"/>
  <c r="AD98" i="1"/>
  <c r="AE98" i="1"/>
  <c r="AH98" i="1"/>
  <c r="AI98" i="1"/>
  <c r="AC99" i="1"/>
  <c r="AD99" i="1"/>
  <c r="AE99" i="1"/>
  <c r="AH99" i="1"/>
  <c r="AI99" i="1"/>
  <c r="AC100" i="1"/>
  <c r="AD100" i="1"/>
  <c r="AE100" i="1"/>
  <c r="AH100" i="1"/>
  <c r="AI100" i="1"/>
  <c r="AC101" i="1"/>
  <c r="AD101" i="1"/>
  <c r="AE101" i="1"/>
  <c r="AH101" i="1"/>
  <c r="AI101" i="1"/>
  <c r="AC102" i="1"/>
  <c r="AD102" i="1"/>
  <c r="AE102" i="1"/>
  <c r="AH102" i="1"/>
  <c r="AI102" i="1"/>
  <c r="AC103" i="1"/>
  <c r="AD103" i="1"/>
  <c r="AE103" i="1"/>
  <c r="AH103" i="1"/>
  <c r="AI103" i="1"/>
  <c r="AC104" i="1"/>
  <c r="AD104" i="1"/>
  <c r="AE104" i="1"/>
  <c r="AH104" i="1"/>
  <c r="AI104" i="1"/>
  <c r="AC105" i="1"/>
  <c r="AD105" i="1"/>
  <c r="AE105" i="1"/>
  <c r="AH105" i="1"/>
  <c r="AI105" i="1"/>
  <c r="AC106" i="1"/>
  <c r="AD106" i="1"/>
  <c r="AE106" i="1"/>
  <c r="AH106" i="1"/>
  <c r="AI106" i="1"/>
  <c r="AC107" i="1"/>
  <c r="AD107" i="1"/>
  <c r="AE107" i="1"/>
  <c r="AH107" i="1"/>
  <c r="AI107" i="1"/>
  <c r="AC108" i="1"/>
  <c r="AD108" i="1"/>
  <c r="AE108" i="1"/>
  <c r="AH108" i="1"/>
  <c r="AI108" i="1"/>
  <c r="AC109" i="1"/>
  <c r="AD109" i="1"/>
  <c r="AE109" i="1"/>
  <c r="AH109" i="1"/>
  <c r="AI109" i="1"/>
  <c r="AC110" i="1"/>
  <c r="AD110" i="1"/>
  <c r="AE110" i="1"/>
  <c r="AH110" i="1"/>
  <c r="AI110" i="1"/>
  <c r="AC111" i="1"/>
  <c r="AD111" i="1"/>
  <c r="AE111" i="1"/>
  <c r="AH111" i="1"/>
  <c r="AI111" i="1"/>
  <c r="AC112" i="1"/>
  <c r="AD112" i="1"/>
  <c r="AE112" i="1"/>
  <c r="AH112" i="1"/>
  <c r="AI112" i="1"/>
  <c r="AC113" i="1"/>
  <c r="AD113" i="1"/>
  <c r="AE113" i="1"/>
  <c r="AH113" i="1"/>
  <c r="AI113" i="1"/>
  <c r="AC114" i="1"/>
  <c r="AD114" i="1"/>
  <c r="AE114" i="1"/>
  <c r="AH114" i="1"/>
  <c r="AI114" i="1"/>
  <c r="AC115" i="1"/>
  <c r="AD115" i="1"/>
  <c r="AE115" i="1"/>
  <c r="AH115" i="1"/>
  <c r="AI115" i="1"/>
  <c r="AC116" i="1"/>
  <c r="AD116" i="1"/>
  <c r="AE116" i="1"/>
  <c r="AH116" i="1"/>
  <c r="AI116" i="1"/>
  <c r="AC117" i="1"/>
  <c r="AD117" i="1"/>
  <c r="AE117" i="1"/>
  <c r="AH117" i="1"/>
  <c r="AI117" i="1"/>
  <c r="AC118" i="1"/>
  <c r="AD118" i="1"/>
  <c r="AE118" i="1"/>
  <c r="AH118" i="1"/>
  <c r="AI118" i="1"/>
  <c r="AC119" i="1"/>
  <c r="AD119" i="1"/>
  <c r="AE119" i="1"/>
  <c r="AH119" i="1"/>
  <c r="AI119" i="1"/>
  <c r="AC120" i="1"/>
  <c r="AD120" i="1"/>
  <c r="AE120" i="1"/>
  <c r="AH120" i="1"/>
  <c r="AI120" i="1"/>
  <c r="AC121" i="1"/>
  <c r="AD121" i="1"/>
  <c r="AE121" i="1"/>
  <c r="AH121" i="1"/>
  <c r="AI121" i="1"/>
  <c r="AC122" i="1"/>
  <c r="AD122" i="1"/>
  <c r="AE122" i="1"/>
  <c r="AH122" i="1"/>
  <c r="AI122" i="1"/>
  <c r="AC123" i="1"/>
  <c r="AD123" i="1"/>
  <c r="AE123" i="1"/>
  <c r="AH123" i="1"/>
  <c r="AI123" i="1"/>
  <c r="AC124" i="1"/>
  <c r="AD124" i="1"/>
  <c r="AE124" i="1"/>
  <c r="AH124" i="1"/>
  <c r="AI124" i="1"/>
  <c r="AC125" i="1"/>
  <c r="AD125" i="1"/>
  <c r="AE125" i="1"/>
  <c r="AH125" i="1"/>
  <c r="AI125" i="1"/>
  <c r="AC126" i="1"/>
  <c r="AD126" i="1"/>
  <c r="AE126" i="1"/>
  <c r="AH126" i="1"/>
  <c r="AI126" i="1"/>
  <c r="AC127" i="1"/>
  <c r="AD127" i="1"/>
  <c r="AE127" i="1"/>
  <c r="AH127" i="1"/>
  <c r="AI127" i="1"/>
  <c r="AC128" i="1"/>
  <c r="AD128" i="1"/>
  <c r="AE128" i="1"/>
  <c r="AH128" i="1"/>
  <c r="AI128" i="1"/>
  <c r="AC129" i="1"/>
  <c r="AD129" i="1"/>
  <c r="AE129" i="1"/>
  <c r="AH129" i="1"/>
  <c r="AI129" i="1"/>
  <c r="AC130" i="1"/>
  <c r="AD130" i="1"/>
  <c r="AE130" i="1"/>
  <c r="AH130" i="1"/>
  <c r="AI130" i="1"/>
  <c r="AC131" i="1"/>
  <c r="AD131" i="1"/>
  <c r="AE131" i="1"/>
  <c r="AH131" i="1"/>
  <c r="AI131" i="1"/>
  <c r="AC132" i="1"/>
  <c r="AD132" i="1"/>
  <c r="AE132" i="1"/>
  <c r="AH132" i="1"/>
  <c r="AI132" i="1"/>
  <c r="AC133" i="1"/>
  <c r="AD133" i="1"/>
  <c r="AE133" i="1"/>
  <c r="AH133" i="1"/>
  <c r="AI133" i="1"/>
  <c r="AC134" i="1"/>
  <c r="AD134" i="1"/>
  <c r="AE134" i="1"/>
  <c r="AH134" i="1"/>
  <c r="AI134" i="1"/>
  <c r="AC135" i="1"/>
  <c r="AD135" i="1"/>
  <c r="AE135" i="1"/>
  <c r="AH135" i="1"/>
  <c r="AI135" i="1"/>
  <c r="AC136" i="1"/>
  <c r="AD136" i="1"/>
  <c r="AE136" i="1"/>
  <c r="AH136" i="1"/>
  <c r="AI136" i="1"/>
  <c r="AC137" i="1"/>
  <c r="AD137" i="1"/>
  <c r="AE137" i="1"/>
  <c r="AH137" i="1"/>
  <c r="AI137" i="1"/>
  <c r="AC138" i="1"/>
  <c r="AD138" i="1"/>
  <c r="AE138" i="1"/>
  <c r="AH138" i="1"/>
  <c r="AI138" i="1"/>
  <c r="AC139" i="1"/>
  <c r="AD139" i="1"/>
  <c r="AE139" i="1"/>
  <c r="AH139" i="1"/>
  <c r="AI139" i="1"/>
  <c r="AC140" i="1"/>
  <c r="AD140" i="1"/>
  <c r="AE140" i="1"/>
  <c r="AH140" i="1"/>
  <c r="AI140" i="1"/>
  <c r="AC141" i="1"/>
  <c r="AD141" i="1"/>
  <c r="AE141" i="1"/>
  <c r="AH141" i="1"/>
  <c r="AI141" i="1"/>
  <c r="AC142" i="1"/>
  <c r="AD142" i="1"/>
  <c r="AE142" i="1"/>
  <c r="AH142" i="1"/>
  <c r="AI142" i="1"/>
  <c r="AC143" i="1"/>
  <c r="AD143" i="1"/>
  <c r="AE143" i="1"/>
  <c r="AH143" i="1"/>
  <c r="AI143" i="1"/>
  <c r="AC144" i="1"/>
  <c r="AD144" i="1"/>
  <c r="AE144" i="1"/>
  <c r="AH144" i="1"/>
  <c r="AI144" i="1"/>
  <c r="AC145" i="1"/>
  <c r="AD145" i="1"/>
  <c r="AE145" i="1"/>
  <c r="AH145" i="1"/>
  <c r="AI145" i="1"/>
  <c r="AC146" i="1"/>
  <c r="AD146" i="1"/>
  <c r="AE146" i="1"/>
  <c r="AH146" i="1"/>
  <c r="AI146" i="1"/>
  <c r="AC147" i="1"/>
  <c r="AD147" i="1"/>
  <c r="AE147" i="1"/>
  <c r="AH147" i="1"/>
  <c r="AI147" i="1"/>
  <c r="AC148" i="1"/>
  <c r="AD148" i="1"/>
  <c r="AE148" i="1"/>
  <c r="AH148" i="1"/>
  <c r="AI148" i="1"/>
  <c r="AC149" i="1"/>
  <c r="AD149" i="1"/>
  <c r="AE149" i="1"/>
  <c r="AH149" i="1"/>
  <c r="AI149" i="1"/>
  <c r="AC150" i="1"/>
  <c r="AD150" i="1"/>
  <c r="AE150" i="1"/>
  <c r="AH150" i="1"/>
  <c r="AI150" i="1"/>
  <c r="AC151" i="1"/>
  <c r="AD151" i="1"/>
  <c r="AE151" i="1"/>
  <c r="AH151" i="1"/>
  <c r="AI151" i="1"/>
  <c r="AC152" i="1"/>
  <c r="AD152" i="1"/>
  <c r="AE152" i="1"/>
  <c r="AH152" i="1"/>
  <c r="AI152" i="1"/>
  <c r="AC153" i="1"/>
  <c r="AD153" i="1"/>
  <c r="AE153" i="1"/>
  <c r="AH153" i="1"/>
  <c r="AI153" i="1"/>
  <c r="AC154" i="1"/>
  <c r="AD154" i="1"/>
  <c r="AE154" i="1"/>
  <c r="AH154" i="1"/>
  <c r="AI154" i="1"/>
  <c r="AC155" i="1"/>
  <c r="AD155" i="1"/>
  <c r="AE155" i="1"/>
  <c r="AH155" i="1"/>
  <c r="AI155" i="1"/>
  <c r="AC156" i="1"/>
  <c r="AD156" i="1"/>
  <c r="AE156" i="1"/>
  <c r="AH156" i="1"/>
  <c r="AI156" i="1"/>
  <c r="AC157" i="1"/>
  <c r="AD157" i="1"/>
  <c r="AE157" i="1"/>
  <c r="AH157" i="1"/>
  <c r="AI157" i="1"/>
  <c r="AC158" i="1"/>
  <c r="AD158" i="1"/>
  <c r="AE158" i="1"/>
  <c r="AH158" i="1"/>
  <c r="AI158" i="1"/>
  <c r="AD3" i="1"/>
  <c r="AK3" i="1" s="1"/>
  <c r="AE3" i="1"/>
  <c r="AL3" i="1" s="1"/>
  <c r="AH3" i="1"/>
  <c r="AO3" i="1" s="1"/>
  <c r="AI3" i="1"/>
  <c r="AP3" i="1" s="1"/>
  <c r="AC3" i="1"/>
  <c r="AJ3" i="1" s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3" i="1"/>
  <c r="AB12" i="22" l="1"/>
  <c r="AC11" i="22"/>
  <c r="AD11" i="22" s="1"/>
  <c r="AE11" i="22" s="1"/>
  <c r="AG11" i="22" s="1"/>
  <c r="AH11" i="22" s="1"/>
  <c r="AG9" i="22"/>
  <c r="AH9" i="22" s="1"/>
  <c r="BH4" i="14"/>
  <c r="BJ4" i="14" s="1"/>
  <c r="BG3" i="14"/>
  <c r="BD5" i="14"/>
  <c r="BF5" i="14" s="1"/>
  <c r="BG5" i="14" s="1"/>
  <c r="BC6" i="14"/>
  <c r="BD6" i="14" s="1" a="1"/>
  <c r="AB7" i="14"/>
  <c r="AD7" i="14" s="1"/>
  <c r="BB7" i="14"/>
  <c r="AV7" i="14"/>
  <c r="AW7" i="14" s="1"/>
  <c r="AA7" i="14"/>
  <c r="AC7" i="14" s="1"/>
  <c r="AE7" i="14" s="1"/>
  <c r="AS10" i="14"/>
  <c r="AT9" i="14"/>
  <c r="AY9" i="14" s="1"/>
  <c r="AZ9" i="14" s="1"/>
  <c r="AU7" i="14"/>
  <c r="AG6" i="14"/>
  <c r="AH6" i="14" s="1"/>
  <c r="AI6" i="14" s="1"/>
  <c r="AJ6" i="14" s="1"/>
  <c r="AK6" i="14" s="1"/>
  <c r="AF7" i="14"/>
  <c r="Y9" i="14"/>
  <c r="Z8" i="14"/>
  <c r="AK4" i="1"/>
  <c r="AK5" i="1"/>
  <c r="AK6" i="1" s="1"/>
  <c r="AK7" i="1" s="1"/>
  <c r="AK8" i="1" s="1"/>
  <c r="K150" i="6"/>
  <c r="K142" i="6"/>
  <c r="K134" i="6"/>
  <c r="K126" i="6"/>
  <c r="K118" i="6"/>
  <c r="K110" i="6"/>
  <c r="K102" i="6"/>
  <c r="K94" i="6"/>
  <c r="K86" i="6"/>
  <c r="K78" i="6"/>
  <c r="K70" i="6"/>
  <c r="K62" i="6"/>
  <c r="K54" i="6"/>
  <c r="K46" i="6"/>
  <c r="K38" i="6"/>
  <c r="K30" i="6"/>
  <c r="K22" i="6"/>
  <c r="K14" i="6"/>
  <c r="K6" i="6"/>
  <c r="L154" i="6"/>
  <c r="L146" i="6"/>
  <c r="L138" i="6"/>
  <c r="L130" i="6"/>
  <c r="L122" i="6"/>
  <c r="L114" i="6"/>
  <c r="L106" i="6"/>
  <c r="L98" i="6"/>
  <c r="L90" i="6"/>
  <c r="L82" i="6"/>
  <c r="L74" i="6"/>
  <c r="L66" i="6"/>
  <c r="L58" i="6"/>
  <c r="L50" i="6"/>
  <c r="L42" i="6"/>
  <c r="L34" i="6"/>
  <c r="L26" i="6"/>
  <c r="L18" i="6"/>
  <c r="L10" i="6"/>
  <c r="N154" i="6"/>
  <c r="N146" i="6"/>
  <c r="N138" i="6"/>
  <c r="N130" i="6"/>
  <c r="N122" i="6"/>
  <c r="N114" i="6"/>
  <c r="N106" i="6"/>
  <c r="N98" i="6"/>
  <c r="N90" i="6"/>
  <c r="N82" i="6"/>
  <c r="N74" i="6"/>
  <c r="N66" i="6"/>
  <c r="N64" i="6"/>
  <c r="N56" i="6"/>
  <c r="N48" i="6"/>
  <c r="N40" i="6"/>
  <c r="N32" i="6"/>
  <c r="N24" i="6"/>
  <c r="N16" i="6"/>
  <c r="N8" i="6"/>
  <c r="AO4" i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K153" i="6"/>
  <c r="K145" i="6"/>
  <c r="K137" i="6"/>
  <c r="K129" i="6"/>
  <c r="K121" i="6"/>
  <c r="K113" i="6"/>
  <c r="K105" i="6"/>
  <c r="K97" i="6"/>
  <c r="K89" i="6"/>
  <c r="K81" i="6"/>
  <c r="K73" i="6"/>
  <c r="K65" i="6"/>
  <c r="K57" i="6"/>
  <c r="K49" i="6"/>
  <c r="K41" i="6"/>
  <c r="K33" i="6"/>
  <c r="K25" i="6"/>
  <c r="K17" i="6"/>
  <c r="K9" i="6"/>
  <c r="L157" i="6"/>
  <c r="L149" i="6"/>
  <c r="L141" i="6"/>
  <c r="L133" i="6"/>
  <c r="L125" i="6"/>
  <c r="L117" i="6"/>
  <c r="L109" i="6"/>
  <c r="L101" i="6"/>
  <c r="L93" i="6"/>
  <c r="L85" i="6"/>
  <c r="L77" i="6"/>
  <c r="L69" i="6"/>
  <c r="L61" i="6"/>
  <c r="L53" i="6"/>
  <c r="L45" i="6"/>
  <c r="L37" i="6"/>
  <c r="L29" i="6"/>
  <c r="L21" i="6"/>
  <c r="L13" i="6"/>
  <c r="L5" i="6"/>
  <c r="N157" i="6"/>
  <c r="N149" i="6"/>
  <c r="N141" i="6"/>
  <c r="N133" i="6"/>
  <c r="N125" i="6"/>
  <c r="N117" i="6"/>
  <c r="N109" i="6"/>
  <c r="N101" i="6"/>
  <c r="N93" i="6"/>
  <c r="N85" i="6"/>
  <c r="N77" i="6"/>
  <c r="N69" i="6"/>
  <c r="N61" i="6"/>
  <c r="N53" i="6"/>
  <c r="N45" i="6"/>
  <c r="N37" i="6"/>
  <c r="AP4" i="1"/>
  <c r="AP5" i="1" s="1"/>
  <c r="AP6" i="1" s="1"/>
  <c r="AP7" i="1" s="1"/>
  <c r="AP8" i="1" s="1"/>
  <c r="AP9" i="1" s="1"/>
  <c r="AP10" i="1" s="1"/>
  <c r="AP11" i="1" s="1"/>
  <c r="AP12" i="1" s="1"/>
  <c r="AP13" i="1" s="1"/>
  <c r="AP14" i="1" s="1"/>
  <c r="AP15" i="1" s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K16" i="6"/>
  <c r="K8" i="6"/>
  <c r="L156" i="6"/>
  <c r="L148" i="6"/>
  <c r="L140" i="6"/>
  <c r="L132" i="6"/>
  <c r="L124" i="6"/>
  <c r="L116" i="6"/>
  <c r="L100" i="6"/>
  <c r="L92" i="6"/>
  <c r="L84" i="6"/>
  <c r="L76" i="6"/>
  <c r="L68" i="6"/>
  <c r="N132" i="6"/>
  <c r="N124" i="6"/>
  <c r="N116" i="6"/>
  <c r="N4" i="6"/>
  <c r="K151" i="6"/>
  <c r="K143" i="6"/>
  <c r="K135" i="6"/>
  <c r="K127" i="6"/>
  <c r="K119" i="6"/>
  <c r="K111" i="6"/>
  <c r="K103" i="6"/>
  <c r="K95" i="6"/>
  <c r="K87" i="6"/>
  <c r="K79" i="6"/>
  <c r="K71" i="6"/>
  <c r="K63" i="6"/>
  <c r="K55" i="6"/>
  <c r="K47" i="6"/>
  <c r="K157" i="6"/>
  <c r="K149" i="6"/>
  <c r="K141" i="6"/>
  <c r="K133" i="6"/>
  <c r="K125" i="6"/>
  <c r="K117" i="6"/>
  <c r="K109" i="6"/>
  <c r="K101" i="6"/>
  <c r="K93" i="6"/>
  <c r="K85" i="6"/>
  <c r="K77" i="6"/>
  <c r="K69" i="6"/>
  <c r="K61" i="6"/>
  <c r="K53" i="6"/>
  <c r="K45" i="6"/>
  <c r="K37" i="6"/>
  <c r="K29" i="6"/>
  <c r="K21" i="6"/>
  <c r="K13" i="6"/>
  <c r="K5" i="6"/>
  <c r="L153" i="6"/>
  <c r="L145" i="6"/>
  <c r="L137" i="6"/>
  <c r="L129" i="6"/>
  <c r="L121" i="6"/>
  <c r="L113" i="6"/>
  <c r="L105" i="6"/>
  <c r="L97" i="6"/>
  <c r="L89" i="6"/>
  <c r="L81" i="6"/>
  <c r="L73" i="6"/>
  <c r="L65" i="6"/>
  <c r="L57" i="6"/>
  <c r="L49" i="6"/>
  <c r="L41" i="6"/>
  <c r="L33" i="6"/>
  <c r="L25" i="6"/>
  <c r="L17" i="6"/>
  <c r="L9" i="6"/>
  <c r="N153" i="6"/>
  <c r="N145" i="6"/>
  <c r="N137" i="6"/>
  <c r="N129" i="6"/>
  <c r="N121" i="6"/>
  <c r="N113" i="6"/>
  <c r="N105" i="6"/>
  <c r="N97" i="6"/>
  <c r="N89" i="6"/>
  <c r="N81" i="6"/>
  <c r="N73" i="6"/>
  <c r="N65" i="6"/>
  <c r="N57" i="6"/>
  <c r="N49" i="6"/>
  <c r="N41" i="6"/>
  <c r="N33" i="6"/>
  <c r="N25" i="6"/>
  <c r="N17" i="6"/>
  <c r="N9" i="6"/>
  <c r="O155" i="5"/>
  <c r="I154" i="13" s="1"/>
  <c r="X140" i="23"/>
  <c r="AE140" i="23" s="1"/>
  <c r="AL140" i="23" s="1"/>
  <c r="I140" i="6"/>
  <c r="J156" i="4"/>
  <c r="M153" i="6"/>
  <c r="J148" i="4"/>
  <c r="M145" i="6"/>
  <c r="J140" i="4"/>
  <c r="M137" i="6"/>
  <c r="J132" i="4"/>
  <c r="M129" i="6"/>
  <c r="J124" i="4"/>
  <c r="M121" i="6"/>
  <c r="J116" i="4"/>
  <c r="M113" i="6"/>
  <c r="J108" i="4"/>
  <c r="M105" i="6"/>
  <c r="J100" i="4"/>
  <c r="M97" i="6"/>
  <c r="J92" i="4"/>
  <c r="M89" i="6"/>
  <c r="J84" i="4"/>
  <c r="M81" i="6"/>
  <c r="J76" i="4"/>
  <c r="M73" i="6"/>
  <c r="J68" i="4"/>
  <c r="M65" i="6"/>
  <c r="J60" i="4"/>
  <c r="M57" i="6"/>
  <c r="J52" i="4"/>
  <c r="M49" i="6"/>
  <c r="J44" i="4"/>
  <c r="M41" i="6"/>
  <c r="J36" i="4"/>
  <c r="M33" i="6"/>
  <c r="J28" i="4"/>
  <c r="M25" i="6"/>
  <c r="J20" i="4"/>
  <c r="M17" i="6"/>
  <c r="J12" i="4"/>
  <c r="M9" i="6"/>
  <c r="N29" i="6"/>
  <c r="N21" i="6"/>
  <c r="N13" i="6"/>
  <c r="N5" i="6"/>
  <c r="L156" i="4"/>
  <c r="O153" i="6"/>
  <c r="L148" i="4"/>
  <c r="O145" i="6"/>
  <c r="L140" i="4"/>
  <c r="O137" i="6"/>
  <c r="L132" i="4"/>
  <c r="O129" i="6"/>
  <c r="L124" i="4"/>
  <c r="O121" i="6"/>
  <c r="L116" i="4"/>
  <c r="O113" i="6"/>
  <c r="L108" i="4"/>
  <c r="O105" i="6"/>
  <c r="L100" i="4"/>
  <c r="O97" i="6"/>
  <c r="L92" i="4"/>
  <c r="O89" i="6"/>
  <c r="L84" i="4"/>
  <c r="O81" i="6"/>
  <c r="L76" i="4"/>
  <c r="O73" i="6"/>
  <c r="L68" i="4"/>
  <c r="O65" i="6"/>
  <c r="L60" i="4"/>
  <c r="O57" i="6"/>
  <c r="L52" i="4"/>
  <c r="O49" i="6"/>
  <c r="L44" i="4"/>
  <c r="O41" i="6"/>
  <c r="L36" i="4"/>
  <c r="O33" i="6"/>
  <c r="L28" i="4"/>
  <c r="O25" i="6"/>
  <c r="L20" i="4"/>
  <c r="O17" i="6"/>
  <c r="L12" i="4"/>
  <c r="O9" i="6"/>
  <c r="K2" i="6"/>
  <c r="H159" i="1"/>
  <c r="X155" i="23"/>
  <c r="AE155" i="23" s="1"/>
  <c r="AL155" i="23" s="1"/>
  <c r="I155" i="6"/>
  <c r="X147" i="23"/>
  <c r="AE147" i="23" s="1"/>
  <c r="AL147" i="23" s="1"/>
  <c r="I147" i="6"/>
  <c r="X139" i="23"/>
  <c r="AE139" i="23" s="1"/>
  <c r="AL139" i="23" s="1"/>
  <c r="I139" i="6"/>
  <c r="X131" i="23"/>
  <c r="AE131" i="23" s="1"/>
  <c r="AL131" i="23" s="1"/>
  <c r="I131" i="6"/>
  <c r="X123" i="23"/>
  <c r="AE123" i="23" s="1"/>
  <c r="AL123" i="23" s="1"/>
  <c r="I123" i="6"/>
  <c r="X115" i="23"/>
  <c r="AE115" i="23" s="1"/>
  <c r="AL115" i="23" s="1"/>
  <c r="I115" i="6"/>
  <c r="X107" i="23"/>
  <c r="AE107" i="23" s="1"/>
  <c r="AL107" i="23" s="1"/>
  <c r="I107" i="6"/>
  <c r="X99" i="23"/>
  <c r="AE99" i="23" s="1"/>
  <c r="AL99" i="23" s="1"/>
  <c r="I99" i="6"/>
  <c r="X91" i="23"/>
  <c r="AE91" i="23" s="1"/>
  <c r="AL91" i="23" s="1"/>
  <c r="I91" i="6"/>
  <c r="X83" i="23"/>
  <c r="AE83" i="23" s="1"/>
  <c r="AL83" i="23" s="1"/>
  <c r="I83" i="6"/>
  <c r="X75" i="23"/>
  <c r="AE75" i="23" s="1"/>
  <c r="AL75" i="23" s="1"/>
  <c r="I75" i="6"/>
  <c r="X67" i="23"/>
  <c r="AE67" i="23" s="1"/>
  <c r="AL67" i="23" s="1"/>
  <c r="I67" i="6"/>
  <c r="X59" i="23"/>
  <c r="AE59" i="23" s="1"/>
  <c r="AL59" i="23" s="1"/>
  <c r="I59" i="6"/>
  <c r="X51" i="23"/>
  <c r="AE51" i="23" s="1"/>
  <c r="AL51" i="23" s="1"/>
  <c r="I51" i="6"/>
  <c r="X43" i="23"/>
  <c r="AE43" i="23" s="1"/>
  <c r="AL43" i="23" s="1"/>
  <c r="I43" i="6"/>
  <c r="X35" i="23"/>
  <c r="AE35" i="23" s="1"/>
  <c r="AL35" i="23" s="1"/>
  <c r="I35" i="6"/>
  <c r="X27" i="23"/>
  <c r="AE27" i="23" s="1"/>
  <c r="AL27" i="23" s="1"/>
  <c r="I27" i="6"/>
  <c r="X19" i="23"/>
  <c r="AE19" i="23" s="1"/>
  <c r="AL19" i="23" s="1"/>
  <c r="I19" i="6"/>
  <c r="X11" i="23"/>
  <c r="AE11" i="23" s="1"/>
  <c r="AL11" i="23" s="1"/>
  <c r="I11" i="6"/>
  <c r="X3" i="23"/>
  <c r="AE3" i="23" s="1"/>
  <c r="AL3" i="23" s="1"/>
  <c r="I3" i="6"/>
  <c r="G160" i="4"/>
  <c r="J157" i="6"/>
  <c r="G152" i="4"/>
  <c r="J149" i="6"/>
  <c r="G144" i="4"/>
  <c r="J141" i="6"/>
  <c r="G136" i="4"/>
  <c r="J133" i="6"/>
  <c r="G128" i="4"/>
  <c r="J125" i="6"/>
  <c r="G120" i="4"/>
  <c r="J117" i="6"/>
  <c r="G112" i="4"/>
  <c r="J109" i="6"/>
  <c r="G104" i="4"/>
  <c r="J101" i="6"/>
  <c r="G96" i="4"/>
  <c r="J93" i="6"/>
  <c r="G88" i="4"/>
  <c r="J85" i="6"/>
  <c r="G80" i="4"/>
  <c r="J77" i="6"/>
  <c r="G72" i="4"/>
  <c r="J69" i="6"/>
  <c r="G64" i="4"/>
  <c r="J61" i="6"/>
  <c r="G56" i="4"/>
  <c r="J53" i="6"/>
  <c r="G48" i="4"/>
  <c r="J45" i="6"/>
  <c r="G40" i="4"/>
  <c r="J37" i="6"/>
  <c r="G32" i="4"/>
  <c r="J29" i="6"/>
  <c r="G24" i="4"/>
  <c r="J21" i="6"/>
  <c r="G16" i="4"/>
  <c r="J13" i="6"/>
  <c r="G8" i="4"/>
  <c r="J5" i="6"/>
  <c r="AL4" i="1"/>
  <c r="AL5" i="1" s="1"/>
  <c r="AL6" i="1" s="1"/>
  <c r="AL7" i="1" s="1"/>
  <c r="AL8" i="1" s="1"/>
  <c r="AL9" i="1" s="1"/>
  <c r="AL10" i="1" s="1"/>
  <c r="AL11" i="1" s="1"/>
  <c r="AL12" i="1" s="1"/>
  <c r="AL13" i="1" s="1"/>
  <c r="AL14" i="1" s="1"/>
  <c r="AL15" i="1" s="1"/>
  <c r="AL16" i="1" s="1"/>
  <c r="X154" i="23"/>
  <c r="AE154" i="23" s="1"/>
  <c r="AL154" i="23" s="1"/>
  <c r="I154" i="6"/>
  <c r="X146" i="23"/>
  <c r="AE146" i="23" s="1"/>
  <c r="AL146" i="23" s="1"/>
  <c r="I146" i="6"/>
  <c r="X138" i="23"/>
  <c r="AE138" i="23" s="1"/>
  <c r="AL138" i="23" s="1"/>
  <c r="I138" i="6"/>
  <c r="X130" i="23"/>
  <c r="AE130" i="23" s="1"/>
  <c r="AL130" i="23" s="1"/>
  <c r="I130" i="6"/>
  <c r="X122" i="23"/>
  <c r="AE122" i="23" s="1"/>
  <c r="AL122" i="23" s="1"/>
  <c r="I122" i="6"/>
  <c r="X114" i="23"/>
  <c r="AE114" i="23" s="1"/>
  <c r="AL114" i="23" s="1"/>
  <c r="I114" i="6"/>
  <c r="X106" i="23"/>
  <c r="AE106" i="23" s="1"/>
  <c r="AL106" i="23" s="1"/>
  <c r="I106" i="6"/>
  <c r="X98" i="23"/>
  <c r="AE98" i="23" s="1"/>
  <c r="AL98" i="23" s="1"/>
  <c r="I98" i="6"/>
  <c r="X90" i="23"/>
  <c r="AE90" i="23" s="1"/>
  <c r="AL90" i="23" s="1"/>
  <c r="I90" i="6"/>
  <c r="X82" i="23"/>
  <c r="AE82" i="23" s="1"/>
  <c r="AL82" i="23" s="1"/>
  <c r="I82" i="6"/>
  <c r="X74" i="23"/>
  <c r="AE74" i="23" s="1"/>
  <c r="AL74" i="23" s="1"/>
  <c r="I74" i="6"/>
  <c r="X66" i="23"/>
  <c r="AE66" i="23" s="1"/>
  <c r="AL66" i="23" s="1"/>
  <c r="I66" i="6"/>
  <c r="X58" i="23"/>
  <c r="AE58" i="23" s="1"/>
  <c r="AL58" i="23" s="1"/>
  <c r="I58" i="6"/>
  <c r="X50" i="23"/>
  <c r="AE50" i="23" s="1"/>
  <c r="AL50" i="23" s="1"/>
  <c r="I50" i="6"/>
  <c r="X42" i="23"/>
  <c r="AE42" i="23" s="1"/>
  <c r="AL42" i="23" s="1"/>
  <c r="I42" i="6"/>
  <c r="X34" i="23"/>
  <c r="AE34" i="23" s="1"/>
  <c r="AL34" i="23" s="1"/>
  <c r="I34" i="6"/>
  <c r="X26" i="23"/>
  <c r="AE26" i="23" s="1"/>
  <c r="AL26" i="23" s="1"/>
  <c r="I26" i="6"/>
  <c r="X18" i="23"/>
  <c r="AE18" i="23" s="1"/>
  <c r="AL18" i="23" s="1"/>
  <c r="I18" i="6"/>
  <c r="X10" i="23"/>
  <c r="AE10" i="23" s="1"/>
  <c r="AL10" i="23" s="1"/>
  <c r="I10" i="6"/>
  <c r="X2" i="23"/>
  <c r="AE2" i="23" s="1"/>
  <c r="AL2" i="23" s="1"/>
  <c r="F159" i="1"/>
  <c r="I2" i="6"/>
  <c r="G159" i="4"/>
  <c r="J156" i="6"/>
  <c r="G151" i="4"/>
  <c r="J148" i="6"/>
  <c r="G143" i="4"/>
  <c r="J140" i="6"/>
  <c r="G135" i="4"/>
  <c r="J132" i="6"/>
  <c r="G127" i="4"/>
  <c r="J124" i="6"/>
  <c r="G119" i="4"/>
  <c r="J116" i="6"/>
  <c r="G111" i="4"/>
  <c r="J108" i="6"/>
  <c r="G103" i="4"/>
  <c r="J100" i="6"/>
  <c r="G95" i="4"/>
  <c r="J92" i="6"/>
  <c r="G87" i="4"/>
  <c r="J84" i="6"/>
  <c r="G79" i="4"/>
  <c r="J76" i="6"/>
  <c r="G71" i="4"/>
  <c r="J68" i="6"/>
  <c r="G63" i="4"/>
  <c r="J60" i="6"/>
  <c r="G55" i="4"/>
  <c r="J52" i="6"/>
  <c r="G47" i="4"/>
  <c r="J44" i="6"/>
  <c r="G39" i="4"/>
  <c r="J36" i="6"/>
  <c r="G31" i="4"/>
  <c r="J28" i="6"/>
  <c r="G23" i="4"/>
  <c r="J20" i="6"/>
  <c r="G15" i="4"/>
  <c r="J12" i="6"/>
  <c r="G7" i="4"/>
  <c r="J4" i="6"/>
  <c r="K152" i="6"/>
  <c r="K144" i="6"/>
  <c r="K136" i="6"/>
  <c r="K128" i="6"/>
  <c r="K120" i="6"/>
  <c r="K112" i="6"/>
  <c r="K104" i="6"/>
  <c r="K96" i="6"/>
  <c r="K88" i="6"/>
  <c r="K80" i="6"/>
  <c r="K72" i="6"/>
  <c r="K64" i="6"/>
  <c r="K56" i="6"/>
  <c r="K48" i="6"/>
  <c r="K40" i="6"/>
  <c r="K32" i="6"/>
  <c r="K24" i="6"/>
  <c r="L108" i="6"/>
  <c r="L60" i="6"/>
  <c r="L52" i="6"/>
  <c r="L44" i="6"/>
  <c r="L36" i="6"/>
  <c r="L28" i="6"/>
  <c r="L20" i="6"/>
  <c r="L12" i="6"/>
  <c r="L4" i="6"/>
  <c r="J155" i="4"/>
  <c r="M152" i="6"/>
  <c r="J147" i="4"/>
  <c r="M144" i="6"/>
  <c r="J139" i="4"/>
  <c r="M136" i="6"/>
  <c r="J131" i="4"/>
  <c r="M128" i="6"/>
  <c r="J123" i="4"/>
  <c r="M120" i="6"/>
  <c r="J115" i="4"/>
  <c r="M112" i="6"/>
  <c r="J107" i="4"/>
  <c r="J106" i="5" s="1"/>
  <c r="M104" i="6"/>
  <c r="J99" i="4"/>
  <c r="M96" i="6"/>
  <c r="J91" i="4"/>
  <c r="M88" i="6"/>
  <c r="J83" i="4"/>
  <c r="M80" i="6"/>
  <c r="J75" i="4"/>
  <c r="M72" i="6"/>
  <c r="J67" i="4"/>
  <c r="M64" i="6"/>
  <c r="J59" i="4"/>
  <c r="M56" i="6"/>
  <c r="J51" i="4"/>
  <c r="M48" i="6"/>
  <c r="J43" i="4"/>
  <c r="M40" i="6"/>
  <c r="J35" i="4"/>
  <c r="M32" i="6"/>
  <c r="J27" i="4"/>
  <c r="M24" i="6"/>
  <c r="J19" i="4"/>
  <c r="M16" i="6"/>
  <c r="J11" i="4"/>
  <c r="M8" i="6"/>
  <c r="N156" i="6"/>
  <c r="N148" i="6"/>
  <c r="N140" i="6"/>
  <c r="N108" i="6"/>
  <c r="N100" i="6"/>
  <c r="N92" i="6"/>
  <c r="N84" i="6"/>
  <c r="N76" i="6"/>
  <c r="N68" i="6"/>
  <c r="N60" i="6"/>
  <c r="N52" i="6"/>
  <c r="N44" i="6"/>
  <c r="N36" i="6"/>
  <c r="N28" i="6"/>
  <c r="N20" i="6"/>
  <c r="N12" i="6"/>
  <c r="L155" i="4"/>
  <c r="O152" i="6"/>
  <c r="L147" i="4"/>
  <c r="O144" i="6"/>
  <c r="L139" i="4"/>
  <c r="O136" i="6"/>
  <c r="L131" i="4"/>
  <c r="O128" i="6"/>
  <c r="L123" i="4"/>
  <c r="O120" i="6"/>
  <c r="L115" i="4"/>
  <c r="O112" i="6"/>
  <c r="L107" i="4"/>
  <c r="O104" i="6"/>
  <c r="L99" i="4"/>
  <c r="O96" i="6"/>
  <c r="L91" i="4"/>
  <c r="O88" i="6"/>
  <c r="L83" i="4"/>
  <c r="O80" i="6"/>
  <c r="L75" i="4"/>
  <c r="O72" i="6"/>
  <c r="L67" i="4"/>
  <c r="O64" i="6"/>
  <c r="L59" i="4"/>
  <c r="O56" i="6"/>
  <c r="L51" i="4"/>
  <c r="O48" i="6"/>
  <c r="L43" i="4"/>
  <c r="O40" i="6"/>
  <c r="L35" i="4"/>
  <c r="O32" i="6"/>
  <c r="L27" i="4"/>
  <c r="O24" i="6"/>
  <c r="L19" i="4"/>
  <c r="O16" i="6"/>
  <c r="L11" i="4"/>
  <c r="O8" i="6"/>
  <c r="G6" i="4"/>
  <c r="J3" i="6"/>
  <c r="K39" i="6"/>
  <c r="K31" i="6"/>
  <c r="K23" i="6"/>
  <c r="K15" i="6"/>
  <c r="K7" i="6"/>
  <c r="L155" i="6"/>
  <c r="L147" i="6"/>
  <c r="L139" i="6"/>
  <c r="L131" i="6"/>
  <c r="L123" i="6"/>
  <c r="L115" i="6"/>
  <c r="L107" i="6"/>
  <c r="L99" i="6"/>
  <c r="L91" i="6"/>
  <c r="L83" i="6"/>
  <c r="L75" i="6"/>
  <c r="L67" i="6"/>
  <c r="L59" i="6"/>
  <c r="L51" i="6"/>
  <c r="L43" i="6"/>
  <c r="L35" i="6"/>
  <c r="L27" i="6"/>
  <c r="L19" i="6"/>
  <c r="L11" i="6"/>
  <c r="L3" i="6"/>
  <c r="J154" i="4"/>
  <c r="M151" i="6"/>
  <c r="J146" i="4"/>
  <c r="M143" i="6"/>
  <c r="J138" i="4"/>
  <c r="M135" i="6"/>
  <c r="J130" i="4"/>
  <c r="M127" i="6"/>
  <c r="J122" i="4"/>
  <c r="M119" i="6"/>
  <c r="J114" i="4"/>
  <c r="M111" i="6"/>
  <c r="J106" i="4"/>
  <c r="M103" i="6"/>
  <c r="J98" i="4"/>
  <c r="M95" i="6"/>
  <c r="J90" i="4"/>
  <c r="M87" i="6"/>
  <c r="J82" i="4"/>
  <c r="M79" i="6"/>
  <c r="J74" i="4"/>
  <c r="M71" i="6"/>
  <c r="J66" i="4"/>
  <c r="M63" i="6"/>
  <c r="J58" i="4"/>
  <c r="M55" i="6"/>
  <c r="J50" i="4"/>
  <c r="M47" i="6"/>
  <c r="J42" i="4"/>
  <c r="M39" i="6"/>
  <c r="J34" i="4"/>
  <c r="M31" i="6"/>
  <c r="J26" i="4"/>
  <c r="M23" i="6"/>
  <c r="J18" i="4"/>
  <c r="M15" i="6"/>
  <c r="J10" i="4"/>
  <c r="M7" i="6"/>
  <c r="N155" i="6"/>
  <c r="N147" i="6"/>
  <c r="N139" i="6"/>
  <c r="N131" i="6"/>
  <c r="N123" i="6"/>
  <c r="N115" i="6"/>
  <c r="N107" i="6"/>
  <c r="N99" i="6"/>
  <c r="N91" i="6"/>
  <c r="N83" i="6"/>
  <c r="N75" i="6"/>
  <c r="N67" i="6"/>
  <c r="N59" i="6"/>
  <c r="N51" i="6"/>
  <c r="N43" i="6"/>
  <c r="N35" i="6"/>
  <c r="N27" i="6"/>
  <c r="N19" i="6"/>
  <c r="N11" i="6"/>
  <c r="N3" i="6"/>
  <c r="L154" i="4"/>
  <c r="O151" i="6"/>
  <c r="L146" i="4"/>
  <c r="O143" i="6"/>
  <c r="L138" i="4"/>
  <c r="O135" i="6"/>
  <c r="L130" i="4"/>
  <c r="O127" i="6"/>
  <c r="L122" i="4"/>
  <c r="O119" i="6"/>
  <c r="L114" i="4"/>
  <c r="O111" i="6"/>
  <c r="L106" i="4"/>
  <c r="O103" i="6"/>
  <c r="L98" i="4"/>
  <c r="O95" i="6"/>
  <c r="L90" i="4"/>
  <c r="O87" i="6"/>
  <c r="L82" i="4"/>
  <c r="O79" i="6"/>
  <c r="L74" i="4"/>
  <c r="O71" i="6"/>
  <c r="L66" i="4"/>
  <c r="O63" i="6"/>
  <c r="L58" i="4"/>
  <c r="O55" i="6"/>
  <c r="L50" i="4"/>
  <c r="O47" i="6"/>
  <c r="L42" i="4"/>
  <c r="O39" i="6"/>
  <c r="L34" i="4"/>
  <c r="O31" i="6"/>
  <c r="L26" i="4"/>
  <c r="O23" i="6"/>
  <c r="L18" i="4"/>
  <c r="O15" i="6"/>
  <c r="L10" i="4"/>
  <c r="O7" i="6"/>
  <c r="N153" i="5"/>
  <c r="H152" i="13" s="1"/>
  <c r="Q157" i="5"/>
  <c r="K156" i="13" s="1"/>
  <c r="X144" i="23"/>
  <c r="AE144" i="23" s="1"/>
  <c r="AL144" i="23" s="1"/>
  <c r="I144" i="6"/>
  <c r="X88" i="23"/>
  <c r="AE88" i="23" s="1"/>
  <c r="AL88" i="23" s="1"/>
  <c r="I88" i="6"/>
  <c r="L2" i="6"/>
  <c r="I159" i="1"/>
  <c r="J153" i="4"/>
  <c r="M150" i="6"/>
  <c r="J145" i="4"/>
  <c r="M142" i="6"/>
  <c r="J137" i="4"/>
  <c r="M134" i="6"/>
  <c r="J129" i="4"/>
  <c r="M126" i="6"/>
  <c r="J121" i="4"/>
  <c r="M118" i="6"/>
  <c r="J113" i="4"/>
  <c r="M110" i="6"/>
  <c r="J105" i="4"/>
  <c r="M102" i="6"/>
  <c r="J97" i="4"/>
  <c r="M94" i="6"/>
  <c r="J89" i="4"/>
  <c r="M86" i="6"/>
  <c r="J81" i="4"/>
  <c r="M78" i="6"/>
  <c r="J73" i="4"/>
  <c r="M70" i="6"/>
  <c r="J65" i="4"/>
  <c r="M62" i="6"/>
  <c r="J57" i="4"/>
  <c r="M54" i="6"/>
  <c r="J49" i="4"/>
  <c r="M46" i="6"/>
  <c r="J41" i="4"/>
  <c r="M38" i="6"/>
  <c r="J33" i="4"/>
  <c r="M30" i="6"/>
  <c r="J25" i="4"/>
  <c r="M22" i="6"/>
  <c r="J17" i="4"/>
  <c r="M14" i="6"/>
  <c r="J9" i="4"/>
  <c r="M6" i="6"/>
  <c r="N58" i="6"/>
  <c r="N50" i="6"/>
  <c r="N42" i="6"/>
  <c r="N34" i="6"/>
  <c r="N26" i="6"/>
  <c r="N18" i="6"/>
  <c r="N10" i="6"/>
  <c r="K159" i="1"/>
  <c r="N2" i="6"/>
  <c r="L153" i="4"/>
  <c r="O150" i="6"/>
  <c r="L145" i="4"/>
  <c r="O142" i="6"/>
  <c r="L137" i="4"/>
  <c r="O134" i="6"/>
  <c r="L129" i="4"/>
  <c r="O126" i="6"/>
  <c r="L121" i="4"/>
  <c r="O118" i="6"/>
  <c r="L113" i="4"/>
  <c r="O110" i="6"/>
  <c r="L105" i="4"/>
  <c r="O102" i="6"/>
  <c r="L97" i="4"/>
  <c r="O94" i="6"/>
  <c r="L89" i="4"/>
  <c r="O86" i="6"/>
  <c r="L81" i="4"/>
  <c r="O78" i="6"/>
  <c r="L73" i="4"/>
  <c r="O70" i="6"/>
  <c r="L65" i="4"/>
  <c r="O62" i="6"/>
  <c r="L57" i="4"/>
  <c r="O54" i="6"/>
  <c r="L49" i="4"/>
  <c r="O46" i="6"/>
  <c r="L41" i="4"/>
  <c r="O38" i="6"/>
  <c r="L33" i="4"/>
  <c r="O30" i="6"/>
  <c r="L25" i="4"/>
  <c r="O22" i="6"/>
  <c r="L17" i="4"/>
  <c r="O14" i="6"/>
  <c r="L9" i="4"/>
  <c r="O6" i="6"/>
  <c r="M159" i="1"/>
  <c r="O5" i="4"/>
  <c r="P159" i="1"/>
  <c r="R159" i="1"/>
  <c r="S5" i="4"/>
  <c r="T159" i="1"/>
  <c r="AB160" i="1" s="1"/>
  <c r="G149" i="4"/>
  <c r="J146" i="6"/>
  <c r="G133" i="4"/>
  <c r="J130" i="6"/>
  <c r="G117" i="4"/>
  <c r="J114" i="6"/>
  <c r="G101" i="4"/>
  <c r="J98" i="6"/>
  <c r="G93" i="4"/>
  <c r="J90" i="6"/>
  <c r="G77" i="4"/>
  <c r="J74" i="6"/>
  <c r="G61" i="4"/>
  <c r="J58" i="6"/>
  <c r="G53" i="4"/>
  <c r="J50" i="6"/>
  <c r="G37" i="4"/>
  <c r="J34" i="6"/>
  <c r="G29" i="4"/>
  <c r="J26" i="6"/>
  <c r="G21" i="4"/>
  <c r="J18" i="6"/>
  <c r="G5" i="4"/>
  <c r="G159" i="1"/>
  <c r="J2" i="6"/>
  <c r="G156" i="4"/>
  <c r="J153" i="6"/>
  <c r="G148" i="4"/>
  <c r="J145" i="6"/>
  <c r="G140" i="4"/>
  <c r="J137" i="6"/>
  <c r="G132" i="4"/>
  <c r="J129" i="6"/>
  <c r="G124" i="4"/>
  <c r="J121" i="6"/>
  <c r="G116" i="4"/>
  <c r="J113" i="6"/>
  <c r="G108" i="4"/>
  <c r="J105" i="6"/>
  <c r="G100" i="4"/>
  <c r="J97" i="6"/>
  <c r="G92" i="4"/>
  <c r="J89" i="6"/>
  <c r="G84" i="4"/>
  <c r="J81" i="6"/>
  <c r="G76" i="4"/>
  <c r="J73" i="6"/>
  <c r="G68" i="4"/>
  <c r="J65" i="6"/>
  <c r="G60" i="4"/>
  <c r="J57" i="6"/>
  <c r="G44" i="4"/>
  <c r="J41" i="6"/>
  <c r="G36" i="4"/>
  <c r="J33" i="6"/>
  <c r="G28" i="4"/>
  <c r="J25" i="6"/>
  <c r="G20" i="4"/>
  <c r="J17" i="6"/>
  <c r="G12" i="4"/>
  <c r="J9" i="6"/>
  <c r="X156" i="23"/>
  <c r="AE156" i="23" s="1"/>
  <c r="AL156" i="23" s="1"/>
  <c r="I156" i="6"/>
  <c r="X148" i="23"/>
  <c r="AE148" i="23" s="1"/>
  <c r="AL148" i="23" s="1"/>
  <c r="I148" i="6"/>
  <c r="X132" i="23"/>
  <c r="AE132" i="23" s="1"/>
  <c r="AL132" i="23" s="1"/>
  <c r="I132" i="6"/>
  <c r="X124" i="23"/>
  <c r="AE124" i="23" s="1"/>
  <c r="AL124" i="23" s="1"/>
  <c r="I124" i="6"/>
  <c r="X116" i="23"/>
  <c r="AE116" i="23" s="1"/>
  <c r="AL116" i="23" s="1"/>
  <c r="I116" i="6"/>
  <c r="X108" i="23"/>
  <c r="AE108" i="23" s="1"/>
  <c r="AL108" i="23" s="1"/>
  <c r="I108" i="6"/>
  <c r="X100" i="23"/>
  <c r="AE100" i="23" s="1"/>
  <c r="AL100" i="23" s="1"/>
  <c r="I100" i="6"/>
  <c r="X92" i="23"/>
  <c r="AE92" i="23" s="1"/>
  <c r="AL92" i="23" s="1"/>
  <c r="I92" i="6"/>
  <c r="X84" i="23"/>
  <c r="AE84" i="23" s="1"/>
  <c r="AL84" i="23" s="1"/>
  <c r="I84" i="6"/>
  <c r="X76" i="23"/>
  <c r="AE76" i="23" s="1"/>
  <c r="AL76" i="23" s="1"/>
  <c r="I76" i="6"/>
  <c r="X68" i="23"/>
  <c r="AE68" i="23" s="1"/>
  <c r="AL68" i="23" s="1"/>
  <c r="I68" i="6"/>
  <c r="X60" i="23"/>
  <c r="AE60" i="23" s="1"/>
  <c r="AL60" i="23" s="1"/>
  <c r="I60" i="6"/>
  <c r="X52" i="23"/>
  <c r="AE52" i="23" s="1"/>
  <c r="AL52" i="23" s="1"/>
  <c r="I52" i="6"/>
  <c r="X44" i="23"/>
  <c r="AE44" i="23" s="1"/>
  <c r="AL44" i="23" s="1"/>
  <c r="I44" i="6"/>
  <c r="X36" i="23"/>
  <c r="AE36" i="23" s="1"/>
  <c r="AL36" i="23" s="1"/>
  <c r="I36" i="6"/>
  <c r="X28" i="23"/>
  <c r="AE28" i="23" s="1"/>
  <c r="AL28" i="23" s="1"/>
  <c r="I28" i="6"/>
  <c r="X20" i="23"/>
  <c r="AE20" i="23" s="1"/>
  <c r="AL20" i="23" s="1"/>
  <c r="I20" i="6"/>
  <c r="X12" i="23"/>
  <c r="AE12" i="23" s="1"/>
  <c r="AL12" i="23" s="1"/>
  <c r="I12" i="6"/>
  <c r="X4" i="23"/>
  <c r="AE4" i="23" s="1"/>
  <c r="AL4" i="23" s="1"/>
  <c r="I4" i="6"/>
  <c r="G153" i="4"/>
  <c r="J150" i="6"/>
  <c r="G145" i="4"/>
  <c r="J142" i="6"/>
  <c r="G137" i="4"/>
  <c r="J134" i="6"/>
  <c r="G129" i="4"/>
  <c r="J126" i="6"/>
  <c r="G121" i="4"/>
  <c r="J118" i="6"/>
  <c r="G113" i="4"/>
  <c r="J110" i="6"/>
  <c r="G105" i="4"/>
  <c r="J102" i="6"/>
  <c r="G97" i="4"/>
  <c r="J94" i="6"/>
  <c r="G89" i="4"/>
  <c r="J86" i="6"/>
  <c r="G81" i="4"/>
  <c r="J78" i="6"/>
  <c r="G73" i="4"/>
  <c r="J70" i="6"/>
  <c r="G65" i="4"/>
  <c r="J62" i="6"/>
  <c r="G57" i="4"/>
  <c r="J54" i="6"/>
  <c r="G49" i="4"/>
  <c r="J46" i="6"/>
  <c r="G41" i="4"/>
  <c r="J38" i="6"/>
  <c r="G33" i="4"/>
  <c r="J30" i="6"/>
  <c r="G25" i="4"/>
  <c r="J22" i="6"/>
  <c r="G17" i="4"/>
  <c r="J14" i="6"/>
  <c r="G9" i="4"/>
  <c r="J6" i="6"/>
  <c r="AK9" i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X145" i="23"/>
  <c r="AE145" i="23" s="1"/>
  <c r="AL145" i="23" s="1"/>
  <c r="I145" i="6"/>
  <c r="X129" i="23"/>
  <c r="AE129" i="23" s="1"/>
  <c r="AL129" i="23" s="1"/>
  <c r="I129" i="6"/>
  <c r="X121" i="23"/>
  <c r="AE121" i="23" s="1"/>
  <c r="AL121" i="23" s="1"/>
  <c r="I121" i="6"/>
  <c r="X113" i="23"/>
  <c r="AE113" i="23" s="1"/>
  <c r="AL113" i="23" s="1"/>
  <c r="I113" i="6"/>
  <c r="X97" i="23"/>
  <c r="AE97" i="23" s="1"/>
  <c r="AL97" i="23" s="1"/>
  <c r="I97" i="6"/>
  <c r="X89" i="23"/>
  <c r="AE89" i="23" s="1"/>
  <c r="AL89" i="23" s="1"/>
  <c r="I89" i="6"/>
  <c r="X81" i="23"/>
  <c r="AE81" i="23" s="1"/>
  <c r="AL81" i="23" s="1"/>
  <c r="I81" i="6"/>
  <c r="X73" i="23"/>
  <c r="AE73" i="23" s="1"/>
  <c r="AL73" i="23" s="1"/>
  <c r="I73" i="6"/>
  <c r="X65" i="23"/>
  <c r="AE65" i="23" s="1"/>
  <c r="AL65" i="23" s="1"/>
  <c r="I65" i="6"/>
  <c r="X57" i="23"/>
  <c r="AE57" i="23" s="1"/>
  <c r="AL57" i="23" s="1"/>
  <c r="I57" i="6"/>
  <c r="X49" i="23"/>
  <c r="AE49" i="23" s="1"/>
  <c r="AL49" i="23" s="1"/>
  <c r="I49" i="6"/>
  <c r="X33" i="23"/>
  <c r="AE33" i="23" s="1"/>
  <c r="AL33" i="23" s="1"/>
  <c r="I33" i="6"/>
  <c r="X25" i="23"/>
  <c r="AE25" i="23" s="1"/>
  <c r="AL25" i="23" s="1"/>
  <c r="I25" i="6"/>
  <c r="X17" i="23"/>
  <c r="AE17" i="23" s="1"/>
  <c r="AL17" i="23" s="1"/>
  <c r="I17" i="6"/>
  <c r="X9" i="23"/>
  <c r="AE9" i="23" s="1"/>
  <c r="AL9" i="23" s="1"/>
  <c r="I9" i="6"/>
  <c r="G158" i="4"/>
  <c r="J155" i="6"/>
  <c r="G150" i="4"/>
  <c r="J147" i="6"/>
  <c r="G142" i="4"/>
  <c r="G142" i="5" s="1"/>
  <c r="J139" i="6"/>
  <c r="G134" i="4"/>
  <c r="J131" i="6"/>
  <c r="G126" i="4"/>
  <c r="J123" i="6"/>
  <c r="G118" i="4"/>
  <c r="J115" i="6"/>
  <c r="G110" i="4"/>
  <c r="J107" i="6"/>
  <c r="G102" i="4"/>
  <c r="G101" i="5" s="1"/>
  <c r="J99" i="6"/>
  <c r="G94" i="4"/>
  <c r="G93" i="5" s="1"/>
  <c r="J91" i="6"/>
  <c r="G86" i="4"/>
  <c r="G86" i="5" s="1"/>
  <c r="J83" i="6"/>
  <c r="G78" i="4"/>
  <c r="J75" i="6"/>
  <c r="G70" i="4"/>
  <c r="G70" i="5" s="1"/>
  <c r="J67" i="6"/>
  <c r="G62" i="4"/>
  <c r="J59" i="6"/>
  <c r="G54" i="4"/>
  <c r="J51" i="6"/>
  <c r="G46" i="4"/>
  <c r="J43" i="6"/>
  <c r="G38" i="4"/>
  <c r="G38" i="5" s="1"/>
  <c r="J35" i="6"/>
  <c r="G30" i="4"/>
  <c r="J27" i="6"/>
  <c r="G22" i="4"/>
  <c r="J19" i="6"/>
  <c r="G14" i="4"/>
  <c r="G14" i="5" s="1"/>
  <c r="J11" i="6"/>
  <c r="X112" i="23"/>
  <c r="AE112" i="23" s="1"/>
  <c r="AL112" i="23" s="1"/>
  <c r="I112" i="6"/>
  <c r="X8" i="23"/>
  <c r="AE8" i="23" s="1"/>
  <c r="AL8" i="23" s="1"/>
  <c r="I8" i="6"/>
  <c r="X151" i="23"/>
  <c r="AE151" i="23" s="1"/>
  <c r="AL151" i="23" s="1"/>
  <c r="I151" i="6"/>
  <c r="X143" i="23"/>
  <c r="AE143" i="23" s="1"/>
  <c r="AL143" i="23" s="1"/>
  <c r="I143" i="6"/>
  <c r="X135" i="23"/>
  <c r="AE135" i="23" s="1"/>
  <c r="AL135" i="23" s="1"/>
  <c r="I135" i="6"/>
  <c r="X127" i="23"/>
  <c r="AE127" i="23" s="1"/>
  <c r="AL127" i="23" s="1"/>
  <c r="I127" i="6"/>
  <c r="X119" i="23"/>
  <c r="AE119" i="23" s="1"/>
  <c r="AL119" i="23" s="1"/>
  <c r="I119" i="6"/>
  <c r="X111" i="23"/>
  <c r="AE111" i="23" s="1"/>
  <c r="AL111" i="23" s="1"/>
  <c r="I111" i="6"/>
  <c r="X103" i="23"/>
  <c r="AE103" i="23" s="1"/>
  <c r="AL103" i="23" s="1"/>
  <c r="I103" i="6"/>
  <c r="X95" i="23"/>
  <c r="AE95" i="23" s="1"/>
  <c r="AL95" i="23" s="1"/>
  <c r="I95" i="6"/>
  <c r="X87" i="23"/>
  <c r="AE87" i="23" s="1"/>
  <c r="AL87" i="23" s="1"/>
  <c r="I87" i="6"/>
  <c r="X79" i="23"/>
  <c r="AE79" i="23" s="1"/>
  <c r="AL79" i="23" s="1"/>
  <c r="I79" i="6"/>
  <c r="X71" i="23"/>
  <c r="AE71" i="23" s="1"/>
  <c r="AL71" i="23" s="1"/>
  <c r="I71" i="6"/>
  <c r="X63" i="23"/>
  <c r="AE63" i="23" s="1"/>
  <c r="AL63" i="23" s="1"/>
  <c r="I63" i="6"/>
  <c r="X55" i="23"/>
  <c r="AE55" i="23" s="1"/>
  <c r="AL55" i="23" s="1"/>
  <c r="I55" i="6"/>
  <c r="X47" i="23"/>
  <c r="AE47" i="23" s="1"/>
  <c r="AL47" i="23" s="1"/>
  <c r="I47" i="6"/>
  <c r="X39" i="23"/>
  <c r="AE39" i="23" s="1"/>
  <c r="AL39" i="23" s="1"/>
  <c r="I39" i="6"/>
  <c r="X31" i="23"/>
  <c r="AE31" i="23" s="1"/>
  <c r="AL31" i="23" s="1"/>
  <c r="I31" i="6"/>
  <c r="X23" i="23"/>
  <c r="AE23" i="23" s="1"/>
  <c r="AL23" i="23" s="1"/>
  <c r="I23" i="6"/>
  <c r="X15" i="23"/>
  <c r="AE15" i="23" s="1"/>
  <c r="AL15" i="23" s="1"/>
  <c r="I15" i="6"/>
  <c r="X7" i="23"/>
  <c r="AE7" i="23" s="1"/>
  <c r="AL7" i="23" s="1"/>
  <c r="I7" i="6"/>
  <c r="G52" i="4"/>
  <c r="J49" i="6"/>
  <c r="J160" i="4"/>
  <c r="M157" i="6"/>
  <c r="J152" i="4"/>
  <c r="M149" i="6"/>
  <c r="J144" i="4"/>
  <c r="M141" i="6"/>
  <c r="J136" i="4"/>
  <c r="M133" i="6"/>
  <c r="J128" i="4"/>
  <c r="M125" i="6"/>
  <c r="J120" i="4"/>
  <c r="M117" i="6"/>
  <c r="J112" i="4"/>
  <c r="M109" i="6"/>
  <c r="J104" i="4"/>
  <c r="M101" i="6"/>
  <c r="J96" i="4"/>
  <c r="M93" i="6"/>
  <c r="J88" i="4"/>
  <c r="M85" i="6"/>
  <c r="J80" i="4"/>
  <c r="M77" i="6"/>
  <c r="J72" i="4"/>
  <c r="M69" i="6"/>
  <c r="J64" i="4"/>
  <c r="M61" i="6"/>
  <c r="J56" i="4"/>
  <c r="M53" i="6"/>
  <c r="J48" i="4"/>
  <c r="M45" i="6"/>
  <c r="J40" i="4"/>
  <c r="M37" i="6"/>
  <c r="J32" i="4"/>
  <c r="M29" i="6"/>
  <c r="J24" i="4"/>
  <c r="M21" i="6"/>
  <c r="J16" i="4"/>
  <c r="M13" i="6"/>
  <c r="J8" i="4"/>
  <c r="M5" i="6"/>
  <c r="L160" i="4"/>
  <c r="O157" i="6"/>
  <c r="L152" i="4"/>
  <c r="O149" i="6"/>
  <c r="L144" i="4"/>
  <c r="O141" i="6"/>
  <c r="L136" i="4"/>
  <c r="O133" i="6"/>
  <c r="L128" i="4"/>
  <c r="O125" i="6"/>
  <c r="L120" i="4"/>
  <c r="O117" i="6"/>
  <c r="L112" i="4"/>
  <c r="O109" i="6"/>
  <c r="L104" i="4"/>
  <c r="O101" i="6"/>
  <c r="L96" i="4"/>
  <c r="O93" i="6"/>
  <c r="L88" i="4"/>
  <c r="O85" i="6"/>
  <c r="L80" i="4"/>
  <c r="O77" i="6"/>
  <c r="L72" i="4"/>
  <c r="O69" i="6"/>
  <c r="L64" i="4"/>
  <c r="O61" i="6"/>
  <c r="L56" i="4"/>
  <c r="O53" i="6"/>
  <c r="L48" i="4"/>
  <c r="O45" i="6"/>
  <c r="L40" i="4"/>
  <c r="O37" i="6"/>
  <c r="L32" i="4"/>
  <c r="O29" i="6"/>
  <c r="L24" i="4"/>
  <c r="O21" i="6"/>
  <c r="L16" i="4"/>
  <c r="O13" i="6"/>
  <c r="L8" i="4"/>
  <c r="O5" i="6"/>
  <c r="J159" i="4"/>
  <c r="M156" i="6"/>
  <c r="J151" i="4"/>
  <c r="M148" i="6"/>
  <c r="J143" i="4"/>
  <c r="M140" i="6"/>
  <c r="J135" i="4"/>
  <c r="M132" i="6"/>
  <c r="J127" i="4"/>
  <c r="M124" i="6"/>
  <c r="J119" i="4"/>
  <c r="M116" i="6"/>
  <c r="J111" i="4"/>
  <c r="M108" i="6"/>
  <c r="J103" i="4"/>
  <c r="M100" i="6"/>
  <c r="J95" i="4"/>
  <c r="M92" i="6"/>
  <c r="J87" i="4"/>
  <c r="M84" i="6"/>
  <c r="J79" i="4"/>
  <c r="M76" i="6"/>
  <c r="J71" i="4"/>
  <c r="M68" i="6"/>
  <c r="J63" i="4"/>
  <c r="M60" i="6"/>
  <c r="J55" i="4"/>
  <c r="M52" i="6"/>
  <c r="J47" i="4"/>
  <c r="M44" i="6"/>
  <c r="J39" i="4"/>
  <c r="M36" i="6"/>
  <c r="J31" i="4"/>
  <c r="M28" i="6"/>
  <c r="J23" i="4"/>
  <c r="M20" i="6"/>
  <c r="J15" i="4"/>
  <c r="M12" i="6"/>
  <c r="J7" i="4"/>
  <c r="M4" i="6"/>
  <c r="L159" i="4"/>
  <c r="O156" i="6"/>
  <c r="L151" i="4"/>
  <c r="O148" i="6"/>
  <c r="L143" i="4"/>
  <c r="O140" i="6"/>
  <c r="L135" i="4"/>
  <c r="O132" i="6"/>
  <c r="L127" i="4"/>
  <c r="O124" i="6"/>
  <c r="L119" i="4"/>
  <c r="O116" i="6"/>
  <c r="L111" i="4"/>
  <c r="O108" i="6"/>
  <c r="L103" i="4"/>
  <c r="O100" i="6"/>
  <c r="L95" i="4"/>
  <c r="O92" i="6"/>
  <c r="L87" i="4"/>
  <c r="O84" i="6"/>
  <c r="L79" i="4"/>
  <c r="O76" i="6"/>
  <c r="L71" i="4"/>
  <c r="O68" i="6"/>
  <c r="L63" i="4"/>
  <c r="O60" i="6"/>
  <c r="L55" i="4"/>
  <c r="O52" i="6"/>
  <c r="L47" i="4"/>
  <c r="O44" i="6"/>
  <c r="L39" i="4"/>
  <c r="O36" i="6"/>
  <c r="L31" i="4"/>
  <c r="O28" i="6"/>
  <c r="L23" i="4"/>
  <c r="O20" i="6"/>
  <c r="L15" i="4"/>
  <c r="O12" i="6"/>
  <c r="L7" i="4"/>
  <c r="O4" i="6"/>
  <c r="X153" i="23"/>
  <c r="AE153" i="23" s="1"/>
  <c r="AL153" i="23" s="1"/>
  <c r="I153" i="6"/>
  <c r="X137" i="23"/>
  <c r="AE137" i="23" s="1"/>
  <c r="AL137" i="23" s="1"/>
  <c r="I137" i="6"/>
  <c r="X105" i="23"/>
  <c r="AE105" i="23" s="1"/>
  <c r="AL105" i="23" s="1"/>
  <c r="I105" i="6"/>
  <c r="X41" i="23"/>
  <c r="AE41" i="23" s="1"/>
  <c r="AL41" i="23" s="1"/>
  <c r="I41" i="6"/>
  <c r="X152" i="23"/>
  <c r="AE152" i="23" s="1"/>
  <c r="AL152" i="23" s="1"/>
  <c r="I152" i="6"/>
  <c r="X136" i="23"/>
  <c r="AE136" i="23" s="1"/>
  <c r="AL136" i="23" s="1"/>
  <c r="I136" i="6"/>
  <c r="X128" i="23"/>
  <c r="AE128" i="23" s="1"/>
  <c r="AL128" i="23" s="1"/>
  <c r="I128" i="6"/>
  <c r="X120" i="23"/>
  <c r="AE120" i="23" s="1"/>
  <c r="AL120" i="23" s="1"/>
  <c r="I120" i="6"/>
  <c r="X104" i="23"/>
  <c r="AE104" i="23" s="1"/>
  <c r="AL104" i="23" s="1"/>
  <c r="I104" i="6"/>
  <c r="X96" i="23"/>
  <c r="AE96" i="23" s="1"/>
  <c r="AL96" i="23" s="1"/>
  <c r="I96" i="6"/>
  <c r="X80" i="23"/>
  <c r="AE80" i="23" s="1"/>
  <c r="AL80" i="23" s="1"/>
  <c r="I80" i="6"/>
  <c r="X72" i="23"/>
  <c r="AE72" i="23" s="1"/>
  <c r="AL72" i="23" s="1"/>
  <c r="I72" i="6"/>
  <c r="X64" i="23"/>
  <c r="AE64" i="23" s="1"/>
  <c r="AL64" i="23" s="1"/>
  <c r="I64" i="6"/>
  <c r="X56" i="23"/>
  <c r="AE56" i="23" s="1"/>
  <c r="AL56" i="23" s="1"/>
  <c r="I56" i="6"/>
  <c r="X48" i="23"/>
  <c r="AE48" i="23" s="1"/>
  <c r="AL48" i="23" s="1"/>
  <c r="I48" i="6"/>
  <c r="X40" i="23"/>
  <c r="AE40" i="23" s="1"/>
  <c r="AL40" i="23" s="1"/>
  <c r="I40" i="6"/>
  <c r="X32" i="23"/>
  <c r="AE32" i="23" s="1"/>
  <c r="AL32" i="23" s="1"/>
  <c r="I32" i="6"/>
  <c r="X24" i="23"/>
  <c r="AE24" i="23" s="1"/>
  <c r="AL24" i="23" s="1"/>
  <c r="I24" i="6"/>
  <c r="X16" i="23"/>
  <c r="AE16" i="23" s="1"/>
  <c r="AL16" i="23" s="1"/>
  <c r="I16" i="6"/>
  <c r="G157" i="4"/>
  <c r="J154" i="6"/>
  <c r="G141" i="4"/>
  <c r="J138" i="6"/>
  <c r="G125" i="4"/>
  <c r="J122" i="6"/>
  <c r="G109" i="4"/>
  <c r="J106" i="6"/>
  <c r="G85" i="4"/>
  <c r="J82" i="6"/>
  <c r="G69" i="4"/>
  <c r="J66" i="6"/>
  <c r="G45" i="4"/>
  <c r="J42" i="6"/>
  <c r="G13" i="4"/>
  <c r="J10" i="6"/>
  <c r="X150" i="23"/>
  <c r="AE150" i="23" s="1"/>
  <c r="AL150" i="23" s="1"/>
  <c r="I150" i="6"/>
  <c r="X142" i="23"/>
  <c r="AE142" i="23" s="1"/>
  <c r="AL142" i="23" s="1"/>
  <c r="I142" i="6"/>
  <c r="X134" i="23"/>
  <c r="AE134" i="23" s="1"/>
  <c r="AL134" i="23" s="1"/>
  <c r="I134" i="6"/>
  <c r="X126" i="23"/>
  <c r="AE126" i="23" s="1"/>
  <c r="AL126" i="23" s="1"/>
  <c r="I126" i="6"/>
  <c r="X118" i="23"/>
  <c r="AE118" i="23" s="1"/>
  <c r="AL118" i="23" s="1"/>
  <c r="I118" i="6"/>
  <c r="X110" i="23"/>
  <c r="AE110" i="23" s="1"/>
  <c r="AL110" i="23" s="1"/>
  <c r="I110" i="6"/>
  <c r="X102" i="23"/>
  <c r="AE102" i="23" s="1"/>
  <c r="AL102" i="23" s="1"/>
  <c r="I102" i="6"/>
  <c r="X94" i="23"/>
  <c r="AE94" i="23" s="1"/>
  <c r="AL94" i="23" s="1"/>
  <c r="I94" i="6"/>
  <c r="X86" i="23"/>
  <c r="AE86" i="23" s="1"/>
  <c r="AL86" i="23" s="1"/>
  <c r="I86" i="6"/>
  <c r="X78" i="23"/>
  <c r="AE78" i="23" s="1"/>
  <c r="AL78" i="23" s="1"/>
  <c r="I78" i="6"/>
  <c r="X70" i="23"/>
  <c r="AE70" i="23" s="1"/>
  <c r="AL70" i="23" s="1"/>
  <c r="I70" i="6"/>
  <c r="X62" i="23"/>
  <c r="AE62" i="23" s="1"/>
  <c r="AL62" i="23" s="1"/>
  <c r="I62" i="6"/>
  <c r="X54" i="23"/>
  <c r="AE54" i="23" s="1"/>
  <c r="AL54" i="23" s="1"/>
  <c r="I54" i="6"/>
  <c r="X46" i="23"/>
  <c r="AE46" i="23" s="1"/>
  <c r="AL46" i="23" s="1"/>
  <c r="I46" i="6"/>
  <c r="X38" i="23"/>
  <c r="AE38" i="23" s="1"/>
  <c r="AL38" i="23" s="1"/>
  <c r="I38" i="6"/>
  <c r="X30" i="23"/>
  <c r="AE30" i="23" s="1"/>
  <c r="AL30" i="23" s="1"/>
  <c r="I30" i="6"/>
  <c r="X22" i="23"/>
  <c r="AE22" i="23" s="1"/>
  <c r="AL22" i="23" s="1"/>
  <c r="I22" i="6"/>
  <c r="X14" i="23"/>
  <c r="AE14" i="23" s="1"/>
  <c r="AL14" i="23" s="1"/>
  <c r="I14" i="6"/>
  <c r="X6" i="23"/>
  <c r="AE6" i="23" s="1"/>
  <c r="AL6" i="23" s="1"/>
  <c r="I6" i="6"/>
  <c r="G155" i="4"/>
  <c r="J152" i="6"/>
  <c r="G147" i="4"/>
  <c r="J144" i="6"/>
  <c r="G139" i="4"/>
  <c r="J136" i="6"/>
  <c r="G131" i="4"/>
  <c r="G130" i="5" s="1"/>
  <c r="J128" i="6"/>
  <c r="G123" i="4"/>
  <c r="G122" i="5" s="1"/>
  <c r="J120" i="6"/>
  <c r="G115" i="4"/>
  <c r="J112" i="6"/>
  <c r="G107" i="4"/>
  <c r="J104" i="6"/>
  <c r="G99" i="4"/>
  <c r="J96" i="6"/>
  <c r="G91" i="4"/>
  <c r="G90" i="5" s="1"/>
  <c r="J88" i="6"/>
  <c r="G83" i="4"/>
  <c r="J80" i="6"/>
  <c r="G75" i="4"/>
  <c r="J72" i="6"/>
  <c r="G67" i="4"/>
  <c r="J64" i="6"/>
  <c r="G59" i="4"/>
  <c r="J56" i="6"/>
  <c r="G51" i="4"/>
  <c r="J48" i="6"/>
  <c r="G43" i="4"/>
  <c r="J40" i="6"/>
  <c r="G35" i="4"/>
  <c r="J32" i="6"/>
  <c r="G27" i="4"/>
  <c r="J24" i="6"/>
  <c r="G19" i="4"/>
  <c r="J16" i="6"/>
  <c r="G11" i="4"/>
  <c r="J8" i="6"/>
  <c r="AJ4" i="1"/>
  <c r="AJ5" i="1" s="1"/>
  <c r="AJ6" i="1" s="1"/>
  <c r="AJ7" i="1" s="1"/>
  <c r="AJ8" i="1" s="1"/>
  <c r="AJ9" i="1" s="1"/>
  <c r="AJ10" i="1" s="1"/>
  <c r="AJ11" i="1" s="1"/>
  <c r="AJ12" i="1" s="1"/>
  <c r="AJ13" i="1" s="1"/>
  <c r="AJ14" i="1" s="1"/>
  <c r="AJ15" i="1" s="1"/>
  <c r="AJ16" i="1" s="1"/>
  <c r="AJ17" i="1" s="1"/>
  <c r="AJ18" i="1" s="1"/>
  <c r="AJ19" i="1" s="1"/>
  <c r="AJ20" i="1" s="1"/>
  <c r="AJ21" i="1" s="1"/>
  <c r="AJ22" i="1" s="1"/>
  <c r="AJ23" i="1" s="1"/>
  <c r="AJ24" i="1" s="1"/>
  <c r="AJ25" i="1" s="1"/>
  <c r="AJ26" i="1" s="1"/>
  <c r="AJ27" i="1" s="1"/>
  <c r="AJ28" i="1" s="1"/>
  <c r="AJ29" i="1" s="1"/>
  <c r="AJ30" i="1" s="1"/>
  <c r="AJ31" i="1" s="1"/>
  <c r="AJ32" i="1" s="1"/>
  <c r="AJ33" i="1" s="1"/>
  <c r="AJ34" i="1" s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J118" i="1" s="1"/>
  <c r="AJ119" i="1" s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J131" i="1" s="1"/>
  <c r="AJ132" i="1" s="1"/>
  <c r="AJ133" i="1" s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J155" i="1" s="1"/>
  <c r="AJ156" i="1" s="1"/>
  <c r="AJ157" i="1" s="1"/>
  <c r="AJ158" i="1" s="1"/>
  <c r="X157" i="23"/>
  <c r="AE157" i="23" s="1"/>
  <c r="AL157" i="23" s="1"/>
  <c r="I157" i="6"/>
  <c r="X149" i="23"/>
  <c r="AE149" i="23" s="1"/>
  <c r="AL149" i="23" s="1"/>
  <c r="I149" i="6"/>
  <c r="X141" i="23"/>
  <c r="AE141" i="23" s="1"/>
  <c r="AL141" i="23" s="1"/>
  <c r="I141" i="6"/>
  <c r="X133" i="23"/>
  <c r="AE133" i="23" s="1"/>
  <c r="AL133" i="23" s="1"/>
  <c r="I133" i="6"/>
  <c r="X125" i="23"/>
  <c r="AE125" i="23" s="1"/>
  <c r="AL125" i="23" s="1"/>
  <c r="I125" i="6"/>
  <c r="X117" i="23"/>
  <c r="AE117" i="23" s="1"/>
  <c r="AL117" i="23" s="1"/>
  <c r="I117" i="6"/>
  <c r="X109" i="23"/>
  <c r="AE109" i="23" s="1"/>
  <c r="AL109" i="23" s="1"/>
  <c r="I109" i="6"/>
  <c r="X101" i="23"/>
  <c r="AE101" i="23" s="1"/>
  <c r="AL101" i="23" s="1"/>
  <c r="I101" i="6"/>
  <c r="X93" i="23"/>
  <c r="AE93" i="23" s="1"/>
  <c r="AL93" i="23" s="1"/>
  <c r="I93" i="6"/>
  <c r="X85" i="23"/>
  <c r="AE85" i="23" s="1"/>
  <c r="AL85" i="23" s="1"/>
  <c r="I85" i="6"/>
  <c r="X77" i="23"/>
  <c r="AE77" i="23" s="1"/>
  <c r="AL77" i="23" s="1"/>
  <c r="I77" i="6"/>
  <c r="X69" i="23"/>
  <c r="AE69" i="23" s="1"/>
  <c r="AL69" i="23" s="1"/>
  <c r="I69" i="6"/>
  <c r="X61" i="23"/>
  <c r="AE61" i="23" s="1"/>
  <c r="AL61" i="23" s="1"/>
  <c r="I61" i="6"/>
  <c r="X53" i="23"/>
  <c r="AE53" i="23" s="1"/>
  <c r="AL53" i="23" s="1"/>
  <c r="I53" i="6"/>
  <c r="X45" i="23"/>
  <c r="AE45" i="23" s="1"/>
  <c r="AL45" i="23" s="1"/>
  <c r="I45" i="6"/>
  <c r="X37" i="23"/>
  <c r="AE37" i="23" s="1"/>
  <c r="AL37" i="23" s="1"/>
  <c r="I37" i="6"/>
  <c r="X29" i="23"/>
  <c r="AE29" i="23" s="1"/>
  <c r="AL29" i="23" s="1"/>
  <c r="I29" i="6"/>
  <c r="X21" i="23"/>
  <c r="AE21" i="23" s="1"/>
  <c r="AL21" i="23" s="1"/>
  <c r="I21" i="6"/>
  <c r="X13" i="23"/>
  <c r="AE13" i="23" s="1"/>
  <c r="AL13" i="23" s="1"/>
  <c r="I13" i="6"/>
  <c r="X5" i="23"/>
  <c r="AE5" i="23" s="1"/>
  <c r="AL5" i="23" s="1"/>
  <c r="I5" i="6"/>
  <c r="G154" i="4"/>
  <c r="J151" i="6"/>
  <c r="G146" i="4"/>
  <c r="J143" i="6"/>
  <c r="G138" i="4"/>
  <c r="J135" i="6"/>
  <c r="G130" i="4"/>
  <c r="J127" i="6"/>
  <c r="G122" i="4"/>
  <c r="J119" i="6"/>
  <c r="G114" i="4"/>
  <c r="J111" i="6"/>
  <c r="G106" i="4"/>
  <c r="G105" i="5" s="1"/>
  <c r="J103" i="6"/>
  <c r="G98" i="4"/>
  <c r="J95" i="6"/>
  <c r="G90" i="4"/>
  <c r="J87" i="6"/>
  <c r="G82" i="4"/>
  <c r="J79" i="6"/>
  <c r="G74" i="4"/>
  <c r="G73" i="5" s="1"/>
  <c r="J71" i="6"/>
  <c r="G66" i="4"/>
  <c r="J63" i="6"/>
  <c r="G58" i="4"/>
  <c r="J55" i="6"/>
  <c r="G50" i="4"/>
  <c r="J47" i="6"/>
  <c r="G42" i="4"/>
  <c r="G41" i="5" s="1"/>
  <c r="J39" i="6"/>
  <c r="G34" i="4"/>
  <c r="J31" i="6"/>
  <c r="G26" i="4"/>
  <c r="J23" i="6"/>
  <c r="G18" i="4"/>
  <c r="J15" i="6"/>
  <c r="G10" i="4"/>
  <c r="G9" i="5" s="1"/>
  <c r="J7" i="6"/>
  <c r="K155" i="6"/>
  <c r="K147" i="6"/>
  <c r="K139" i="6"/>
  <c r="K131" i="6"/>
  <c r="K123" i="6"/>
  <c r="K115" i="6"/>
  <c r="K107" i="6"/>
  <c r="K99" i="6"/>
  <c r="K91" i="6"/>
  <c r="K83" i="6"/>
  <c r="K75" i="6"/>
  <c r="K67" i="6"/>
  <c r="K59" i="6"/>
  <c r="K51" i="6"/>
  <c r="K43" i="6"/>
  <c r="K35" i="6"/>
  <c r="K27" i="6"/>
  <c r="K19" i="6"/>
  <c r="K11" i="6"/>
  <c r="K3" i="6"/>
  <c r="L151" i="6"/>
  <c r="L143" i="6"/>
  <c r="L135" i="6"/>
  <c r="L127" i="6"/>
  <c r="L119" i="6"/>
  <c r="L111" i="6"/>
  <c r="L103" i="6"/>
  <c r="L95" i="6"/>
  <c r="L87" i="6"/>
  <c r="L79" i="6"/>
  <c r="L71" i="6"/>
  <c r="L63" i="6"/>
  <c r="L55" i="6"/>
  <c r="L47" i="6"/>
  <c r="L39" i="6"/>
  <c r="L31" i="6"/>
  <c r="L23" i="6"/>
  <c r="L15" i="6"/>
  <c r="L7" i="6"/>
  <c r="J158" i="4"/>
  <c r="M155" i="6"/>
  <c r="J150" i="4"/>
  <c r="M147" i="6"/>
  <c r="J142" i="4"/>
  <c r="M139" i="6"/>
  <c r="J134" i="4"/>
  <c r="M131" i="6"/>
  <c r="J126" i="4"/>
  <c r="M123" i="6"/>
  <c r="J118" i="4"/>
  <c r="J118" i="5" s="1"/>
  <c r="M115" i="6"/>
  <c r="J110" i="4"/>
  <c r="M107" i="6"/>
  <c r="J102" i="4"/>
  <c r="J102" i="5" s="1"/>
  <c r="M99" i="6"/>
  <c r="J94" i="4"/>
  <c r="M91" i="6"/>
  <c r="J86" i="4"/>
  <c r="M83" i="6"/>
  <c r="J78" i="4"/>
  <c r="M75" i="6"/>
  <c r="J70" i="4"/>
  <c r="M67" i="6"/>
  <c r="J62" i="4"/>
  <c r="M59" i="6"/>
  <c r="J54" i="4"/>
  <c r="M51" i="6"/>
  <c r="J46" i="4"/>
  <c r="M43" i="6"/>
  <c r="J38" i="4"/>
  <c r="M35" i="6"/>
  <c r="J30" i="4"/>
  <c r="M27" i="6"/>
  <c r="J22" i="4"/>
  <c r="M19" i="6"/>
  <c r="J14" i="4"/>
  <c r="J14" i="5" s="1"/>
  <c r="M11" i="6"/>
  <c r="J6" i="4"/>
  <c r="J6" i="5" s="1"/>
  <c r="M3" i="6"/>
  <c r="N151" i="6"/>
  <c r="N143" i="6"/>
  <c r="N135" i="6"/>
  <c r="N127" i="6"/>
  <c r="N119" i="6"/>
  <c r="N111" i="6"/>
  <c r="N103" i="6"/>
  <c r="N95" i="6"/>
  <c r="N87" i="6"/>
  <c r="N79" i="6"/>
  <c r="N71" i="6"/>
  <c r="N63" i="6"/>
  <c r="N55" i="6"/>
  <c r="N47" i="6"/>
  <c r="N39" i="6"/>
  <c r="N31" i="6"/>
  <c r="N23" i="6"/>
  <c r="N15" i="6"/>
  <c r="N7" i="6"/>
  <c r="L158" i="4"/>
  <c r="O155" i="6"/>
  <c r="L150" i="4"/>
  <c r="O147" i="6"/>
  <c r="L142" i="4"/>
  <c r="O139" i="6"/>
  <c r="L134" i="4"/>
  <c r="O131" i="6"/>
  <c r="L126" i="4"/>
  <c r="O123" i="6"/>
  <c r="L118" i="4"/>
  <c r="O115" i="6"/>
  <c r="L110" i="4"/>
  <c r="O107" i="6"/>
  <c r="L102" i="4"/>
  <c r="O99" i="6"/>
  <c r="L94" i="4"/>
  <c r="O91" i="6"/>
  <c r="L86" i="4"/>
  <c r="O83" i="6"/>
  <c r="L78" i="4"/>
  <c r="L77" i="5" s="1"/>
  <c r="O75" i="6"/>
  <c r="L70" i="4"/>
  <c r="O67" i="6"/>
  <c r="L62" i="4"/>
  <c r="O59" i="6"/>
  <c r="L54" i="4"/>
  <c r="O51" i="6"/>
  <c r="L46" i="4"/>
  <c r="L45" i="5" s="1"/>
  <c r="O43" i="6"/>
  <c r="L38" i="4"/>
  <c r="O35" i="6"/>
  <c r="L30" i="4"/>
  <c r="O27" i="6"/>
  <c r="L22" i="4"/>
  <c r="O19" i="6"/>
  <c r="L14" i="4"/>
  <c r="L13" i="5" s="1"/>
  <c r="O11" i="6"/>
  <c r="L6" i="4"/>
  <c r="O3" i="6"/>
  <c r="M153" i="5"/>
  <c r="F152" i="13" s="1"/>
  <c r="R157" i="5"/>
  <c r="L156" i="13" s="1"/>
  <c r="L54" i="6"/>
  <c r="L46" i="6"/>
  <c r="L38" i="6"/>
  <c r="L30" i="6"/>
  <c r="L22" i="6"/>
  <c r="L14" i="6"/>
  <c r="L6" i="6"/>
  <c r="J157" i="4"/>
  <c r="M154" i="6"/>
  <c r="J149" i="4"/>
  <c r="M146" i="6"/>
  <c r="J141" i="4"/>
  <c r="M138" i="6"/>
  <c r="J133" i="4"/>
  <c r="M130" i="6"/>
  <c r="J125" i="4"/>
  <c r="M122" i="6"/>
  <c r="J117" i="4"/>
  <c r="M114" i="6"/>
  <c r="J109" i="4"/>
  <c r="M106" i="6"/>
  <c r="J101" i="4"/>
  <c r="M98" i="6"/>
  <c r="J93" i="4"/>
  <c r="M90" i="6"/>
  <c r="J85" i="4"/>
  <c r="M82" i="6"/>
  <c r="J77" i="4"/>
  <c r="M74" i="6"/>
  <c r="J69" i="4"/>
  <c r="M66" i="6"/>
  <c r="J61" i="4"/>
  <c r="M58" i="6"/>
  <c r="J53" i="4"/>
  <c r="M50" i="6"/>
  <c r="J45" i="4"/>
  <c r="M42" i="6"/>
  <c r="J37" i="4"/>
  <c r="M34" i="6"/>
  <c r="J29" i="4"/>
  <c r="M26" i="6"/>
  <c r="J21" i="4"/>
  <c r="M18" i="6"/>
  <c r="J13" i="4"/>
  <c r="M10" i="6"/>
  <c r="J5" i="4"/>
  <c r="J159" i="1"/>
  <c r="M2" i="6"/>
  <c r="N150" i="6"/>
  <c r="N142" i="6"/>
  <c r="N134" i="6"/>
  <c r="N126" i="6"/>
  <c r="N118" i="6"/>
  <c r="N110" i="6"/>
  <c r="N102" i="6"/>
  <c r="N94" i="6"/>
  <c r="N86" i="6"/>
  <c r="N78" i="6"/>
  <c r="N70" i="6"/>
  <c r="N62" i="6"/>
  <c r="N54" i="6"/>
  <c r="N46" i="6"/>
  <c r="N38" i="6"/>
  <c r="L157" i="4"/>
  <c r="O154" i="6"/>
  <c r="L149" i="4"/>
  <c r="O146" i="6"/>
  <c r="L141" i="4"/>
  <c r="O138" i="6"/>
  <c r="L133" i="4"/>
  <c r="O130" i="6"/>
  <c r="L125" i="4"/>
  <c r="O122" i="6"/>
  <c r="L117" i="4"/>
  <c r="O114" i="6"/>
  <c r="L109" i="4"/>
  <c r="O106" i="6"/>
  <c r="L101" i="4"/>
  <c r="O98" i="6"/>
  <c r="L93" i="4"/>
  <c r="O90" i="6"/>
  <c r="L85" i="4"/>
  <c r="O82" i="6"/>
  <c r="L77" i="4"/>
  <c r="O74" i="6"/>
  <c r="L69" i="4"/>
  <c r="O66" i="6"/>
  <c r="L61" i="4"/>
  <c r="O58" i="6"/>
  <c r="L53" i="4"/>
  <c r="O50" i="6"/>
  <c r="L45" i="4"/>
  <c r="O42" i="6"/>
  <c r="L37" i="4"/>
  <c r="O34" i="6"/>
  <c r="L29" i="4"/>
  <c r="O26" i="6"/>
  <c r="L21" i="4"/>
  <c r="O18" i="6"/>
  <c r="L13" i="4"/>
  <c r="O10" i="6"/>
  <c r="L5" i="4"/>
  <c r="L159" i="1"/>
  <c r="L160" i="1" s="1"/>
  <c r="O2" i="6"/>
  <c r="N5" i="4"/>
  <c r="O159" i="1"/>
  <c r="Q159" i="1"/>
  <c r="S159" i="1"/>
  <c r="AA160" i="1" s="1"/>
  <c r="AZ26" i="12"/>
  <c r="B26" i="21" s="1"/>
  <c r="AZ28" i="12"/>
  <c r="B28" i="21" s="1"/>
  <c r="AZ19" i="12"/>
  <c r="B19" i="21" s="1"/>
  <c r="AZ15" i="12"/>
  <c r="B15" i="21" s="1"/>
  <c r="AZ129" i="12"/>
  <c r="B129" i="21" s="1"/>
  <c r="AZ96" i="12"/>
  <c r="B96" i="21" s="1"/>
  <c r="AZ79" i="12"/>
  <c r="B79" i="21" s="1"/>
  <c r="AZ108" i="12"/>
  <c r="B108" i="21" s="1"/>
  <c r="AZ38" i="12"/>
  <c r="B38" i="21" s="1"/>
  <c r="AZ80" i="12"/>
  <c r="B80" i="21" s="1"/>
  <c r="AZ150" i="12"/>
  <c r="B150" i="21" s="1"/>
  <c r="AZ126" i="12"/>
  <c r="B126" i="21" s="1"/>
  <c r="AZ24" i="12"/>
  <c r="B24" i="21" s="1"/>
  <c r="AZ8" i="12"/>
  <c r="B8" i="21" s="1"/>
  <c r="AZ154" i="12"/>
  <c r="B154" i="21" s="1"/>
  <c r="AZ44" i="12"/>
  <c r="B44" i="21" s="1"/>
  <c r="AZ131" i="12"/>
  <c r="B131" i="21" s="1"/>
  <c r="AZ77" i="12"/>
  <c r="B77" i="21" s="1"/>
  <c r="AZ110" i="12"/>
  <c r="B110" i="21" s="1"/>
  <c r="AZ30" i="12"/>
  <c r="B30" i="21" s="1"/>
  <c r="AZ14" i="12"/>
  <c r="B14" i="21" s="1"/>
  <c r="AZ43" i="12"/>
  <c r="B43" i="21" s="1"/>
  <c r="AZ63" i="12"/>
  <c r="B63" i="21" s="1"/>
  <c r="AZ49" i="12"/>
  <c r="B49" i="21" s="1"/>
  <c r="AZ65" i="12"/>
  <c r="B65" i="21" s="1"/>
  <c r="AZ60" i="12"/>
  <c r="B60" i="21" s="1"/>
  <c r="AZ121" i="12"/>
  <c r="B121" i="21" s="1"/>
  <c r="AZ29" i="12"/>
  <c r="B29" i="21" s="1"/>
  <c r="AZ115" i="12"/>
  <c r="B115" i="21" s="1"/>
  <c r="AZ75" i="12"/>
  <c r="B75" i="21" s="1"/>
  <c r="AZ56" i="12"/>
  <c r="B56" i="21" s="1"/>
  <c r="AZ81" i="12"/>
  <c r="B81" i="21" s="1"/>
  <c r="AZ7" i="12"/>
  <c r="B7" i="21" s="1"/>
  <c r="AZ119" i="12"/>
  <c r="B119" i="21" s="1"/>
  <c r="AZ78" i="12"/>
  <c r="B78" i="21" s="1"/>
  <c r="AZ114" i="12"/>
  <c r="B114" i="21" s="1"/>
  <c r="AZ130" i="12"/>
  <c r="B130" i="21" s="1"/>
  <c r="AZ50" i="12"/>
  <c r="B50" i="21" s="1"/>
  <c r="AZ52" i="12"/>
  <c r="B52" i="21" s="1"/>
  <c r="AZ36" i="12"/>
  <c r="B36" i="21" s="1"/>
  <c r="AZ61" i="12"/>
  <c r="B61" i="21" s="1"/>
  <c r="AZ72" i="12"/>
  <c r="B72" i="21" s="1"/>
  <c r="AZ136" i="12"/>
  <c r="B136" i="21" s="1"/>
  <c r="AZ91" i="12"/>
  <c r="B91" i="21" s="1"/>
  <c r="AZ41" i="12"/>
  <c r="B41" i="21" s="1"/>
  <c r="AZ71" i="12"/>
  <c r="B71" i="21" s="1"/>
  <c r="AZ64" i="12"/>
  <c r="B64" i="21" s="1"/>
  <c r="AZ109" i="12"/>
  <c r="B109" i="21" s="1"/>
  <c r="AZ152" i="12"/>
  <c r="B152" i="21" s="1"/>
  <c r="AZ156" i="12"/>
  <c r="B156" i="21" s="1"/>
  <c r="AZ69" i="12"/>
  <c r="B69" i="21" s="1"/>
  <c r="AZ82" i="12"/>
  <c r="B82" i="21" s="1"/>
  <c r="AZ4" i="12"/>
  <c r="B4" i="21" s="1"/>
  <c r="AZ23" i="12"/>
  <c r="B23" i="21" s="1"/>
  <c r="AZ34" i="12"/>
  <c r="B34" i="21" s="1"/>
  <c r="AZ76" i="12"/>
  <c r="B76" i="21" s="1"/>
  <c r="AZ87" i="12"/>
  <c r="B87" i="21" s="1"/>
  <c r="AZ86" i="12"/>
  <c r="B86" i="21" s="1"/>
  <c r="AZ83" i="12"/>
  <c r="B83" i="21" s="1"/>
  <c r="AZ133" i="12"/>
  <c r="B133" i="21" s="1"/>
  <c r="AZ135" i="12"/>
  <c r="B135" i="21" s="1"/>
  <c r="AZ51" i="12"/>
  <c r="B51" i="21" s="1"/>
  <c r="AZ35" i="12"/>
  <c r="B35" i="21" s="1"/>
  <c r="AZ20" i="12"/>
  <c r="B20" i="21" s="1"/>
  <c r="AT78" i="11"/>
  <c r="C68" i="20"/>
  <c r="BB10" i="12"/>
  <c r="BD90" i="12"/>
  <c r="AZ101" i="12"/>
  <c r="B101" i="21" s="1"/>
  <c r="BB51" i="12"/>
  <c r="AZ104" i="12"/>
  <c r="B104" i="21" s="1"/>
  <c r="AZ33" i="12"/>
  <c r="B33" i="21" s="1"/>
  <c r="BD152" i="12"/>
  <c r="BB66" i="12"/>
  <c r="AZ46" i="12"/>
  <c r="B46" i="21" s="1"/>
  <c r="BB111" i="12"/>
  <c r="AZ53" i="12"/>
  <c r="B53" i="21" s="1"/>
  <c r="AZ113" i="12"/>
  <c r="B113" i="21" s="1"/>
  <c r="BB37" i="12"/>
  <c r="BB58" i="12"/>
  <c r="BB41" i="12"/>
  <c r="BD91" i="12"/>
  <c r="BD55" i="12"/>
  <c r="BD5" i="12"/>
  <c r="AZ88" i="12"/>
  <c r="B88" i="21" s="1"/>
  <c r="AZ16" i="12"/>
  <c r="B16" i="21" s="1"/>
  <c r="BF62" i="12"/>
  <c r="AZ31" i="12"/>
  <c r="B31" i="21" s="1"/>
  <c r="BF32" i="12"/>
  <c r="BB29" i="12"/>
  <c r="BF48" i="12"/>
  <c r="AZ100" i="12"/>
  <c r="B100" i="21" s="1"/>
  <c r="BD123" i="12"/>
  <c r="BB136" i="12"/>
  <c r="BB88" i="12"/>
  <c r="AZ118" i="12"/>
  <c r="B118" i="21" s="1"/>
  <c r="BD120" i="12"/>
  <c r="BF105" i="12"/>
  <c r="BF42" i="12"/>
  <c r="AZ112" i="12"/>
  <c r="B112" i="21" s="1"/>
  <c r="AZ5" i="12"/>
  <c r="B5" i="21" s="1"/>
  <c r="BD111" i="12"/>
  <c r="BB2" i="12"/>
  <c r="BF154" i="12"/>
  <c r="BB3" i="12"/>
  <c r="BA37" i="12"/>
  <c r="BF118" i="12"/>
  <c r="BA66" i="12"/>
  <c r="BA106" i="12"/>
  <c r="BB28" i="12"/>
  <c r="BE58" i="12"/>
  <c r="BE67" i="12"/>
  <c r="BL78" i="12" s="1"/>
  <c r="BA4" i="12"/>
  <c r="BA79" i="12"/>
  <c r="AZ66" i="12"/>
  <c r="B66" i="21" s="1"/>
  <c r="BD86" i="12"/>
  <c r="BF115" i="12"/>
  <c r="BB81" i="12"/>
  <c r="BA100" i="12"/>
  <c r="BE31" i="12"/>
  <c r="BD98" i="12"/>
  <c r="BD119" i="12"/>
  <c r="BD150" i="12"/>
  <c r="BB155" i="12"/>
  <c r="BE109" i="12"/>
  <c r="BB137" i="12"/>
  <c r="BB52" i="12"/>
  <c r="BB113" i="12"/>
  <c r="BE125" i="12"/>
  <c r="AZ125" i="12"/>
  <c r="B125" i="21" s="1"/>
  <c r="BF66" i="12"/>
  <c r="AZ139" i="12"/>
  <c r="B139" i="21" s="1"/>
  <c r="BB61" i="12"/>
  <c r="BB104" i="12"/>
  <c r="AZ58" i="12"/>
  <c r="B58" i="21" s="1"/>
  <c r="AZ116" i="12"/>
  <c r="B116" i="21" s="1"/>
  <c r="AZ124" i="12"/>
  <c r="B124" i="21" s="1"/>
  <c r="AZ70" i="12"/>
  <c r="B70" i="21" s="1"/>
  <c r="BF47" i="12"/>
  <c r="AZ89" i="12"/>
  <c r="B89" i="21" s="1"/>
  <c r="BB69" i="12"/>
  <c r="BB67" i="12"/>
  <c r="BI78" i="12" s="1"/>
  <c r="BB121" i="12"/>
  <c r="AZ132" i="12"/>
  <c r="B132" i="21" s="1"/>
  <c r="BF69" i="12"/>
  <c r="BB84" i="12"/>
  <c r="BD49" i="12"/>
  <c r="BF38" i="12"/>
  <c r="BB33" i="12"/>
  <c r="BD81" i="12"/>
  <c r="BB70" i="12"/>
  <c r="AZ18" i="12"/>
  <c r="B18" i="21" s="1"/>
  <c r="BD121" i="12"/>
  <c r="AZ146" i="12"/>
  <c r="B146" i="21" s="1"/>
  <c r="BD4" i="12"/>
  <c r="BB42" i="12"/>
  <c r="AZ22" i="12"/>
  <c r="B22" i="21" s="1"/>
  <c r="AZ6" i="12"/>
  <c r="B6" i="21" s="1"/>
  <c r="AZ62" i="12"/>
  <c r="B62" i="21" s="1"/>
  <c r="BF89" i="12"/>
  <c r="AZ141" i="12"/>
  <c r="B141" i="21" s="1"/>
  <c r="AZ93" i="12"/>
  <c r="B93" i="21" s="1"/>
  <c r="BF37" i="12"/>
  <c r="BB130" i="12"/>
  <c r="BF150" i="12"/>
  <c r="BB54" i="12"/>
  <c r="AZ122" i="12"/>
  <c r="B122" i="21" s="1"/>
  <c r="BB139" i="12"/>
  <c r="AZ105" i="12"/>
  <c r="B105" i="21" s="1"/>
  <c r="BF121" i="12"/>
  <c r="AZ144" i="12"/>
  <c r="B144" i="21" s="1"/>
  <c r="BD153" i="12"/>
  <c r="AZ97" i="12"/>
  <c r="B97" i="21" s="1"/>
  <c r="AZ90" i="12"/>
  <c r="B90" i="21" s="1"/>
  <c r="AZ151" i="12"/>
  <c r="B151" i="21" s="1"/>
  <c r="BB95" i="12"/>
  <c r="BF133" i="12"/>
  <c r="BB146" i="12"/>
  <c r="BF155" i="12"/>
  <c r="BF80" i="12"/>
  <c r="BF104" i="12"/>
  <c r="BE142" i="12"/>
  <c r="BB19" i="12"/>
  <c r="AZ17" i="12"/>
  <c r="B17" i="21" s="1"/>
  <c r="BB48" i="12"/>
  <c r="BE73" i="12"/>
  <c r="BA137" i="12"/>
  <c r="BE63" i="12"/>
  <c r="BB44" i="12"/>
  <c r="BB99" i="12"/>
  <c r="BB6" i="12"/>
  <c r="BE86" i="12"/>
  <c r="BB15" i="12"/>
  <c r="AZ147" i="12"/>
  <c r="B147" i="21" s="1"/>
  <c r="BE146" i="12"/>
  <c r="AZ67" i="12"/>
  <c r="B67" i="21" s="1"/>
  <c r="BD82" i="12"/>
  <c r="BD87" i="12"/>
  <c r="BE127" i="12"/>
  <c r="BB142" i="12"/>
  <c r="AZ134" i="12"/>
  <c r="B134" i="21" s="1"/>
  <c r="BE130" i="12"/>
  <c r="BB116" i="12"/>
  <c r="BA96" i="12"/>
  <c r="BB63" i="12"/>
  <c r="BB74" i="12"/>
  <c r="BD69" i="12"/>
  <c r="BB80" i="12"/>
  <c r="BD67" i="12"/>
  <c r="BK78" i="12" s="1"/>
  <c r="AZ73" i="12"/>
  <c r="B73" i="21" s="1"/>
  <c r="BB79" i="12"/>
  <c r="BB147" i="12"/>
  <c r="BD124" i="12"/>
  <c r="AZ48" i="12"/>
  <c r="B48" i="21" s="1"/>
  <c r="BD18" i="12"/>
  <c r="AZ92" i="12"/>
  <c r="B92" i="21" s="1"/>
  <c r="AZ94" i="12"/>
  <c r="B94" i="21" s="1"/>
  <c r="BF59" i="12"/>
  <c r="AZ40" i="12"/>
  <c r="B40" i="21" s="1"/>
  <c r="BB25" i="12"/>
  <c r="BB77" i="12"/>
  <c r="AZ99" i="12"/>
  <c r="B99" i="21" s="1"/>
  <c r="BB17" i="12"/>
  <c r="BD60" i="12"/>
  <c r="BB98" i="12"/>
  <c r="BB26" i="12"/>
  <c r="BB82" i="12"/>
  <c r="BD14" i="12"/>
  <c r="BB89" i="12"/>
  <c r="BB127" i="12"/>
  <c r="AZ128" i="12"/>
  <c r="B128" i="21" s="1"/>
  <c r="BF7" i="12"/>
  <c r="BB96" i="12"/>
  <c r="BD157" i="12"/>
  <c r="BF125" i="12"/>
  <c r="BB143" i="12"/>
  <c r="AZ84" i="12"/>
  <c r="B84" i="21" s="1"/>
  <c r="AZ138" i="12"/>
  <c r="B138" i="21" s="1"/>
  <c r="AZ98" i="12"/>
  <c r="B98" i="21" s="1"/>
  <c r="BD133" i="12"/>
  <c r="AZ145" i="12"/>
  <c r="B145" i="21" s="1"/>
  <c r="AZ106" i="12"/>
  <c r="B106" i="21" s="1"/>
  <c r="BB106" i="12"/>
  <c r="BA152" i="12"/>
  <c r="BA51" i="12"/>
  <c r="BD73" i="12"/>
  <c r="BB156" i="12"/>
  <c r="AZ45" i="12"/>
  <c r="B45" i="21" s="1"/>
  <c r="AZ148" i="12"/>
  <c r="B148" i="21" s="1"/>
  <c r="BE134" i="12"/>
  <c r="BA101" i="12"/>
  <c r="BD66" i="12"/>
  <c r="BD94" i="12"/>
  <c r="BB40" i="12"/>
  <c r="BF74" i="12"/>
  <c r="BD56" i="12"/>
  <c r="BA123" i="12"/>
  <c r="BB65" i="12"/>
  <c r="BB97" i="12"/>
  <c r="AZ59" i="12"/>
  <c r="B59" i="21" s="1"/>
  <c r="BA156" i="12"/>
  <c r="BB4" i="12"/>
  <c r="BD77" i="12"/>
  <c r="BB83" i="12"/>
  <c r="BB122" i="12"/>
  <c r="AZ137" i="12"/>
  <c r="B137" i="21" s="1"/>
  <c r="AZ103" i="12"/>
  <c r="B103" i="21" s="1"/>
  <c r="BB152" i="12"/>
  <c r="AZ149" i="12"/>
  <c r="B149" i="21" s="1"/>
  <c r="AZ155" i="12"/>
  <c r="B155" i="21" s="1"/>
  <c r="BD114" i="12"/>
  <c r="BA74" i="12"/>
  <c r="BD92" i="12"/>
  <c r="AZ54" i="12"/>
  <c r="B54" i="21" s="1"/>
  <c r="BB39" i="12"/>
  <c r="BB101" i="12"/>
  <c r="AZ107" i="12"/>
  <c r="B107" i="21" s="1"/>
  <c r="BB134" i="12"/>
  <c r="AZ47" i="12"/>
  <c r="B47" i="21" s="1"/>
  <c r="BD102" i="12"/>
  <c r="BB105" i="12"/>
  <c r="BD10" i="12"/>
  <c r="BB36" i="12"/>
  <c r="AZ25" i="12"/>
  <c r="B25" i="21" s="1"/>
  <c r="BB49" i="12"/>
  <c r="AZ32" i="12"/>
  <c r="B32" i="21" s="1"/>
  <c r="BD35" i="12"/>
  <c r="BF6" i="12"/>
  <c r="BD19" i="12"/>
  <c r="BB24" i="12"/>
  <c r="AZ11" i="12"/>
  <c r="B11" i="21" s="1"/>
  <c r="BB86" i="12"/>
  <c r="BB27" i="12"/>
  <c r="AZ123" i="12"/>
  <c r="B123" i="21" s="1"/>
  <c r="BB144" i="12"/>
  <c r="AZ143" i="12"/>
  <c r="B143" i="21" s="1"/>
  <c r="AZ12" i="12"/>
  <c r="B12" i="21" s="1"/>
  <c r="BB21" i="12"/>
  <c r="BD113" i="12"/>
  <c r="BF65" i="12"/>
  <c r="AZ95" i="12"/>
  <c r="B95" i="21" s="1"/>
  <c r="AZ42" i="12"/>
  <c r="B42" i="21" s="1"/>
  <c r="BD9" i="12"/>
  <c r="BB131" i="12"/>
  <c r="BF101" i="12"/>
  <c r="BD141" i="12"/>
  <c r="BF34" i="12"/>
  <c r="BF142" i="12"/>
  <c r="BA141" i="12"/>
  <c r="AZ10" i="12"/>
  <c r="B10" i="21" s="1"/>
  <c r="AZ55" i="12"/>
  <c r="B55" i="21" s="1"/>
  <c r="BB85" i="12"/>
  <c r="BE68" i="12"/>
  <c r="BB92" i="12"/>
  <c r="BA76" i="12"/>
  <c r="BE106" i="12"/>
  <c r="BE70" i="12"/>
  <c r="BB5" i="12"/>
  <c r="BD22" i="12"/>
  <c r="BA88" i="12"/>
  <c r="BA109" i="12"/>
  <c r="BB132" i="12"/>
  <c r="BA146" i="12"/>
  <c r="BD71" i="12"/>
  <c r="BD117" i="12"/>
  <c r="BA20" i="12"/>
  <c r="BB109" i="12"/>
  <c r="BA128" i="12"/>
  <c r="BC4" i="12"/>
  <c r="BC87" i="12"/>
  <c r="BC20" i="12"/>
  <c r="BC7" i="12"/>
  <c r="BC45" i="12"/>
  <c r="BC50" i="12"/>
  <c r="BC97" i="12"/>
  <c r="BC143" i="12"/>
  <c r="BF44" i="12"/>
  <c r="BC31" i="12"/>
  <c r="BC128" i="12"/>
  <c r="BF11" i="12"/>
  <c r="BF58" i="12"/>
  <c r="BC156" i="12"/>
  <c r="BF36" i="12"/>
  <c r="BC15" i="12"/>
  <c r="BF33" i="12"/>
  <c r="BC120" i="12"/>
  <c r="BF61" i="12"/>
  <c r="BF30" i="12"/>
  <c r="BF94" i="12"/>
  <c r="BC8" i="12"/>
  <c r="BF72" i="12"/>
  <c r="BF136" i="12"/>
  <c r="BF64" i="12"/>
  <c r="BF14" i="12"/>
  <c r="BF70" i="12"/>
  <c r="BF29" i="12"/>
  <c r="BF21" i="12"/>
  <c r="BC68" i="12"/>
  <c r="BC36" i="12"/>
  <c r="BF49" i="12"/>
  <c r="BC110" i="12"/>
  <c r="BC70" i="12"/>
  <c r="BD25" i="12"/>
  <c r="BF106" i="12"/>
  <c r="BC86" i="12"/>
  <c r="BF41" i="12"/>
  <c r="BF157" i="12"/>
  <c r="BC23" i="12"/>
  <c r="BC132" i="12"/>
  <c r="BF131" i="12"/>
  <c r="BC113" i="12"/>
  <c r="BF149" i="12"/>
  <c r="BF156" i="12"/>
  <c r="BF141" i="12"/>
  <c r="BC32" i="12"/>
  <c r="BD103" i="12"/>
  <c r="BD97" i="12"/>
  <c r="BD136" i="12"/>
  <c r="BC79" i="12"/>
  <c r="BC96" i="12"/>
  <c r="BD16" i="12"/>
  <c r="BD101" i="12"/>
  <c r="BC37" i="12"/>
  <c r="BC152" i="12"/>
  <c r="BD51" i="12"/>
  <c r="BF63" i="12"/>
  <c r="BD29" i="12"/>
  <c r="BF68" i="12"/>
  <c r="BA3" i="12"/>
  <c r="BF45" i="12"/>
  <c r="BF85" i="12"/>
  <c r="BD74" i="12"/>
  <c r="BF60" i="12"/>
  <c r="BD54" i="12"/>
  <c r="BF15" i="12"/>
  <c r="BF35" i="12"/>
  <c r="BC98" i="12"/>
  <c r="BC141" i="12"/>
  <c r="BA82" i="12"/>
  <c r="BA14" i="12"/>
  <c r="BC103" i="12"/>
  <c r="BF113" i="12"/>
  <c r="BD88" i="12"/>
  <c r="BD107" i="12"/>
  <c r="AZ142" i="12"/>
  <c r="B142" i="21" s="1"/>
  <c r="BF151" i="12"/>
  <c r="BD125" i="12"/>
  <c r="BE140" i="12"/>
  <c r="BC24" i="12"/>
  <c r="BC5" i="12"/>
  <c r="BC82" i="12"/>
  <c r="BC16" i="12"/>
  <c r="BC44" i="12"/>
  <c r="BC138" i="12"/>
  <c r="BC71" i="12"/>
  <c r="BC74" i="12"/>
  <c r="BC108" i="12"/>
  <c r="BC92" i="12"/>
  <c r="BC111" i="12"/>
  <c r="BC105" i="12"/>
  <c r="BC48" i="12"/>
  <c r="BC151" i="12"/>
  <c r="BF146" i="12"/>
  <c r="BF2" i="12"/>
  <c r="BC129" i="12"/>
  <c r="BC52" i="12"/>
  <c r="BC26" i="12"/>
  <c r="BC89" i="12"/>
  <c r="BC73" i="12"/>
  <c r="BC155" i="12"/>
  <c r="BC148" i="12"/>
  <c r="BC125" i="12"/>
  <c r="BC85" i="12"/>
  <c r="BC69" i="12"/>
  <c r="BC21" i="12"/>
  <c r="BC13" i="12"/>
  <c r="BC77" i="12"/>
  <c r="BC47" i="12"/>
  <c r="BC60" i="12"/>
  <c r="BF67" i="12"/>
  <c r="BC55" i="12"/>
  <c r="BF138" i="12"/>
  <c r="BC149" i="12"/>
  <c r="BF134" i="12"/>
  <c r="BC109" i="12"/>
  <c r="BC65" i="12"/>
  <c r="BC72" i="12"/>
  <c r="BC54" i="12"/>
  <c r="BC38" i="12"/>
  <c r="BC59" i="12"/>
  <c r="BC18" i="12"/>
  <c r="BC115" i="12"/>
  <c r="BC121" i="12"/>
  <c r="BC57" i="12"/>
  <c r="BC145" i="12"/>
  <c r="BC147" i="12"/>
  <c r="BC6" i="12"/>
  <c r="BC80" i="12"/>
  <c r="BC2" i="12"/>
  <c r="BF129" i="12"/>
  <c r="BF23" i="12"/>
  <c r="BF25" i="12"/>
  <c r="BC118" i="12"/>
  <c r="BC34" i="12"/>
  <c r="BC53" i="12"/>
  <c r="BC51" i="12"/>
  <c r="BC10" i="12"/>
  <c r="BC25" i="12"/>
  <c r="BC28" i="12"/>
  <c r="BC63" i="12"/>
  <c r="BC153" i="12"/>
  <c r="BC104" i="12"/>
  <c r="BC137" i="12"/>
  <c r="BC119" i="12"/>
  <c r="BC140" i="12"/>
  <c r="BC90" i="12"/>
  <c r="BC30" i="12"/>
  <c r="BC100" i="12"/>
  <c r="BC94" i="12"/>
  <c r="BC29" i="12"/>
  <c r="BC106" i="12"/>
  <c r="BC58" i="12"/>
  <c r="BC101" i="12"/>
  <c r="BC102" i="12"/>
  <c r="BF92" i="12"/>
  <c r="BF76" i="12"/>
  <c r="BF147" i="12"/>
  <c r="BF71" i="12"/>
  <c r="BC17" i="12"/>
  <c r="BF24" i="12"/>
  <c r="BF73" i="12"/>
  <c r="BC9" i="12"/>
  <c r="BF16" i="12"/>
  <c r="BC81" i="12"/>
  <c r="BF81" i="12"/>
  <c r="BC3" i="12"/>
  <c r="BC67" i="12"/>
  <c r="BC134" i="12"/>
  <c r="BF83" i="12"/>
  <c r="BF20" i="12"/>
  <c r="BC43" i="12"/>
  <c r="BC99" i="12"/>
  <c r="BC91" i="12"/>
  <c r="BF10" i="12"/>
  <c r="BC93" i="12"/>
  <c r="BD64" i="12"/>
  <c r="BD2" i="12"/>
  <c r="BC133" i="12"/>
  <c r="BC116" i="12"/>
  <c r="BD140" i="12"/>
  <c r="BF130" i="12"/>
  <c r="BC135" i="12"/>
  <c r="BD43" i="12"/>
  <c r="BC154" i="12"/>
  <c r="BD149" i="12"/>
  <c r="BC124" i="12"/>
  <c r="BF128" i="12"/>
  <c r="BF139" i="12"/>
  <c r="BD132" i="12"/>
  <c r="BC144" i="12"/>
  <c r="BD47" i="12"/>
  <c r="BC22" i="12"/>
  <c r="BE114" i="12"/>
  <c r="BD89" i="12"/>
  <c r="BF116" i="12"/>
  <c r="BC41" i="12"/>
  <c r="BD24" i="12"/>
  <c r="BE80" i="12"/>
  <c r="AZ153" i="12"/>
  <c r="B153" i="21" s="1"/>
  <c r="BC33" i="12"/>
  <c r="BD8" i="12"/>
  <c r="AZ27" i="12"/>
  <c r="B27" i="21" s="1"/>
  <c r="BF107" i="12"/>
  <c r="BE81" i="12"/>
  <c r="AZ37" i="12"/>
  <c r="B37" i="21" s="1"/>
  <c r="BA148" i="12"/>
  <c r="BF111" i="12"/>
  <c r="BC126" i="12"/>
  <c r="BF112" i="12"/>
  <c r="BC131" i="12"/>
  <c r="BC136" i="12"/>
  <c r="AZ120" i="12"/>
  <c r="B120" i="21" s="1"/>
  <c r="AZ9" i="12"/>
  <c r="B9" i="21" s="1"/>
  <c r="AZ68" i="12"/>
  <c r="B68" i="21" s="1"/>
  <c r="BF50" i="12"/>
  <c r="BC157" i="12"/>
  <c r="AZ57" i="12"/>
  <c r="B57" i="21" s="1"/>
  <c r="BC12" i="12"/>
  <c r="AZ74" i="12"/>
  <c r="B74" i="21" s="1"/>
  <c r="BC117" i="12"/>
  <c r="BC83" i="12"/>
  <c r="BC114" i="12"/>
  <c r="BC75" i="12"/>
  <c r="BF91" i="12"/>
  <c r="BC142" i="12"/>
  <c r="BC76" i="12"/>
  <c r="BF18" i="12"/>
  <c r="BF86" i="12"/>
  <c r="BF12" i="12"/>
  <c r="BD52" i="12"/>
  <c r="BC35" i="12"/>
  <c r="BD11" i="12"/>
  <c r="BC27" i="12"/>
  <c r="BD3" i="12"/>
  <c r="BF19" i="12"/>
  <c r="BC14" i="12"/>
  <c r="BD142" i="12"/>
  <c r="BC78" i="12"/>
  <c r="BD112" i="12"/>
  <c r="BC88" i="12"/>
  <c r="BD130" i="12"/>
  <c r="BD144" i="12"/>
  <c r="BF109" i="12"/>
  <c r="BF97" i="12"/>
  <c r="BC84" i="12"/>
  <c r="BD100" i="12"/>
  <c r="BE116" i="12"/>
  <c r="BD145" i="12"/>
  <c r="BF127" i="12"/>
  <c r="BA2" i="12"/>
  <c r="BC95" i="12"/>
  <c r="BE36" i="12"/>
  <c r="BD108" i="12"/>
  <c r="BA149" i="12"/>
  <c r="BE52" i="12"/>
  <c r="BE157" i="12"/>
  <c r="BA19" i="12"/>
  <c r="BA50" i="12"/>
  <c r="BC64" i="12"/>
  <c r="BC49" i="12"/>
  <c r="BD39" i="12"/>
  <c r="BF123" i="12"/>
  <c r="AZ13" i="12"/>
  <c r="B13" i="21" s="1"/>
  <c r="BC127" i="12"/>
  <c r="AZ85" i="12"/>
  <c r="B85" i="21" s="1"/>
  <c r="BD50" i="12"/>
  <c r="BF40" i="12"/>
  <c r="BD13" i="12"/>
  <c r="BD33" i="12"/>
  <c r="BF96" i="12"/>
  <c r="BC40" i="12"/>
  <c r="AZ140" i="12"/>
  <c r="B140" i="21" s="1"/>
  <c r="BD42" i="12"/>
  <c r="BF26" i="12"/>
  <c r="BE42" i="12"/>
  <c r="AZ117" i="12"/>
  <c r="B117" i="21" s="1"/>
  <c r="BA92" i="12"/>
  <c r="BC61" i="12"/>
  <c r="AZ21" i="12"/>
  <c r="B21" i="21" s="1"/>
  <c r="BE149" i="12"/>
  <c r="AZ157" i="12"/>
  <c r="B157" i="21" s="1"/>
  <c r="BC139" i="12"/>
  <c r="BF132" i="12"/>
  <c r="BF77" i="12"/>
  <c r="BC122" i="12"/>
  <c r="BD148" i="12"/>
  <c r="BD46" i="12"/>
  <c r="BA111" i="12"/>
  <c r="BE120" i="12"/>
  <c r="BC19" i="12"/>
  <c r="BF3" i="12"/>
  <c r="BC150" i="12"/>
  <c r="BF124" i="12"/>
  <c r="BC11" i="12"/>
  <c r="BD84" i="12"/>
  <c r="BD15" i="12"/>
  <c r="BD85" i="12"/>
  <c r="BD151" i="12"/>
  <c r="BF28" i="12"/>
  <c r="BF17" i="12"/>
  <c r="BC112" i="12"/>
  <c r="BD127" i="12"/>
  <c r="BD40" i="12"/>
  <c r="BF22" i="12"/>
  <c r="BF78" i="12"/>
  <c r="BF4" i="12"/>
  <c r="BD44" i="12"/>
  <c r="BD36" i="12"/>
  <c r="BF52" i="12"/>
  <c r="BC56" i="12"/>
  <c r="BD37" i="12"/>
  <c r="BC46" i="12"/>
  <c r="BD147" i="12"/>
  <c r="BD154" i="12"/>
  <c r="BD139" i="12"/>
  <c r="BF55" i="12"/>
  <c r="BD61" i="12"/>
  <c r="BE153" i="12"/>
  <c r="BD131" i="12"/>
  <c r="BD138" i="12"/>
  <c r="BF122" i="12"/>
  <c r="BD75" i="12"/>
  <c r="BE150" i="12"/>
  <c r="BC66" i="12"/>
  <c r="BC107" i="12"/>
  <c r="BA125" i="12"/>
  <c r="BA54" i="12"/>
  <c r="BE131" i="12"/>
  <c r="AZ3" i="12"/>
  <c r="B3" i="21" s="1"/>
  <c r="BA127" i="12"/>
  <c r="BD156" i="12"/>
  <c r="BE38" i="12"/>
  <c r="BE139" i="12"/>
  <c r="BA67" i="12"/>
  <c r="BA10" i="12"/>
  <c r="AZ127" i="12"/>
  <c r="B127" i="21" s="1"/>
  <c r="BF145" i="12"/>
  <c r="BF108" i="12"/>
  <c r="AZ102" i="12"/>
  <c r="B102" i="21" s="1"/>
  <c r="BD38" i="12"/>
  <c r="BF135" i="12"/>
  <c r="BA69" i="12"/>
  <c r="BC62" i="12"/>
  <c r="BD126" i="12"/>
  <c r="BD58" i="12"/>
  <c r="BC39" i="12"/>
  <c r="BF51" i="12"/>
  <c r="BD83" i="12"/>
  <c r="BA103" i="12"/>
  <c r="BE59" i="12"/>
  <c r="BA53" i="12"/>
  <c r="BD65" i="12"/>
  <c r="BF31" i="12"/>
  <c r="BE46" i="12"/>
  <c r="BE107" i="12"/>
  <c r="BE64" i="12"/>
  <c r="AZ111" i="12"/>
  <c r="B111" i="21" s="1"/>
  <c r="BE51" i="12"/>
  <c r="BC42" i="12"/>
  <c r="BA126" i="12"/>
  <c r="BD17" i="12"/>
  <c r="BF9" i="12"/>
  <c r="BA124" i="12"/>
  <c r="BD21" i="12"/>
  <c r="BA133" i="12"/>
  <c r="BF56" i="12"/>
  <c r="BD79" i="12"/>
  <c r="BA151" i="12"/>
  <c r="BF43" i="12"/>
  <c r="AZ39" i="12"/>
  <c r="B39" i="21" s="1"/>
  <c r="BC146" i="12"/>
  <c r="AV78" i="11"/>
  <c r="AX78" i="11"/>
  <c r="AP9" i="11"/>
  <c r="F9" i="20" s="1"/>
  <c r="AP17" i="11"/>
  <c r="F17" i="20" s="1"/>
  <c r="AP25" i="11"/>
  <c r="F25" i="20" s="1"/>
  <c r="AP33" i="11"/>
  <c r="F33" i="20" s="1"/>
  <c r="AP41" i="11"/>
  <c r="F41" i="20" s="1"/>
  <c r="AP49" i="11"/>
  <c r="F49" i="20" s="1"/>
  <c r="AP57" i="11"/>
  <c r="F57" i="20" s="1"/>
  <c r="AP65" i="11"/>
  <c r="F65" i="20" s="1"/>
  <c r="AP73" i="11"/>
  <c r="F73" i="20" s="1"/>
  <c r="AP81" i="11"/>
  <c r="F81" i="20" s="1"/>
  <c r="AP89" i="11"/>
  <c r="F89" i="20" s="1"/>
  <c r="AP97" i="11"/>
  <c r="F97" i="20" s="1"/>
  <c r="AP8" i="11"/>
  <c r="F8" i="20" s="1"/>
  <c r="AP16" i="11"/>
  <c r="F16" i="20" s="1"/>
  <c r="AP24" i="11"/>
  <c r="F24" i="20" s="1"/>
  <c r="AP32" i="11"/>
  <c r="F32" i="20" s="1"/>
  <c r="AP40" i="11"/>
  <c r="F40" i="20" s="1"/>
  <c r="AP48" i="11"/>
  <c r="F48" i="20" s="1"/>
  <c r="AP56" i="11"/>
  <c r="F56" i="20" s="1"/>
  <c r="AP64" i="11"/>
  <c r="F64" i="20" s="1"/>
  <c r="AP72" i="11"/>
  <c r="F72" i="20" s="1"/>
  <c r="AP80" i="11"/>
  <c r="F80" i="20" s="1"/>
  <c r="AP88" i="11"/>
  <c r="F88" i="20" s="1"/>
  <c r="AP96" i="11"/>
  <c r="F96" i="20" s="1"/>
  <c r="AP7" i="11"/>
  <c r="F7" i="20" s="1"/>
  <c r="AP15" i="11"/>
  <c r="F15" i="20" s="1"/>
  <c r="AP23" i="11"/>
  <c r="F23" i="20" s="1"/>
  <c r="AP31" i="11"/>
  <c r="F31" i="20" s="1"/>
  <c r="AP39" i="11"/>
  <c r="F39" i="20" s="1"/>
  <c r="AP47" i="11"/>
  <c r="F47" i="20" s="1"/>
  <c r="AP55" i="11"/>
  <c r="F55" i="20" s="1"/>
  <c r="AP63" i="11"/>
  <c r="F63" i="20" s="1"/>
  <c r="AP71" i="11"/>
  <c r="F71" i="20" s="1"/>
  <c r="AP79" i="11"/>
  <c r="F79" i="20" s="1"/>
  <c r="AP87" i="11"/>
  <c r="F87" i="20" s="1"/>
  <c r="AP95" i="11"/>
  <c r="F95" i="20" s="1"/>
  <c r="AP3" i="11"/>
  <c r="F3" i="20" s="1"/>
  <c r="AP11" i="11"/>
  <c r="F11" i="20" s="1"/>
  <c r="AP19" i="11"/>
  <c r="F19" i="20" s="1"/>
  <c r="AP27" i="11"/>
  <c r="F27" i="20" s="1"/>
  <c r="AP35" i="11"/>
  <c r="F35" i="20" s="1"/>
  <c r="AP43" i="11"/>
  <c r="F43" i="20" s="1"/>
  <c r="AP51" i="11"/>
  <c r="F51" i="20" s="1"/>
  <c r="AP59" i="11"/>
  <c r="F59" i="20" s="1"/>
  <c r="AP67" i="11"/>
  <c r="F67" i="20" s="1"/>
  <c r="AP75" i="11"/>
  <c r="F75" i="20" s="1"/>
  <c r="AP83" i="11"/>
  <c r="F83" i="20" s="1"/>
  <c r="AP91" i="11"/>
  <c r="F91" i="20" s="1"/>
  <c r="AP99" i="11"/>
  <c r="F99" i="20" s="1"/>
  <c r="AP18" i="11"/>
  <c r="F18" i="20" s="1"/>
  <c r="AP34" i="11"/>
  <c r="F34" i="20" s="1"/>
  <c r="AP50" i="11"/>
  <c r="F50" i="20" s="1"/>
  <c r="AP66" i="11"/>
  <c r="F66" i="20" s="1"/>
  <c r="AP82" i="11"/>
  <c r="F82" i="20" s="1"/>
  <c r="AP98" i="11"/>
  <c r="F98" i="20" s="1"/>
  <c r="AP101" i="11"/>
  <c r="F101" i="20" s="1"/>
  <c r="AP109" i="11"/>
  <c r="F109" i="20" s="1"/>
  <c r="AP117" i="11"/>
  <c r="F117" i="20" s="1"/>
  <c r="AP125" i="11"/>
  <c r="F125" i="20" s="1"/>
  <c r="AP133" i="11"/>
  <c r="F133" i="20" s="1"/>
  <c r="AP141" i="11"/>
  <c r="F141" i="20" s="1"/>
  <c r="AP149" i="11"/>
  <c r="F149" i="20" s="1"/>
  <c r="AP14" i="11"/>
  <c r="F14" i="20" s="1"/>
  <c r="AP30" i="11"/>
  <c r="F30" i="20" s="1"/>
  <c r="AP46" i="11"/>
  <c r="F46" i="20" s="1"/>
  <c r="AP62" i="11"/>
  <c r="F62" i="20" s="1"/>
  <c r="AP78" i="11"/>
  <c r="F78" i="20" s="1"/>
  <c r="AP94" i="11"/>
  <c r="F94" i="20" s="1"/>
  <c r="AP100" i="11"/>
  <c r="F100" i="20" s="1"/>
  <c r="AP108" i="11"/>
  <c r="F108" i="20" s="1"/>
  <c r="AP116" i="11"/>
  <c r="F116" i="20" s="1"/>
  <c r="AP124" i="11"/>
  <c r="F124" i="20" s="1"/>
  <c r="AP132" i="11"/>
  <c r="F132" i="20" s="1"/>
  <c r="AP140" i="11"/>
  <c r="F140" i="20" s="1"/>
  <c r="AP148" i="11"/>
  <c r="F148" i="20" s="1"/>
  <c r="AP5" i="11"/>
  <c r="F5" i="20" s="1"/>
  <c r="AP21" i="11"/>
  <c r="F21" i="20" s="1"/>
  <c r="AP37" i="11"/>
  <c r="F37" i="20" s="1"/>
  <c r="AP53" i="11"/>
  <c r="F53" i="20" s="1"/>
  <c r="AP69" i="11"/>
  <c r="F69" i="20" s="1"/>
  <c r="AP85" i="11"/>
  <c r="F85" i="20" s="1"/>
  <c r="AP107" i="11"/>
  <c r="F107" i="20" s="1"/>
  <c r="AP115" i="11"/>
  <c r="F115" i="20" s="1"/>
  <c r="AP123" i="11"/>
  <c r="F123" i="20" s="1"/>
  <c r="AP131" i="11"/>
  <c r="F131" i="20" s="1"/>
  <c r="AP139" i="11"/>
  <c r="F139" i="20" s="1"/>
  <c r="AP147" i="11"/>
  <c r="F147" i="20" s="1"/>
  <c r="AP4" i="11"/>
  <c r="F4" i="20" s="1"/>
  <c r="AP20" i="11"/>
  <c r="F20" i="20" s="1"/>
  <c r="AP36" i="11"/>
  <c r="F36" i="20" s="1"/>
  <c r="AP52" i="11"/>
  <c r="F52" i="20" s="1"/>
  <c r="AP68" i="11"/>
  <c r="F68" i="20" s="1"/>
  <c r="AP84" i="11"/>
  <c r="F84" i="20" s="1"/>
  <c r="AP102" i="11"/>
  <c r="F102" i="20" s="1"/>
  <c r="AP110" i="11"/>
  <c r="F110" i="20" s="1"/>
  <c r="AP118" i="11"/>
  <c r="F118" i="20" s="1"/>
  <c r="AP126" i="11"/>
  <c r="F126" i="20" s="1"/>
  <c r="AP134" i="11"/>
  <c r="F134" i="20" s="1"/>
  <c r="AP142" i="11"/>
  <c r="F142" i="20" s="1"/>
  <c r="AP29" i="11"/>
  <c r="F29" i="20" s="1"/>
  <c r="AP61" i="11"/>
  <c r="F61" i="20" s="1"/>
  <c r="AP93" i="11"/>
  <c r="F93" i="20" s="1"/>
  <c r="AP103" i="11"/>
  <c r="F103" i="20" s="1"/>
  <c r="AP119" i="11"/>
  <c r="F119" i="20" s="1"/>
  <c r="AP135" i="11"/>
  <c r="F135" i="20" s="1"/>
  <c r="AP156" i="11"/>
  <c r="F156" i="20" s="1"/>
  <c r="AP104" i="11"/>
  <c r="F104" i="20" s="1"/>
  <c r="AP12" i="11"/>
  <c r="F12" i="20" s="1"/>
  <c r="AP44" i="11"/>
  <c r="F44" i="20" s="1"/>
  <c r="AP76" i="11"/>
  <c r="F76" i="20" s="1"/>
  <c r="AP106" i="11"/>
  <c r="F106" i="20" s="1"/>
  <c r="AP122" i="11"/>
  <c r="F122" i="20" s="1"/>
  <c r="AP138" i="11"/>
  <c r="F138" i="20" s="1"/>
  <c r="AP155" i="11"/>
  <c r="F155" i="20" s="1"/>
  <c r="AP26" i="11"/>
  <c r="F26" i="20" s="1"/>
  <c r="AP58" i="11"/>
  <c r="F58" i="20" s="1"/>
  <c r="AP90" i="11"/>
  <c r="F90" i="20" s="1"/>
  <c r="AP113" i="11"/>
  <c r="F113" i="20" s="1"/>
  <c r="AP129" i="11"/>
  <c r="F129" i="20" s="1"/>
  <c r="AP145" i="11"/>
  <c r="F145" i="20" s="1"/>
  <c r="AP154" i="11"/>
  <c r="F154" i="20" s="1"/>
  <c r="AP22" i="11"/>
  <c r="F22" i="20" s="1"/>
  <c r="AP54" i="11"/>
  <c r="F54" i="20" s="1"/>
  <c r="AP86" i="11"/>
  <c r="F86" i="20" s="1"/>
  <c r="AP120" i="11"/>
  <c r="F120" i="20" s="1"/>
  <c r="AP136" i="11"/>
  <c r="F136" i="20" s="1"/>
  <c r="AP153" i="11"/>
  <c r="F153" i="20" s="1"/>
  <c r="AP13" i="11"/>
  <c r="F13" i="20" s="1"/>
  <c r="AP45" i="11"/>
  <c r="F45" i="20" s="1"/>
  <c r="AP77" i="11"/>
  <c r="F77" i="20" s="1"/>
  <c r="AP111" i="11"/>
  <c r="F111" i="20" s="1"/>
  <c r="AP127" i="11"/>
  <c r="F127" i="20" s="1"/>
  <c r="AP143" i="11"/>
  <c r="F143" i="20" s="1"/>
  <c r="AP152" i="11"/>
  <c r="F152" i="20" s="1"/>
  <c r="AP2" i="11"/>
  <c r="F2" i="20" s="1"/>
  <c r="AP28" i="11"/>
  <c r="F28" i="20" s="1"/>
  <c r="AP60" i="11"/>
  <c r="F60" i="20" s="1"/>
  <c r="AP92" i="11"/>
  <c r="F92" i="20" s="1"/>
  <c r="AP114" i="11"/>
  <c r="F114" i="20" s="1"/>
  <c r="AP130" i="11"/>
  <c r="F130" i="20" s="1"/>
  <c r="AP146" i="11"/>
  <c r="F146" i="20" s="1"/>
  <c r="AP151" i="11"/>
  <c r="F151" i="20" s="1"/>
  <c r="AP10" i="11"/>
  <c r="F10" i="20" s="1"/>
  <c r="AP42" i="11"/>
  <c r="F42" i="20" s="1"/>
  <c r="AP74" i="11"/>
  <c r="F74" i="20" s="1"/>
  <c r="AP105" i="11"/>
  <c r="F105" i="20" s="1"/>
  <c r="AP121" i="11"/>
  <c r="F121" i="20" s="1"/>
  <c r="AP137" i="11"/>
  <c r="F137" i="20" s="1"/>
  <c r="AP150" i="11"/>
  <c r="F150" i="20" s="1"/>
  <c r="AP6" i="11"/>
  <c r="F6" i="20" s="1"/>
  <c r="AP38" i="11"/>
  <c r="F38" i="20" s="1"/>
  <c r="AP70" i="11"/>
  <c r="F70" i="20" s="1"/>
  <c r="AP112" i="11"/>
  <c r="F112" i="20" s="1"/>
  <c r="AP128" i="11"/>
  <c r="F128" i="20" s="1"/>
  <c r="AP144" i="11"/>
  <c r="F144" i="20" s="1"/>
  <c r="AP157" i="11"/>
  <c r="F157" i="20" s="1"/>
  <c r="AR3" i="11"/>
  <c r="H3" i="20" s="1"/>
  <c r="AR11" i="11"/>
  <c r="H11" i="20" s="1"/>
  <c r="AR19" i="11"/>
  <c r="H19" i="20" s="1"/>
  <c r="AR27" i="11"/>
  <c r="H27" i="20" s="1"/>
  <c r="AR35" i="11"/>
  <c r="H35" i="20" s="1"/>
  <c r="AR43" i="11"/>
  <c r="H43" i="20" s="1"/>
  <c r="AR51" i="11"/>
  <c r="H51" i="20" s="1"/>
  <c r="AR59" i="11"/>
  <c r="H59" i="20" s="1"/>
  <c r="AR67" i="11"/>
  <c r="H67" i="20" s="1"/>
  <c r="AR75" i="11"/>
  <c r="H75" i="20" s="1"/>
  <c r="AR83" i="11"/>
  <c r="H83" i="20" s="1"/>
  <c r="AR91" i="11"/>
  <c r="H91" i="20" s="1"/>
  <c r="AR99" i="11"/>
  <c r="H99" i="20" s="1"/>
  <c r="AR10" i="11"/>
  <c r="H10" i="20" s="1"/>
  <c r="AR18" i="11"/>
  <c r="H18" i="20" s="1"/>
  <c r="AR26" i="11"/>
  <c r="H26" i="20" s="1"/>
  <c r="AR34" i="11"/>
  <c r="H34" i="20" s="1"/>
  <c r="AR42" i="11"/>
  <c r="H42" i="20" s="1"/>
  <c r="AR50" i="11"/>
  <c r="H50" i="20" s="1"/>
  <c r="AR58" i="11"/>
  <c r="H58" i="20" s="1"/>
  <c r="AR66" i="11"/>
  <c r="H66" i="20" s="1"/>
  <c r="AR74" i="11"/>
  <c r="H74" i="20" s="1"/>
  <c r="AR82" i="11"/>
  <c r="H82" i="20" s="1"/>
  <c r="AR90" i="11"/>
  <c r="H90" i="20" s="1"/>
  <c r="AR98" i="11"/>
  <c r="H98" i="20" s="1"/>
  <c r="AR9" i="11"/>
  <c r="H9" i="20" s="1"/>
  <c r="AR17" i="11"/>
  <c r="H17" i="20" s="1"/>
  <c r="AR25" i="11"/>
  <c r="H25" i="20" s="1"/>
  <c r="AR33" i="11"/>
  <c r="H33" i="20" s="1"/>
  <c r="AR41" i="11"/>
  <c r="H41" i="20" s="1"/>
  <c r="AR49" i="11"/>
  <c r="H49" i="20" s="1"/>
  <c r="AR57" i="11"/>
  <c r="H57" i="20" s="1"/>
  <c r="AR65" i="11"/>
  <c r="H65" i="20" s="1"/>
  <c r="AR73" i="11"/>
  <c r="H73" i="20" s="1"/>
  <c r="AR81" i="11"/>
  <c r="H81" i="20" s="1"/>
  <c r="AR89" i="11"/>
  <c r="H89" i="20" s="1"/>
  <c r="AR97" i="11"/>
  <c r="H97" i="20" s="1"/>
  <c r="AR5" i="11"/>
  <c r="H5" i="20" s="1"/>
  <c r="AR13" i="11"/>
  <c r="H13" i="20" s="1"/>
  <c r="AR21" i="11"/>
  <c r="H21" i="20" s="1"/>
  <c r="AR29" i="11"/>
  <c r="H29" i="20" s="1"/>
  <c r="AR37" i="11"/>
  <c r="H37" i="20" s="1"/>
  <c r="AR45" i="11"/>
  <c r="H45" i="20" s="1"/>
  <c r="AR53" i="11"/>
  <c r="H53" i="20" s="1"/>
  <c r="AR61" i="11"/>
  <c r="H61" i="20" s="1"/>
  <c r="AR69" i="11"/>
  <c r="H69" i="20" s="1"/>
  <c r="AR77" i="11"/>
  <c r="H77" i="20" s="1"/>
  <c r="AR85" i="11"/>
  <c r="H85" i="20" s="1"/>
  <c r="AR93" i="11"/>
  <c r="H93" i="20" s="1"/>
  <c r="AR4" i="11"/>
  <c r="H4" i="20" s="1"/>
  <c r="AR20" i="11"/>
  <c r="H20" i="20" s="1"/>
  <c r="AR36" i="11"/>
  <c r="H36" i="20" s="1"/>
  <c r="AR52" i="11"/>
  <c r="H52" i="20" s="1"/>
  <c r="AR68" i="11"/>
  <c r="H68" i="20" s="1"/>
  <c r="AR84" i="11"/>
  <c r="H84" i="20" s="1"/>
  <c r="AR103" i="11"/>
  <c r="H103" i="20" s="1"/>
  <c r="AR111" i="11"/>
  <c r="H111" i="20" s="1"/>
  <c r="AR119" i="11"/>
  <c r="H119" i="20" s="1"/>
  <c r="AR127" i="11"/>
  <c r="H127" i="20" s="1"/>
  <c r="AR135" i="11"/>
  <c r="H135" i="20" s="1"/>
  <c r="AR143" i="11"/>
  <c r="H143" i="20" s="1"/>
  <c r="AR16" i="11"/>
  <c r="H16" i="20" s="1"/>
  <c r="AR32" i="11"/>
  <c r="H32" i="20" s="1"/>
  <c r="AR48" i="11"/>
  <c r="H48" i="20" s="1"/>
  <c r="AR64" i="11"/>
  <c r="H64" i="20" s="1"/>
  <c r="AR80" i="11"/>
  <c r="H80" i="20" s="1"/>
  <c r="AR96" i="11"/>
  <c r="H96" i="20" s="1"/>
  <c r="AR102" i="11"/>
  <c r="H102" i="20" s="1"/>
  <c r="AR110" i="11"/>
  <c r="H110" i="20" s="1"/>
  <c r="AR118" i="11"/>
  <c r="H118" i="20" s="1"/>
  <c r="AR126" i="11"/>
  <c r="H126" i="20" s="1"/>
  <c r="AR134" i="11"/>
  <c r="H134" i="20" s="1"/>
  <c r="AR142" i="11"/>
  <c r="H142" i="20" s="1"/>
  <c r="AR7" i="11"/>
  <c r="H7" i="20" s="1"/>
  <c r="AR23" i="11"/>
  <c r="H23" i="20" s="1"/>
  <c r="AR39" i="11"/>
  <c r="H39" i="20" s="1"/>
  <c r="AR55" i="11"/>
  <c r="H55" i="20" s="1"/>
  <c r="AR71" i="11"/>
  <c r="H71" i="20" s="1"/>
  <c r="AR87" i="11"/>
  <c r="H87" i="20" s="1"/>
  <c r="AR101" i="11"/>
  <c r="H101" i="20" s="1"/>
  <c r="AR109" i="11"/>
  <c r="H109" i="20" s="1"/>
  <c r="AR117" i="11"/>
  <c r="H117" i="20" s="1"/>
  <c r="AR125" i="11"/>
  <c r="H125" i="20" s="1"/>
  <c r="AR133" i="11"/>
  <c r="H133" i="20" s="1"/>
  <c r="AR141" i="11"/>
  <c r="H141" i="20" s="1"/>
  <c r="AR149" i="11"/>
  <c r="H149" i="20" s="1"/>
  <c r="AR6" i="11"/>
  <c r="H6" i="20" s="1"/>
  <c r="AR22" i="11"/>
  <c r="H22" i="20" s="1"/>
  <c r="AR38" i="11"/>
  <c r="H38" i="20" s="1"/>
  <c r="AR54" i="11"/>
  <c r="H54" i="20" s="1"/>
  <c r="AR70" i="11"/>
  <c r="H70" i="20" s="1"/>
  <c r="AR86" i="11"/>
  <c r="H86" i="20" s="1"/>
  <c r="AR104" i="11"/>
  <c r="H104" i="20" s="1"/>
  <c r="AR112" i="11"/>
  <c r="H112" i="20" s="1"/>
  <c r="AR120" i="11"/>
  <c r="H120" i="20" s="1"/>
  <c r="AR128" i="11"/>
  <c r="H128" i="20" s="1"/>
  <c r="AR136" i="11"/>
  <c r="H136" i="20" s="1"/>
  <c r="AR144" i="11"/>
  <c r="H144" i="20" s="1"/>
  <c r="AR15" i="11"/>
  <c r="H15" i="20" s="1"/>
  <c r="AR47" i="11"/>
  <c r="H47" i="20" s="1"/>
  <c r="AR79" i="11"/>
  <c r="H79" i="20" s="1"/>
  <c r="AR105" i="11"/>
  <c r="H105" i="20" s="1"/>
  <c r="AR121" i="11"/>
  <c r="H121" i="20" s="1"/>
  <c r="AR137" i="11"/>
  <c r="H137" i="20" s="1"/>
  <c r="AR150" i="11"/>
  <c r="H150" i="20" s="1"/>
  <c r="AR30" i="11"/>
  <c r="H30" i="20" s="1"/>
  <c r="AR62" i="11"/>
  <c r="H62" i="20" s="1"/>
  <c r="AR94" i="11"/>
  <c r="H94" i="20" s="1"/>
  <c r="AR108" i="11"/>
  <c r="H108" i="20" s="1"/>
  <c r="AR124" i="11"/>
  <c r="H124" i="20" s="1"/>
  <c r="AR140" i="11"/>
  <c r="H140" i="20" s="1"/>
  <c r="AR157" i="11"/>
  <c r="H157" i="20" s="1"/>
  <c r="AR12" i="11"/>
  <c r="H12" i="20" s="1"/>
  <c r="AR44" i="11"/>
  <c r="H44" i="20" s="1"/>
  <c r="AR76" i="11"/>
  <c r="H76" i="20" s="1"/>
  <c r="AR115" i="11"/>
  <c r="H115" i="20" s="1"/>
  <c r="AR131" i="11"/>
  <c r="H131" i="20" s="1"/>
  <c r="AR147" i="11"/>
  <c r="H147" i="20" s="1"/>
  <c r="AR156" i="11"/>
  <c r="H156" i="20" s="1"/>
  <c r="AR2" i="11"/>
  <c r="H2" i="20" s="1"/>
  <c r="AR8" i="11"/>
  <c r="H8" i="20" s="1"/>
  <c r="AR40" i="11"/>
  <c r="H40" i="20" s="1"/>
  <c r="AR72" i="11"/>
  <c r="H72" i="20" s="1"/>
  <c r="AR106" i="11"/>
  <c r="H106" i="20" s="1"/>
  <c r="AR122" i="11"/>
  <c r="H122" i="20" s="1"/>
  <c r="AR138" i="11"/>
  <c r="H138" i="20" s="1"/>
  <c r="AR155" i="11"/>
  <c r="H155" i="20" s="1"/>
  <c r="AR31" i="11"/>
  <c r="H31" i="20" s="1"/>
  <c r="AR63" i="11"/>
  <c r="H63" i="20" s="1"/>
  <c r="AR95" i="11"/>
  <c r="H95" i="20" s="1"/>
  <c r="AR113" i="11"/>
  <c r="H113" i="20" s="1"/>
  <c r="AR129" i="11"/>
  <c r="H129" i="20" s="1"/>
  <c r="AR145" i="11"/>
  <c r="H145" i="20" s="1"/>
  <c r="AR154" i="11"/>
  <c r="H154" i="20" s="1"/>
  <c r="AR14" i="11"/>
  <c r="H14" i="20" s="1"/>
  <c r="AR46" i="11"/>
  <c r="H46" i="20" s="1"/>
  <c r="AR78" i="11"/>
  <c r="H78" i="20" s="1"/>
  <c r="AR100" i="11"/>
  <c r="H100" i="20" s="1"/>
  <c r="AR116" i="11"/>
  <c r="H116" i="20" s="1"/>
  <c r="AR132" i="11"/>
  <c r="H132" i="20" s="1"/>
  <c r="AR148" i="11"/>
  <c r="H148" i="20" s="1"/>
  <c r="AR153" i="11"/>
  <c r="H153" i="20" s="1"/>
  <c r="AR28" i="11"/>
  <c r="H28" i="20" s="1"/>
  <c r="AR60" i="11"/>
  <c r="H60" i="20" s="1"/>
  <c r="AR92" i="11"/>
  <c r="H92" i="20" s="1"/>
  <c r="AR107" i="11"/>
  <c r="H107" i="20" s="1"/>
  <c r="AR123" i="11"/>
  <c r="H123" i="20" s="1"/>
  <c r="AR139" i="11"/>
  <c r="H139" i="20" s="1"/>
  <c r="AR152" i="11"/>
  <c r="H152" i="20" s="1"/>
  <c r="AR24" i="11"/>
  <c r="H24" i="20" s="1"/>
  <c r="AR56" i="11"/>
  <c r="H56" i="20" s="1"/>
  <c r="AR88" i="11"/>
  <c r="H88" i="20" s="1"/>
  <c r="AR114" i="11"/>
  <c r="H114" i="20" s="1"/>
  <c r="AR130" i="11"/>
  <c r="H130" i="20" s="1"/>
  <c r="AR146" i="11"/>
  <c r="H146" i="20" s="1"/>
  <c r="AR151" i="11"/>
  <c r="H151" i="20" s="1"/>
  <c r="Z19" i="5"/>
  <c r="U18" i="13" s="1"/>
  <c r="X44" i="5"/>
  <c r="S43" i="13" s="1"/>
  <c r="X36" i="5"/>
  <c r="S35" i="13" s="1"/>
  <c r="X28" i="5"/>
  <c r="S27" i="13" s="1"/>
  <c r="X20" i="5"/>
  <c r="S19" i="13" s="1"/>
  <c r="Z156" i="5"/>
  <c r="U155" i="13" s="1"/>
  <c r="Z148" i="5"/>
  <c r="U147" i="13" s="1"/>
  <c r="Z140" i="5"/>
  <c r="U139" i="13" s="1"/>
  <c r="Z132" i="5"/>
  <c r="U131" i="13" s="1"/>
  <c r="Z124" i="5"/>
  <c r="U123" i="13" s="1"/>
  <c r="Z116" i="5"/>
  <c r="U115" i="13" s="1"/>
  <c r="Z108" i="5"/>
  <c r="U107" i="13" s="1"/>
  <c r="Z100" i="5"/>
  <c r="U99" i="13" s="1"/>
  <c r="Z44" i="5"/>
  <c r="U43" i="13" s="1"/>
  <c r="Z36" i="5"/>
  <c r="U35" i="13" s="1"/>
  <c r="G158" i="5"/>
  <c r="G150" i="5"/>
  <c r="G126" i="5"/>
  <c r="G118" i="5"/>
  <c r="G102" i="5"/>
  <c r="G94" i="5"/>
  <c r="G78" i="5"/>
  <c r="G62" i="5"/>
  <c r="G54" i="5"/>
  <c r="G30" i="5"/>
  <c r="G22" i="5"/>
  <c r="G6" i="5"/>
  <c r="J146" i="5"/>
  <c r="J130" i="5"/>
  <c r="J122" i="5"/>
  <c r="J114" i="5"/>
  <c r="J98" i="5"/>
  <c r="J90" i="5"/>
  <c r="J82" i="5"/>
  <c r="J66" i="5"/>
  <c r="J58" i="5"/>
  <c r="J50" i="5"/>
  <c r="J42" i="5"/>
  <c r="J34" i="5"/>
  <c r="J26" i="5"/>
  <c r="J18" i="5"/>
  <c r="L154" i="5"/>
  <c r="L146" i="5"/>
  <c r="L138" i="5"/>
  <c r="L130" i="5"/>
  <c r="L122" i="5"/>
  <c r="L114" i="5"/>
  <c r="L106" i="5"/>
  <c r="L98" i="5"/>
  <c r="L90" i="5"/>
  <c r="Z7" i="5"/>
  <c r="U6" i="13" s="1"/>
  <c r="Z102" i="5"/>
  <c r="U101" i="13" s="1"/>
  <c r="Z94" i="5"/>
  <c r="U93" i="13" s="1"/>
  <c r="X12" i="5"/>
  <c r="S11" i="13" s="1"/>
  <c r="Y152" i="5"/>
  <c r="T151" i="13" s="1"/>
  <c r="Y144" i="5"/>
  <c r="T143" i="13" s="1"/>
  <c r="Y136" i="5"/>
  <c r="T135" i="13" s="1"/>
  <c r="Y128" i="5"/>
  <c r="T127" i="13" s="1"/>
  <c r="Y120" i="5"/>
  <c r="T119" i="13" s="1"/>
  <c r="Y96" i="5"/>
  <c r="T95" i="13" s="1"/>
  <c r="Y88" i="5"/>
  <c r="T87" i="13" s="1"/>
  <c r="Y80" i="5"/>
  <c r="T79" i="13" s="1"/>
  <c r="Y72" i="5"/>
  <c r="T71" i="13" s="1"/>
  <c r="Y64" i="5"/>
  <c r="T63" i="13" s="1"/>
  <c r="Y56" i="5"/>
  <c r="T55" i="13" s="1"/>
  <c r="Y48" i="5"/>
  <c r="T47" i="13" s="1"/>
  <c r="Y40" i="5"/>
  <c r="T39" i="13" s="1"/>
  <c r="Y32" i="5"/>
  <c r="T31" i="13" s="1"/>
  <c r="Y24" i="5"/>
  <c r="T23" i="13" s="1"/>
  <c r="Y16" i="5"/>
  <c r="T15" i="13" s="1"/>
  <c r="Y8" i="5"/>
  <c r="T7" i="13" s="1"/>
  <c r="Z92" i="5"/>
  <c r="U91" i="13" s="1"/>
  <c r="Z84" i="5"/>
  <c r="U83" i="13" s="1"/>
  <c r="Z76" i="5"/>
  <c r="U75" i="13" s="1"/>
  <c r="Z68" i="5"/>
  <c r="U67" i="13" s="1"/>
  <c r="Z60" i="5"/>
  <c r="U59" i="13" s="1"/>
  <c r="Z28" i="5"/>
  <c r="U27" i="13" s="1"/>
  <c r="P155" i="5"/>
  <c r="J154" i="13" s="1"/>
  <c r="S159" i="5"/>
  <c r="M158" i="13" s="1"/>
  <c r="S151" i="5"/>
  <c r="M150" i="13" s="1"/>
  <c r="L74" i="5"/>
  <c r="L58" i="5"/>
  <c r="L50" i="5"/>
  <c r="L42" i="5"/>
  <c r="L34" i="5"/>
  <c r="L26" i="5"/>
  <c r="L10" i="5"/>
  <c r="N154" i="5"/>
  <c r="H153" i="13" s="1"/>
  <c r="S158" i="5"/>
  <c r="M157" i="13" s="1"/>
  <c r="S150" i="5"/>
  <c r="M149" i="13" s="1"/>
  <c r="T154" i="5"/>
  <c r="N153" i="13" s="1"/>
  <c r="T146" i="5"/>
  <c r="N145" i="13" s="1"/>
  <c r="T138" i="5"/>
  <c r="N137" i="13" s="1"/>
  <c r="T130" i="5"/>
  <c r="N129" i="13" s="1"/>
  <c r="T122" i="5"/>
  <c r="N121" i="13" s="1"/>
  <c r="T114" i="5"/>
  <c r="N113" i="13" s="1"/>
  <c r="T106" i="5"/>
  <c r="N105" i="13" s="1"/>
  <c r="T98" i="5"/>
  <c r="N97" i="13" s="1"/>
  <c r="T90" i="5"/>
  <c r="N89" i="13" s="1"/>
  <c r="T82" i="5"/>
  <c r="N81" i="13" s="1"/>
  <c r="T74" i="5"/>
  <c r="N73" i="13" s="1"/>
  <c r="T66" i="5"/>
  <c r="N65" i="13" s="1"/>
  <c r="T58" i="5"/>
  <c r="N57" i="13" s="1"/>
  <c r="T50" i="5"/>
  <c r="N49" i="13" s="1"/>
  <c r="T42" i="5"/>
  <c r="N41" i="13" s="1"/>
  <c r="T34" i="5"/>
  <c r="N33" i="13" s="1"/>
  <c r="T26" i="5"/>
  <c r="N25" i="13" s="1"/>
  <c r="U46" i="5"/>
  <c r="P45" i="13" s="1"/>
  <c r="U38" i="5"/>
  <c r="P37" i="13" s="1"/>
  <c r="U30" i="5"/>
  <c r="P29" i="13" s="1"/>
  <c r="U22" i="5"/>
  <c r="P21" i="13" s="1"/>
  <c r="U14" i="5"/>
  <c r="P13" i="13" s="1"/>
  <c r="U6" i="5"/>
  <c r="P5" i="13" s="1"/>
  <c r="V154" i="5"/>
  <c r="Q153" i="13" s="1"/>
  <c r="V146" i="5"/>
  <c r="Q145" i="13" s="1"/>
  <c r="V138" i="5"/>
  <c r="Q137" i="13" s="1"/>
  <c r="V130" i="5"/>
  <c r="Q129" i="13" s="1"/>
  <c r="V122" i="5"/>
  <c r="Q121" i="13" s="1"/>
  <c r="V114" i="5"/>
  <c r="Q113" i="13" s="1"/>
  <c r="V106" i="5"/>
  <c r="Q105" i="13" s="1"/>
  <c r="V98" i="5"/>
  <c r="Q97" i="13" s="1"/>
  <c r="V90" i="5"/>
  <c r="Q89" i="13" s="1"/>
  <c r="V82" i="5"/>
  <c r="Q81" i="13" s="1"/>
  <c r="V74" i="5"/>
  <c r="Q73" i="13" s="1"/>
  <c r="V66" i="5"/>
  <c r="Q65" i="13" s="1"/>
  <c r="V58" i="5"/>
  <c r="Q57" i="13" s="1"/>
  <c r="V50" i="5"/>
  <c r="Q49" i="13" s="1"/>
  <c r="V42" i="5"/>
  <c r="Q41" i="13" s="1"/>
  <c r="V34" i="5"/>
  <c r="Q33" i="13" s="1"/>
  <c r="V26" i="5"/>
  <c r="Q25" i="13" s="1"/>
  <c r="V18" i="5"/>
  <c r="Q17" i="13" s="1"/>
  <c r="V10" i="5"/>
  <c r="Q9" i="13" s="1"/>
  <c r="X122" i="5"/>
  <c r="S121" i="13" s="1"/>
  <c r="Y70" i="5"/>
  <c r="T69" i="13" s="1"/>
  <c r="Y54" i="5"/>
  <c r="T53" i="13" s="1"/>
  <c r="Y46" i="5"/>
  <c r="T45" i="13" s="1"/>
  <c r="Y38" i="5"/>
  <c r="T37" i="13" s="1"/>
  <c r="Y30" i="5"/>
  <c r="T29" i="13" s="1"/>
  <c r="Y22" i="5"/>
  <c r="T21" i="13" s="1"/>
  <c r="Y14" i="5"/>
  <c r="T13" i="13" s="1"/>
  <c r="Y6" i="5"/>
  <c r="T5" i="13" s="1"/>
  <c r="Z114" i="5"/>
  <c r="U113" i="13" s="1"/>
  <c r="Z106" i="5"/>
  <c r="U105" i="13" s="1"/>
  <c r="Z98" i="5"/>
  <c r="U97" i="13" s="1"/>
  <c r="Z18" i="5"/>
  <c r="U17" i="13" s="1"/>
  <c r="M132" i="4"/>
  <c r="B129" i="6"/>
  <c r="M124" i="4"/>
  <c r="B121" i="6"/>
  <c r="M116" i="4"/>
  <c r="B113" i="6"/>
  <c r="M108" i="4"/>
  <c r="B105" i="6"/>
  <c r="M100" i="4"/>
  <c r="B97" i="6"/>
  <c r="M92" i="4"/>
  <c r="B89" i="6"/>
  <c r="M84" i="4"/>
  <c r="B81" i="6"/>
  <c r="M76" i="4"/>
  <c r="B73" i="6"/>
  <c r="M68" i="4"/>
  <c r="B65" i="6"/>
  <c r="M60" i="4"/>
  <c r="B57" i="6"/>
  <c r="M52" i="4"/>
  <c r="B49" i="6"/>
  <c r="M44" i="4"/>
  <c r="B41" i="6"/>
  <c r="M36" i="4"/>
  <c r="B33" i="6"/>
  <c r="M28" i="4"/>
  <c r="B25" i="6"/>
  <c r="M20" i="4"/>
  <c r="B17" i="6"/>
  <c r="M12" i="4"/>
  <c r="B9" i="6"/>
  <c r="N160" i="4"/>
  <c r="C157" i="6"/>
  <c r="N152" i="4"/>
  <c r="N152" i="5" s="1"/>
  <c r="H151" i="13" s="1"/>
  <c r="C149" i="6"/>
  <c r="N144" i="4"/>
  <c r="C141" i="6"/>
  <c r="N136" i="4"/>
  <c r="C133" i="6"/>
  <c r="N128" i="4"/>
  <c r="C125" i="6"/>
  <c r="N120" i="4"/>
  <c r="C117" i="6"/>
  <c r="N112" i="4"/>
  <c r="C109" i="6"/>
  <c r="N104" i="4"/>
  <c r="C101" i="6"/>
  <c r="N96" i="4"/>
  <c r="C93" i="6"/>
  <c r="N88" i="4"/>
  <c r="C85" i="6"/>
  <c r="N80" i="4"/>
  <c r="C77" i="6"/>
  <c r="N72" i="4"/>
  <c r="C69" i="6"/>
  <c r="N64" i="4"/>
  <c r="C61" i="6"/>
  <c r="N56" i="4"/>
  <c r="C53" i="6"/>
  <c r="N48" i="4"/>
  <c r="C45" i="6"/>
  <c r="N40" i="4"/>
  <c r="C37" i="6"/>
  <c r="N32" i="4"/>
  <c r="C29" i="6"/>
  <c r="N24" i="4"/>
  <c r="C21" i="6"/>
  <c r="N16" i="4"/>
  <c r="C13" i="6"/>
  <c r="N8" i="4"/>
  <c r="C5" i="6"/>
  <c r="O148" i="4"/>
  <c r="D145" i="6"/>
  <c r="O140" i="4"/>
  <c r="D137" i="6"/>
  <c r="O132" i="4"/>
  <c r="D129" i="6"/>
  <c r="O124" i="4"/>
  <c r="D121" i="6"/>
  <c r="O116" i="4"/>
  <c r="D113" i="6"/>
  <c r="O108" i="4"/>
  <c r="D105" i="6"/>
  <c r="O100" i="4"/>
  <c r="D97" i="6"/>
  <c r="O92" i="4"/>
  <c r="D89" i="6"/>
  <c r="O84" i="4"/>
  <c r="D81" i="6"/>
  <c r="O76" i="4"/>
  <c r="D73" i="6"/>
  <c r="O68" i="4"/>
  <c r="D65" i="6"/>
  <c r="O60" i="4"/>
  <c r="D57" i="6"/>
  <c r="O52" i="4"/>
  <c r="D49" i="6"/>
  <c r="O44" i="4"/>
  <c r="D41" i="6"/>
  <c r="O36" i="4"/>
  <c r="D33" i="6"/>
  <c r="O28" i="4"/>
  <c r="D25" i="6"/>
  <c r="O20" i="4"/>
  <c r="D17" i="6"/>
  <c r="O12" i="4"/>
  <c r="D9" i="6"/>
  <c r="P160" i="4"/>
  <c r="P159" i="5" s="1"/>
  <c r="J158" i="13" s="1"/>
  <c r="E157" i="6"/>
  <c r="P152" i="4"/>
  <c r="P151" i="5" s="1"/>
  <c r="J150" i="13" s="1"/>
  <c r="E149" i="6"/>
  <c r="P144" i="4"/>
  <c r="P143" i="5" s="1"/>
  <c r="J142" i="13" s="1"/>
  <c r="E141" i="6"/>
  <c r="P136" i="4"/>
  <c r="E133" i="6"/>
  <c r="P128" i="4"/>
  <c r="E125" i="6"/>
  <c r="P120" i="4"/>
  <c r="E117" i="6"/>
  <c r="P112" i="4"/>
  <c r="E109" i="6"/>
  <c r="P104" i="4"/>
  <c r="E101" i="6"/>
  <c r="P96" i="4"/>
  <c r="E93" i="6"/>
  <c r="P88" i="4"/>
  <c r="E85" i="6"/>
  <c r="P80" i="4"/>
  <c r="E77" i="6"/>
  <c r="P72" i="4"/>
  <c r="E69" i="6"/>
  <c r="P64" i="4"/>
  <c r="E61" i="6"/>
  <c r="P56" i="4"/>
  <c r="E53" i="6"/>
  <c r="P48" i="4"/>
  <c r="E45" i="6"/>
  <c r="P40" i="4"/>
  <c r="E37" i="6"/>
  <c r="P32" i="4"/>
  <c r="E29" i="6"/>
  <c r="P24" i="4"/>
  <c r="E21" i="6"/>
  <c r="P16" i="4"/>
  <c r="E13" i="6"/>
  <c r="P8" i="4"/>
  <c r="E5" i="6"/>
  <c r="Q148" i="4"/>
  <c r="F145" i="6"/>
  <c r="Q140" i="4"/>
  <c r="F137" i="6"/>
  <c r="Q132" i="4"/>
  <c r="F129" i="6"/>
  <c r="Q124" i="4"/>
  <c r="F121" i="6"/>
  <c r="Q116" i="4"/>
  <c r="F113" i="6"/>
  <c r="Q108" i="4"/>
  <c r="F105" i="6"/>
  <c r="Q100" i="4"/>
  <c r="F97" i="6"/>
  <c r="Q92" i="4"/>
  <c r="F89" i="6"/>
  <c r="Q84" i="4"/>
  <c r="F81" i="6"/>
  <c r="Q76" i="4"/>
  <c r="F73" i="6"/>
  <c r="Q68" i="4"/>
  <c r="F65" i="6"/>
  <c r="Q60" i="4"/>
  <c r="F57" i="6"/>
  <c r="Q52" i="4"/>
  <c r="F49" i="6"/>
  <c r="Q44" i="4"/>
  <c r="F41" i="6"/>
  <c r="Q36" i="4"/>
  <c r="F33" i="6"/>
  <c r="Q28" i="4"/>
  <c r="F25" i="6"/>
  <c r="Q20" i="4"/>
  <c r="F17" i="6"/>
  <c r="Q12" i="4"/>
  <c r="F9" i="6"/>
  <c r="R160" i="4"/>
  <c r="R159" i="5" s="1"/>
  <c r="L158" i="13" s="1"/>
  <c r="G157" i="6"/>
  <c r="R152" i="4"/>
  <c r="R151" i="5" s="1"/>
  <c r="L150" i="13" s="1"/>
  <c r="G149" i="6"/>
  <c r="R144" i="4"/>
  <c r="R144" i="5" s="1"/>
  <c r="L143" i="13" s="1"/>
  <c r="G141" i="6"/>
  <c r="R136" i="4"/>
  <c r="G133" i="6"/>
  <c r="R128" i="4"/>
  <c r="G125" i="6"/>
  <c r="R120" i="4"/>
  <c r="G117" i="6"/>
  <c r="R112" i="4"/>
  <c r="G109" i="6"/>
  <c r="R104" i="4"/>
  <c r="G101" i="6"/>
  <c r="R96" i="4"/>
  <c r="G93" i="6"/>
  <c r="R88" i="4"/>
  <c r="G85" i="6"/>
  <c r="R80" i="4"/>
  <c r="G77" i="6"/>
  <c r="R72" i="4"/>
  <c r="G69" i="6"/>
  <c r="R64" i="4"/>
  <c r="G61" i="6"/>
  <c r="R56" i="4"/>
  <c r="G53" i="6"/>
  <c r="R48" i="4"/>
  <c r="G45" i="6"/>
  <c r="R40" i="4"/>
  <c r="G37" i="6"/>
  <c r="R32" i="4"/>
  <c r="G29" i="6"/>
  <c r="R24" i="4"/>
  <c r="G21" i="6"/>
  <c r="R16" i="4"/>
  <c r="G13" i="6"/>
  <c r="R8" i="4"/>
  <c r="G5" i="6"/>
  <c r="S156" i="4"/>
  <c r="H153" i="6"/>
  <c r="S148" i="4"/>
  <c r="H145" i="6"/>
  <c r="S140" i="4"/>
  <c r="H137" i="6"/>
  <c r="S132" i="4"/>
  <c r="H129" i="6"/>
  <c r="S124" i="4"/>
  <c r="H121" i="6"/>
  <c r="S116" i="4"/>
  <c r="H113" i="6"/>
  <c r="S108" i="4"/>
  <c r="H105" i="6"/>
  <c r="S100" i="4"/>
  <c r="H97" i="6"/>
  <c r="S92" i="4"/>
  <c r="H89" i="6"/>
  <c r="S84" i="4"/>
  <c r="H81" i="6"/>
  <c r="S76" i="4"/>
  <c r="H73" i="6"/>
  <c r="S68" i="4"/>
  <c r="H65" i="6"/>
  <c r="S60" i="4"/>
  <c r="H57" i="6"/>
  <c r="S52" i="4"/>
  <c r="H49" i="6"/>
  <c r="S44" i="4"/>
  <c r="H41" i="6"/>
  <c r="S36" i="4"/>
  <c r="H33" i="6"/>
  <c r="S28" i="4"/>
  <c r="H25" i="6"/>
  <c r="S20" i="4"/>
  <c r="H17" i="6"/>
  <c r="S12" i="4"/>
  <c r="H9" i="6"/>
  <c r="F157" i="6"/>
  <c r="D155" i="6"/>
  <c r="B153" i="6"/>
  <c r="G150" i="6"/>
  <c r="E148" i="6"/>
  <c r="F141" i="6"/>
  <c r="G154" i="5"/>
  <c r="G114" i="5"/>
  <c r="G66" i="5"/>
  <c r="G58" i="5"/>
  <c r="G50" i="5"/>
  <c r="J142" i="5"/>
  <c r="J126" i="5"/>
  <c r="J110" i="5"/>
  <c r="J94" i="5"/>
  <c r="J78" i="5"/>
  <c r="L158" i="5"/>
  <c r="L150" i="5"/>
  <c r="L134" i="5"/>
  <c r="L126" i="5"/>
  <c r="L102" i="5"/>
  <c r="L86" i="5"/>
  <c r="L70" i="5"/>
  <c r="L54" i="5"/>
  <c r="L38" i="5"/>
  <c r="L30" i="5"/>
  <c r="L22" i="5"/>
  <c r="L6" i="5"/>
  <c r="M155" i="4"/>
  <c r="M154" i="5" s="1"/>
  <c r="F153" i="13" s="1"/>
  <c r="B152" i="6"/>
  <c r="M147" i="4"/>
  <c r="B144" i="6"/>
  <c r="M139" i="4"/>
  <c r="M139" i="5" s="1"/>
  <c r="F138" i="13" s="1"/>
  <c r="B136" i="6"/>
  <c r="M131" i="4"/>
  <c r="B128" i="6"/>
  <c r="M123" i="4"/>
  <c r="B120" i="6"/>
  <c r="M115" i="4"/>
  <c r="B112" i="6"/>
  <c r="M107" i="4"/>
  <c r="B104" i="6"/>
  <c r="M99" i="4"/>
  <c r="B96" i="6"/>
  <c r="M91" i="4"/>
  <c r="B88" i="6"/>
  <c r="M83" i="4"/>
  <c r="B80" i="6"/>
  <c r="M75" i="4"/>
  <c r="B72" i="6"/>
  <c r="M67" i="4"/>
  <c r="B64" i="6"/>
  <c r="M59" i="4"/>
  <c r="B56" i="6"/>
  <c r="M51" i="4"/>
  <c r="B48" i="6"/>
  <c r="M43" i="4"/>
  <c r="B40" i="6"/>
  <c r="M35" i="4"/>
  <c r="B32" i="6"/>
  <c r="M27" i="4"/>
  <c r="B24" i="6"/>
  <c r="M19" i="4"/>
  <c r="B16" i="6"/>
  <c r="M11" i="4"/>
  <c r="B8" i="6"/>
  <c r="N159" i="4"/>
  <c r="C156" i="6"/>
  <c r="N151" i="4"/>
  <c r="C148" i="6"/>
  <c r="N143" i="4"/>
  <c r="C140" i="6"/>
  <c r="N135" i="4"/>
  <c r="C132" i="6"/>
  <c r="N127" i="4"/>
  <c r="C124" i="6"/>
  <c r="N119" i="4"/>
  <c r="C116" i="6"/>
  <c r="N111" i="4"/>
  <c r="C108" i="6"/>
  <c r="N103" i="4"/>
  <c r="C100" i="6"/>
  <c r="N95" i="4"/>
  <c r="C92" i="6"/>
  <c r="N87" i="4"/>
  <c r="C84" i="6"/>
  <c r="N79" i="4"/>
  <c r="C76" i="6"/>
  <c r="N71" i="4"/>
  <c r="C68" i="6"/>
  <c r="N63" i="4"/>
  <c r="C60" i="6"/>
  <c r="N55" i="4"/>
  <c r="C52" i="6"/>
  <c r="N47" i="4"/>
  <c r="C44" i="6"/>
  <c r="N39" i="4"/>
  <c r="C36" i="6"/>
  <c r="N31" i="4"/>
  <c r="C28" i="6"/>
  <c r="N23" i="4"/>
  <c r="C20" i="6"/>
  <c r="N15" i="4"/>
  <c r="C12" i="6"/>
  <c r="N7" i="4"/>
  <c r="C4" i="6"/>
  <c r="O154" i="5"/>
  <c r="I153" i="13" s="1"/>
  <c r="O147" i="4"/>
  <c r="D144" i="6"/>
  <c r="O139" i="4"/>
  <c r="D136" i="6"/>
  <c r="O131" i="4"/>
  <c r="D128" i="6"/>
  <c r="O123" i="4"/>
  <c r="D120" i="6"/>
  <c r="O115" i="4"/>
  <c r="D112" i="6"/>
  <c r="O107" i="4"/>
  <c r="D104" i="6"/>
  <c r="O99" i="4"/>
  <c r="D96" i="6"/>
  <c r="O91" i="4"/>
  <c r="D88" i="6"/>
  <c r="O83" i="4"/>
  <c r="D80" i="6"/>
  <c r="O75" i="4"/>
  <c r="D72" i="6"/>
  <c r="O67" i="4"/>
  <c r="D64" i="6"/>
  <c r="O59" i="4"/>
  <c r="D56" i="6"/>
  <c r="O51" i="4"/>
  <c r="D48" i="6"/>
  <c r="O43" i="4"/>
  <c r="D40" i="6"/>
  <c r="O35" i="4"/>
  <c r="D32" i="6"/>
  <c r="O27" i="4"/>
  <c r="D24" i="6"/>
  <c r="O19" i="4"/>
  <c r="D16" i="6"/>
  <c r="O11" i="4"/>
  <c r="D8" i="6"/>
  <c r="P135" i="4"/>
  <c r="E132" i="6"/>
  <c r="P127" i="4"/>
  <c r="E124" i="6"/>
  <c r="P119" i="4"/>
  <c r="E116" i="6"/>
  <c r="P111" i="4"/>
  <c r="E108" i="6"/>
  <c r="P103" i="4"/>
  <c r="E100" i="6"/>
  <c r="P95" i="4"/>
  <c r="E92" i="6"/>
  <c r="P87" i="4"/>
  <c r="E84" i="6"/>
  <c r="P79" i="4"/>
  <c r="E76" i="6"/>
  <c r="P71" i="4"/>
  <c r="E68" i="6"/>
  <c r="P63" i="4"/>
  <c r="E60" i="6"/>
  <c r="P55" i="4"/>
  <c r="E52" i="6"/>
  <c r="P47" i="4"/>
  <c r="E44" i="6"/>
  <c r="P39" i="4"/>
  <c r="E36" i="6"/>
  <c r="P31" i="4"/>
  <c r="E28" i="6"/>
  <c r="P23" i="4"/>
  <c r="E20" i="6"/>
  <c r="P15" i="4"/>
  <c r="E12" i="6"/>
  <c r="P7" i="4"/>
  <c r="E4" i="6"/>
  <c r="Q155" i="4"/>
  <c r="Q155" i="5" s="1"/>
  <c r="K154" i="13" s="1"/>
  <c r="F152" i="6"/>
  <c r="Q147" i="4"/>
  <c r="F144" i="6"/>
  <c r="Q139" i="4"/>
  <c r="F136" i="6"/>
  <c r="Q131" i="4"/>
  <c r="F128" i="6"/>
  <c r="Q123" i="4"/>
  <c r="F120" i="6"/>
  <c r="Q115" i="4"/>
  <c r="F112" i="6"/>
  <c r="Q107" i="4"/>
  <c r="F104" i="6"/>
  <c r="Q99" i="4"/>
  <c r="F96" i="6"/>
  <c r="Q91" i="4"/>
  <c r="F88" i="6"/>
  <c r="Q83" i="4"/>
  <c r="F80" i="6"/>
  <c r="Q75" i="4"/>
  <c r="F72" i="6"/>
  <c r="Q67" i="4"/>
  <c r="F64" i="6"/>
  <c r="Q59" i="4"/>
  <c r="F56" i="6"/>
  <c r="Q51" i="4"/>
  <c r="F48" i="6"/>
  <c r="Q43" i="4"/>
  <c r="F40" i="6"/>
  <c r="Q35" i="4"/>
  <c r="F32" i="6"/>
  <c r="Q27" i="4"/>
  <c r="F24" i="6"/>
  <c r="Q19" i="4"/>
  <c r="F16" i="6"/>
  <c r="Q11" i="4"/>
  <c r="F8" i="6"/>
  <c r="R158" i="5"/>
  <c r="L157" i="13" s="1"/>
  <c r="R150" i="5"/>
  <c r="L149" i="13" s="1"/>
  <c r="R143" i="4"/>
  <c r="G140" i="6"/>
  <c r="R135" i="4"/>
  <c r="G132" i="6"/>
  <c r="R127" i="4"/>
  <c r="G124" i="6"/>
  <c r="R119" i="4"/>
  <c r="G116" i="6"/>
  <c r="R111" i="4"/>
  <c r="G108" i="6"/>
  <c r="R103" i="4"/>
  <c r="G100" i="6"/>
  <c r="R95" i="4"/>
  <c r="G92" i="6"/>
  <c r="R87" i="4"/>
  <c r="G84" i="6"/>
  <c r="R79" i="4"/>
  <c r="G76" i="6"/>
  <c r="R71" i="4"/>
  <c r="G68" i="6"/>
  <c r="R63" i="4"/>
  <c r="G60" i="6"/>
  <c r="R55" i="4"/>
  <c r="G52" i="6"/>
  <c r="R47" i="4"/>
  <c r="G44" i="6"/>
  <c r="R39" i="4"/>
  <c r="G36" i="6"/>
  <c r="R31" i="4"/>
  <c r="G28" i="6"/>
  <c r="R23" i="4"/>
  <c r="G20" i="6"/>
  <c r="R15" i="4"/>
  <c r="G12" i="6"/>
  <c r="R7" i="4"/>
  <c r="G4" i="6"/>
  <c r="S155" i="4"/>
  <c r="S154" i="5" s="1"/>
  <c r="M153" i="13" s="1"/>
  <c r="H152" i="6"/>
  <c r="S147" i="4"/>
  <c r="S146" i="5" s="1"/>
  <c r="M145" i="13" s="1"/>
  <c r="H144" i="6"/>
  <c r="S139" i="4"/>
  <c r="H136" i="6"/>
  <c r="S131" i="4"/>
  <c r="H128" i="6"/>
  <c r="S123" i="4"/>
  <c r="H120" i="6"/>
  <c r="S115" i="4"/>
  <c r="H112" i="6"/>
  <c r="S107" i="4"/>
  <c r="H104" i="6"/>
  <c r="S99" i="4"/>
  <c r="H96" i="6"/>
  <c r="S91" i="4"/>
  <c r="H88" i="6"/>
  <c r="S83" i="4"/>
  <c r="H80" i="6"/>
  <c r="S75" i="4"/>
  <c r="H72" i="6"/>
  <c r="S67" i="4"/>
  <c r="H64" i="6"/>
  <c r="S59" i="4"/>
  <c r="H56" i="6"/>
  <c r="S51" i="4"/>
  <c r="H48" i="6"/>
  <c r="S43" i="4"/>
  <c r="H40" i="6"/>
  <c r="S35" i="4"/>
  <c r="H32" i="6"/>
  <c r="S27" i="4"/>
  <c r="H24" i="6"/>
  <c r="S19" i="4"/>
  <c r="H16" i="6"/>
  <c r="S11" i="4"/>
  <c r="H8" i="6"/>
  <c r="Z110" i="5"/>
  <c r="U109" i="13" s="1"/>
  <c r="B157" i="6"/>
  <c r="G154" i="6"/>
  <c r="E152" i="6"/>
  <c r="C150" i="6"/>
  <c r="H147" i="6"/>
  <c r="E140" i="6"/>
  <c r="S138" i="4"/>
  <c r="H135" i="6"/>
  <c r="S130" i="4"/>
  <c r="H127" i="6"/>
  <c r="S122" i="4"/>
  <c r="H119" i="6"/>
  <c r="S114" i="4"/>
  <c r="H111" i="6"/>
  <c r="S106" i="4"/>
  <c r="H103" i="6"/>
  <c r="S98" i="4"/>
  <c r="H95" i="6"/>
  <c r="S90" i="4"/>
  <c r="H87" i="6"/>
  <c r="S82" i="4"/>
  <c r="H79" i="6"/>
  <c r="S74" i="4"/>
  <c r="H71" i="6"/>
  <c r="S66" i="4"/>
  <c r="H63" i="6"/>
  <c r="S58" i="4"/>
  <c r="H55" i="6"/>
  <c r="S50" i="4"/>
  <c r="H47" i="6"/>
  <c r="S42" i="4"/>
  <c r="H39" i="6"/>
  <c r="S34" i="4"/>
  <c r="H31" i="6"/>
  <c r="S26" i="4"/>
  <c r="H23" i="6"/>
  <c r="S18" i="4"/>
  <c r="H15" i="6"/>
  <c r="S10" i="4"/>
  <c r="H7" i="6"/>
  <c r="X45" i="5"/>
  <c r="S44" i="13" s="1"/>
  <c r="X37" i="5"/>
  <c r="S36" i="13" s="1"/>
  <c r="X29" i="5"/>
  <c r="S28" i="13" s="1"/>
  <c r="X21" i="5"/>
  <c r="S20" i="13" s="1"/>
  <c r="X13" i="5"/>
  <c r="S12" i="13" s="1"/>
  <c r="X5" i="5"/>
  <c r="S4" i="13" s="1"/>
  <c r="Y153" i="5"/>
  <c r="T152" i="13" s="1"/>
  <c r="Y145" i="5"/>
  <c r="T144" i="13" s="1"/>
  <c r="Y137" i="5"/>
  <c r="T136" i="13" s="1"/>
  <c r="Y129" i="5"/>
  <c r="T128" i="13" s="1"/>
  <c r="Y97" i="5"/>
  <c r="T96" i="13" s="1"/>
  <c r="Y89" i="5"/>
  <c r="T88" i="13" s="1"/>
  <c r="Y81" i="5"/>
  <c r="T80" i="13" s="1"/>
  <c r="Y73" i="5"/>
  <c r="T72" i="13" s="1"/>
  <c r="Y65" i="5"/>
  <c r="T64" i="13" s="1"/>
  <c r="Y57" i="5"/>
  <c r="T56" i="13" s="1"/>
  <c r="Y49" i="5"/>
  <c r="T48" i="13" s="1"/>
  <c r="Y41" i="5"/>
  <c r="T40" i="13" s="1"/>
  <c r="Y9" i="5"/>
  <c r="T8" i="13" s="1"/>
  <c r="Z157" i="5"/>
  <c r="U156" i="13" s="1"/>
  <c r="Z149" i="5"/>
  <c r="U148" i="13" s="1"/>
  <c r="Z141" i="5"/>
  <c r="U140" i="13" s="1"/>
  <c r="Z93" i="5"/>
  <c r="U92" i="13" s="1"/>
  <c r="H156" i="6"/>
  <c r="F154" i="6"/>
  <c r="D152" i="6"/>
  <c r="B150" i="6"/>
  <c r="G147" i="6"/>
  <c r="D139" i="6"/>
  <c r="M146" i="4"/>
  <c r="B143" i="6"/>
  <c r="M130" i="4"/>
  <c r="B127" i="6"/>
  <c r="M122" i="4"/>
  <c r="B119" i="6"/>
  <c r="M106" i="4"/>
  <c r="B103" i="6"/>
  <c r="M90" i="4"/>
  <c r="B87" i="6"/>
  <c r="M82" i="4"/>
  <c r="B79" i="6"/>
  <c r="M66" i="4"/>
  <c r="B63" i="6"/>
  <c r="M42" i="4"/>
  <c r="B39" i="6"/>
  <c r="M34" i="4"/>
  <c r="B31" i="6"/>
  <c r="M18" i="4"/>
  <c r="B15" i="6"/>
  <c r="M10" i="4"/>
  <c r="B7" i="6"/>
  <c r="N158" i="4"/>
  <c r="N157" i="5" s="1"/>
  <c r="H156" i="13" s="1"/>
  <c r="C155" i="6"/>
  <c r="N150" i="4"/>
  <c r="N149" i="5" s="1"/>
  <c r="H148" i="13" s="1"/>
  <c r="C147" i="6"/>
  <c r="N134" i="4"/>
  <c r="C131" i="6"/>
  <c r="N126" i="4"/>
  <c r="C123" i="6"/>
  <c r="N118" i="4"/>
  <c r="C115" i="6"/>
  <c r="N110" i="4"/>
  <c r="C107" i="6"/>
  <c r="N102" i="4"/>
  <c r="C99" i="6"/>
  <c r="N86" i="4"/>
  <c r="C83" i="6"/>
  <c r="N78" i="4"/>
  <c r="C75" i="6"/>
  <c r="N70" i="4"/>
  <c r="C67" i="6"/>
  <c r="N62" i="4"/>
  <c r="C59" i="6"/>
  <c r="N54" i="4"/>
  <c r="C51" i="6"/>
  <c r="N38" i="4"/>
  <c r="C35" i="6"/>
  <c r="N30" i="4"/>
  <c r="C27" i="6"/>
  <c r="N22" i="4"/>
  <c r="C19" i="6"/>
  <c r="N14" i="4"/>
  <c r="C11" i="6"/>
  <c r="N6" i="4"/>
  <c r="N5" i="5" s="1"/>
  <c r="H4" i="13" s="1"/>
  <c r="C3" i="6"/>
  <c r="O146" i="4"/>
  <c r="D143" i="6"/>
  <c r="O106" i="4"/>
  <c r="D103" i="6"/>
  <c r="O74" i="4"/>
  <c r="D71" i="6"/>
  <c r="O42" i="4"/>
  <c r="D39" i="6"/>
  <c r="O18" i="4"/>
  <c r="D15" i="6"/>
  <c r="P142" i="4"/>
  <c r="P142" i="5" s="1"/>
  <c r="J141" i="13" s="1"/>
  <c r="E139" i="6"/>
  <c r="P110" i="4"/>
  <c r="E107" i="6"/>
  <c r="P86" i="4"/>
  <c r="E83" i="6"/>
  <c r="P62" i="4"/>
  <c r="E59" i="6"/>
  <c r="P38" i="4"/>
  <c r="E35" i="6"/>
  <c r="P22" i="4"/>
  <c r="E19" i="6"/>
  <c r="P6" i="4"/>
  <c r="E3" i="6"/>
  <c r="Q146" i="4"/>
  <c r="F143" i="6"/>
  <c r="Q130" i="4"/>
  <c r="F127" i="6"/>
  <c r="Q122" i="4"/>
  <c r="F119" i="6"/>
  <c r="Q106" i="4"/>
  <c r="F103" i="6"/>
  <c r="Q98" i="4"/>
  <c r="F95" i="6"/>
  <c r="Q90" i="4"/>
  <c r="F87" i="6"/>
  <c r="Q74" i="4"/>
  <c r="F71" i="6"/>
  <c r="Q66" i="4"/>
  <c r="F63" i="6"/>
  <c r="Q58" i="4"/>
  <c r="F55" i="6"/>
  <c r="Q50" i="4"/>
  <c r="F47" i="6"/>
  <c r="Q42" i="4"/>
  <c r="F39" i="6"/>
  <c r="Q26" i="4"/>
  <c r="F23" i="6"/>
  <c r="Q18" i="4"/>
  <c r="F15" i="6"/>
  <c r="Q10" i="4"/>
  <c r="F7" i="6"/>
  <c r="R142" i="4"/>
  <c r="G139" i="6"/>
  <c r="R86" i="4"/>
  <c r="G83" i="6"/>
  <c r="R30" i="4"/>
  <c r="G27" i="6"/>
  <c r="M152" i="5"/>
  <c r="F151" i="13" s="1"/>
  <c r="M145" i="4"/>
  <c r="B142" i="6"/>
  <c r="M137" i="4"/>
  <c r="B134" i="6"/>
  <c r="M129" i="4"/>
  <c r="B126" i="6"/>
  <c r="M121" i="4"/>
  <c r="B118" i="6"/>
  <c r="M113" i="4"/>
  <c r="B110" i="6"/>
  <c r="M105" i="4"/>
  <c r="B102" i="6"/>
  <c r="M97" i="4"/>
  <c r="B94" i="6"/>
  <c r="M89" i="4"/>
  <c r="B86" i="6"/>
  <c r="M81" i="4"/>
  <c r="B78" i="6"/>
  <c r="M73" i="4"/>
  <c r="B70" i="6"/>
  <c r="M65" i="4"/>
  <c r="B62" i="6"/>
  <c r="M57" i="4"/>
  <c r="B54" i="6"/>
  <c r="M49" i="4"/>
  <c r="B46" i="6"/>
  <c r="M41" i="4"/>
  <c r="B38" i="6"/>
  <c r="M33" i="4"/>
  <c r="B30" i="6"/>
  <c r="M25" i="4"/>
  <c r="B22" i="6"/>
  <c r="M17" i="4"/>
  <c r="B14" i="6"/>
  <c r="M9" i="4"/>
  <c r="B6" i="6"/>
  <c r="N133" i="4"/>
  <c r="C130" i="6"/>
  <c r="N125" i="4"/>
  <c r="C122" i="6"/>
  <c r="N117" i="4"/>
  <c r="C114" i="6"/>
  <c r="N109" i="4"/>
  <c r="C106" i="6"/>
  <c r="N101" i="4"/>
  <c r="C98" i="6"/>
  <c r="N93" i="4"/>
  <c r="C90" i="6"/>
  <c r="N85" i="4"/>
  <c r="C82" i="6"/>
  <c r="N77" i="4"/>
  <c r="C74" i="6"/>
  <c r="N69" i="4"/>
  <c r="C66" i="6"/>
  <c r="N61" i="4"/>
  <c r="C58" i="6"/>
  <c r="N53" i="4"/>
  <c r="C50" i="6"/>
  <c r="N45" i="4"/>
  <c r="C42" i="6"/>
  <c r="N37" i="4"/>
  <c r="C34" i="6"/>
  <c r="N29" i="4"/>
  <c r="C26" i="6"/>
  <c r="N21" i="4"/>
  <c r="C18" i="6"/>
  <c r="N13" i="4"/>
  <c r="C10" i="6"/>
  <c r="N4" i="5"/>
  <c r="H3" i="13" s="1"/>
  <c r="O153" i="4"/>
  <c r="O153" i="5" s="1"/>
  <c r="I152" i="13" s="1"/>
  <c r="D150" i="6"/>
  <c r="O145" i="4"/>
  <c r="D142" i="6"/>
  <c r="O137" i="4"/>
  <c r="D134" i="6"/>
  <c r="O129" i="4"/>
  <c r="D126" i="6"/>
  <c r="O121" i="4"/>
  <c r="D118" i="6"/>
  <c r="O113" i="4"/>
  <c r="D110" i="6"/>
  <c r="O105" i="4"/>
  <c r="D102" i="6"/>
  <c r="O97" i="4"/>
  <c r="D94" i="6"/>
  <c r="O89" i="4"/>
  <c r="D86" i="6"/>
  <c r="O81" i="4"/>
  <c r="D78" i="6"/>
  <c r="O73" i="4"/>
  <c r="D70" i="6"/>
  <c r="O65" i="4"/>
  <c r="D62" i="6"/>
  <c r="O57" i="4"/>
  <c r="D54" i="6"/>
  <c r="O49" i="4"/>
  <c r="D46" i="6"/>
  <c r="O41" i="4"/>
  <c r="D38" i="6"/>
  <c r="O33" i="4"/>
  <c r="D30" i="6"/>
  <c r="O25" i="4"/>
  <c r="D22" i="6"/>
  <c r="O17" i="4"/>
  <c r="D14" i="6"/>
  <c r="O9" i="4"/>
  <c r="D6" i="6"/>
  <c r="P156" i="5"/>
  <c r="J155" i="13" s="1"/>
  <c r="P149" i="4"/>
  <c r="E146" i="6"/>
  <c r="P141" i="4"/>
  <c r="E138" i="6"/>
  <c r="P133" i="4"/>
  <c r="E130" i="6"/>
  <c r="P125" i="4"/>
  <c r="E122" i="6"/>
  <c r="P117" i="4"/>
  <c r="E114" i="6"/>
  <c r="P109" i="4"/>
  <c r="E106" i="6"/>
  <c r="P101" i="4"/>
  <c r="E98" i="6"/>
  <c r="P93" i="4"/>
  <c r="E90" i="6"/>
  <c r="P85" i="4"/>
  <c r="E82" i="6"/>
  <c r="P77" i="4"/>
  <c r="E74" i="6"/>
  <c r="P69" i="4"/>
  <c r="E66" i="6"/>
  <c r="P61" i="4"/>
  <c r="E58" i="6"/>
  <c r="P53" i="4"/>
  <c r="E50" i="6"/>
  <c r="P45" i="4"/>
  <c r="E42" i="6"/>
  <c r="P37" i="4"/>
  <c r="E34" i="6"/>
  <c r="P29" i="4"/>
  <c r="E26" i="6"/>
  <c r="P21" i="4"/>
  <c r="E18" i="6"/>
  <c r="P13" i="4"/>
  <c r="E10" i="6"/>
  <c r="P5" i="4"/>
  <c r="P4" i="5" s="1"/>
  <c r="J3" i="13" s="1"/>
  <c r="E2" i="6"/>
  <c r="Q153" i="4"/>
  <c r="Q152" i="5" s="1"/>
  <c r="K151" i="13" s="1"/>
  <c r="F150" i="6"/>
  <c r="Q145" i="4"/>
  <c r="Q144" i="5" s="1"/>
  <c r="K143" i="13" s="1"/>
  <c r="F142" i="6"/>
  <c r="Q137" i="4"/>
  <c r="F134" i="6"/>
  <c r="Q129" i="4"/>
  <c r="F126" i="6"/>
  <c r="Q121" i="4"/>
  <c r="F118" i="6"/>
  <c r="Q113" i="4"/>
  <c r="F110" i="6"/>
  <c r="Q105" i="4"/>
  <c r="F102" i="6"/>
  <c r="Q97" i="4"/>
  <c r="F94" i="6"/>
  <c r="Q89" i="4"/>
  <c r="F86" i="6"/>
  <c r="Q81" i="4"/>
  <c r="F78" i="6"/>
  <c r="Q73" i="4"/>
  <c r="F70" i="6"/>
  <c r="Q65" i="4"/>
  <c r="F62" i="6"/>
  <c r="Q57" i="4"/>
  <c r="F54" i="6"/>
  <c r="Q49" i="4"/>
  <c r="F46" i="6"/>
  <c r="Q41" i="4"/>
  <c r="F38" i="6"/>
  <c r="Q33" i="4"/>
  <c r="F30" i="6"/>
  <c r="Q25" i="4"/>
  <c r="F22" i="6"/>
  <c r="Q17" i="4"/>
  <c r="F14" i="6"/>
  <c r="Q9" i="4"/>
  <c r="F6" i="6"/>
  <c r="R149" i="4"/>
  <c r="G146" i="6"/>
  <c r="R141" i="4"/>
  <c r="G138" i="6"/>
  <c r="R133" i="4"/>
  <c r="G130" i="6"/>
  <c r="R125" i="4"/>
  <c r="G122" i="6"/>
  <c r="R117" i="4"/>
  <c r="G114" i="6"/>
  <c r="R109" i="4"/>
  <c r="G106" i="6"/>
  <c r="R101" i="4"/>
  <c r="G98" i="6"/>
  <c r="R93" i="4"/>
  <c r="G90" i="6"/>
  <c r="R85" i="4"/>
  <c r="G82" i="6"/>
  <c r="R77" i="4"/>
  <c r="G74" i="6"/>
  <c r="R69" i="4"/>
  <c r="G66" i="6"/>
  <c r="R61" i="4"/>
  <c r="G58" i="6"/>
  <c r="R53" i="4"/>
  <c r="G50" i="6"/>
  <c r="R45" i="4"/>
  <c r="G42" i="6"/>
  <c r="R37" i="4"/>
  <c r="G34" i="6"/>
  <c r="R29" i="4"/>
  <c r="G26" i="6"/>
  <c r="R21" i="4"/>
  <c r="G18" i="6"/>
  <c r="R13" i="4"/>
  <c r="G10" i="6"/>
  <c r="R5" i="4"/>
  <c r="R4" i="5" s="1"/>
  <c r="L3" i="13" s="1"/>
  <c r="G2" i="6"/>
  <c r="S153" i="4"/>
  <c r="S152" i="5" s="1"/>
  <c r="M151" i="13" s="1"/>
  <c r="H150" i="6"/>
  <c r="S145" i="4"/>
  <c r="H142" i="6"/>
  <c r="S137" i="4"/>
  <c r="H134" i="6"/>
  <c r="S129" i="4"/>
  <c r="H126" i="6"/>
  <c r="S121" i="4"/>
  <c r="H118" i="6"/>
  <c r="S113" i="4"/>
  <c r="H110" i="6"/>
  <c r="S105" i="4"/>
  <c r="H102" i="6"/>
  <c r="S97" i="4"/>
  <c r="H94" i="6"/>
  <c r="S89" i="4"/>
  <c r="H86" i="6"/>
  <c r="S81" i="4"/>
  <c r="H78" i="6"/>
  <c r="S73" i="4"/>
  <c r="H70" i="6"/>
  <c r="S65" i="4"/>
  <c r="H62" i="6"/>
  <c r="S57" i="4"/>
  <c r="H54" i="6"/>
  <c r="S49" i="4"/>
  <c r="H46" i="6"/>
  <c r="S41" i="4"/>
  <c r="H38" i="6"/>
  <c r="S33" i="4"/>
  <c r="H30" i="6"/>
  <c r="S25" i="4"/>
  <c r="H22" i="6"/>
  <c r="S17" i="4"/>
  <c r="H14" i="6"/>
  <c r="S9" i="4"/>
  <c r="H6" i="6"/>
  <c r="Z52" i="5"/>
  <c r="U51" i="13" s="1"/>
  <c r="Z20" i="5"/>
  <c r="U19" i="13" s="1"/>
  <c r="Z12" i="5"/>
  <c r="U11" i="13" s="1"/>
  <c r="G156" i="6"/>
  <c r="E154" i="6"/>
  <c r="C152" i="6"/>
  <c r="H149" i="6"/>
  <c r="D147" i="6"/>
  <c r="C138" i="6"/>
  <c r="M144" i="4"/>
  <c r="B141" i="6"/>
  <c r="M136" i="4"/>
  <c r="B133" i="6"/>
  <c r="M128" i="4"/>
  <c r="B125" i="6"/>
  <c r="M120" i="4"/>
  <c r="B117" i="6"/>
  <c r="M112" i="4"/>
  <c r="B109" i="6"/>
  <c r="M104" i="4"/>
  <c r="B101" i="6"/>
  <c r="M96" i="4"/>
  <c r="B93" i="6"/>
  <c r="M88" i="4"/>
  <c r="B85" i="6"/>
  <c r="M80" i="4"/>
  <c r="B77" i="6"/>
  <c r="M72" i="4"/>
  <c r="B69" i="6"/>
  <c r="M64" i="4"/>
  <c r="B61" i="6"/>
  <c r="M56" i="4"/>
  <c r="B53" i="6"/>
  <c r="M48" i="4"/>
  <c r="B45" i="6"/>
  <c r="M40" i="4"/>
  <c r="B37" i="6"/>
  <c r="M32" i="4"/>
  <c r="B29" i="6"/>
  <c r="M24" i="4"/>
  <c r="B21" i="6"/>
  <c r="M16" i="4"/>
  <c r="B13" i="6"/>
  <c r="M8" i="4"/>
  <c r="B5" i="6"/>
  <c r="N156" i="4"/>
  <c r="N155" i="5" s="1"/>
  <c r="H154" i="13" s="1"/>
  <c r="C153" i="6"/>
  <c r="N148" i="4"/>
  <c r="C145" i="6"/>
  <c r="N140" i="4"/>
  <c r="C137" i="6"/>
  <c r="N132" i="4"/>
  <c r="C129" i="6"/>
  <c r="N124" i="4"/>
  <c r="C121" i="6"/>
  <c r="N116" i="4"/>
  <c r="C113" i="6"/>
  <c r="N108" i="4"/>
  <c r="C105" i="6"/>
  <c r="N100" i="4"/>
  <c r="C97" i="6"/>
  <c r="N92" i="4"/>
  <c r="C89" i="6"/>
  <c r="N84" i="4"/>
  <c r="C81" i="6"/>
  <c r="N76" i="4"/>
  <c r="C73" i="6"/>
  <c r="N68" i="4"/>
  <c r="C65" i="6"/>
  <c r="N60" i="4"/>
  <c r="C57" i="6"/>
  <c r="N52" i="4"/>
  <c r="C49" i="6"/>
  <c r="N44" i="4"/>
  <c r="C41" i="6"/>
  <c r="N36" i="4"/>
  <c r="C33" i="6"/>
  <c r="N28" i="4"/>
  <c r="C25" i="6"/>
  <c r="N20" i="4"/>
  <c r="C17" i="6"/>
  <c r="N12" i="4"/>
  <c r="C9" i="6"/>
  <c r="O160" i="4"/>
  <c r="D157" i="6"/>
  <c r="O152" i="4"/>
  <c r="D149" i="6"/>
  <c r="O144" i="4"/>
  <c r="D141" i="6"/>
  <c r="O136" i="4"/>
  <c r="D133" i="6"/>
  <c r="O128" i="4"/>
  <c r="D125" i="6"/>
  <c r="O120" i="4"/>
  <c r="D117" i="6"/>
  <c r="O112" i="4"/>
  <c r="D109" i="6"/>
  <c r="O104" i="4"/>
  <c r="D101" i="6"/>
  <c r="O96" i="4"/>
  <c r="D93" i="6"/>
  <c r="O88" i="4"/>
  <c r="D85" i="6"/>
  <c r="O80" i="4"/>
  <c r="D77" i="6"/>
  <c r="O72" i="4"/>
  <c r="D69" i="6"/>
  <c r="O64" i="4"/>
  <c r="D61" i="6"/>
  <c r="O56" i="4"/>
  <c r="D53" i="6"/>
  <c r="O48" i="4"/>
  <c r="D45" i="6"/>
  <c r="O40" i="4"/>
  <c r="D37" i="6"/>
  <c r="O32" i="4"/>
  <c r="D29" i="6"/>
  <c r="O24" i="4"/>
  <c r="D21" i="6"/>
  <c r="O16" i="4"/>
  <c r="D13" i="6"/>
  <c r="O8" i="4"/>
  <c r="D5" i="6"/>
  <c r="P148" i="4"/>
  <c r="E145" i="6"/>
  <c r="P140" i="4"/>
  <c r="E137" i="6"/>
  <c r="P132" i="4"/>
  <c r="E129" i="6"/>
  <c r="P124" i="4"/>
  <c r="E121" i="6"/>
  <c r="P116" i="4"/>
  <c r="E113" i="6"/>
  <c r="P108" i="4"/>
  <c r="E105" i="6"/>
  <c r="P100" i="4"/>
  <c r="E97" i="6"/>
  <c r="P92" i="4"/>
  <c r="E89" i="6"/>
  <c r="P84" i="4"/>
  <c r="E81" i="6"/>
  <c r="P76" i="4"/>
  <c r="E73" i="6"/>
  <c r="P68" i="4"/>
  <c r="E65" i="6"/>
  <c r="P60" i="4"/>
  <c r="E57" i="6"/>
  <c r="P52" i="4"/>
  <c r="E49" i="6"/>
  <c r="P44" i="4"/>
  <c r="E41" i="6"/>
  <c r="P36" i="4"/>
  <c r="E33" i="6"/>
  <c r="P28" i="4"/>
  <c r="E25" i="6"/>
  <c r="P20" i="4"/>
  <c r="E17" i="6"/>
  <c r="P12" i="4"/>
  <c r="E9" i="6"/>
  <c r="Q136" i="4"/>
  <c r="F133" i="6"/>
  <c r="Q128" i="4"/>
  <c r="F125" i="6"/>
  <c r="Q120" i="4"/>
  <c r="F117" i="6"/>
  <c r="Q112" i="4"/>
  <c r="F109" i="6"/>
  <c r="Q104" i="4"/>
  <c r="F101" i="6"/>
  <c r="Q96" i="4"/>
  <c r="F93" i="6"/>
  <c r="Q88" i="4"/>
  <c r="F85" i="6"/>
  <c r="Q80" i="4"/>
  <c r="F77" i="6"/>
  <c r="Q72" i="4"/>
  <c r="F69" i="6"/>
  <c r="Q64" i="4"/>
  <c r="F61" i="6"/>
  <c r="Q56" i="4"/>
  <c r="F53" i="6"/>
  <c r="Q48" i="4"/>
  <c r="F45" i="6"/>
  <c r="Q40" i="4"/>
  <c r="F37" i="6"/>
  <c r="Q32" i="4"/>
  <c r="F29" i="6"/>
  <c r="Q24" i="4"/>
  <c r="F21" i="6"/>
  <c r="Q16" i="4"/>
  <c r="F13" i="6"/>
  <c r="Q8" i="4"/>
  <c r="F5" i="6"/>
  <c r="R156" i="4"/>
  <c r="R156" i="5" s="1"/>
  <c r="L155" i="13" s="1"/>
  <c r="G153" i="6"/>
  <c r="R148" i="4"/>
  <c r="G145" i="6"/>
  <c r="R140" i="4"/>
  <c r="G137" i="6"/>
  <c r="R132" i="4"/>
  <c r="G129" i="6"/>
  <c r="R124" i="4"/>
  <c r="G121" i="6"/>
  <c r="R116" i="4"/>
  <c r="G113" i="6"/>
  <c r="R108" i="4"/>
  <c r="G105" i="6"/>
  <c r="R100" i="4"/>
  <c r="G97" i="6"/>
  <c r="R92" i="4"/>
  <c r="G89" i="6"/>
  <c r="R84" i="4"/>
  <c r="G81" i="6"/>
  <c r="R76" i="4"/>
  <c r="G73" i="6"/>
  <c r="R68" i="4"/>
  <c r="G65" i="6"/>
  <c r="R60" i="4"/>
  <c r="G57" i="6"/>
  <c r="R52" i="4"/>
  <c r="G49" i="6"/>
  <c r="R44" i="4"/>
  <c r="G41" i="6"/>
  <c r="R36" i="4"/>
  <c r="G33" i="6"/>
  <c r="R28" i="4"/>
  <c r="G25" i="6"/>
  <c r="R20" i="4"/>
  <c r="G17" i="6"/>
  <c r="R12" i="4"/>
  <c r="G9" i="6"/>
  <c r="S144" i="4"/>
  <c r="H141" i="6"/>
  <c r="S136" i="4"/>
  <c r="H133" i="6"/>
  <c r="S128" i="4"/>
  <c r="H125" i="6"/>
  <c r="S120" i="4"/>
  <c r="H117" i="6"/>
  <c r="S112" i="4"/>
  <c r="H109" i="6"/>
  <c r="S104" i="4"/>
  <c r="H101" i="6"/>
  <c r="S96" i="4"/>
  <c r="H93" i="6"/>
  <c r="S88" i="4"/>
  <c r="H85" i="6"/>
  <c r="S80" i="4"/>
  <c r="H77" i="6"/>
  <c r="S72" i="4"/>
  <c r="H69" i="6"/>
  <c r="S64" i="4"/>
  <c r="H61" i="6"/>
  <c r="S56" i="4"/>
  <c r="H53" i="6"/>
  <c r="S48" i="4"/>
  <c r="H45" i="6"/>
  <c r="S40" i="4"/>
  <c r="H37" i="6"/>
  <c r="S32" i="4"/>
  <c r="H29" i="6"/>
  <c r="S24" i="4"/>
  <c r="H21" i="6"/>
  <c r="S16" i="4"/>
  <c r="H13" i="6"/>
  <c r="S8" i="4"/>
  <c r="H5" i="6"/>
  <c r="H2" i="6"/>
  <c r="E156" i="6"/>
  <c r="C154" i="6"/>
  <c r="H151" i="6"/>
  <c r="F149" i="6"/>
  <c r="C146" i="6"/>
  <c r="B137" i="6"/>
  <c r="L18" i="5"/>
  <c r="M159" i="4"/>
  <c r="M159" i="5" s="1"/>
  <c r="F158" i="13" s="1"/>
  <c r="B156" i="6"/>
  <c r="M151" i="4"/>
  <c r="B148" i="6"/>
  <c r="M143" i="4"/>
  <c r="B140" i="6"/>
  <c r="M135" i="4"/>
  <c r="B132" i="6"/>
  <c r="M127" i="4"/>
  <c r="B124" i="6"/>
  <c r="M119" i="4"/>
  <c r="B116" i="6"/>
  <c r="M111" i="4"/>
  <c r="B108" i="6"/>
  <c r="M103" i="4"/>
  <c r="B100" i="6"/>
  <c r="M95" i="4"/>
  <c r="B92" i="6"/>
  <c r="M87" i="4"/>
  <c r="B84" i="6"/>
  <c r="M79" i="4"/>
  <c r="B76" i="6"/>
  <c r="M71" i="4"/>
  <c r="B68" i="6"/>
  <c r="M63" i="4"/>
  <c r="B60" i="6"/>
  <c r="M55" i="4"/>
  <c r="B52" i="6"/>
  <c r="M47" i="4"/>
  <c r="B44" i="6"/>
  <c r="M39" i="4"/>
  <c r="B36" i="6"/>
  <c r="M31" i="4"/>
  <c r="B28" i="6"/>
  <c r="M23" i="4"/>
  <c r="B20" i="6"/>
  <c r="M15" i="4"/>
  <c r="B12" i="6"/>
  <c r="M7" i="4"/>
  <c r="B4" i="6"/>
  <c r="N147" i="4"/>
  <c r="C144" i="6"/>
  <c r="N139" i="4"/>
  <c r="C136" i="6"/>
  <c r="N131" i="4"/>
  <c r="C128" i="6"/>
  <c r="N123" i="4"/>
  <c r="C120" i="6"/>
  <c r="N115" i="4"/>
  <c r="C112" i="6"/>
  <c r="N107" i="4"/>
  <c r="C104" i="6"/>
  <c r="N99" i="4"/>
  <c r="C96" i="6"/>
  <c r="N91" i="4"/>
  <c r="C88" i="6"/>
  <c r="N83" i="4"/>
  <c r="C80" i="6"/>
  <c r="N75" i="4"/>
  <c r="C72" i="6"/>
  <c r="N67" i="4"/>
  <c r="C64" i="6"/>
  <c r="N59" i="4"/>
  <c r="C56" i="6"/>
  <c r="N51" i="4"/>
  <c r="C48" i="6"/>
  <c r="N43" i="4"/>
  <c r="C40" i="6"/>
  <c r="N35" i="4"/>
  <c r="C32" i="6"/>
  <c r="N27" i="4"/>
  <c r="C24" i="6"/>
  <c r="N19" i="4"/>
  <c r="C16" i="6"/>
  <c r="N11" i="4"/>
  <c r="C8" i="6"/>
  <c r="O159" i="4"/>
  <c r="O158" i="5" s="1"/>
  <c r="I157" i="13" s="1"/>
  <c r="D156" i="6"/>
  <c r="O151" i="4"/>
  <c r="O150" i="5" s="1"/>
  <c r="I149" i="13" s="1"/>
  <c r="D148" i="6"/>
  <c r="O143" i="4"/>
  <c r="O142" i="5" s="1"/>
  <c r="I141" i="13" s="1"/>
  <c r="D140" i="6"/>
  <c r="O135" i="4"/>
  <c r="D132" i="6"/>
  <c r="O127" i="4"/>
  <c r="D124" i="6"/>
  <c r="O119" i="4"/>
  <c r="D116" i="6"/>
  <c r="O111" i="4"/>
  <c r="D108" i="6"/>
  <c r="O103" i="4"/>
  <c r="D100" i="6"/>
  <c r="O95" i="4"/>
  <c r="D92" i="6"/>
  <c r="O87" i="4"/>
  <c r="D84" i="6"/>
  <c r="O79" i="4"/>
  <c r="D76" i="6"/>
  <c r="O71" i="4"/>
  <c r="D68" i="6"/>
  <c r="O63" i="4"/>
  <c r="D60" i="6"/>
  <c r="O55" i="4"/>
  <c r="D52" i="6"/>
  <c r="O47" i="4"/>
  <c r="D44" i="6"/>
  <c r="O39" i="4"/>
  <c r="D36" i="6"/>
  <c r="O31" i="4"/>
  <c r="D28" i="6"/>
  <c r="O23" i="4"/>
  <c r="D20" i="6"/>
  <c r="O15" i="4"/>
  <c r="D12" i="6"/>
  <c r="O7" i="4"/>
  <c r="D4" i="6"/>
  <c r="P147" i="4"/>
  <c r="E144" i="6"/>
  <c r="P139" i="4"/>
  <c r="E136" i="6"/>
  <c r="P131" i="4"/>
  <c r="E128" i="6"/>
  <c r="P123" i="4"/>
  <c r="E120" i="6"/>
  <c r="P115" i="4"/>
  <c r="E112" i="6"/>
  <c r="P107" i="4"/>
  <c r="E104" i="6"/>
  <c r="P99" i="4"/>
  <c r="E96" i="6"/>
  <c r="P91" i="4"/>
  <c r="E88" i="6"/>
  <c r="P83" i="4"/>
  <c r="E80" i="6"/>
  <c r="P75" i="4"/>
  <c r="E72" i="6"/>
  <c r="P67" i="4"/>
  <c r="E64" i="6"/>
  <c r="P59" i="4"/>
  <c r="E56" i="6"/>
  <c r="P51" i="4"/>
  <c r="E48" i="6"/>
  <c r="P43" i="4"/>
  <c r="E40" i="6"/>
  <c r="P35" i="4"/>
  <c r="E32" i="6"/>
  <c r="P27" i="4"/>
  <c r="E24" i="6"/>
  <c r="P19" i="4"/>
  <c r="E16" i="6"/>
  <c r="P11" i="4"/>
  <c r="E8" i="6"/>
  <c r="Q159" i="4"/>
  <c r="Q158" i="5" s="1"/>
  <c r="K157" i="13" s="1"/>
  <c r="F156" i="6"/>
  <c r="Q151" i="4"/>
  <c r="F148" i="6"/>
  <c r="Q143" i="4"/>
  <c r="Q143" i="5" s="1"/>
  <c r="K142" i="13" s="1"/>
  <c r="F140" i="6"/>
  <c r="Q135" i="4"/>
  <c r="F132" i="6"/>
  <c r="Q127" i="4"/>
  <c r="F124" i="6"/>
  <c r="Q119" i="4"/>
  <c r="F116" i="6"/>
  <c r="Q111" i="4"/>
  <c r="F108" i="6"/>
  <c r="Q103" i="4"/>
  <c r="F100" i="6"/>
  <c r="Q95" i="4"/>
  <c r="F92" i="6"/>
  <c r="Q87" i="4"/>
  <c r="F84" i="6"/>
  <c r="Q79" i="4"/>
  <c r="F76" i="6"/>
  <c r="Q71" i="4"/>
  <c r="F68" i="6"/>
  <c r="Q63" i="4"/>
  <c r="F60" i="6"/>
  <c r="Q55" i="4"/>
  <c r="F52" i="6"/>
  <c r="Q47" i="4"/>
  <c r="F44" i="6"/>
  <c r="Q39" i="4"/>
  <c r="F36" i="6"/>
  <c r="Q31" i="4"/>
  <c r="F28" i="6"/>
  <c r="Q23" i="4"/>
  <c r="F20" i="6"/>
  <c r="Q15" i="4"/>
  <c r="F12" i="6"/>
  <c r="Q7" i="4"/>
  <c r="F4" i="6"/>
  <c r="R155" i="4"/>
  <c r="G152" i="6"/>
  <c r="R147" i="4"/>
  <c r="G144" i="6"/>
  <c r="R139" i="4"/>
  <c r="G136" i="6"/>
  <c r="R131" i="4"/>
  <c r="G128" i="6"/>
  <c r="R123" i="4"/>
  <c r="G120" i="6"/>
  <c r="R115" i="4"/>
  <c r="G112" i="6"/>
  <c r="R107" i="4"/>
  <c r="G104" i="6"/>
  <c r="R99" i="4"/>
  <c r="G96" i="6"/>
  <c r="R91" i="4"/>
  <c r="G88" i="6"/>
  <c r="R83" i="4"/>
  <c r="G80" i="6"/>
  <c r="R75" i="4"/>
  <c r="G72" i="6"/>
  <c r="R67" i="4"/>
  <c r="G64" i="6"/>
  <c r="R59" i="4"/>
  <c r="G56" i="6"/>
  <c r="R51" i="4"/>
  <c r="G48" i="6"/>
  <c r="R43" i="4"/>
  <c r="G40" i="6"/>
  <c r="R35" i="4"/>
  <c r="G32" i="6"/>
  <c r="R27" i="4"/>
  <c r="G24" i="6"/>
  <c r="R19" i="4"/>
  <c r="G16" i="6"/>
  <c r="R11" i="4"/>
  <c r="G8" i="6"/>
  <c r="S143" i="4"/>
  <c r="H140" i="6"/>
  <c r="S135" i="4"/>
  <c r="H132" i="6"/>
  <c r="S127" i="4"/>
  <c r="H124" i="6"/>
  <c r="S119" i="4"/>
  <c r="H116" i="6"/>
  <c r="S111" i="4"/>
  <c r="H108" i="6"/>
  <c r="S103" i="4"/>
  <c r="H100" i="6"/>
  <c r="S95" i="4"/>
  <c r="H92" i="6"/>
  <c r="S87" i="4"/>
  <c r="H84" i="6"/>
  <c r="S79" i="4"/>
  <c r="H76" i="6"/>
  <c r="S71" i="4"/>
  <c r="H68" i="6"/>
  <c r="S63" i="4"/>
  <c r="H60" i="6"/>
  <c r="S55" i="4"/>
  <c r="H52" i="6"/>
  <c r="S47" i="4"/>
  <c r="H44" i="6"/>
  <c r="S39" i="4"/>
  <c r="H36" i="6"/>
  <c r="S31" i="4"/>
  <c r="H28" i="6"/>
  <c r="S23" i="4"/>
  <c r="H20" i="6"/>
  <c r="S15" i="4"/>
  <c r="H12" i="6"/>
  <c r="S7" i="4"/>
  <c r="H4" i="6"/>
  <c r="T18" i="5"/>
  <c r="N17" i="13" s="1"/>
  <c r="T10" i="5"/>
  <c r="N9" i="13" s="1"/>
  <c r="U158" i="5"/>
  <c r="P157" i="13" s="1"/>
  <c r="U150" i="5"/>
  <c r="P149" i="13" s="1"/>
  <c r="U142" i="5"/>
  <c r="P141" i="13" s="1"/>
  <c r="U134" i="5"/>
  <c r="P133" i="13" s="1"/>
  <c r="U126" i="5"/>
  <c r="P125" i="13" s="1"/>
  <c r="U118" i="5"/>
  <c r="P117" i="13" s="1"/>
  <c r="U110" i="5"/>
  <c r="P109" i="13" s="1"/>
  <c r="U102" i="5"/>
  <c r="P101" i="13" s="1"/>
  <c r="U94" i="5"/>
  <c r="P93" i="13" s="1"/>
  <c r="U86" i="5"/>
  <c r="P85" i="13" s="1"/>
  <c r="U78" i="5"/>
  <c r="P77" i="13" s="1"/>
  <c r="U70" i="5"/>
  <c r="P69" i="13" s="1"/>
  <c r="U62" i="5"/>
  <c r="P61" i="13" s="1"/>
  <c r="U54" i="5"/>
  <c r="P53" i="13" s="1"/>
  <c r="W158" i="5"/>
  <c r="R157" i="13" s="1"/>
  <c r="W150" i="5"/>
  <c r="R149" i="13" s="1"/>
  <c r="W142" i="5"/>
  <c r="R141" i="13" s="1"/>
  <c r="W134" i="5"/>
  <c r="R133" i="13" s="1"/>
  <c r="W126" i="5"/>
  <c r="R125" i="13" s="1"/>
  <c r="W118" i="5"/>
  <c r="R117" i="13" s="1"/>
  <c r="W110" i="5"/>
  <c r="R109" i="13" s="1"/>
  <c r="W102" i="5"/>
  <c r="R101" i="13" s="1"/>
  <c r="W94" i="5"/>
  <c r="R93" i="13" s="1"/>
  <c r="W86" i="5"/>
  <c r="R85" i="13" s="1"/>
  <c r="W78" i="5"/>
  <c r="R77" i="13" s="1"/>
  <c r="W70" i="5"/>
  <c r="R69" i="13" s="1"/>
  <c r="W62" i="5"/>
  <c r="R61" i="13" s="1"/>
  <c r="W54" i="5"/>
  <c r="R53" i="13" s="1"/>
  <c r="W46" i="5"/>
  <c r="R45" i="13" s="1"/>
  <c r="W38" i="5"/>
  <c r="R37" i="13" s="1"/>
  <c r="W30" i="5"/>
  <c r="R29" i="13" s="1"/>
  <c r="W22" i="5"/>
  <c r="R21" i="13" s="1"/>
  <c r="W14" i="5"/>
  <c r="R13" i="13" s="1"/>
  <c r="W6" i="5"/>
  <c r="R5" i="13" s="1"/>
  <c r="X154" i="5"/>
  <c r="S153" i="13" s="1"/>
  <c r="X146" i="5"/>
  <c r="S145" i="13" s="1"/>
  <c r="X138" i="5"/>
  <c r="S137" i="13" s="1"/>
  <c r="X130" i="5"/>
  <c r="S129" i="13" s="1"/>
  <c r="X114" i="5"/>
  <c r="S113" i="13" s="1"/>
  <c r="X106" i="5"/>
  <c r="S105" i="13" s="1"/>
  <c r="X98" i="5"/>
  <c r="S97" i="13" s="1"/>
  <c r="X90" i="5"/>
  <c r="S89" i="13" s="1"/>
  <c r="X82" i="5"/>
  <c r="S81" i="13" s="1"/>
  <c r="X74" i="5"/>
  <c r="S73" i="13" s="1"/>
  <c r="X66" i="5"/>
  <c r="S65" i="13" s="1"/>
  <c r="X58" i="5"/>
  <c r="S57" i="13" s="1"/>
  <c r="X50" i="5"/>
  <c r="S49" i="13" s="1"/>
  <c r="X42" i="5"/>
  <c r="S41" i="13" s="1"/>
  <c r="X34" i="5"/>
  <c r="S33" i="13" s="1"/>
  <c r="X26" i="5"/>
  <c r="S25" i="13" s="1"/>
  <c r="X18" i="5"/>
  <c r="S17" i="13" s="1"/>
  <c r="X10" i="5"/>
  <c r="S9" i="13" s="1"/>
  <c r="Y158" i="5"/>
  <c r="T157" i="13" s="1"/>
  <c r="Y150" i="5"/>
  <c r="T149" i="13" s="1"/>
  <c r="Y142" i="5"/>
  <c r="T141" i="13" s="1"/>
  <c r="Y134" i="5"/>
  <c r="T133" i="13" s="1"/>
  <c r="Y126" i="5"/>
  <c r="T125" i="13" s="1"/>
  <c r="Y118" i="5"/>
  <c r="T117" i="13" s="1"/>
  <c r="Y110" i="5"/>
  <c r="T109" i="13" s="1"/>
  <c r="Y102" i="5"/>
  <c r="T101" i="13" s="1"/>
  <c r="Y94" i="5"/>
  <c r="T93" i="13" s="1"/>
  <c r="Y86" i="5"/>
  <c r="T85" i="13" s="1"/>
  <c r="Y78" i="5"/>
  <c r="T77" i="13" s="1"/>
  <c r="Y62" i="5"/>
  <c r="T61" i="13" s="1"/>
  <c r="Z154" i="5"/>
  <c r="U153" i="13" s="1"/>
  <c r="Z146" i="5"/>
  <c r="U145" i="13" s="1"/>
  <c r="Z138" i="5"/>
  <c r="U137" i="13" s="1"/>
  <c r="Z130" i="5"/>
  <c r="U129" i="13" s="1"/>
  <c r="Z122" i="5"/>
  <c r="U121" i="13" s="1"/>
  <c r="Z90" i="5"/>
  <c r="U89" i="13" s="1"/>
  <c r="Z82" i="5"/>
  <c r="U81" i="13" s="1"/>
  <c r="Z74" i="5"/>
  <c r="U73" i="13" s="1"/>
  <c r="Z66" i="5"/>
  <c r="U65" i="13" s="1"/>
  <c r="Z58" i="5"/>
  <c r="U57" i="13" s="1"/>
  <c r="Z50" i="5"/>
  <c r="U49" i="13" s="1"/>
  <c r="Z42" i="5"/>
  <c r="U41" i="13" s="1"/>
  <c r="Z34" i="5"/>
  <c r="U33" i="13" s="1"/>
  <c r="Z26" i="5"/>
  <c r="U25" i="13" s="1"/>
  <c r="D2" i="6"/>
  <c r="H155" i="6"/>
  <c r="F153" i="6"/>
  <c r="D151" i="6"/>
  <c r="B149" i="6"/>
  <c r="B145" i="6"/>
  <c r="M58" i="4"/>
  <c r="B55" i="6"/>
  <c r="O138" i="4"/>
  <c r="O137" i="5" s="1"/>
  <c r="I136" i="13" s="1"/>
  <c r="D135" i="6"/>
  <c r="R102" i="4"/>
  <c r="G99" i="6"/>
  <c r="R54" i="4"/>
  <c r="R53" i="5" s="1"/>
  <c r="L52" i="13" s="1"/>
  <c r="G51" i="6"/>
  <c r="R6" i="4"/>
  <c r="G3" i="6"/>
  <c r="M158" i="4"/>
  <c r="B155" i="6"/>
  <c r="M150" i="4"/>
  <c r="B147" i="6"/>
  <c r="M142" i="4"/>
  <c r="B139" i="6"/>
  <c r="M134" i="4"/>
  <c r="B131" i="6"/>
  <c r="M126" i="4"/>
  <c r="B123" i="6"/>
  <c r="M118" i="4"/>
  <c r="B115" i="6"/>
  <c r="M110" i="4"/>
  <c r="B107" i="6"/>
  <c r="M102" i="4"/>
  <c r="B99" i="6"/>
  <c r="M94" i="4"/>
  <c r="B91" i="6"/>
  <c r="M86" i="4"/>
  <c r="B83" i="6"/>
  <c r="M78" i="4"/>
  <c r="B75" i="6"/>
  <c r="M70" i="4"/>
  <c r="B67" i="6"/>
  <c r="M62" i="4"/>
  <c r="B59" i="6"/>
  <c r="M54" i="4"/>
  <c r="B51" i="6"/>
  <c r="M46" i="4"/>
  <c r="B43" i="6"/>
  <c r="M38" i="4"/>
  <c r="B35" i="6"/>
  <c r="M30" i="4"/>
  <c r="B27" i="6"/>
  <c r="M22" i="4"/>
  <c r="B19" i="6"/>
  <c r="M14" i="4"/>
  <c r="B11" i="6"/>
  <c r="M6" i="4"/>
  <c r="B3" i="6"/>
  <c r="N146" i="4"/>
  <c r="C143" i="6"/>
  <c r="N138" i="4"/>
  <c r="C135" i="6"/>
  <c r="N130" i="4"/>
  <c r="C127" i="6"/>
  <c r="N122" i="4"/>
  <c r="C119" i="6"/>
  <c r="N114" i="4"/>
  <c r="C111" i="6"/>
  <c r="N106" i="4"/>
  <c r="C103" i="6"/>
  <c r="N98" i="4"/>
  <c r="C95" i="6"/>
  <c r="N90" i="4"/>
  <c r="C87" i="6"/>
  <c r="N82" i="4"/>
  <c r="C79" i="6"/>
  <c r="N74" i="4"/>
  <c r="C71" i="6"/>
  <c r="N66" i="4"/>
  <c r="C63" i="6"/>
  <c r="N58" i="4"/>
  <c r="C55" i="6"/>
  <c r="N50" i="4"/>
  <c r="C47" i="6"/>
  <c r="N42" i="4"/>
  <c r="C39" i="6"/>
  <c r="N34" i="4"/>
  <c r="C31" i="6"/>
  <c r="N26" i="4"/>
  <c r="C23" i="6"/>
  <c r="N18" i="4"/>
  <c r="C15" i="6"/>
  <c r="N10" i="4"/>
  <c r="C7" i="6"/>
  <c r="O134" i="4"/>
  <c r="D131" i="6"/>
  <c r="O126" i="4"/>
  <c r="D123" i="6"/>
  <c r="O118" i="4"/>
  <c r="D115" i="6"/>
  <c r="O110" i="4"/>
  <c r="D107" i="6"/>
  <c r="O102" i="4"/>
  <c r="D99" i="6"/>
  <c r="O94" i="4"/>
  <c r="D91" i="6"/>
  <c r="O86" i="4"/>
  <c r="D83" i="6"/>
  <c r="O78" i="4"/>
  <c r="D75" i="6"/>
  <c r="O70" i="4"/>
  <c r="D67" i="6"/>
  <c r="O62" i="4"/>
  <c r="D59" i="6"/>
  <c r="O54" i="4"/>
  <c r="D51" i="6"/>
  <c r="O46" i="4"/>
  <c r="D43" i="6"/>
  <c r="O38" i="4"/>
  <c r="D35" i="6"/>
  <c r="O30" i="4"/>
  <c r="D27" i="6"/>
  <c r="O22" i="4"/>
  <c r="D19" i="6"/>
  <c r="O14" i="4"/>
  <c r="D11" i="6"/>
  <c r="O6" i="4"/>
  <c r="O5" i="5" s="1"/>
  <c r="I4" i="13" s="1"/>
  <c r="D3" i="6"/>
  <c r="P154" i="4"/>
  <c r="E151" i="6"/>
  <c r="P146" i="4"/>
  <c r="E143" i="6"/>
  <c r="P138" i="4"/>
  <c r="E135" i="6"/>
  <c r="P130" i="4"/>
  <c r="E127" i="6"/>
  <c r="P122" i="4"/>
  <c r="E119" i="6"/>
  <c r="P114" i="4"/>
  <c r="E111" i="6"/>
  <c r="P106" i="4"/>
  <c r="E103" i="6"/>
  <c r="P98" i="4"/>
  <c r="E95" i="6"/>
  <c r="P90" i="4"/>
  <c r="E87" i="6"/>
  <c r="P82" i="4"/>
  <c r="E79" i="6"/>
  <c r="P74" i="4"/>
  <c r="E71" i="6"/>
  <c r="P66" i="4"/>
  <c r="E63" i="6"/>
  <c r="P58" i="4"/>
  <c r="E55" i="6"/>
  <c r="P50" i="4"/>
  <c r="E47" i="6"/>
  <c r="P42" i="4"/>
  <c r="E39" i="6"/>
  <c r="P34" i="4"/>
  <c r="E31" i="6"/>
  <c r="P26" i="4"/>
  <c r="E23" i="6"/>
  <c r="P18" i="4"/>
  <c r="E15" i="6"/>
  <c r="P10" i="4"/>
  <c r="E7" i="6"/>
  <c r="Q150" i="4"/>
  <c r="F147" i="6"/>
  <c r="Q142" i="4"/>
  <c r="F139" i="6"/>
  <c r="Q134" i="4"/>
  <c r="F131" i="6"/>
  <c r="Q126" i="4"/>
  <c r="F123" i="6"/>
  <c r="Q118" i="4"/>
  <c r="F115" i="6"/>
  <c r="Q110" i="4"/>
  <c r="F107" i="6"/>
  <c r="Q102" i="4"/>
  <c r="F99" i="6"/>
  <c r="Q94" i="4"/>
  <c r="F91" i="6"/>
  <c r="Q86" i="4"/>
  <c r="F83" i="6"/>
  <c r="Q78" i="4"/>
  <c r="F75" i="6"/>
  <c r="Q70" i="4"/>
  <c r="F67" i="6"/>
  <c r="Q62" i="4"/>
  <c r="F59" i="6"/>
  <c r="Q54" i="4"/>
  <c r="F51" i="6"/>
  <c r="Q46" i="4"/>
  <c r="F43" i="6"/>
  <c r="Q38" i="4"/>
  <c r="F35" i="6"/>
  <c r="Q30" i="4"/>
  <c r="F27" i="6"/>
  <c r="Q22" i="4"/>
  <c r="F19" i="6"/>
  <c r="Q14" i="4"/>
  <c r="F11" i="6"/>
  <c r="Q6" i="4"/>
  <c r="F3" i="6"/>
  <c r="R154" i="4"/>
  <c r="R153" i="5" s="1"/>
  <c r="L152" i="13" s="1"/>
  <c r="G151" i="6"/>
  <c r="R146" i="4"/>
  <c r="R145" i="5" s="1"/>
  <c r="L144" i="13" s="1"/>
  <c r="G143" i="6"/>
  <c r="R138" i="4"/>
  <c r="G135" i="6"/>
  <c r="R130" i="4"/>
  <c r="G127" i="6"/>
  <c r="R122" i="4"/>
  <c r="G119" i="6"/>
  <c r="R114" i="4"/>
  <c r="G111" i="6"/>
  <c r="R106" i="4"/>
  <c r="G103" i="6"/>
  <c r="R98" i="4"/>
  <c r="G95" i="6"/>
  <c r="R90" i="4"/>
  <c r="G87" i="6"/>
  <c r="R82" i="4"/>
  <c r="G79" i="6"/>
  <c r="R74" i="4"/>
  <c r="G71" i="6"/>
  <c r="R66" i="4"/>
  <c r="G63" i="6"/>
  <c r="R58" i="4"/>
  <c r="G55" i="6"/>
  <c r="R50" i="4"/>
  <c r="G47" i="6"/>
  <c r="R42" i="4"/>
  <c r="G39" i="6"/>
  <c r="R34" i="4"/>
  <c r="G31" i="6"/>
  <c r="R26" i="4"/>
  <c r="G23" i="6"/>
  <c r="R18" i="4"/>
  <c r="G15" i="6"/>
  <c r="R10" i="4"/>
  <c r="G7" i="6"/>
  <c r="S142" i="4"/>
  <c r="H139" i="6"/>
  <c r="S134" i="4"/>
  <c r="H131" i="6"/>
  <c r="S126" i="4"/>
  <c r="H123" i="6"/>
  <c r="S118" i="4"/>
  <c r="H115" i="6"/>
  <c r="S110" i="4"/>
  <c r="H107" i="6"/>
  <c r="S102" i="4"/>
  <c r="H99" i="6"/>
  <c r="S94" i="4"/>
  <c r="H91" i="6"/>
  <c r="S86" i="4"/>
  <c r="H83" i="6"/>
  <c r="S78" i="4"/>
  <c r="H75" i="6"/>
  <c r="S70" i="4"/>
  <c r="H67" i="6"/>
  <c r="S62" i="4"/>
  <c r="H59" i="6"/>
  <c r="S54" i="4"/>
  <c r="H51" i="6"/>
  <c r="S46" i="4"/>
  <c r="H43" i="6"/>
  <c r="S38" i="4"/>
  <c r="H35" i="6"/>
  <c r="S30" i="4"/>
  <c r="H27" i="6"/>
  <c r="S22" i="4"/>
  <c r="H19" i="6"/>
  <c r="S14" i="4"/>
  <c r="H11" i="6"/>
  <c r="S6" i="4"/>
  <c r="S5" i="5" s="1"/>
  <c r="M4" i="13" s="1"/>
  <c r="H3" i="6"/>
  <c r="Z65" i="5"/>
  <c r="U64" i="13" s="1"/>
  <c r="C2" i="6"/>
  <c r="G155" i="6"/>
  <c r="E153" i="6"/>
  <c r="C151" i="6"/>
  <c r="H148" i="6"/>
  <c r="H143" i="6"/>
  <c r="M138" i="4"/>
  <c r="B135" i="6"/>
  <c r="M114" i="4"/>
  <c r="M113" i="5" s="1"/>
  <c r="F112" i="13" s="1"/>
  <c r="B111" i="6"/>
  <c r="M98" i="4"/>
  <c r="B95" i="6"/>
  <c r="M74" i="4"/>
  <c r="M73" i="5" s="1"/>
  <c r="F72" i="13" s="1"/>
  <c r="B71" i="6"/>
  <c r="M50" i="4"/>
  <c r="B47" i="6"/>
  <c r="M26" i="4"/>
  <c r="B23" i="6"/>
  <c r="N142" i="4"/>
  <c r="N141" i="5" s="1"/>
  <c r="H140" i="13" s="1"/>
  <c r="C139" i="6"/>
  <c r="N94" i="4"/>
  <c r="N93" i="5" s="1"/>
  <c r="H92" i="13" s="1"/>
  <c r="C91" i="6"/>
  <c r="N46" i="4"/>
  <c r="C43" i="6"/>
  <c r="O130" i="4"/>
  <c r="O129" i="5" s="1"/>
  <c r="I128" i="13" s="1"/>
  <c r="D127" i="6"/>
  <c r="O122" i="4"/>
  <c r="D119" i="6"/>
  <c r="O114" i="4"/>
  <c r="O113" i="5" s="1"/>
  <c r="I112" i="13" s="1"/>
  <c r="D111" i="6"/>
  <c r="O98" i="4"/>
  <c r="D95" i="6"/>
  <c r="O90" i="4"/>
  <c r="O89" i="5" s="1"/>
  <c r="I88" i="13" s="1"/>
  <c r="D87" i="6"/>
  <c r="O82" i="4"/>
  <c r="D79" i="6"/>
  <c r="O66" i="4"/>
  <c r="D63" i="6"/>
  <c r="O58" i="4"/>
  <c r="D55" i="6"/>
  <c r="O50" i="4"/>
  <c r="O49" i="5" s="1"/>
  <c r="I48" i="13" s="1"/>
  <c r="D47" i="6"/>
  <c r="O34" i="4"/>
  <c r="O33" i="5" s="1"/>
  <c r="I32" i="13" s="1"/>
  <c r="D31" i="6"/>
  <c r="O26" i="4"/>
  <c r="D23" i="6"/>
  <c r="O10" i="4"/>
  <c r="D7" i="6"/>
  <c r="P158" i="4"/>
  <c r="P157" i="5" s="1"/>
  <c r="J156" i="13" s="1"/>
  <c r="E155" i="6"/>
  <c r="P150" i="4"/>
  <c r="E147" i="6"/>
  <c r="P134" i="4"/>
  <c r="P133" i="5" s="1"/>
  <c r="J132" i="13" s="1"/>
  <c r="E131" i="6"/>
  <c r="P126" i="4"/>
  <c r="E123" i="6"/>
  <c r="P118" i="4"/>
  <c r="P117" i="5" s="1"/>
  <c r="J116" i="13" s="1"/>
  <c r="E115" i="6"/>
  <c r="P102" i="4"/>
  <c r="P101" i="5" s="1"/>
  <c r="J100" i="13" s="1"/>
  <c r="E99" i="6"/>
  <c r="P94" i="4"/>
  <c r="P93" i="5" s="1"/>
  <c r="J92" i="13" s="1"/>
  <c r="E91" i="6"/>
  <c r="P78" i="4"/>
  <c r="E75" i="6"/>
  <c r="P70" i="4"/>
  <c r="P69" i="5" s="1"/>
  <c r="J68" i="13" s="1"/>
  <c r="E67" i="6"/>
  <c r="P54" i="4"/>
  <c r="E51" i="6"/>
  <c r="P46" i="4"/>
  <c r="P45" i="5" s="1"/>
  <c r="J44" i="13" s="1"/>
  <c r="E43" i="6"/>
  <c r="P30" i="4"/>
  <c r="E27" i="6"/>
  <c r="P14" i="4"/>
  <c r="P13" i="5" s="1"/>
  <c r="J12" i="13" s="1"/>
  <c r="E11" i="6"/>
  <c r="Q154" i="4"/>
  <c r="F151" i="6"/>
  <c r="Q138" i="4"/>
  <c r="Q137" i="5" s="1"/>
  <c r="K136" i="13" s="1"/>
  <c r="F135" i="6"/>
  <c r="Q114" i="4"/>
  <c r="Q113" i="5" s="1"/>
  <c r="K112" i="13" s="1"/>
  <c r="F111" i="6"/>
  <c r="Q82" i="4"/>
  <c r="Q81" i="5" s="1"/>
  <c r="K80" i="13" s="1"/>
  <c r="F79" i="6"/>
  <c r="Q34" i="4"/>
  <c r="Q33" i="5" s="1"/>
  <c r="K32" i="13" s="1"/>
  <c r="F31" i="6"/>
  <c r="R149" i="5"/>
  <c r="L148" i="13" s="1"/>
  <c r="R134" i="4"/>
  <c r="G131" i="6"/>
  <c r="R126" i="4"/>
  <c r="G123" i="6"/>
  <c r="R118" i="4"/>
  <c r="R117" i="5" s="1"/>
  <c r="L116" i="13" s="1"/>
  <c r="G115" i="6"/>
  <c r="R110" i="4"/>
  <c r="G107" i="6"/>
  <c r="R94" i="4"/>
  <c r="G91" i="6"/>
  <c r="R78" i="4"/>
  <c r="G75" i="6"/>
  <c r="R70" i="4"/>
  <c r="G67" i="6"/>
  <c r="R62" i="4"/>
  <c r="G59" i="6"/>
  <c r="R46" i="4"/>
  <c r="G43" i="6"/>
  <c r="R38" i="4"/>
  <c r="G35" i="6"/>
  <c r="R22" i="4"/>
  <c r="R21" i="5" s="1"/>
  <c r="L20" i="13" s="1"/>
  <c r="G19" i="6"/>
  <c r="R14" i="4"/>
  <c r="G11" i="6"/>
  <c r="M157" i="4"/>
  <c r="M156" i="5" s="1"/>
  <c r="F155" i="13" s="1"/>
  <c r="B154" i="6"/>
  <c r="M149" i="4"/>
  <c r="M148" i="5" s="1"/>
  <c r="F147" i="13" s="1"/>
  <c r="B146" i="6"/>
  <c r="M141" i="4"/>
  <c r="M140" i="5" s="1"/>
  <c r="F139" i="13" s="1"/>
  <c r="B138" i="6"/>
  <c r="M133" i="4"/>
  <c r="M132" i="5" s="1"/>
  <c r="F131" i="13" s="1"/>
  <c r="B130" i="6"/>
  <c r="M125" i="4"/>
  <c r="B122" i="6"/>
  <c r="M117" i="4"/>
  <c r="M116" i="5" s="1"/>
  <c r="F115" i="13" s="1"/>
  <c r="B114" i="6"/>
  <c r="M109" i="4"/>
  <c r="M108" i="5" s="1"/>
  <c r="F107" i="13" s="1"/>
  <c r="B106" i="6"/>
  <c r="M101" i="4"/>
  <c r="M100" i="5" s="1"/>
  <c r="F99" i="13" s="1"/>
  <c r="B98" i="6"/>
  <c r="M93" i="4"/>
  <c r="B90" i="6"/>
  <c r="M85" i="4"/>
  <c r="M84" i="5" s="1"/>
  <c r="F83" i="13" s="1"/>
  <c r="B82" i="6"/>
  <c r="M77" i="4"/>
  <c r="M76" i="5" s="1"/>
  <c r="F75" i="13" s="1"/>
  <c r="B74" i="6"/>
  <c r="M69" i="4"/>
  <c r="M68" i="5" s="1"/>
  <c r="F67" i="13" s="1"/>
  <c r="B66" i="6"/>
  <c r="M61" i="4"/>
  <c r="B58" i="6"/>
  <c r="M53" i="4"/>
  <c r="M52" i="5" s="1"/>
  <c r="F51" i="13" s="1"/>
  <c r="B50" i="6"/>
  <c r="M45" i="4"/>
  <c r="M44" i="5" s="1"/>
  <c r="F43" i="13" s="1"/>
  <c r="B42" i="6"/>
  <c r="M37" i="4"/>
  <c r="M36" i="5" s="1"/>
  <c r="F35" i="13" s="1"/>
  <c r="B34" i="6"/>
  <c r="M29" i="4"/>
  <c r="B26" i="6"/>
  <c r="M21" i="4"/>
  <c r="M20" i="5" s="1"/>
  <c r="F19" i="13" s="1"/>
  <c r="B18" i="6"/>
  <c r="M13" i="4"/>
  <c r="M12" i="5" s="1"/>
  <c r="F11" i="13" s="1"/>
  <c r="B10" i="6"/>
  <c r="M5" i="4"/>
  <c r="M4" i="5" s="1"/>
  <c r="F3" i="13" s="1"/>
  <c r="B2" i="6"/>
  <c r="N145" i="4"/>
  <c r="C142" i="6"/>
  <c r="N137" i="4"/>
  <c r="N136" i="5" s="1"/>
  <c r="H135" i="13" s="1"/>
  <c r="C134" i="6"/>
  <c r="N129" i="4"/>
  <c r="N128" i="5" s="1"/>
  <c r="H127" i="13" s="1"/>
  <c r="C126" i="6"/>
  <c r="N121" i="4"/>
  <c r="N120" i="5" s="1"/>
  <c r="H119" i="13" s="1"/>
  <c r="C118" i="6"/>
  <c r="N113" i="4"/>
  <c r="C110" i="6"/>
  <c r="N105" i="4"/>
  <c r="N104" i="5" s="1"/>
  <c r="H103" i="13" s="1"/>
  <c r="C102" i="6"/>
  <c r="N97" i="4"/>
  <c r="N96" i="5" s="1"/>
  <c r="H95" i="13" s="1"/>
  <c r="C94" i="6"/>
  <c r="N89" i="4"/>
  <c r="N88" i="5" s="1"/>
  <c r="H87" i="13" s="1"/>
  <c r="C86" i="6"/>
  <c r="N81" i="4"/>
  <c r="C78" i="6"/>
  <c r="N73" i="4"/>
  <c r="N72" i="5" s="1"/>
  <c r="H71" i="13" s="1"/>
  <c r="C70" i="6"/>
  <c r="N65" i="4"/>
  <c r="N64" i="5" s="1"/>
  <c r="H63" i="13" s="1"/>
  <c r="C62" i="6"/>
  <c r="N57" i="4"/>
  <c r="N56" i="5" s="1"/>
  <c r="H55" i="13" s="1"/>
  <c r="C54" i="6"/>
  <c r="N49" i="4"/>
  <c r="N48" i="5" s="1"/>
  <c r="H47" i="13" s="1"/>
  <c r="C46" i="6"/>
  <c r="N41" i="4"/>
  <c r="N40" i="5" s="1"/>
  <c r="H39" i="13" s="1"/>
  <c r="C38" i="6"/>
  <c r="N33" i="4"/>
  <c r="N32" i="5" s="1"/>
  <c r="H31" i="13" s="1"/>
  <c r="C30" i="6"/>
  <c r="N25" i="4"/>
  <c r="N24" i="5" s="1"/>
  <c r="H23" i="13" s="1"/>
  <c r="C22" i="6"/>
  <c r="N17" i="4"/>
  <c r="N16" i="5" s="1"/>
  <c r="H15" i="13" s="1"/>
  <c r="C14" i="6"/>
  <c r="N9" i="4"/>
  <c r="N8" i="5" s="1"/>
  <c r="H7" i="13" s="1"/>
  <c r="C6" i="6"/>
  <c r="O157" i="4"/>
  <c r="O156" i="5" s="1"/>
  <c r="I155" i="13" s="1"/>
  <c r="D154" i="6"/>
  <c r="O149" i="4"/>
  <c r="O148" i="5" s="1"/>
  <c r="I147" i="13" s="1"/>
  <c r="D146" i="6"/>
  <c r="O141" i="4"/>
  <c r="O140" i="5" s="1"/>
  <c r="I139" i="13" s="1"/>
  <c r="D138" i="6"/>
  <c r="O133" i="4"/>
  <c r="O132" i="5" s="1"/>
  <c r="I131" i="13" s="1"/>
  <c r="D130" i="6"/>
  <c r="O125" i="4"/>
  <c r="O124" i="5" s="1"/>
  <c r="I123" i="13" s="1"/>
  <c r="D122" i="6"/>
  <c r="O117" i="4"/>
  <c r="O116" i="5" s="1"/>
  <c r="I115" i="13" s="1"/>
  <c r="D114" i="6"/>
  <c r="O109" i="4"/>
  <c r="O108" i="5" s="1"/>
  <c r="I107" i="13" s="1"/>
  <c r="D106" i="6"/>
  <c r="O101" i="4"/>
  <c r="O100" i="5" s="1"/>
  <c r="I99" i="13" s="1"/>
  <c r="D98" i="6"/>
  <c r="O93" i="4"/>
  <c r="O92" i="5" s="1"/>
  <c r="I91" i="13" s="1"/>
  <c r="D90" i="6"/>
  <c r="O85" i="4"/>
  <c r="O84" i="5" s="1"/>
  <c r="I83" i="13" s="1"/>
  <c r="D82" i="6"/>
  <c r="O77" i="4"/>
  <c r="O76" i="5" s="1"/>
  <c r="I75" i="13" s="1"/>
  <c r="D74" i="6"/>
  <c r="O69" i="4"/>
  <c r="O68" i="5" s="1"/>
  <c r="I67" i="13" s="1"/>
  <c r="D66" i="6"/>
  <c r="O61" i="4"/>
  <c r="O60" i="5" s="1"/>
  <c r="I59" i="13" s="1"/>
  <c r="D58" i="6"/>
  <c r="O53" i="4"/>
  <c r="O52" i="5" s="1"/>
  <c r="I51" i="13" s="1"/>
  <c r="D50" i="6"/>
  <c r="O45" i="4"/>
  <c r="O44" i="5" s="1"/>
  <c r="I43" i="13" s="1"/>
  <c r="D42" i="6"/>
  <c r="O37" i="4"/>
  <c r="O36" i="5" s="1"/>
  <c r="I35" i="13" s="1"/>
  <c r="D34" i="6"/>
  <c r="O29" i="4"/>
  <c r="O28" i="5" s="1"/>
  <c r="I27" i="13" s="1"/>
  <c r="D26" i="6"/>
  <c r="O21" i="4"/>
  <c r="O20" i="5" s="1"/>
  <c r="I19" i="13" s="1"/>
  <c r="D18" i="6"/>
  <c r="O13" i="4"/>
  <c r="O12" i="5" s="1"/>
  <c r="I11" i="13" s="1"/>
  <c r="D10" i="6"/>
  <c r="O4" i="5"/>
  <c r="I3" i="13" s="1"/>
  <c r="P153" i="4"/>
  <c r="P152" i="5" s="1"/>
  <c r="J151" i="13" s="1"/>
  <c r="E150" i="6"/>
  <c r="P145" i="4"/>
  <c r="P144" i="5" s="1"/>
  <c r="J143" i="13" s="1"/>
  <c r="E142" i="6"/>
  <c r="P137" i="4"/>
  <c r="E134" i="6"/>
  <c r="P129" i="4"/>
  <c r="E126" i="6"/>
  <c r="P121" i="4"/>
  <c r="P120" i="5" s="1"/>
  <c r="J119" i="13" s="1"/>
  <c r="E118" i="6"/>
  <c r="P113" i="4"/>
  <c r="P112" i="5" s="1"/>
  <c r="J111" i="13" s="1"/>
  <c r="E110" i="6"/>
  <c r="P105" i="4"/>
  <c r="E102" i="6"/>
  <c r="P97" i="4"/>
  <c r="E94" i="6"/>
  <c r="P89" i="4"/>
  <c r="P88" i="5" s="1"/>
  <c r="J87" i="13" s="1"/>
  <c r="E86" i="6"/>
  <c r="P81" i="4"/>
  <c r="P80" i="5" s="1"/>
  <c r="J79" i="13" s="1"/>
  <c r="E78" i="6"/>
  <c r="P73" i="4"/>
  <c r="E70" i="6"/>
  <c r="P65" i="4"/>
  <c r="E62" i="6"/>
  <c r="P57" i="4"/>
  <c r="P56" i="5" s="1"/>
  <c r="J55" i="13" s="1"/>
  <c r="E54" i="6"/>
  <c r="P49" i="4"/>
  <c r="P48" i="5" s="1"/>
  <c r="J47" i="13" s="1"/>
  <c r="E46" i="6"/>
  <c r="P41" i="4"/>
  <c r="E38" i="6"/>
  <c r="P33" i="4"/>
  <c r="E30" i="6"/>
  <c r="P25" i="4"/>
  <c r="P24" i="5" s="1"/>
  <c r="J23" i="13" s="1"/>
  <c r="E22" i="6"/>
  <c r="P17" i="4"/>
  <c r="P16" i="5" s="1"/>
  <c r="J15" i="13" s="1"/>
  <c r="E14" i="6"/>
  <c r="P9" i="4"/>
  <c r="E6" i="6"/>
  <c r="Q156" i="5"/>
  <c r="K155" i="13" s="1"/>
  <c r="Q149" i="4"/>
  <c r="Q148" i="5" s="1"/>
  <c r="K147" i="13" s="1"/>
  <c r="F146" i="6"/>
  <c r="Q141" i="4"/>
  <c r="Q140" i="5" s="1"/>
  <c r="K139" i="13" s="1"/>
  <c r="F138" i="6"/>
  <c r="Q133" i="4"/>
  <c r="Q132" i="5" s="1"/>
  <c r="K131" i="13" s="1"/>
  <c r="F130" i="6"/>
  <c r="Q125" i="4"/>
  <c r="Q124" i="5" s="1"/>
  <c r="K123" i="13" s="1"/>
  <c r="F122" i="6"/>
  <c r="Q117" i="4"/>
  <c r="Q116" i="5" s="1"/>
  <c r="K115" i="13" s="1"/>
  <c r="F114" i="6"/>
  <c r="Q109" i="4"/>
  <c r="Q108" i="5" s="1"/>
  <c r="K107" i="13" s="1"/>
  <c r="F106" i="6"/>
  <c r="Q101" i="4"/>
  <c r="Q100" i="5" s="1"/>
  <c r="K99" i="13" s="1"/>
  <c r="F98" i="6"/>
  <c r="Q93" i="4"/>
  <c r="Q92" i="5" s="1"/>
  <c r="K91" i="13" s="1"/>
  <c r="F90" i="6"/>
  <c r="Q85" i="4"/>
  <c r="Q84" i="5" s="1"/>
  <c r="K83" i="13" s="1"/>
  <c r="F82" i="6"/>
  <c r="Q77" i="4"/>
  <c r="Q76" i="5" s="1"/>
  <c r="K75" i="13" s="1"/>
  <c r="F74" i="6"/>
  <c r="Q69" i="4"/>
  <c r="Q68" i="5" s="1"/>
  <c r="K67" i="13" s="1"/>
  <c r="F66" i="6"/>
  <c r="Q61" i="4"/>
  <c r="Q60" i="5" s="1"/>
  <c r="K59" i="13" s="1"/>
  <c r="F58" i="6"/>
  <c r="Q53" i="4"/>
  <c r="Q52" i="5" s="1"/>
  <c r="K51" i="13" s="1"/>
  <c r="F50" i="6"/>
  <c r="Q45" i="4"/>
  <c r="Q44" i="5" s="1"/>
  <c r="K43" i="13" s="1"/>
  <c r="F42" i="6"/>
  <c r="Q37" i="4"/>
  <c r="Q36" i="5" s="1"/>
  <c r="K35" i="13" s="1"/>
  <c r="F34" i="6"/>
  <c r="Q29" i="4"/>
  <c r="Q28" i="5" s="1"/>
  <c r="K27" i="13" s="1"/>
  <c r="F26" i="6"/>
  <c r="Q21" i="4"/>
  <c r="Q20" i="5" s="1"/>
  <c r="K19" i="13" s="1"/>
  <c r="F18" i="6"/>
  <c r="Q13" i="4"/>
  <c r="Q12" i="5" s="1"/>
  <c r="K11" i="13" s="1"/>
  <c r="F10" i="6"/>
  <c r="Q5" i="4"/>
  <c r="Q4" i="5" s="1"/>
  <c r="K3" i="13" s="1"/>
  <c r="F2" i="6"/>
  <c r="R152" i="5"/>
  <c r="L151" i="13" s="1"/>
  <c r="R137" i="4"/>
  <c r="R136" i="5" s="1"/>
  <c r="L135" i="13" s="1"/>
  <c r="G134" i="6"/>
  <c r="R129" i="4"/>
  <c r="R128" i="5" s="1"/>
  <c r="L127" i="13" s="1"/>
  <c r="G126" i="6"/>
  <c r="R121" i="4"/>
  <c r="R120" i="5" s="1"/>
  <c r="L119" i="13" s="1"/>
  <c r="G118" i="6"/>
  <c r="R113" i="4"/>
  <c r="R112" i="5" s="1"/>
  <c r="L111" i="13" s="1"/>
  <c r="G110" i="6"/>
  <c r="R105" i="4"/>
  <c r="R104" i="5" s="1"/>
  <c r="L103" i="13" s="1"/>
  <c r="G102" i="6"/>
  <c r="R97" i="4"/>
  <c r="R96" i="5" s="1"/>
  <c r="L95" i="13" s="1"/>
  <c r="G94" i="6"/>
  <c r="R89" i="4"/>
  <c r="R88" i="5" s="1"/>
  <c r="L87" i="13" s="1"/>
  <c r="G86" i="6"/>
  <c r="R81" i="4"/>
  <c r="R80" i="5" s="1"/>
  <c r="L79" i="13" s="1"/>
  <c r="G78" i="6"/>
  <c r="R73" i="4"/>
  <c r="R72" i="5" s="1"/>
  <c r="L71" i="13" s="1"/>
  <c r="G70" i="6"/>
  <c r="R65" i="4"/>
  <c r="R64" i="5" s="1"/>
  <c r="L63" i="13" s="1"/>
  <c r="G62" i="6"/>
  <c r="R57" i="4"/>
  <c r="R56" i="5" s="1"/>
  <c r="L55" i="13" s="1"/>
  <c r="G54" i="6"/>
  <c r="R49" i="4"/>
  <c r="R48" i="5" s="1"/>
  <c r="L47" i="13" s="1"/>
  <c r="G46" i="6"/>
  <c r="R41" i="4"/>
  <c r="R40" i="5" s="1"/>
  <c r="L39" i="13" s="1"/>
  <c r="G38" i="6"/>
  <c r="R33" i="4"/>
  <c r="R32" i="5" s="1"/>
  <c r="L31" i="13" s="1"/>
  <c r="G30" i="6"/>
  <c r="R25" i="4"/>
  <c r="R24" i="5" s="1"/>
  <c r="L23" i="13" s="1"/>
  <c r="G22" i="6"/>
  <c r="R17" i="4"/>
  <c r="R16" i="5" s="1"/>
  <c r="L15" i="13" s="1"/>
  <c r="G14" i="6"/>
  <c r="R9" i="4"/>
  <c r="R8" i="5" s="1"/>
  <c r="L7" i="13" s="1"/>
  <c r="G6" i="6"/>
  <c r="S157" i="4"/>
  <c r="S156" i="5" s="1"/>
  <c r="M155" i="13" s="1"/>
  <c r="H154" i="6"/>
  <c r="S149" i="4"/>
  <c r="S148" i="5" s="1"/>
  <c r="M147" i="13" s="1"/>
  <c r="H146" i="6"/>
  <c r="S141" i="4"/>
  <c r="S140" i="5" s="1"/>
  <c r="M139" i="13" s="1"/>
  <c r="H138" i="6"/>
  <c r="S133" i="4"/>
  <c r="S132" i="5" s="1"/>
  <c r="M131" i="13" s="1"/>
  <c r="H130" i="6"/>
  <c r="S125" i="4"/>
  <c r="S124" i="5" s="1"/>
  <c r="M123" i="13" s="1"/>
  <c r="H122" i="6"/>
  <c r="S117" i="4"/>
  <c r="S116" i="5" s="1"/>
  <c r="M115" i="13" s="1"/>
  <c r="H114" i="6"/>
  <c r="S109" i="4"/>
  <c r="S108" i="5" s="1"/>
  <c r="M107" i="13" s="1"/>
  <c r="H106" i="6"/>
  <c r="S101" i="4"/>
  <c r="S100" i="5" s="1"/>
  <c r="M99" i="13" s="1"/>
  <c r="H98" i="6"/>
  <c r="S93" i="4"/>
  <c r="S92" i="5" s="1"/>
  <c r="M91" i="13" s="1"/>
  <c r="H90" i="6"/>
  <c r="S85" i="4"/>
  <c r="S84" i="5" s="1"/>
  <c r="M83" i="13" s="1"/>
  <c r="H82" i="6"/>
  <c r="S77" i="4"/>
  <c r="S76" i="5" s="1"/>
  <c r="M75" i="13" s="1"/>
  <c r="H74" i="6"/>
  <c r="S69" i="4"/>
  <c r="S68" i="5" s="1"/>
  <c r="M67" i="13" s="1"/>
  <c r="H66" i="6"/>
  <c r="S61" i="4"/>
  <c r="S60" i="5" s="1"/>
  <c r="M59" i="13" s="1"/>
  <c r="H58" i="6"/>
  <c r="S53" i="4"/>
  <c r="S52" i="5" s="1"/>
  <c r="M51" i="13" s="1"/>
  <c r="H50" i="6"/>
  <c r="S45" i="4"/>
  <c r="S44" i="5" s="1"/>
  <c r="M43" i="13" s="1"/>
  <c r="H42" i="6"/>
  <c r="S37" i="4"/>
  <c r="S36" i="5" s="1"/>
  <c r="M35" i="13" s="1"/>
  <c r="H34" i="6"/>
  <c r="S29" i="4"/>
  <c r="S28" i="5" s="1"/>
  <c r="M27" i="13" s="1"/>
  <c r="H26" i="6"/>
  <c r="S21" i="4"/>
  <c r="S20" i="5" s="1"/>
  <c r="M19" i="13" s="1"/>
  <c r="H18" i="6"/>
  <c r="S13" i="4"/>
  <c r="S12" i="5" s="1"/>
  <c r="M11" i="13" s="1"/>
  <c r="H10" i="6"/>
  <c r="S4" i="5"/>
  <c r="M3" i="13" s="1"/>
  <c r="Z24" i="5"/>
  <c r="U23" i="13" s="1"/>
  <c r="Z16" i="5"/>
  <c r="U15" i="13" s="1"/>
  <c r="Z8" i="5"/>
  <c r="U7" i="13" s="1"/>
  <c r="H157" i="6"/>
  <c r="F155" i="6"/>
  <c r="D153" i="6"/>
  <c r="B151" i="6"/>
  <c r="G148" i="6"/>
  <c r="G142" i="6"/>
  <c r="H147" i="4"/>
  <c r="H146" i="5"/>
  <c r="H131" i="4"/>
  <c r="H130" i="5"/>
  <c r="H115" i="4"/>
  <c r="H114" i="5"/>
  <c r="H99" i="4"/>
  <c r="H98" i="5"/>
  <c r="H83" i="4"/>
  <c r="H82" i="5"/>
  <c r="H67" i="4"/>
  <c r="H66" i="5"/>
  <c r="H43" i="4"/>
  <c r="H42" i="5"/>
  <c r="H27" i="4"/>
  <c r="H26" i="5"/>
  <c r="H11" i="4"/>
  <c r="H10" i="5"/>
  <c r="I151" i="4"/>
  <c r="I150" i="5"/>
  <c r="I127" i="4"/>
  <c r="I126" i="5"/>
  <c r="I111" i="4"/>
  <c r="I110" i="5"/>
  <c r="I95" i="4"/>
  <c r="I94" i="5"/>
  <c r="I79" i="4"/>
  <c r="I78" i="5"/>
  <c r="I63" i="4"/>
  <c r="I62" i="5"/>
  <c r="I47" i="4"/>
  <c r="I46" i="5"/>
  <c r="I39" i="4"/>
  <c r="I38" i="5"/>
  <c r="I31" i="4"/>
  <c r="I30" i="5"/>
  <c r="I15" i="4"/>
  <c r="I14" i="5"/>
  <c r="F155" i="4"/>
  <c r="F154" i="5"/>
  <c r="F147" i="4"/>
  <c r="F146" i="5"/>
  <c r="F139" i="4"/>
  <c r="F138" i="5"/>
  <c r="F131" i="4"/>
  <c r="F130" i="5"/>
  <c r="F123" i="4"/>
  <c r="F122" i="5"/>
  <c r="F107" i="4"/>
  <c r="F106" i="5"/>
  <c r="F99" i="4"/>
  <c r="F98" i="5"/>
  <c r="F91" i="4"/>
  <c r="F90" i="5"/>
  <c r="F83" i="4"/>
  <c r="F82" i="5"/>
  <c r="F75" i="4"/>
  <c r="F74" i="5"/>
  <c r="F67" i="4"/>
  <c r="F66" i="5"/>
  <c r="F59" i="4"/>
  <c r="F58" i="5"/>
  <c r="F51" i="4"/>
  <c r="F50" i="5"/>
  <c r="F43" i="4"/>
  <c r="F42" i="5"/>
  <c r="F35" i="4"/>
  <c r="F34" i="5"/>
  <c r="F27" i="4"/>
  <c r="F26" i="5"/>
  <c r="F19" i="4"/>
  <c r="F18" i="5"/>
  <c r="F11" i="4"/>
  <c r="F10" i="5"/>
  <c r="F154" i="4"/>
  <c r="F153" i="5"/>
  <c r="F146" i="4"/>
  <c r="F145" i="5"/>
  <c r="F138" i="4"/>
  <c r="F137" i="5"/>
  <c r="F130" i="4"/>
  <c r="F129" i="5"/>
  <c r="F122" i="4"/>
  <c r="F121" i="5"/>
  <c r="F114" i="4"/>
  <c r="F113" i="5"/>
  <c r="F106" i="4"/>
  <c r="F105" i="5"/>
  <c r="F98" i="4"/>
  <c r="F97" i="5"/>
  <c r="F90" i="4"/>
  <c r="F89" i="5"/>
  <c r="F82" i="4"/>
  <c r="F81" i="5"/>
  <c r="F74" i="4"/>
  <c r="F73" i="5"/>
  <c r="F66" i="4"/>
  <c r="F65" i="5"/>
  <c r="F58" i="4"/>
  <c r="F57" i="5"/>
  <c r="F50" i="4"/>
  <c r="F49" i="5"/>
  <c r="F42" i="4"/>
  <c r="F41" i="5"/>
  <c r="F34" i="4"/>
  <c r="F33" i="5"/>
  <c r="F26" i="4"/>
  <c r="F25" i="5"/>
  <c r="F18" i="4"/>
  <c r="F17" i="5"/>
  <c r="F10" i="4"/>
  <c r="F9" i="5"/>
  <c r="H4" i="4"/>
  <c r="H3" i="5"/>
  <c r="F159" i="4"/>
  <c r="F158" i="5"/>
  <c r="F151" i="4"/>
  <c r="F150" i="5"/>
  <c r="F143" i="4"/>
  <c r="F142" i="5"/>
  <c r="F135" i="4"/>
  <c r="F134" i="5"/>
  <c r="F127" i="4"/>
  <c r="F126" i="5"/>
  <c r="F119" i="4"/>
  <c r="F118" i="5"/>
  <c r="F111" i="4"/>
  <c r="F110" i="5"/>
  <c r="F103" i="4"/>
  <c r="F102" i="5"/>
  <c r="F95" i="4"/>
  <c r="F94" i="5"/>
  <c r="F87" i="4"/>
  <c r="F86" i="5"/>
  <c r="F79" i="4"/>
  <c r="F78" i="5"/>
  <c r="F71" i="4"/>
  <c r="F70" i="5"/>
  <c r="F63" i="4"/>
  <c r="F62" i="5"/>
  <c r="F55" i="4"/>
  <c r="F54" i="5"/>
  <c r="F47" i="4"/>
  <c r="F46" i="5"/>
  <c r="F39" i="4"/>
  <c r="F38" i="5"/>
  <c r="F31" i="4"/>
  <c r="F30" i="5"/>
  <c r="F23" i="4"/>
  <c r="F22" i="5"/>
  <c r="F15" i="4"/>
  <c r="F14" i="5"/>
  <c r="F7" i="4"/>
  <c r="F6" i="5"/>
  <c r="K4" i="4"/>
  <c r="K3" i="5"/>
  <c r="G159" i="5"/>
  <c r="G151" i="5"/>
  <c r="G143" i="5"/>
  <c r="G135" i="5"/>
  <c r="G127" i="5"/>
  <c r="G119" i="5"/>
  <c r="G111" i="5"/>
  <c r="G103" i="5"/>
  <c r="G95" i="5"/>
  <c r="G87" i="5"/>
  <c r="G79" i="5"/>
  <c r="G71" i="5"/>
  <c r="G63" i="5"/>
  <c r="G55" i="5"/>
  <c r="G47" i="5"/>
  <c r="G39" i="5"/>
  <c r="G31" i="5"/>
  <c r="G23" i="5"/>
  <c r="G15" i="5"/>
  <c r="G7" i="5"/>
  <c r="H156" i="4"/>
  <c r="H155" i="5"/>
  <c r="H148" i="4"/>
  <c r="H147" i="5"/>
  <c r="H140" i="4"/>
  <c r="H139" i="5"/>
  <c r="H132" i="4"/>
  <c r="H131" i="5"/>
  <c r="H124" i="4"/>
  <c r="H123" i="5"/>
  <c r="H116" i="4"/>
  <c r="H115" i="5"/>
  <c r="H108" i="4"/>
  <c r="H107" i="5"/>
  <c r="H100" i="4"/>
  <c r="H99" i="5"/>
  <c r="H92" i="4"/>
  <c r="H91" i="5"/>
  <c r="H84" i="4"/>
  <c r="H83" i="5"/>
  <c r="H76" i="4"/>
  <c r="H75" i="5"/>
  <c r="H68" i="4"/>
  <c r="H67" i="5"/>
  <c r="H60" i="4"/>
  <c r="H59" i="5"/>
  <c r="H52" i="4"/>
  <c r="H51" i="5"/>
  <c r="H44" i="4"/>
  <c r="H43" i="5"/>
  <c r="H36" i="4"/>
  <c r="H35" i="5"/>
  <c r="H28" i="4"/>
  <c r="H27" i="5"/>
  <c r="H20" i="4"/>
  <c r="H19" i="5"/>
  <c r="H12" i="4"/>
  <c r="H11" i="5"/>
  <c r="I160" i="4"/>
  <c r="I159" i="5"/>
  <c r="I152" i="4"/>
  <c r="I151" i="5"/>
  <c r="I144" i="4"/>
  <c r="I143" i="5"/>
  <c r="I136" i="4"/>
  <c r="I135" i="5"/>
  <c r="I128" i="4"/>
  <c r="I127" i="5"/>
  <c r="I120" i="4"/>
  <c r="I119" i="5"/>
  <c r="I112" i="4"/>
  <c r="I111" i="5"/>
  <c r="I104" i="4"/>
  <c r="I103" i="5"/>
  <c r="I96" i="4"/>
  <c r="I95" i="5"/>
  <c r="I88" i="4"/>
  <c r="I87" i="5"/>
  <c r="I80" i="4"/>
  <c r="I79" i="5"/>
  <c r="I72" i="4"/>
  <c r="I71" i="5"/>
  <c r="I64" i="4"/>
  <c r="I63" i="5"/>
  <c r="I56" i="4"/>
  <c r="I55" i="5"/>
  <c r="I48" i="4"/>
  <c r="I47" i="5"/>
  <c r="I40" i="4"/>
  <c r="I39" i="5"/>
  <c r="I32" i="4"/>
  <c r="I31" i="5"/>
  <c r="I24" i="4"/>
  <c r="I23" i="5"/>
  <c r="I16" i="4"/>
  <c r="I15" i="5"/>
  <c r="I8" i="4"/>
  <c r="I7" i="5"/>
  <c r="J155" i="5"/>
  <c r="J147" i="5"/>
  <c r="J139" i="5"/>
  <c r="J131" i="5"/>
  <c r="J123" i="5"/>
  <c r="J115" i="5"/>
  <c r="J107" i="5"/>
  <c r="J99" i="5"/>
  <c r="J91" i="5"/>
  <c r="J83" i="5"/>
  <c r="J75" i="5"/>
  <c r="J67" i="5"/>
  <c r="J59" i="5"/>
  <c r="J51" i="5"/>
  <c r="J43" i="5"/>
  <c r="J35" i="5"/>
  <c r="J27" i="5"/>
  <c r="J19" i="5"/>
  <c r="J11" i="5"/>
  <c r="K160" i="4"/>
  <c r="K159" i="5"/>
  <c r="K152" i="4"/>
  <c r="K151" i="5"/>
  <c r="K144" i="4"/>
  <c r="K143" i="5"/>
  <c r="K136" i="4"/>
  <c r="K135" i="5"/>
  <c r="K128" i="4"/>
  <c r="K127" i="5"/>
  <c r="K120" i="4"/>
  <c r="K119" i="5"/>
  <c r="K112" i="4"/>
  <c r="K111" i="5"/>
  <c r="K104" i="4"/>
  <c r="K103" i="5"/>
  <c r="K96" i="4"/>
  <c r="K95" i="5"/>
  <c r="K88" i="4"/>
  <c r="K87" i="5"/>
  <c r="K80" i="4"/>
  <c r="K79" i="5"/>
  <c r="K72" i="4"/>
  <c r="K71" i="5"/>
  <c r="K64" i="4"/>
  <c r="K63" i="5"/>
  <c r="K56" i="4"/>
  <c r="K55" i="5"/>
  <c r="K48" i="4"/>
  <c r="K47" i="5"/>
  <c r="K40" i="4"/>
  <c r="K39" i="5"/>
  <c r="K32" i="4"/>
  <c r="K31" i="5"/>
  <c r="K24" i="4"/>
  <c r="K23" i="5"/>
  <c r="K16" i="4"/>
  <c r="K15" i="5"/>
  <c r="K8" i="4"/>
  <c r="K7" i="5"/>
  <c r="L155" i="5"/>
  <c r="L147" i="5"/>
  <c r="L139" i="5"/>
  <c r="L131" i="5"/>
  <c r="L123" i="5"/>
  <c r="L115" i="5"/>
  <c r="L107" i="5"/>
  <c r="L99" i="5"/>
  <c r="L91" i="5"/>
  <c r="L83" i="5"/>
  <c r="L75" i="5"/>
  <c r="L67" i="5"/>
  <c r="L59" i="5"/>
  <c r="L51" i="5"/>
  <c r="L43" i="5"/>
  <c r="L35" i="5"/>
  <c r="L27" i="5"/>
  <c r="L19" i="5"/>
  <c r="L11" i="5"/>
  <c r="T155" i="5"/>
  <c r="N154" i="13" s="1"/>
  <c r="T147" i="5"/>
  <c r="N146" i="13" s="1"/>
  <c r="T139" i="5"/>
  <c r="N138" i="13" s="1"/>
  <c r="T131" i="5"/>
  <c r="N130" i="13" s="1"/>
  <c r="T123" i="5"/>
  <c r="N122" i="13" s="1"/>
  <c r="T115" i="5"/>
  <c r="N114" i="13" s="1"/>
  <c r="T107" i="5"/>
  <c r="N106" i="13" s="1"/>
  <c r="T99" i="5"/>
  <c r="N98" i="13" s="1"/>
  <c r="T91" i="5"/>
  <c r="N90" i="13" s="1"/>
  <c r="T83" i="5"/>
  <c r="N82" i="13" s="1"/>
  <c r="T75" i="5"/>
  <c r="N74" i="13" s="1"/>
  <c r="T67" i="5"/>
  <c r="N66" i="13" s="1"/>
  <c r="T59" i="5"/>
  <c r="N58" i="13" s="1"/>
  <c r="T51" i="5"/>
  <c r="N50" i="13" s="1"/>
  <c r="T43" i="5"/>
  <c r="N42" i="13" s="1"/>
  <c r="T35" i="5"/>
  <c r="N34" i="13" s="1"/>
  <c r="T27" i="5"/>
  <c r="N26" i="13" s="1"/>
  <c r="T19" i="5"/>
  <c r="N18" i="13" s="1"/>
  <c r="T11" i="5"/>
  <c r="N10" i="13" s="1"/>
  <c r="U159" i="5"/>
  <c r="P158" i="13" s="1"/>
  <c r="U151" i="5"/>
  <c r="P150" i="13" s="1"/>
  <c r="U143" i="5"/>
  <c r="P142" i="13" s="1"/>
  <c r="U135" i="5"/>
  <c r="P134" i="13" s="1"/>
  <c r="U127" i="5"/>
  <c r="P126" i="13" s="1"/>
  <c r="U119" i="5"/>
  <c r="P118" i="13" s="1"/>
  <c r="U111" i="5"/>
  <c r="P110" i="13" s="1"/>
  <c r="U103" i="5"/>
  <c r="P102" i="13" s="1"/>
  <c r="U95" i="5"/>
  <c r="P94" i="13" s="1"/>
  <c r="U87" i="5"/>
  <c r="P86" i="13" s="1"/>
  <c r="U79" i="5"/>
  <c r="P78" i="13" s="1"/>
  <c r="U71" i="5"/>
  <c r="P70" i="13" s="1"/>
  <c r="U63" i="5"/>
  <c r="P62" i="13" s="1"/>
  <c r="U55" i="5"/>
  <c r="P54" i="13" s="1"/>
  <c r="U47" i="5"/>
  <c r="P46" i="13" s="1"/>
  <c r="U39" i="5"/>
  <c r="P38" i="13" s="1"/>
  <c r="U31" i="5"/>
  <c r="P30" i="13" s="1"/>
  <c r="U23" i="5"/>
  <c r="P22" i="13" s="1"/>
  <c r="U15" i="5"/>
  <c r="P14" i="13" s="1"/>
  <c r="U7" i="5"/>
  <c r="P6" i="13" s="1"/>
  <c r="V155" i="5"/>
  <c r="Q154" i="13" s="1"/>
  <c r="V147" i="5"/>
  <c r="Q146" i="13" s="1"/>
  <c r="V139" i="5"/>
  <c r="Q138" i="13" s="1"/>
  <c r="V131" i="5"/>
  <c r="Q130" i="13" s="1"/>
  <c r="V123" i="5"/>
  <c r="Q122" i="13" s="1"/>
  <c r="V115" i="5"/>
  <c r="Q114" i="13" s="1"/>
  <c r="V107" i="5"/>
  <c r="Q106" i="13" s="1"/>
  <c r="V99" i="5"/>
  <c r="Q98" i="13" s="1"/>
  <c r="V91" i="5"/>
  <c r="Q90" i="13" s="1"/>
  <c r="V83" i="5"/>
  <c r="Q82" i="13" s="1"/>
  <c r="V75" i="5"/>
  <c r="Q74" i="13" s="1"/>
  <c r="V67" i="5"/>
  <c r="Q66" i="13" s="1"/>
  <c r="V59" i="5"/>
  <c r="Q58" i="13" s="1"/>
  <c r="V51" i="5"/>
  <c r="Q50" i="13" s="1"/>
  <c r="V43" i="5"/>
  <c r="Q42" i="13" s="1"/>
  <c r="H154" i="4"/>
  <c r="H153" i="5"/>
  <c r="H146" i="4"/>
  <c r="H145" i="5"/>
  <c r="H138" i="4"/>
  <c r="H137" i="5"/>
  <c r="H130" i="4"/>
  <c r="H129" i="5"/>
  <c r="H122" i="4"/>
  <c r="H121" i="5"/>
  <c r="H114" i="4"/>
  <c r="H113" i="5"/>
  <c r="H106" i="4"/>
  <c r="H105" i="5"/>
  <c r="H98" i="4"/>
  <c r="H97" i="5"/>
  <c r="H90" i="4"/>
  <c r="H89" i="5"/>
  <c r="H82" i="4"/>
  <c r="H81" i="5"/>
  <c r="H74" i="4"/>
  <c r="H73" i="5"/>
  <c r="H66" i="4"/>
  <c r="H65" i="5"/>
  <c r="H58" i="4"/>
  <c r="H57" i="5"/>
  <c r="H50" i="4"/>
  <c r="H49" i="5"/>
  <c r="H42" i="4"/>
  <c r="H41" i="5"/>
  <c r="H34" i="4"/>
  <c r="H33" i="5"/>
  <c r="H26" i="4"/>
  <c r="H25" i="5"/>
  <c r="H18" i="4"/>
  <c r="H17" i="5"/>
  <c r="H10" i="4"/>
  <c r="H9" i="5"/>
  <c r="I158" i="4"/>
  <c r="I157" i="5"/>
  <c r="I150" i="4"/>
  <c r="I149" i="5"/>
  <c r="I142" i="4"/>
  <c r="I141" i="5"/>
  <c r="I134" i="4"/>
  <c r="I133" i="5"/>
  <c r="I126" i="4"/>
  <c r="I125" i="5"/>
  <c r="I118" i="4"/>
  <c r="I117" i="5"/>
  <c r="I110" i="4"/>
  <c r="I109" i="5"/>
  <c r="I102" i="4"/>
  <c r="I101" i="5"/>
  <c r="I94" i="4"/>
  <c r="I93" i="5"/>
  <c r="I86" i="4"/>
  <c r="I85" i="5"/>
  <c r="I78" i="4"/>
  <c r="I77" i="5"/>
  <c r="I70" i="4"/>
  <c r="I69" i="5"/>
  <c r="I62" i="4"/>
  <c r="I61" i="5"/>
  <c r="I54" i="4"/>
  <c r="I53" i="5"/>
  <c r="I46" i="4"/>
  <c r="I45" i="5"/>
  <c r="I38" i="4"/>
  <c r="I37" i="5"/>
  <c r="I30" i="4"/>
  <c r="I29" i="5"/>
  <c r="I22" i="4"/>
  <c r="I21" i="5"/>
  <c r="I14" i="4"/>
  <c r="I13" i="5"/>
  <c r="I6" i="4"/>
  <c r="I5" i="5"/>
  <c r="K158" i="4"/>
  <c r="K157" i="5"/>
  <c r="K150" i="4"/>
  <c r="K149" i="5"/>
  <c r="K142" i="4"/>
  <c r="K141" i="5"/>
  <c r="K134" i="4"/>
  <c r="K133" i="5"/>
  <c r="K126" i="4"/>
  <c r="K125" i="5"/>
  <c r="K118" i="4"/>
  <c r="K117" i="5"/>
  <c r="K110" i="4"/>
  <c r="K109" i="5"/>
  <c r="K102" i="4"/>
  <c r="K101" i="5"/>
  <c r="K94" i="4"/>
  <c r="K93" i="5"/>
  <c r="K86" i="4"/>
  <c r="K85" i="5"/>
  <c r="K78" i="4"/>
  <c r="K77" i="5"/>
  <c r="K70" i="4"/>
  <c r="K69" i="5"/>
  <c r="K62" i="4"/>
  <c r="K61" i="5"/>
  <c r="K54" i="4"/>
  <c r="K53" i="5"/>
  <c r="K46" i="4"/>
  <c r="K45" i="5"/>
  <c r="K38" i="4"/>
  <c r="K37" i="5"/>
  <c r="K30" i="4"/>
  <c r="K29" i="5"/>
  <c r="K22" i="4"/>
  <c r="K21" i="5"/>
  <c r="K14" i="4"/>
  <c r="K13" i="5"/>
  <c r="K6" i="4"/>
  <c r="K5" i="5"/>
  <c r="F158" i="4"/>
  <c r="F157" i="5"/>
  <c r="F126" i="4"/>
  <c r="F125" i="5"/>
  <c r="F78" i="4"/>
  <c r="F77" i="5"/>
  <c r="F30" i="4"/>
  <c r="F29" i="5"/>
  <c r="F157" i="4"/>
  <c r="F156" i="5"/>
  <c r="F149" i="4"/>
  <c r="F148" i="5"/>
  <c r="F141" i="4"/>
  <c r="F140" i="5"/>
  <c r="F133" i="4"/>
  <c r="F132" i="5"/>
  <c r="F125" i="4"/>
  <c r="F124" i="5"/>
  <c r="F117" i="4"/>
  <c r="F116" i="5"/>
  <c r="F109" i="4"/>
  <c r="F108" i="5"/>
  <c r="F101" i="4"/>
  <c r="F100" i="5"/>
  <c r="F93" i="4"/>
  <c r="F92" i="5"/>
  <c r="F85" i="4"/>
  <c r="F84" i="5"/>
  <c r="F77" i="4"/>
  <c r="F76" i="5"/>
  <c r="F69" i="4"/>
  <c r="F68" i="5"/>
  <c r="F61" i="4"/>
  <c r="F60" i="5"/>
  <c r="F53" i="4"/>
  <c r="F52" i="5"/>
  <c r="F45" i="4"/>
  <c r="F44" i="5"/>
  <c r="F37" i="4"/>
  <c r="F36" i="5"/>
  <c r="F29" i="4"/>
  <c r="F28" i="5"/>
  <c r="F21" i="4"/>
  <c r="F20" i="5"/>
  <c r="F13" i="4"/>
  <c r="F12" i="5"/>
  <c r="F5" i="4"/>
  <c r="F4" i="5"/>
  <c r="F156" i="4"/>
  <c r="F155" i="5"/>
  <c r="F148" i="4"/>
  <c r="F147" i="5"/>
  <c r="F140" i="4"/>
  <c r="F139" i="5"/>
  <c r="F132" i="4"/>
  <c r="F131" i="5"/>
  <c r="F124" i="4"/>
  <c r="F123" i="5"/>
  <c r="F116" i="4"/>
  <c r="F115" i="5"/>
  <c r="F108" i="4"/>
  <c r="F107" i="5"/>
  <c r="F100" i="4"/>
  <c r="F99" i="5"/>
  <c r="F92" i="4"/>
  <c r="F91" i="5"/>
  <c r="F84" i="4"/>
  <c r="F83" i="5"/>
  <c r="F76" i="4"/>
  <c r="F75" i="5"/>
  <c r="F68" i="4"/>
  <c r="F67" i="5"/>
  <c r="F60" i="4"/>
  <c r="F59" i="5"/>
  <c r="F52" i="4"/>
  <c r="F51" i="5"/>
  <c r="F44" i="4"/>
  <c r="F43" i="5"/>
  <c r="F36" i="4"/>
  <c r="F35" i="5"/>
  <c r="F28" i="4"/>
  <c r="F27" i="5"/>
  <c r="F20" i="4"/>
  <c r="F19" i="5"/>
  <c r="F12" i="4"/>
  <c r="F11" i="5"/>
  <c r="F4" i="4"/>
  <c r="F3" i="5"/>
  <c r="G156" i="5"/>
  <c r="G148" i="5"/>
  <c r="G140" i="5"/>
  <c r="G132" i="5"/>
  <c r="G124" i="5"/>
  <c r="G116" i="5"/>
  <c r="G108" i="5"/>
  <c r="G100" i="5"/>
  <c r="G92" i="5"/>
  <c r="G84" i="5"/>
  <c r="G76" i="5"/>
  <c r="G68" i="5"/>
  <c r="G60" i="5"/>
  <c r="G52" i="5"/>
  <c r="G44" i="5"/>
  <c r="G36" i="5"/>
  <c r="G28" i="5"/>
  <c r="G20" i="5"/>
  <c r="G12" i="5"/>
  <c r="G4" i="5"/>
  <c r="H153" i="4"/>
  <c r="H152" i="5"/>
  <c r="H145" i="4"/>
  <c r="H144" i="5"/>
  <c r="H137" i="4"/>
  <c r="H136" i="5"/>
  <c r="H129" i="4"/>
  <c r="H128" i="5"/>
  <c r="H121" i="4"/>
  <c r="H120" i="5"/>
  <c r="H113" i="4"/>
  <c r="H112" i="5"/>
  <c r="H105" i="4"/>
  <c r="H104" i="5"/>
  <c r="H97" i="4"/>
  <c r="H96" i="5"/>
  <c r="H89" i="4"/>
  <c r="H88" i="5"/>
  <c r="H81" i="4"/>
  <c r="H80" i="5"/>
  <c r="H73" i="4"/>
  <c r="H72" i="5"/>
  <c r="H65" i="4"/>
  <c r="H64" i="5"/>
  <c r="H57" i="4"/>
  <c r="H56" i="5"/>
  <c r="H49" i="4"/>
  <c r="H48" i="5"/>
  <c r="H41" i="4"/>
  <c r="H40" i="5"/>
  <c r="H33" i="4"/>
  <c r="H32" i="5"/>
  <c r="H25" i="4"/>
  <c r="H24" i="5"/>
  <c r="H17" i="4"/>
  <c r="H16" i="5"/>
  <c r="H9" i="4"/>
  <c r="H8" i="5"/>
  <c r="I157" i="4"/>
  <c r="I156" i="5"/>
  <c r="I149" i="4"/>
  <c r="I148" i="5"/>
  <c r="I141" i="4"/>
  <c r="I140" i="5"/>
  <c r="I133" i="4"/>
  <c r="I132" i="5"/>
  <c r="I125" i="4"/>
  <c r="I124" i="5"/>
  <c r="I117" i="4"/>
  <c r="I116" i="5"/>
  <c r="I109" i="4"/>
  <c r="I108" i="5"/>
  <c r="I101" i="4"/>
  <c r="I100" i="5"/>
  <c r="I93" i="4"/>
  <c r="I92" i="5"/>
  <c r="I85" i="4"/>
  <c r="I84" i="5"/>
  <c r="I77" i="4"/>
  <c r="I76" i="5"/>
  <c r="I69" i="4"/>
  <c r="I68" i="5"/>
  <c r="I61" i="4"/>
  <c r="I60" i="5"/>
  <c r="I53" i="4"/>
  <c r="I52" i="5"/>
  <c r="I45" i="4"/>
  <c r="I44" i="5"/>
  <c r="I37" i="4"/>
  <c r="I36" i="5"/>
  <c r="I29" i="4"/>
  <c r="I28" i="5"/>
  <c r="I21" i="4"/>
  <c r="I20" i="5"/>
  <c r="I13" i="4"/>
  <c r="I12" i="5"/>
  <c r="I5" i="4"/>
  <c r="I4" i="5"/>
  <c r="J152" i="5"/>
  <c r="J144" i="5"/>
  <c r="J136" i="5"/>
  <c r="J128" i="5"/>
  <c r="J120" i="5"/>
  <c r="J112" i="5"/>
  <c r="J104" i="5"/>
  <c r="J96" i="5"/>
  <c r="J88" i="5"/>
  <c r="J80" i="5"/>
  <c r="J72" i="5"/>
  <c r="J64" i="5"/>
  <c r="J56" i="5"/>
  <c r="J48" i="5"/>
  <c r="J40" i="5"/>
  <c r="J32" i="5"/>
  <c r="J24" i="5"/>
  <c r="J16" i="5"/>
  <c r="J8" i="5"/>
  <c r="K157" i="4"/>
  <c r="K156" i="5"/>
  <c r="K149" i="4"/>
  <c r="K148" i="5"/>
  <c r="K141" i="4"/>
  <c r="K140" i="5"/>
  <c r="K133" i="4"/>
  <c r="K132" i="5"/>
  <c r="K125" i="4"/>
  <c r="K124" i="5"/>
  <c r="K117" i="4"/>
  <c r="K116" i="5"/>
  <c r="K109" i="4"/>
  <c r="K108" i="5"/>
  <c r="K101" i="4"/>
  <c r="K100" i="5"/>
  <c r="K93" i="4"/>
  <c r="K92" i="5"/>
  <c r="K85" i="4"/>
  <c r="K84" i="5"/>
  <c r="K77" i="4"/>
  <c r="K76" i="5"/>
  <c r="K69" i="4"/>
  <c r="K68" i="5"/>
  <c r="K61" i="4"/>
  <c r="K60" i="5"/>
  <c r="K53" i="4"/>
  <c r="K52" i="5"/>
  <c r="K45" i="4"/>
  <c r="K44" i="5"/>
  <c r="K37" i="4"/>
  <c r="K36" i="5"/>
  <c r="K29" i="4"/>
  <c r="K28" i="5"/>
  <c r="K21" i="4"/>
  <c r="K20" i="5"/>
  <c r="K13" i="4"/>
  <c r="K12" i="5"/>
  <c r="K5" i="4"/>
  <c r="K4" i="5"/>
  <c r="L152" i="5"/>
  <c r="L144" i="5"/>
  <c r="L136" i="5"/>
  <c r="L128" i="5"/>
  <c r="L120" i="5"/>
  <c r="L112" i="5"/>
  <c r="L104" i="5"/>
  <c r="L96" i="5"/>
  <c r="L88" i="5"/>
  <c r="L80" i="5"/>
  <c r="L72" i="5"/>
  <c r="L64" i="5"/>
  <c r="L56" i="5"/>
  <c r="L48" i="5"/>
  <c r="L40" i="5"/>
  <c r="L32" i="5"/>
  <c r="L24" i="5"/>
  <c r="L16" i="5"/>
  <c r="L8" i="5"/>
  <c r="T152" i="5"/>
  <c r="N151" i="13" s="1"/>
  <c r="T144" i="5"/>
  <c r="N143" i="13" s="1"/>
  <c r="T136" i="5"/>
  <c r="N135" i="13" s="1"/>
  <c r="T128" i="5"/>
  <c r="N127" i="13" s="1"/>
  <c r="T120" i="5"/>
  <c r="N119" i="13" s="1"/>
  <c r="T112" i="5"/>
  <c r="N111" i="13" s="1"/>
  <c r="H155" i="4"/>
  <c r="H154" i="5"/>
  <c r="H139" i="4"/>
  <c r="H138" i="5"/>
  <c r="H123" i="4"/>
  <c r="H122" i="5"/>
  <c r="H107" i="4"/>
  <c r="H106" i="5"/>
  <c r="H91" i="4"/>
  <c r="H90" i="5"/>
  <c r="H75" i="4"/>
  <c r="H74" i="5"/>
  <c r="H59" i="4"/>
  <c r="H58" i="5"/>
  <c r="H51" i="4"/>
  <c r="H50" i="5"/>
  <c r="H35" i="4"/>
  <c r="H34" i="5"/>
  <c r="H19" i="4"/>
  <c r="H18" i="5"/>
  <c r="I159" i="4"/>
  <c r="I158" i="5"/>
  <c r="I143" i="4"/>
  <c r="I142" i="5"/>
  <c r="I135" i="4"/>
  <c r="I134" i="5"/>
  <c r="I119" i="4"/>
  <c r="I118" i="5"/>
  <c r="I103" i="4"/>
  <c r="I102" i="5"/>
  <c r="I87" i="4"/>
  <c r="I86" i="5"/>
  <c r="I71" i="4"/>
  <c r="I70" i="5"/>
  <c r="I55" i="4"/>
  <c r="I54" i="5"/>
  <c r="I23" i="4"/>
  <c r="I22" i="5"/>
  <c r="K156" i="4"/>
  <c r="K155" i="5"/>
  <c r="K148" i="4"/>
  <c r="K147" i="5"/>
  <c r="K140" i="4"/>
  <c r="K139" i="5"/>
  <c r="K132" i="4"/>
  <c r="K131" i="5"/>
  <c r="K124" i="4"/>
  <c r="K123" i="5"/>
  <c r="K116" i="4"/>
  <c r="K115" i="5"/>
  <c r="K108" i="4"/>
  <c r="K107" i="5"/>
  <c r="K100" i="4"/>
  <c r="K99" i="5"/>
  <c r="K92" i="4"/>
  <c r="K91" i="5"/>
  <c r="K84" i="4"/>
  <c r="K83" i="5"/>
  <c r="K76" i="4"/>
  <c r="K75" i="5"/>
  <c r="K68" i="4"/>
  <c r="K67" i="5"/>
  <c r="K60" i="4"/>
  <c r="K59" i="5"/>
  <c r="K52" i="4"/>
  <c r="K51" i="5"/>
  <c r="K44" i="4"/>
  <c r="K43" i="5"/>
  <c r="K36" i="4"/>
  <c r="K35" i="5"/>
  <c r="K28" i="4"/>
  <c r="K27" i="5"/>
  <c r="K20" i="4"/>
  <c r="K19" i="5"/>
  <c r="K12" i="4"/>
  <c r="K11" i="5"/>
  <c r="G26" i="5"/>
  <c r="G18" i="5"/>
  <c r="G10" i="5"/>
  <c r="H159" i="4"/>
  <c r="H158" i="5"/>
  <c r="H151" i="4"/>
  <c r="H150" i="5"/>
  <c r="H143" i="4"/>
  <c r="H142" i="5"/>
  <c r="H135" i="4"/>
  <c r="H134" i="5"/>
  <c r="H127" i="4"/>
  <c r="H126" i="5"/>
  <c r="H119" i="4"/>
  <c r="H118" i="5"/>
  <c r="H111" i="4"/>
  <c r="H110" i="5"/>
  <c r="H103" i="4"/>
  <c r="H102" i="5"/>
  <c r="H95" i="4"/>
  <c r="H94" i="5"/>
  <c r="H87" i="4"/>
  <c r="H86" i="5"/>
  <c r="H79" i="4"/>
  <c r="H78" i="5"/>
  <c r="H71" i="4"/>
  <c r="H70" i="5"/>
  <c r="H63" i="4"/>
  <c r="H62" i="5"/>
  <c r="H55" i="4"/>
  <c r="H54" i="5"/>
  <c r="H47" i="4"/>
  <c r="H46" i="5"/>
  <c r="H39" i="4"/>
  <c r="H38" i="5"/>
  <c r="H31" i="4"/>
  <c r="H30" i="5"/>
  <c r="H23" i="4"/>
  <c r="H22" i="5"/>
  <c r="H15" i="4"/>
  <c r="H14" i="5"/>
  <c r="H7" i="4"/>
  <c r="H6" i="5"/>
  <c r="I155" i="4"/>
  <c r="I154" i="5"/>
  <c r="I147" i="4"/>
  <c r="I146" i="5"/>
  <c r="I139" i="4"/>
  <c r="I138" i="5"/>
  <c r="I131" i="4"/>
  <c r="I130" i="5"/>
  <c r="I123" i="4"/>
  <c r="I122" i="5"/>
  <c r="I115" i="4"/>
  <c r="I114" i="5"/>
  <c r="I107" i="4"/>
  <c r="I106" i="5"/>
  <c r="I99" i="4"/>
  <c r="I98" i="5"/>
  <c r="I91" i="4"/>
  <c r="I90" i="5"/>
  <c r="I83" i="4"/>
  <c r="I82" i="5"/>
  <c r="I75" i="4"/>
  <c r="I74" i="5"/>
  <c r="I67" i="4"/>
  <c r="I66" i="5"/>
  <c r="I59" i="4"/>
  <c r="I58" i="5"/>
  <c r="I51" i="4"/>
  <c r="I50" i="5"/>
  <c r="I43" i="4"/>
  <c r="I42" i="5"/>
  <c r="I35" i="4"/>
  <c r="I34" i="5"/>
  <c r="I27" i="4"/>
  <c r="I26" i="5"/>
  <c r="I19" i="4"/>
  <c r="I18" i="5"/>
  <c r="I11" i="4"/>
  <c r="I10" i="5"/>
  <c r="J158" i="5"/>
  <c r="J150" i="5"/>
  <c r="J70" i="5"/>
  <c r="J62" i="5"/>
  <c r="J54" i="5"/>
  <c r="J46" i="5"/>
  <c r="J38" i="5"/>
  <c r="J30" i="5"/>
  <c r="J22" i="5"/>
  <c r="K155" i="4"/>
  <c r="K154" i="5"/>
  <c r="K147" i="4"/>
  <c r="K146" i="5"/>
  <c r="K139" i="4"/>
  <c r="K138" i="5"/>
  <c r="K131" i="4"/>
  <c r="K130" i="5"/>
  <c r="K123" i="4"/>
  <c r="K122" i="5"/>
  <c r="K115" i="4"/>
  <c r="K114" i="5"/>
  <c r="K107" i="4"/>
  <c r="K106" i="5"/>
  <c r="K99" i="4"/>
  <c r="K98" i="5"/>
  <c r="K91" i="4"/>
  <c r="K90" i="5"/>
  <c r="K83" i="4"/>
  <c r="K82" i="5"/>
  <c r="K75" i="4"/>
  <c r="K74" i="5"/>
  <c r="K67" i="4"/>
  <c r="K66" i="5"/>
  <c r="K59" i="4"/>
  <c r="K58" i="5"/>
  <c r="K51" i="4"/>
  <c r="K50" i="5"/>
  <c r="K43" i="4"/>
  <c r="K42" i="5"/>
  <c r="K35" i="4"/>
  <c r="K34" i="5"/>
  <c r="K27" i="4"/>
  <c r="K26" i="5"/>
  <c r="K19" i="4"/>
  <c r="K18" i="5"/>
  <c r="K11" i="4"/>
  <c r="K10" i="5"/>
  <c r="L118" i="5"/>
  <c r="L110" i="5"/>
  <c r="T158" i="5"/>
  <c r="N157" i="13" s="1"/>
  <c r="T150" i="5"/>
  <c r="N149" i="13" s="1"/>
  <c r="T142" i="5"/>
  <c r="N141" i="13" s="1"/>
  <c r="T134" i="5"/>
  <c r="N133" i="13" s="1"/>
  <c r="T126" i="5"/>
  <c r="N125" i="13" s="1"/>
  <c r="T118" i="5"/>
  <c r="N117" i="13" s="1"/>
  <c r="T110" i="5"/>
  <c r="N109" i="13" s="1"/>
  <c r="T102" i="5"/>
  <c r="N101" i="13" s="1"/>
  <c r="T94" i="5"/>
  <c r="N93" i="13" s="1"/>
  <c r="T86" i="5"/>
  <c r="N85" i="13" s="1"/>
  <c r="T78" i="5"/>
  <c r="N77" i="13" s="1"/>
  <c r="T70" i="5"/>
  <c r="N69" i="13" s="1"/>
  <c r="T62" i="5"/>
  <c r="N61" i="13" s="1"/>
  <c r="T54" i="5"/>
  <c r="N53" i="13" s="1"/>
  <c r="T46" i="5"/>
  <c r="N45" i="13" s="1"/>
  <c r="T38" i="5"/>
  <c r="N37" i="13" s="1"/>
  <c r="T30" i="5"/>
  <c r="N29" i="13" s="1"/>
  <c r="T22" i="5"/>
  <c r="N21" i="13" s="1"/>
  <c r="T14" i="5"/>
  <c r="N13" i="13" s="1"/>
  <c r="T6" i="5"/>
  <c r="N5" i="13" s="1"/>
  <c r="U154" i="5"/>
  <c r="P153" i="13" s="1"/>
  <c r="U146" i="5"/>
  <c r="P145" i="13" s="1"/>
  <c r="U138" i="5"/>
  <c r="P137" i="13" s="1"/>
  <c r="U130" i="5"/>
  <c r="P129" i="13" s="1"/>
  <c r="U122" i="5"/>
  <c r="P121" i="13" s="1"/>
  <c r="U114" i="5"/>
  <c r="P113" i="13" s="1"/>
  <c r="U106" i="5"/>
  <c r="P105" i="13" s="1"/>
  <c r="U98" i="5"/>
  <c r="P97" i="13" s="1"/>
  <c r="U90" i="5"/>
  <c r="P89" i="13" s="1"/>
  <c r="U82" i="5"/>
  <c r="P81" i="13" s="1"/>
  <c r="U74" i="5"/>
  <c r="P73" i="13" s="1"/>
  <c r="U66" i="5"/>
  <c r="P65" i="13" s="1"/>
  <c r="U58" i="5"/>
  <c r="P57" i="13" s="1"/>
  <c r="U50" i="5"/>
  <c r="P49" i="13" s="1"/>
  <c r="U42" i="5"/>
  <c r="P41" i="13" s="1"/>
  <c r="U34" i="5"/>
  <c r="P33" i="13" s="1"/>
  <c r="U26" i="5"/>
  <c r="P25" i="13" s="1"/>
  <c r="U18" i="5"/>
  <c r="P17" i="13" s="1"/>
  <c r="U10" i="5"/>
  <c r="P9" i="13" s="1"/>
  <c r="V158" i="5"/>
  <c r="Q157" i="13" s="1"/>
  <c r="V150" i="5"/>
  <c r="Q149" i="13" s="1"/>
  <c r="V142" i="5"/>
  <c r="Q141" i="13" s="1"/>
  <c r="V134" i="5"/>
  <c r="Q133" i="13" s="1"/>
  <c r="V126" i="5"/>
  <c r="Q125" i="13" s="1"/>
  <c r="V118" i="5"/>
  <c r="Q117" i="13" s="1"/>
  <c r="V110" i="5"/>
  <c r="Q109" i="13" s="1"/>
  <c r="V102" i="5"/>
  <c r="Q101" i="13" s="1"/>
  <c r="V94" i="5"/>
  <c r="Q93" i="13" s="1"/>
  <c r="V86" i="5"/>
  <c r="Q85" i="13" s="1"/>
  <c r="V78" i="5"/>
  <c r="Q77" i="13" s="1"/>
  <c r="V70" i="5"/>
  <c r="Q69" i="13" s="1"/>
  <c r="V62" i="5"/>
  <c r="Q61" i="13" s="1"/>
  <c r="V54" i="5"/>
  <c r="Q53" i="13" s="1"/>
  <c r="V46" i="5"/>
  <c r="Q45" i="13" s="1"/>
  <c r="V38" i="5"/>
  <c r="Q37" i="13" s="1"/>
  <c r="V30" i="5"/>
  <c r="Q29" i="13" s="1"/>
  <c r="V22" i="5"/>
  <c r="Q21" i="13" s="1"/>
  <c r="V14" i="5"/>
  <c r="Q13" i="13" s="1"/>
  <c r="V6" i="5"/>
  <c r="Q5" i="13" s="1"/>
  <c r="F150" i="4"/>
  <c r="F149" i="5"/>
  <c r="F142" i="4"/>
  <c r="F141" i="5"/>
  <c r="F118" i="4"/>
  <c r="F117" i="5"/>
  <c r="F110" i="4"/>
  <c r="F109" i="5"/>
  <c r="F102" i="4"/>
  <c r="F101" i="5"/>
  <c r="F94" i="4"/>
  <c r="F93" i="5"/>
  <c r="F86" i="4"/>
  <c r="F85" i="5"/>
  <c r="F70" i="4"/>
  <c r="F69" i="5"/>
  <c r="F62" i="4"/>
  <c r="F61" i="5"/>
  <c r="F54" i="4"/>
  <c r="F53" i="5"/>
  <c r="F46" i="4"/>
  <c r="F45" i="5"/>
  <c r="F38" i="4"/>
  <c r="F37" i="5"/>
  <c r="F22" i="4"/>
  <c r="F21" i="5"/>
  <c r="F14" i="4"/>
  <c r="F13" i="5"/>
  <c r="F6" i="4"/>
  <c r="F5" i="5"/>
  <c r="I7" i="4"/>
  <c r="I6" i="5"/>
  <c r="K159" i="4"/>
  <c r="K158" i="5"/>
  <c r="K151" i="4"/>
  <c r="K150" i="5"/>
  <c r="K143" i="4"/>
  <c r="K142" i="5"/>
  <c r="K135" i="4"/>
  <c r="K134" i="5"/>
  <c r="K127" i="4"/>
  <c r="K126" i="5"/>
  <c r="K119" i="4"/>
  <c r="K118" i="5"/>
  <c r="K111" i="4"/>
  <c r="K110" i="5"/>
  <c r="K103" i="4"/>
  <c r="K102" i="5"/>
  <c r="K95" i="4"/>
  <c r="K94" i="5"/>
  <c r="K87" i="4"/>
  <c r="K86" i="5"/>
  <c r="K79" i="4"/>
  <c r="K78" i="5"/>
  <c r="K71" i="4"/>
  <c r="K70" i="5"/>
  <c r="K63" i="4"/>
  <c r="K62" i="5"/>
  <c r="K55" i="4"/>
  <c r="K54" i="5"/>
  <c r="K47" i="4"/>
  <c r="K46" i="5"/>
  <c r="K39" i="4"/>
  <c r="K38" i="5"/>
  <c r="K31" i="4"/>
  <c r="K30" i="5"/>
  <c r="K23" i="4"/>
  <c r="K22" i="5"/>
  <c r="K15" i="4"/>
  <c r="K14" i="5"/>
  <c r="K7" i="4"/>
  <c r="K6" i="5"/>
  <c r="F153" i="4"/>
  <c r="F152" i="5"/>
  <c r="F145" i="4"/>
  <c r="F144" i="5"/>
  <c r="F137" i="4"/>
  <c r="F136" i="5"/>
  <c r="F129" i="4"/>
  <c r="F128" i="5"/>
  <c r="F121" i="4"/>
  <c r="F120" i="5"/>
  <c r="F113" i="4"/>
  <c r="F112" i="5"/>
  <c r="F105" i="4"/>
  <c r="F104" i="5"/>
  <c r="F97" i="4"/>
  <c r="F96" i="5"/>
  <c r="F89" i="4"/>
  <c r="F88" i="5"/>
  <c r="F81" i="4"/>
  <c r="F80" i="5"/>
  <c r="F73" i="4"/>
  <c r="F72" i="5"/>
  <c r="F65" i="4"/>
  <c r="F64" i="5"/>
  <c r="F57" i="4"/>
  <c r="F56" i="5"/>
  <c r="F49" i="4"/>
  <c r="F48" i="5"/>
  <c r="F41" i="4"/>
  <c r="F40" i="5"/>
  <c r="F33" i="4"/>
  <c r="F32" i="5"/>
  <c r="F25" i="4"/>
  <c r="F24" i="5"/>
  <c r="F17" i="4"/>
  <c r="F16" i="5"/>
  <c r="F9" i="4"/>
  <c r="F8" i="5"/>
  <c r="I4" i="4"/>
  <c r="I3" i="5"/>
  <c r="H158" i="4"/>
  <c r="H157" i="5"/>
  <c r="H150" i="4"/>
  <c r="H149" i="5"/>
  <c r="H142" i="4"/>
  <c r="H141" i="5"/>
  <c r="H134" i="4"/>
  <c r="H133" i="5"/>
  <c r="H126" i="4"/>
  <c r="H125" i="5"/>
  <c r="H118" i="4"/>
  <c r="H117" i="5"/>
  <c r="H110" i="4"/>
  <c r="H109" i="5"/>
  <c r="H102" i="4"/>
  <c r="H101" i="5"/>
  <c r="H94" i="4"/>
  <c r="H93" i="5"/>
  <c r="H86" i="4"/>
  <c r="H85" i="5"/>
  <c r="H78" i="4"/>
  <c r="H77" i="5"/>
  <c r="H70" i="4"/>
  <c r="H69" i="5"/>
  <c r="H62" i="4"/>
  <c r="H61" i="5"/>
  <c r="H54" i="4"/>
  <c r="H53" i="5"/>
  <c r="H46" i="4"/>
  <c r="H45" i="5"/>
  <c r="H38" i="4"/>
  <c r="H37" i="5"/>
  <c r="H30" i="4"/>
  <c r="H29" i="5"/>
  <c r="H22" i="4"/>
  <c r="H21" i="5"/>
  <c r="H14" i="4"/>
  <c r="H13" i="5"/>
  <c r="H6" i="4"/>
  <c r="H5" i="5"/>
  <c r="I154" i="4"/>
  <c r="I153" i="5"/>
  <c r="I146" i="4"/>
  <c r="I145" i="5"/>
  <c r="I138" i="4"/>
  <c r="I137" i="5"/>
  <c r="I130" i="4"/>
  <c r="I129" i="5"/>
  <c r="I122" i="4"/>
  <c r="I121" i="5"/>
  <c r="I114" i="4"/>
  <c r="I113" i="5"/>
  <c r="I106" i="4"/>
  <c r="I105" i="5"/>
  <c r="I98" i="4"/>
  <c r="I97" i="5"/>
  <c r="I90" i="4"/>
  <c r="I89" i="5"/>
  <c r="I82" i="4"/>
  <c r="I81" i="5"/>
  <c r="I74" i="4"/>
  <c r="I73" i="5"/>
  <c r="I66" i="4"/>
  <c r="I65" i="5"/>
  <c r="I58" i="4"/>
  <c r="I57" i="5"/>
  <c r="I50" i="4"/>
  <c r="I49" i="5"/>
  <c r="I42" i="4"/>
  <c r="I41" i="5"/>
  <c r="I34" i="4"/>
  <c r="I33" i="5"/>
  <c r="I26" i="4"/>
  <c r="I25" i="5"/>
  <c r="I18" i="4"/>
  <c r="I17" i="5"/>
  <c r="I10" i="4"/>
  <c r="I9" i="5"/>
  <c r="K154" i="4"/>
  <c r="K153" i="5"/>
  <c r="K146" i="4"/>
  <c r="K145" i="5"/>
  <c r="K138" i="4"/>
  <c r="K137" i="5"/>
  <c r="K130" i="4"/>
  <c r="K129" i="5"/>
  <c r="K122" i="4"/>
  <c r="K121" i="5"/>
  <c r="K114" i="4"/>
  <c r="K113" i="5"/>
  <c r="K106" i="4"/>
  <c r="K105" i="5"/>
  <c r="K98" i="4"/>
  <c r="K97" i="5"/>
  <c r="K90" i="4"/>
  <c r="K89" i="5"/>
  <c r="K82" i="4"/>
  <c r="K81" i="5"/>
  <c r="K74" i="4"/>
  <c r="K73" i="5"/>
  <c r="K66" i="4"/>
  <c r="K65" i="5"/>
  <c r="K58" i="4"/>
  <c r="K57" i="5"/>
  <c r="K50" i="4"/>
  <c r="K49" i="5"/>
  <c r="K42" i="4"/>
  <c r="K41" i="5"/>
  <c r="K34" i="4"/>
  <c r="K33" i="5"/>
  <c r="K26" i="4"/>
  <c r="K25" i="5"/>
  <c r="K18" i="4"/>
  <c r="K17" i="5"/>
  <c r="K10" i="4"/>
  <c r="K9" i="5"/>
  <c r="F134" i="4"/>
  <c r="F133" i="5"/>
  <c r="F115" i="4"/>
  <c r="F114" i="5"/>
  <c r="H160" i="4"/>
  <c r="H159" i="5"/>
  <c r="H152" i="4"/>
  <c r="H151" i="5"/>
  <c r="H144" i="4"/>
  <c r="H143" i="5"/>
  <c r="H136" i="4"/>
  <c r="H135" i="5"/>
  <c r="H128" i="4"/>
  <c r="H127" i="5"/>
  <c r="H120" i="4"/>
  <c r="H119" i="5"/>
  <c r="H112" i="4"/>
  <c r="H111" i="5"/>
  <c r="H104" i="4"/>
  <c r="H103" i="5"/>
  <c r="H96" i="4"/>
  <c r="H95" i="5"/>
  <c r="H88" i="4"/>
  <c r="H87" i="5"/>
  <c r="H80" i="4"/>
  <c r="H79" i="5"/>
  <c r="H72" i="4"/>
  <c r="H71" i="5"/>
  <c r="H64" i="4"/>
  <c r="H63" i="5"/>
  <c r="H56" i="4"/>
  <c r="H55" i="5"/>
  <c r="H48" i="4"/>
  <c r="H47" i="5"/>
  <c r="H40" i="4"/>
  <c r="H39" i="5"/>
  <c r="H32" i="4"/>
  <c r="H31" i="5"/>
  <c r="H24" i="4"/>
  <c r="H23" i="5"/>
  <c r="H16" i="4"/>
  <c r="H15" i="5"/>
  <c r="H8" i="4"/>
  <c r="H7" i="5"/>
  <c r="I156" i="4"/>
  <c r="I155" i="5"/>
  <c r="I148" i="4"/>
  <c r="I147" i="5"/>
  <c r="I140" i="4"/>
  <c r="I139" i="5"/>
  <c r="I132" i="4"/>
  <c r="I131" i="5"/>
  <c r="I124" i="4"/>
  <c r="I123" i="5"/>
  <c r="I116" i="4"/>
  <c r="I115" i="5"/>
  <c r="I108" i="4"/>
  <c r="I107" i="5"/>
  <c r="I100" i="4"/>
  <c r="I99" i="5"/>
  <c r="I92" i="4"/>
  <c r="I91" i="5"/>
  <c r="I84" i="4"/>
  <c r="I83" i="5"/>
  <c r="I76" i="4"/>
  <c r="I75" i="5"/>
  <c r="I68" i="4"/>
  <c r="I67" i="5"/>
  <c r="I60" i="4"/>
  <c r="I59" i="5"/>
  <c r="I52" i="4"/>
  <c r="I51" i="5"/>
  <c r="I44" i="4"/>
  <c r="I43" i="5"/>
  <c r="I36" i="4"/>
  <c r="I35" i="5"/>
  <c r="I28" i="4"/>
  <c r="I27" i="5"/>
  <c r="I20" i="4"/>
  <c r="I19" i="5"/>
  <c r="I12" i="4"/>
  <c r="I11" i="5"/>
  <c r="F160" i="4"/>
  <c r="F159" i="5"/>
  <c r="F152" i="4"/>
  <c r="F151" i="5"/>
  <c r="F144" i="4"/>
  <c r="F143" i="5"/>
  <c r="F136" i="4"/>
  <c r="F135" i="5"/>
  <c r="F128" i="4"/>
  <c r="F127" i="5"/>
  <c r="F120" i="4"/>
  <c r="F119" i="5"/>
  <c r="F112" i="4"/>
  <c r="F111" i="5"/>
  <c r="F104" i="4"/>
  <c r="F103" i="5"/>
  <c r="F96" i="4"/>
  <c r="F95" i="5"/>
  <c r="F88" i="4"/>
  <c r="F87" i="5"/>
  <c r="F80" i="4"/>
  <c r="F79" i="5"/>
  <c r="F72" i="4"/>
  <c r="F71" i="5"/>
  <c r="F64" i="4"/>
  <c r="F63" i="5"/>
  <c r="F56" i="4"/>
  <c r="F55" i="5"/>
  <c r="F48" i="4"/>
  <c r="F47" i="5"/>
  <c r="F40" i="4"/>
  <c r="F39" i="5"/>
  <c r="F32" i="4"/>
  <c r="F31" i="5"/>
  <c r="F24" i="4"/>
  <c r="F23" i="5"/>
  <c r="F16" i="4"/>
  <c r="F15" i="5"/>
  <c r="F8" i="4"/>
  <c r="F7" i="5"/>
  <c r="G152" i="5"/>
  <c r="G144" i="5"/>
  <c r="G136" i="5"/>
  <c r="G128" i="5"/>
  <c r="G120" i="5"/>
  <c r="G112" i="5"/>
  <c r="G104" i="5"/>
  <c r="G96" i="5"/>
  <c r="G88" i="5"/>
  <c r="G80" i="5"/>
  <c r="G72" i="5"/>
  <c r="G64" i="5"/>
  <c r="G56" i="5"/>
  <c r="G48" i="5"/>
  <c r="G40" i="5"/>
  <c r="G32" i="5"/>
  <c r="G24" i="5"/>
  <c r="G16" i="5"/>
  <c r="G8" i="5"/>
  <c r="H157" i="4"/>
  <c r="H156" i="5"/>
  <c r="H149" i="4"/>
  <c r="H148" i="5"/>
  <c r="H141" i="4"/>
  <c r="H140" i="5"/>
  <c r="H133" i="4"/>
  <c r="H132" i="5"/>
  <c r="H125" i="4"/>
  <c r="H124" i="5"/>
  <c r="H117" i="4"/>
  <c r="H116" i="5"/>
  <c r="H109" i="4"/>
  <c r="H108" i="5"/>
  <c r="H101" i="4"/>
  <c r="H100" i="5"/>
  <c r="H93" i="4"/>
  <c r="H92" i="5"/>
  <c r="H85" i="4"/>
  <c r="H84" i="5"/>
  <c r="H77" i="4"/>
  <c r="H76" i="5"/>
  <c r="H69" i="4"/>
  <c r="H68" i="5"/>
  <c r="H61" i="4"/>
  <c r="H60" i="5"/>
  <c r="H53" i="4"/>
  <c r="H52" i="5"/>
  <c r="H45" i="4"/>
  <c r="H44" i="5"/>
  <c r="H37" i="4"/>
  <c r="H36" i="5"/>
  <c r="H29" i="4"/>
  <c r="H28" i="5"/>
  <c r="H21" i="4"/>
  <c r="H20" i="5"/>
  <c r="H13" i="4"/>
  <c r="H12" i="5"/>
  <c r="H5" i="4"/>
  <c r="H4" i="5"/>
  <c r="I153" i="4"/>
  <c r="I152" i="5"/>
  <c r="I145" i="4"/>
  <c r="I144" i="5"/>
  <c r="I137" i="4"/>
  <c r="I136" i="5"/>
  <c r="I129" i="4"/>
  <c r="I128" i="5"/>
  <c r="I121" i="4"/>
  <c r="I120" i="5"/>
  <c r="I113" i="4"/>
  <c r="I112" i="5"/>
  <c r="I105" i="4"/>
  <c r="I104" i="5"/>
  <c r="I97" i="4"/>
  <c r="I96" i="5"/>
  <c r="I89" i="4"/>
  <c r="I88" i="5"/>
  <c r="I81" i="4"/>
  <c r="I80" i="5"/>
  <c r="I73" i="4"/>
  <c r="I72" i="5"/>
  <c r="I65" i="4"/>
  <c r="I64" i="5"/>
  <c r="I57" i="4"/>
  <c r="I56" i="5"/>
  <c r="I49" i="4"/>
  <c r="I48" i="5"/>
  <c r="I41" i="4"/>
  <c r="I40" i="5"/>
  <c r="I33" i="4"/>
  <c r="I32" i="5"/>
  <c r="I25" i="4"/>
  <c r="I24" i="5"/>
  <c r="I17" i="4"/>
  <c r="I16" i="5"/>
  <c r="I9" i="4"/>
  <c r="I8" i="5"/>
  <c r="J156" i="5"/>
  <c r="J148" i="5"/>
  <c r="J140" i="5"/>
  <c r="J132" i="5"/>
  <c r="J124" i="5"/>
  <c r="J116" i="5"/>
  <c r="J108" i="5"/>
  <c r="J100" i="5"/>
  <c r="J92" i="5"/>
  <c r="J84" i="5"/>
  <c r="J76" i="5"/>
  <c r="J68" i="5"/>
  <c r="J60" i="5"/>
  <c r="J52" i="5"/>
  <c r="J44" i="5"/>
  <c r="J36" i="5"/>
  <c r="J28" i="5"/>
  <c r="J20" i="5"/>
  <c r="J12" i="5"/>
  <c r="J4" i="5"/>
  <c r="K153" i="4"/>
  <c r="K152" i="5"/>
  <c r="K145" i="4"/>
  <c r="K144" i="5"/>
  <c r="K137" i="4"/>
  <c r="K136" i="5"/>
  <c r="K129" i="4"/>
  <c r="K128" i="5"/>
  <c r="K121" i="4"/>
  <c r="K120" i="5"/>
  <c r="K113" i="4"/>
  <c r="K112" i="5"/>
  <c r="K105" i="4"/>
  <c r="K104" i="5"/>
  <c r="K97" i="4"/>
  <c r="K96" i="5"/>
  <c r="K89" i="4"/>
  <c r="K88" i="5"/>
  <c r="K81" i="4"/>
  <c r="K80" i="5"/>
  <c r="K73" i="4"/>
  <c r="K72" i="5"/>
  <c r="K65" i="4"/>
  <c r="K64" i="5"/>
  <c r="K57" i="4"/>
  <c r="K56" i="5"/>
  <c r="K49" i="4"/>
  <c r="K48" i="5"/>
  <c r="K41" i="4"/>
  <c r="K40" i="5"/>
  <c r="K33" i="4"/>
  <c r="K32" i="5"/>
  <c r="K25" i="4"/>
  <c r="K24" i="5"/>
  <c r="K17" i="4"/>
  <c r="K16" i="5"/>
  <c r="K9" i="4"/>
  <c r="K8" i="5"/>
  <c r="L156" i="5"/>
  <c r="L148" i="5"/>
  <c r="L140" i="5"/>
  <c r="L132" i="5"/>
  <c r="L124" i="5"/>
  <c r="L116" i="5"/>
  <c r="L108" i="5"/>
  <c r="L100" i="5"/>
  <c r="L92" i="5"/>
  <c r="L84" i="5"/>
  <c r="L76" i="5"/>
  <c r="L68" i="5"/>
  <c r="L60" i="5"/>
  <c r="L52" i="5"/>
  <c r="L44" i="5"/>
  <c r="L36" i="5"/>
  <c r="L28" i="5"/>
  <c r="L20" i="5"/>
  <c r="L12" i="5"/>
  <c r="L4" i="5"/>
  <c r="T156" i="5"/>
  <c r="N155" i="13" s="1"/>
  <c r="T148" i="5"/>
  <c r="N147" i="13" s="1"/>
  <c r="T140" i="5"/>
  <c r="N139" i="13" s="1"/>
  <c r="T132" i="5"/>
  <c r="N131" i="13" s="1"/>
  <c r="T124" i="5"/>
  <c r="N123" i="13" s="1"/>
  <c r="T116" i="5"/>
  <c r="N115" i="13" s="1"/>
  <c r="T108" i="5"/>
  <c r="N107" i="13" s="1"/>
  <c r="T100" i="5"/>
  <c r="N99" i="13" s="1"/>
  <c r="T92" i="5"/>
  <c r="N91" i="13" s="1"/>
  <c r="T84" i="5"/>
  <c r="N83" i="13" s="1"/>
  <c r="T76" i="5"/>
  <c r="N75" i="13" s="1"/>
  <c r="T68" i="5"/>
  <c r="N67" i="13" s="1"/>
  <c r="T60" i="5"/>
  <c r="N59" i="13" s="1"/>
  <c r="T52" i="5"/>
  <c r="N51" i="13" s="1"/>
  <c r="T44" i="5"/>
  <c r="N43" i="13" s="1"/>
  <c r="T36" i="5"/>
  <c r="N35" i="13" s="1"/>
  <c r="T28" i="5"/>
  <c r="N27" i="13" s="1"/>
  <c r="T20" i="5"/>
  <c r="N19" i="13" s="1"/>
  <c r="T12" i="5"/>
  <c r="N11" i="13" s="1"/>
  <c r="U152" i="5"/>
  <c r="P151" i="13" s="1"/>
  <c r="U144" i="5"/>
  <c r="P143" i="13" s="1"/>
  <c r="U136" i="5"/>
  <c r="P135" i="13" s="1"/>
  <c r="U128" i="5"/>
  <c r="P127" i="13" s="1"/>
  <c r="U120" i="5"/>
  <c r="P119" i="13" s="1"/>
  <c r="U112" i="5"/>
  <c r="P111" i="13" s="1"/>
  <c r="U104" i="5"/>
  <c r="P103" i="13" s="1"/>
  <c r="U96" i="5"/>
  <c r="P95" i="13" s="1"/>
  <c r="U88" i="5"/>
  <c r="P87" i="13" s="1"/>
  <c r="U80" i="5"/>
  <c r="P79" i="13" s="1"/>
  <c r="U72" i="5"/>
  <c r="P71" i="13" s="1"/>
  <c r="T104" i="5"/>
  <c r="N103" i="13" s="1"/>
  <c r="T96" i="5"/>
  <c r="N95" i="13" s="1"/>
  <c r="T88" i="5"/>
  <c r="N87" i="13" s="1"/>
  <c r="T80" i="5"/>
  <c r="N79" i="13" s="1"/>
  <c r="T72" i="5"/>
  <c r="N71" i="13" s="1"/>
  <c r="T64" i="5"/>
  <c r="N63" i="13" s="1"/>
  <c r="T56" i="5"/>
  <c r="N55" i="13" s="1"/>
  <c r="T48" i="5"/>
  <c r="N47" i="13" s="1"/>
  <c r="T40" i="5"/>
  <c r="N39" i="13" s="1"/>
  <c r="T32" i="5"/>
  <c r="N31" i="13" s="1"/>
  <c r="T24" i="5"/>
  <c r="N23" i="13" s="1"/>
  <c r="T16" i="5"/>
  <c r="N15" i="13" s="1"/>
  <c r="T8" i="5"/>
  <c r="N7" i="13" s="1"/>
  <c r="U156" i="5"/>
  <c r="P155" i="13" s="1"/>
  <c r="U148" i="5"/>
  <c r="P147" i="13" s="1"/>
  <c r="U140" i="5"/>
  <c r="P139" i="13" s="1"/>
  <c r="U132" i="5"/>
  <c r="P131" i="13" s="1"/>
  <c r="U124" i="5"/>
  <c r="P123" i="13" s="1"/>
  <c r="U116" i="5"/>
  <c r="P115" i="13" s="1"/>
  <c r="U108" i="5"/>
  <c r="P107" i="13" s="1"/>
  <c r="U100" i="5"/>
  <c r="P99" i="13" s="1"/>
  <c r="U92" i="5"/>
  <c r="P91" i="13" s="1"/>
  <c r="U84" i="5"/>
  <c r="P83" i="13" s="1"/>
  <c r="U76" i="5"/>
  <c r="P75" i="13" s="1"/>
  <c r="U68" i="5"/>
  <c r="P67" i="13" s="1"/>
  <c r="U60" i="5"/>
  <c r="P59" i="13" s="1"/>
  <c r="U52" i="5"/>
  <c r="P51" i="13" s="1"/>
  <c r="U44" i="5"/>
  <c r="P43" i="13" s="1"/>
  <c r="U36" i="5"/>
  <c r="P35" i="13" s="1"/>
  <c r="U28" i="5"/>
  <c r="P27" i="13" s="1"/>
  <c r="U20" i="5"/>
  <c r="P19" i="13" s="1"/>
  <c r="U12" i="5"/>
  <c r="P11" i="13" s="1"/>
  <c r="U4" i="5"/>
  <c r="P3" i="13" s="1"/>
  <c r="V152" i="5"/>
  <c r="Q151" i="13" s="1"/>
  <c r="V144" i="5"/>
  <c r="Q143" i="13" s="1"/>
  <c r="V136" i="5"/>
  <c r="Q135" i="13" s="1"/>
  <c r="V128" i="5"/>
  <c r="Q127" i="13" s="1"/>
  <c r="V120" i="5"/>
  <c r="Q119" i="13" s="1"/>
  <c r="V112" i="5"/>
  <c r="Q111" i="13" s="1"/>
  <c r="V104" i="5"/>
  <c r="Q103" i="13" s="1"/>
  <c r="V96" i="5"/>
  <c r="Q95" i="13" s="1"/>
  <c r="V88" i="5"/>
  <c r="Q87" i="13" s="1"/>
  <c r="V80" i="5"/>
  <c r="Q79" i="13" s="1"/>
  <c r="V72" i="5"/>
  <c r="Q71" i="13" s="1"/>
  <c r="V64" i="5"/>
  <c r="Q63" i="13" s="1"/>
  <c r="V56" i="5"/>
  <c r="Q55" i="13" s="1"/>
  <c r="V48" i="5"/>
  <c r="Q47" i="13" s="1"/>
  <c r="V40" i="5"/>
  <c r="Q39" i="13" s="1"/>
  <c r="V32" i="5"/>
  <c r="Q31" i="13" s="1"/>
  <c r="V24" i="5"/>
  <c r="Q23" i="13" s="1"/>
  <c r="V16" i="5"/>
  <c r="Q15" i="13" s="1"/>
  <c r="V8" i="5"/>
  <c r="Q7" i="13" s="1"/>
  <c r="W156" i="5"/>
  <c r="R155" i="13" s="1"/>
  <c r="W148" i="5"/>
  <c r="R147" i="13" s="1"/>
  <c r="W140" i="5"/>
  <c r="R139" i="13" s="1"/>
  <c r="W132" i="5"/>
  <c r="R131" i="13" s="1"/>
  <c r="W124" i="5"/>
  <c r="R123" i="13" s="1"/>
  <c r="W116" i="5"/>
  <c r="R115" i="13" s="1"/>
  <c r="W108" i="5"/>
  <c r="R107" i="13" s="1"/>
  <c r="W100" i="5"/>
  <c r="R99" i="13" s="1"/>
  <c r="W92" i="5"/>
  <c r="R91" i="13" s="1"/>
  <c r="W84" i="5"/>
  <c r="R83" i="13" s="1"/>
  <c r="W76" i="5"/>
  <c r="R75" i="13" s="1"/>
  <c r="W68" i="5"/>
  <c r="R67" i="13" s="1"/>
  <c r="W60" i="5"/>
  <c r="R59" i="13" s="1"/>
  <c r="W52" i="5"/>
  <c r="R51" i="13" s="1"/>
  <c r="W44" i="5"/>
  <c r="R43" i="13" s="1"/>
  <c r="W36" i="5"/>
  <c r="R35" i="13" s="1"/>
  <c r="W28" i="5"/>
  <c r="R27" i="13" s="1"/>
  <c r="W20" i="5"/>
  <c r="R19" i="13" s="1"/>
  <c r="W12" i="5"/>
  <c r="R11" i="13" s="1"/>
  <c r="W4" i="5"/>
  <c r="R3" i="13" s="1"/>
  <c r="X152" i="5"/>
  <c r="S151" i="13" s="1"/>
  <c r="X144" i="5"/>
  <c r="S143" i="13" s="1"/>
  <c r="X136" i="5"/>
  <c r="S135" i="13" s="1"/>
  <c r="X128" i="5"/>
  <c r="S127" i="13" s="1"/>
  <c r="X120" i="5"/>
  <c r="S119" i="13" s="1"/>
  <c r="X112" i="5"/>
  <c r="S111" i="13" s="1"/>
  <c r="X104" i="5"/>
  <c r="S103" i="13" s="1"/>
  <c r="X96" i="5"/>
  <c r="S95" i="13" s="1"/>
  <c r="X88" i="5"/>
  <c r="S87" i="13" s="1"/>
  <c r="X80" i="5"/>
  <c r="S79" i="13" s="1"/>
  <c r="X72" i="5"/>
  <c r="S71" i="13" s="1"/>
  <c r="X64" i="5"/>
  <c r="S63" i="13" s="1"/>
  <c r="X56" i="5"/>
  <c r="S55" i="13" s="1"/>
  <c r="X48" i="5"/>
  <c r="S47" i="13" s="1"/>
  <c r="X40" i="5"/>
  <c r="S39" i="13" s="1"/>
  <c r="X32" i="5"/>
  <c r="S31" i="13" s="1"/>
  <c r="X24" i="5"/>
  <c r="S23" i="13" s="1"/>
  <c r="X16" i="5"/>
  <c r="S15" i="13" s="1"/>
  <c r="X8" i="5"/>
  <c r="S7" i="13" s="1"/>
  <c r="Y156" i="5"/>
  <c r="T155" i="13" s="1"/>
  <c r="Y148" i="5"/>
  <c r="T147" i="13" s="1"/>
  <c r="Y140" i="5"/>
  <c r="T139" i="13" s="1"/>
  <c r="Y132" i="5"/>
  <c r="T131" i="13" s="1"/>
  <c r="Y124" i="5"/>
  <c r="T123" i="13" s="1"/>
  <c r="Y116" i="5"/>
  <c r="T115" i="13" s="1"/>
  <c r="Y108" i="5"/>
  <c r="T107" i="13" s="1"/>
  <c r="Y100" i="5"/>
  <c r="T99" i="13" s="1"/>
  <c r="Y92" i="5"/>
  <c r="T91" i="13" s="1"/>
  <c r="Y84" i="5"/>
  <c r="T83" i="13" s="1"/>
  <c r="Y76" i="5"/>
  <c r="T75" i="13" s="1"/>
  <c r="Y68" i="5"/>
  <c r="T67" i="13" s="1"/>
  <c r="Y60" i="5"/>
  <c r="T59" i="13" s="1"/>
  <c r="Y52" i="5"/>
  <c r="T51" i="13" s="1"/>
  <c r="Y44" i="5"/>
  <c r="T43" i="13" s="1"/>
  <c r="Y36" i="5"/>
  <c r="T35" i="13" s="1"/>
  <c r="Y28" i="5"/>
  <c r="T27" i="13" s="1"/>
  <c r="Y20" i="5"/>
  <c r="T19" i="13" s="1"/>
  <c r="Y12" i="5"/>
  <c r="T11" i="13" s="1"/>
  <c r="Y4" i="5"/>
  <c r="T3" i="13" s="1"/>
  <c r="Z152" i="5"/>
  <c r="U151" i="13" s="1"/>
  <c r="Z144" i="5"/>
  <c r="U143" i="13" s="1"/>
  <c r="Z136" i="5"/>
  <c r="U135" i="13" s="1"/>
  <c r="Z128" i="5"/>
  <c r="U127" i="13" s="1"/>
  <c r="Z120" i="5"/>
  <c r="U119" i="13" s="1"/>
  <c r="Z112" i="5"/>
  <c r="U111" i="13" s="1"/>
  <c r="Z104" i="5"/>
  <c r="U103" i="13" s="1"/>
  <c r="Z96" i="5"/>
  <c r="U95" i="13" s="1"/>
  <c r="Z88" i="5"/>
  <c r="U87" i="13" s="1"/>
  <c r="Z80" i="5"/>
  <c r="U79" i="13" s="1"/>
  <c r="Z72" i="5"/>
  <c r="U71" i="13" s="1"/>
  <c r="W154" i="5"/>
  <c r="R153" i="13" s="1"/>
  <c r="W146" i="5"/>
  <c r="R145" i="13" s="1"/>
  <c r="W138" i="5"/>
  <c r="R137" i="13" s="1"/>
  <c r="W130" i="5"/>
  <c r="R129" i="13" s="1"/>
  <c r="W122" i="5"/>
  <c r="R121" i="13" s="1"/>
  <c r="W114" i="5"/>
  <c r="R113" i="13" s="1"/>
  <c r="W106" i="5"/>
  <c r="R105" i="13" s="1"/>
  <c r="W98" i="5"/>
  <c r="R97" i="13" s="1"/>
  <c r="W90" i="5"/>
  <c r="R89" i="13" s="1"/>
  <c r="W82" i="5"/>
  <c r="R81" i="13" s="1"/>
  <c r="W74" i="5"/>
  <c r="R73" i="13" s="1"/>
  <c r="W66" i="5"/>
  <c r="R65" i="13" s="1"/>
  <c r="W58" i="5"/>
  <c r="R57" i="13" s="1"/>
  <c r="W50" i="5"/>
  <c r="R49" i="13" s="1"/>
  <c r="W42" i="5"/>
  <c r="R41" i="13" s="1"/>
  <c r="W34" i="5"/>
  <c r="R33" i="13" s="1"/>
  <c r="W26" i="5"/>
  <c r="R25" i="13" s="1"/>
  <c r="W18" i="5"/>
  <c r="R17" i="13" s="1"/>
  <c r="W10" i="5"/>
  <c r="R9" i="13" s="1"/>
  <c r="X158" i="5"/>
  <c r="S157" i="13" s="1"/>
  <c r="X150" i="5"/>
  <c r="S149" i="13" s="1"/>
  <c r="X142" i="5"/>
  <c r="S141" i="13" s="1"/>
  <c r="X134" i="5"/>
  <c r="S133" i="13" s="1"/>
  <c r="X126" i="5"/>
  <c r="S125" i="13" s="1"/>
  <c r="X118" i="5"/>
  <c r="S117" i="13" s="1"/>
  <c r="X110" i="5"/>
  <c r="S109" i="13" s="1"/>
  <c r="X102" i="5"/>
  <c r="S101" i="13" s="1"/>
  <c r="X94" i="5"/>
  <c r="S93" i="13" s="1"/>
  <c r="X86" i="5"/>
  <c r="S85" i="13" s="1"/>
  <c r="X78" i="5"/>
  <c r="S77" i="13" s="1"/>
  <c r="X70" i="5"/>
  <c r="S69" i="13" s="1"/>
  <c r="X62" i="5"/>
  <c r="S61" i="13" s="1"/>
  <c r="X54" i="5"/>
  <c r="S53" i="13" s="1"/>
  <c r="X46" i="5"/>
  <c r="S45" i="13" s="1"/>
  <c r="X38" i="5"/>
  <c r="S37" i="13" s="1"/>
  <c r="X30" i="5"/>
  <c r="S29" i="13" s="1"/>
  <c r="X22" i="5"/>
  <c r="S21" i="13" s="1"/>
  <c r="X14" i="5"/>
  <c r="S13" i="13" s="1"/>
  <c r="X6" i="5"/>
  <c r="S5" i="13" s="1"/>
  <c r="Y154" i="5"/>
  <c r="T153" i="13" s="1"/>
  <c r="Y146" i="5"/>
  <c r="T145" i="13" s="1"/>
  <c r="Y138" i="5"/>
  <c r="T137" i="13" s="1"/>
  <c r="Y130" i="5"/>
  <c r="T129" i="13" s="1"/>
  <c r="Y122" i="5"/>
  <c r="T121" i="13" s="1"/>
  <c r="Y114" i="5"/>
  <c r="T113" i="13" s="1"/>
  <c r="Y106" i="5"/>
  <c r="T105" i="13" s="1"/>
  <c r="Y98" i="5"/>
  <c r="T97" i="13" s="1"/>
  <c r="Y90" i="5"/>
  <c r="T89" i="13" s="1"/>
  <c r="Y82" i="5"/>
  <c r="T81" i="13" s="1"/>
  <c r="Y74" i="5"/>
  <c r="T73" i="13" s="1"/>
  <c r="Y66" i="5"/>
  <c r="T65" i="13" s="1"/>
  <c r="Y58" i="5"/>
  <c r="T57" i="13" s="1"/>
  <c r="Y50" i="5"/>
  <c r="T49" i="13" s="1"/>
  <c r="Y42" i="5"/>
  <c r="T41" i="13" s="1"/>
  <c r="Y34" i="5"/>
  <c r="T33" i="13" s="1"/>
  <c r="Y26" i="5"/>
  <c r="T25" i="13" s="1"/>
  <c r="Y18" i="5"/>
  <c r="T17" i="13" s="1"/>
  <c r="Y10" i="5"/>
  <c r="T9" i="13" s="1"/>
  <c r="Z158" i="5"/>
  <c r="U157" i="13" s="1"/>
  <c r="Z150" i="5"/>
  <c r="U149" i="13" s="1"/>
  <c r="Z142" i="5"/>
  <c r="U141" i="13" s="1"/>
  <c r="Z134" i="5"/>
  <c r="U133" i="13" s="1"/>
  <c r="Z126" i="5"/>
  <c r="U125" i="13" s="1"/>
  <c r="Z118" i="5"/>
  <c r="U117" i="13" s="1"/>
  <c r="Z125" i="5"/>
  <c r="U124" i="13" s="1"/>
  <c r="Z117" i="5"/>
  <c r="U116" i="13" s="1"/>
  <c r="Z109" i="5"/>
  <c r="U108" i="13" s="1"/>
  <c r="U64" i="5"/>
  <c r="P63" i="13" s="1"/>
  <c r="U56" i="5"/>
  <c r="P55" i="13" s="1"/>
  <c r="U48" i="5"/>
  <c r="P47" i="13" s="1"/>
  <c r="U40" i="5"/>
  <c r="P39" i="13" s="1"/>
  <c r="U32" i="5"/>
  <c r="P31" i="13" s="1"/>
  <c r="U24" i="5"/>
  <c r="P23" i="13" s="1"/>
  <c r="U16" i="5"/>
  <c r="P15" i="13" s="1"/>
  <c r="U8" i="5"/>
  <c r="P7" i="13" s="1"/>
  <c r="V156" i="5"/>
  <c r="Q155" i="13" s="1"/>
  <c r="V148" i="5"/>
  <c r="Q147" i="13" s="1"/>
  <c r="V140" i="5"/>
  <c r="Q139" i="13" s="1"/>
  <c r="V132" i="5"/>
  <c r="Q131" i="13" s="1"/>
  <c r="V124" i="5"/>
  <c r="Q123" i="13" s="1"/>
  <c r="V116" i="5"/>
  <c r="Q115" i="13" s="1"/>
  <c r="V108" i="5"/>
  <c r="Q107" i="13" s="1"/>
  <c r="V100" i="5"/>
  <c r="Q99" i="13" s="1"/>
  <c r="V92" i="5"/>
  <c r="Q91" i="13" s="1"/>
  <c r="V84" i="5"/>
  <c r="Q83" i="13" s="1"/>
  <c r="V76" i="5"/>
  <c r="Q75" i="13" s="1"/>
  <c r="V68" i="5"/>
  <c r="Q67" i="13" s="1"/>
  <c r="V60" i="5"/>
  <c r="Q59" i="13" s="1"/>
  <c r="V52" i="5"/>
  <c r="Q51" i="13" s="1"/>
  <c r="V44" i="5"/>
  <c r="Q43" i="13" s="1"/>
  <c r="V36" i="5"/>
  <c r="Q35" i="13" s="1"/>
  <c r="V28" i="5"/>
  <c r="Q27" i="13" s="1"/>
  <c r="V20" i="5"/>
  <c r="Q19" i="13" s="1"/>
  <c r="V12" i="5"/>
  <c r="Q11" i="13" s="1"/>
  <c r="V4" i="5"/>
  <c r="Q3" i="13" s="1"/>
  <c r="W152" i="5"/>
  <c r="R151" i="13" s="1"/>
  <c r="W144" i="5"/>
  <c r="R143" i="13" s="1"/>
  <c r="W136" i="5"/>
  <c r="R135" i="13" s="1"/>
  <c r="W128" i="5"/>
  <c r="R127" i="13" s="1"/>
  <c r="W120" i="5"/>
  <c r="R119" i="13" s="1"/>
  <c r="W112" i="5"/>
  <c r="R111" i="13" s="1"/>
  <c r="W104" i="5"/>
  <c r="R103" i="13" s="1"/>
  <c r="W96" i="5"/>
  <c r="R95" i="13" s="1"/>
  <c r="W88" i="5"/>
  <c r="R87" i="13" s="1"/>
  <c r="W80" i="5"/>
  <c r="R79" i="13" s="1"/>
  <c r="W72" i="5"/>
  <c r="R71" i="13" s="1"/>
  <c r="W64" i="5"/>
  <c r="R63" i="13" s="1"/>
  <c r="W56" i="5"/>
  <c r="R55" i="13" s="1"/>
  <c r="W48" i="5"/>
  <c r="R47" i="13" s="1"/>
  <c r="W40" i="5"/>
  <c r="R39" i="13" s="1"/>
  <c r="W32" i="5"/>
  <c r="R31" i="13" s="1"/>
  <c r="W24" i="5"/>
  <c r="R23" i="13" s="1"/>
  <c r="W16" i="5"/>
  <c r="R15" i="13" s="1"/>
  <c r="W8" i="5"/>
  <c r="R7" i="13" s="1"/>
  <c r="X156" i="5"/>
  <c r="S155" i="13" s="1"/>
  <c r="X148" i="5"/>
  <c r="S147" i="13" s="1"/>
  <c r="X140" i="5"/>
  <c r="S139" i="13" s="1"/>
  <c r="X132" i="5"/>
  <c r="S131" i="13" s="1"/>
  <c r="X124" i="5"/>
  <c r="S123" i="13" s="1"/>
  <c r="X116" i="5"/>
  <c r="S115" i="13" s="1"/>
  <c r="X108" i="5"/>
  <c r="S107" i="13" s="1"/>
  <c r="X100" i="5"/>
  <c r="S99" i="13" s="1"/>
  <c r="X92" i="5"/>
  <c r="S91" i="13" s="1"/>
  <c r="X84" i="5"/>
  <c r="S83" i="13" s="1"/>
  <c r="X76" i="5"/>
  <c r="S75" i="13" s="1"/>
  <c r="X68" i="5"/>
  <c r="S67" i="13" s="1"/>
  <c r="X60" i="5"/>
  <c r="S59" i="13" s="1"/>
  <c r="X52" i="5"/>
  <c r="S51" i="13" s="1"/>
  <c r="X4" i="5"/>
  <c r="S3" i="13" s="1"/>
  <c r="Y112" i="5"/>
  <c r="T111" i="13" s="1"/>
  <c r="Y104" i="5"/>
  <c r="T103" i="13" s="1"/>
  <c r="Z4" i="5"/>
  <c r="U3" i="13" s="1"/>
  <c r="V35" i="5"/>
  <c r="Q34" i="13" s="1"/>
  <c r="V27" i="5"/>
  <c r="Q26" i="13" s="1"/>
  <c r="V19" i="5"/>
  <c r="Q18" i="13" s="1"/>
  <c r="V11" i="5"/>
  <c r="Q10" i="13" s="1"/>
  <c r="W159" i="5"/>
  <c r="R158" i="13" s="1"/>
  <c r="W151" i="5"/>
  <c r="R150" i="13" s="1"/>
  <c r="W143" i="5"/>
  <c r="R142" i="13" s="1"/>
  <c r="W135" i="5"/>
  <c r="R134" i="13" s="1"/>
  <c r="W127" i="5"/>
  <c r="R126" i="13" s="1"/>
  <c r="W119" i="5"/>
  <c r="R118" i="13" s="1"/>
  <c r="W111" i="5"/>
  <c r="R110" i="13" s="1"/>
  <c r="W103" i="5"/>
  <c r="R102" i="13" s="1"/>
  <c r="W95" i="5"/>
  <c r="R94" i="13" s="1"/>
  <c r="W87" i="5"/>
  <c r="R86" i="13" s="1"/>
  <c r="W79" i="5"/>
  <c r="R78" i="13" s="1"/>
  <c r="W71" i="5"/>
  <c r="R70" i="13" s="1"/>
  <c r="W63" i="5"/>
  <c r="R62" i="13" s="1"/>
  <c r="W55" i="5"/>
  <c r="R54" i="13" s="1"/>
  <c r="W47" i="5"/>
  <c r="R46" i="13" s="1"/>
  <c r="W39" i="5"/>
  <c r="R38" i="13" s="1"/>
  <c r="W31" i="5"/>
  <c r="R30" i="13" s="1"/>
  <c r="W23" i="5"/>
  <c r="R22" i="13" s="1"/>
  <c r="W15" i="5"/>
  <c r="R14" i="13" s="1"/>
  <c r="W7" i="5"/>
  <c r="R6" i="13" s="1"/>
  <c r="X155" i="5"/>
  <c r="S154" i="13" s="1"/>
  <c r="X147" i="5"/>
  <c r="S146" i="13" s="1"/>
  <c r="X139" i="5"/>
  <c r="S138" i="13" s="1"/>
  <c r="X131" i="5"/>
  <c r="S130" i="13" s="1"/>
  <c r="X123" i="5"/>
  <c r="S122" i="13" s="1"/>
  <c r="X115" i="5"/>
  <c r="S114" i="13" s="1"/>
  <c r="X107" i="5"/>
  <c r="S106" i="13" s="1"/>
  <c r="X99" i="5"/>
  <c r="S98" i="13" s="1"/>
  <c r="X91" i="5"/>
  <c r="S90" i="13" s="1"/>
  <c r="X83" i="5"/>
  <c r="S82" i="13" s="1"/>
  <c r="X75" i="5"/>
  <c r="S74" i="13" s="1"/>
  <c r="X67" i="5"/>
  <c r="S66" i="13" s="1"/>
  <c r="X59" i="5"/>
  <c r="S58" i="13" s="1"/>
  <c r="X51" i="5"/>
  <c r="S50" i="13" s="1"/>
  <c r="X43" i="5"/>
  <c r="S42" i="13" s="1"/>
  <c r="X35" i="5"/>
  <c r="S34" i="13" s="1"/>
  <c r="X27" i="5"/>
  <c r="S26" i="13" s="1"/>
  <c r="X19" i="5"/>
  <c r="S18" i="13" s="1"/>
  <c r="X11" i="5"/>
  <c r="S10" i="13" s="1"/>
  <c r="Y159" i="5"/>
  <c r="T158" i="13" s="1"/>
  <c r="Y151" i="5"/>
  <c r="T150" i="13" s="1"/>
  <c r="Y143" i="5"/>
  <c r="T142" i="13" s="1"/>
  <c r="Y135" i="5"/>
  <c r="T134" i="13" s="1"/>
  <c r="Y127" i="5"/>
  <c r="T126" i="13" s="1"/>
  <c r="Y119" i="5"/>
  <c r="T118" i="13" s="1"/>
  <c r="Y111" i="5"/>
  <c r="T110" i="13" s="1"/>
  <c r="Y103" i="5"/>
  <c r="T102" i="13" s="1"/>
  <c r="Y95" i="5"/>
  <c r="T94" i="13" s="1"/>
  <c r="Y87" i="5"/>
  <c r="T86" i="13" s="1"/>
  <c r="Y79" i="5"/>
  <c r="T78" i="13" s="1"/>
  <c r="Y71" i="5"/>
  <c r="T70" i="13" s="1"/>
  <c r="Y63" i="5"/>
  <c r="T62" i="13" s="1"/>
  <c r="Y55" i="5"/>
  <c r="T54" i="13" s="1"/>
  <c r="Y47" i="5"/>
  <c r="T46" i="13" s="1"/>
  <c r="Y39" i="5"/>
  <c r="T38" i="13" s="1"/>
  <c r="Y23" i="5"/>
  <c r="T22" i="13" s="1"/>
  <c r="Y15" i="5"/>
  <c r="T14" i="13" s="1"/>
  <c r="Z147" i="5"/>
  <c r="U146" i="13" s="1"/>
  <c r="Z139" i="5"/>
  <c r="U138" i="13" s="1"/>
  <c r="Z131" i="5"/>
  <c r="U130" i="13" s="1"/>
  <c r="Z123" i="5"/>
  <c r="U122" i="13" s="1"/>
  <c r="Z115" i="5"/>
  <c r="U114" i="13" s="1"/>
  <c r="Z107" i="5"/>
  <c r="U106" i="13" s="1"/>
  <c r="Z99" i="5"/>
  <c r="U98" i="13" s="1"/>
  <c r="Z91" i="5"/>
  <c r="U90" i="13" s="1"/>
  <c r="Z83" i="5"/>
  <c r="U82" i="13" s="1"/>
  <c r="Z75" i="5"/>
  <c r="U74" i="13" s="1"/>
  <c r="Z67" i="5"/>
  <c r="U66" i="13" s="1"/>
  <c r="Z59" i="5"/>
  <c r="U58" i="13" s="1"/>
  <c r="Y21" i="5"/>
  <c r="T20" i="13" s="1"/>
  <c r="Y13" i="5"/>
  <c r="T12" i="13" s="1"/>
  <c r="Y5" i="5"/>
  <c r="T4" i="13" s="1"/>
  <c r="Z153" i="5"/>
  <c r="U152" i="13" s="1"/>
  <c r="Z145" i="5"/>
  <c r="U144" i="13" s="1"/>
  <c r="Z137" i="5"/>
  <c r="U136" i="13" s="1"/>
  <c r="Z129" i="5"/>
  <c r="U128" i="13" s="1"/>
  <c r="Z121" i="5"/>
  <c r="U120" i="13" s="1"/>
  <c r="Z113" i="5"/>
  <c r="U112" i="13" s="1"/>
  <c r="Z105" i="5"/>
  <c r="U104" i="13" s="1"/>
  <c r="Z97" i="5"/>
  <c r="U96" i="13" s="1"/>
  <c r="Z89" i="5"/>
  <c r="U88" i="13" s="1"/>
  <c r="Z81" i="5"/>
  <c r="U80" i="13" s="1"/>
  <c r="Z73" i="5"/>
  <c r="U72" i="13" s="1"/>
  <c r="Z101" i="5"/>
  <c r="U100" i="13" s="1"/>
  <c r="Z85" i="5"/>
  <c r="U84" i="13" s="1"/>
  <c r="Z77" i="5"/>
  <c r="U76" i="13" s="1"/>
  <c r="Z69" i="5"/>
  <c r="U68" i="13" s="1"/>
  <c r="Z61" i="5"/>
  <c r="U60" i="13" s="1"/>
  <c r="Z53" i="5"/>
  <c r="U52" i="13" s="1"/>
  <c r="Z45" i="5"/>
  <c r="U44" i="13" s="1"/>
  <c r="Z37" i="5"/>
  <c r="U36" i="13" s="1"/>
  <c r="Z29" i="5"/>
  <c r="U28" i="13" s="1"/>
  <c r="Z21" i="5"/>
  <c r="U20" i="13" s="1"/>
  <c r="Z13" i="5"/>
  <c r="U12" i="13" s="1"/>
  <c r="Z5" i="5"/>
  <c r="U4" i="13" s="1"/>
  <c r="Z64" i="5"/>
  <c r="U63" i="13" s="1"/>
  <c r="Z56" i="5"/>
  <c r="U55" i="13" s="1"/>
  <c r="Z48" i="5"/>
  <c r="U47" i="13" s="1"/>
  <c r="Z40" i="5"/>
  <c r="U39" i="13" s="1"/>
  <c r="Z32" i="5"/>
  <c r="U31" i="13" s="1"/>
  <c r="Z86" i="5"/>
  <c r="U85" i="13" s="1"/>
  <c r="Z78" i="5"/>
  <c r="U77" i="13" s="1"/>
  <c r="Z70" i="5"/>
  <c r="U69" i="13" s="1"/>
  <c r="Z62" i="5"/>
  <c r="U61" i="13" s="1"/>
  <c r="Z54" i="5"/>
  <c r="U53" i="13" s="1"/>
  <c r="Z46" i="5"/>
  <c r="U45" i="13" s="1"/>
  <c r="Z38" i="5"/>
  <c r="U37" i="13" s="1"/>
  <c r="Z30" i="5"/>
  <c r="U29" i="13" s="1"/>
  <c r="Z22" i="5"/>
  <c r="U21" i="13" s="1"/>
  <c r="Z14" i="5"/>
  <c r="U13" i="13" s="1"/>
  <c r="Z6" i="5"/>
  <c r="U5" i="13" s="1"/>
  <c r="AB13" i="22" l="1"/>
  <c r="AC12" i="22"/>
  <c r="AD12" i="22" s="1"/>
  <c r="AE12" i="22" s="1"/>
  <c r="AH10" i="22"/>
  <c r="BH5" i="14"/>
  <c r="BJ5" i="14" s="1"/>
  <c r="BI3" i="14"/>
  <c r="BD6" i="14"/>
  <c r="BF6" i="14" s="1"/>
  <c r="BG6" i="14" s="1"/>
  <c r="BC7" i="14"/>
  <c r="BD7" i="14" s="1" a="1"/>
  <c r="AB8" i="14"/>
  <c r="AD8" i="14" s="1"/>
  <c r="BB8" i="14"/>
  <c r="AV8" i="14"/>
  <c r="AW8" i="14" s="1"/>
  <c r="AA8" i="14"/>
  <c r="AC8" i="14" s="1"/>
  <c r="AE8" i="14" s="1"/>
  <c r="AS11" i="14"/>
  <c r="AT10" i="14"/>
  <c r="AY10" i="14" s="1"/>
  <c r="AZ10" i="14" s="1"/>
  <c r="AU8" i="14"/>
  <c r="AG7" i="14"/>
  <c r="AH7" i="14" s="1"/>
  <c r="AI7" i="14" s="1"/>
  <c r="AJ7" i="14" s="1"/>
  <c r="AK7" i="14" s="1"/>
  <c r="AF8" i="14"/>
  <c r="Y10" i="14"/>
  <c r="Z9" i="14"/>
  <c r="L62" i="5"/>
  <c r="L94" i="5"/>
  <c r="L66" i="5"/>
  <c r="R133" i="5"/>
  <c r="L132" i="13" s="1"/>
  <c r="R101" i="5"/>
  <c r="L100" i="13" s="1"/>
  <c r="O25" i="5"/>
  <c r="I24" i="13" s="1"/>
  <c r="L109" i="5"/>
  <c r="L141" i="5"/>
  <c r="G137" i="5"/>
  <c r="P53" i="5"/>
  <c r="J52" i="13" s="1"/>
  <c r="P149" i="5"/>
  <c r="J148" i="13" s="1"/>
  <c r="O121" i="5"/>
  <c r="I120" i="13" s="1"/>
  <c r="M97" i="5"/>
  <c r="F96" i="13" s="1"/>
  <c r="G82" i="5"/>
  <c r="G146" i="5"/>
  <c r="G29" i="5"/>
  <c r="R69" i="5"/>
  <c r="L68" i="13" s="1"/>
  <c r="L14" i="5"/>
  <c r="G134" i="5"/>
  <c r="O57" i="5"/>
  <c r="I56" i="13" s="1"/>
  <c r="O97" i="5"/>
  <c r="I96" i="13" s="1"/>
  <c r="M49" i="5"/>
  <c r="F48" i="13" s="1"/>
  <c r="J154" i="5"/>
  <c r="O65" i="5"/>
  <c r="I64" i="13" s="1"/>
  <c r="O23" i="5"/>
  <c r="I22" i="13" s="1"/>
  <c r="O55" i="5"/>
  <c r="I54" i="13" s="1"/>
  <c r="O87" i="5"/>
  <c r="I86" i="13" s="1"/>
  <c r="O119" i="5"/>
  <c r="I118" i="13" s="1"/>
  <c r="O151" i="5"/>
  <c r="I150" i="13" s="1"/>
  <c r="G59" i="5"/>
  <c r="G91" i="5"/>
  <c r="G123" i="5"/>
  <c r="G155" i="5"/>
  <c r="L17" i="5"/>
  <c r="L49" i="5"/>
  <c r="L81" i="5"/>
  <c r="L113" i="5"/>
  <c r="G61" i="5"/>
  <c r="L145" i="5"/>
  <c r="R13" i="5"/>
  <c r="L12" i="13" s="1"/>
  <c r="R109" i="5"/>
  <c r="L108" i="13" s="1"/>
  <c r="R18" i="5"/>
  <c r="L17" i="13" s="1"/>
  <c r="R146" i="5"/>
  <c r="L145" i="13" s="1"/>
  <c r="N27" i="5"/>
  <c r="H26" i="13" s="1"/>
  <c r="N59" i="5"/>
  <c r="H58" i="13" s="1"/>
  <c r="N91" i="5"/>
  <c r="H90" i="13" s="1"/>
  <c r="N123" i="5"/>
  <c r="H122" i="13" s="1"/>
  <c r="M31" i="5"/>
  <c r="F30" i="13" s="1"/>
  <c r="M63" i="5"/>
  <c r="F62" i="13" s="1"/>
  <c r="M95" i="5"/>
  <c r="F94" i="13" s="1"/>
  <c r="M127" i="5"/>
  <c r="F126" i="13" s="1"/>
  <c r="S26" i="5"/>
  <c r="M25" i="13" s="1"/>
  <c r="S58" i="5"/>
  <c r="M57" i="13" s="1"/>
  <c r="S90" i="5"/>
  <c r="M89" i="13" s="1"/>
  <c r="S122" i="5"/>
  <c r="M121" i="13" s="1"/>
  <c r="Q10" i="5"/>
  <c r="K9" i="13" s="1"/>
  <c r="L142" i="5"/>
  <c r="G74" i="5"/>
  <c r="J134" i="5"/>
  <c r="Q153" i="5"/>
  <c r="K152" i="13" s="1"/>
  <c r="O81" i="5"/>
  <c r="I80" i="13" s="1"/>
  <c r="L78" i="5"/>
  <c r="G106" i="5"/>
  <c r="S14" i="5"/>
  <c r="M13" i="13" s="1"/>
  <c r="S46" i="5"/>
  <c r="M45" i="13" s="1"/>
  <c r="S78" i="5"/>
  <c r="M77" i="13" s="1"/>
  <c r="S110" i="5"/>
  <c r="M109" i="13" s="1"/>
  <c r="S142" i="5"/>
  <c r="M141" i="13" s="1"/>
  <c r="R34" i="5"/>
  <c r="L33" i="13" s="1"/>
  <c r="R66" i="5"/>
  <c r="L65" i="13" s="1"/>
  <c r="R98" i="5"/>
  <c r="L97" i="13" s="1"/>
  <c r="R130" i="5"/>
  <c r="L129" i="13" s="1"/>
  <c r="Q6" i="5"/>
  <c r="K5" i="13" s="1"/>
  <c r="Q38" i="5"/>
  <c r="K37" i="13" s="1"/>
  <c r="Q70" i="5"/>
  <c r="K69" i="13" s="1"/>
  <c r="Q90" i="5"/>
  <c r="K89" i="13" s="1"/>
  <c r="G42" i="5"/>
  <c r="L82" i="5"/>
  <c r="G34" i="5"/>
  <c r="G98" i="5"/>
  <c r="G13" i="5"/>
  <c r="G77" i="5"/>
  <c r="G109" i="5"/>
  <c r="P32" i="5"/>
  <c r="J31" i="13" s="1"/>
  <c r="P64" i="5"/>
  <c r="J63" i="13" s="1"/>
  <c r="P96" i="5"/>
  <c r="J95" i="13" s="1"/>
  <c r="P128" i="5"/>
  <c r="J127" i="13" s="1"/>
  <c r="P29" i="5"/>
  <c r="J28" i="13" s="1"/>
  <c r="P77" i="5"/>
  <c r="J76" i="13" s="1"/>
  <c r="P125" i="5"/>
  <c r="J124" i="13" s="1"/>
  <c r="N45" i="5"/>
  <c r="H44" i="13" s="1"/>
  <c r="M137" i="5"/>
  <c r="F136" i="13" s="1"/>
  <c r="L9" i="5"/>
  <c r="L41" i="5"/>
  <c r="L73" i="5"/>
  <c r="L105" i="5"/>
  <c r="N80" i="5"/>
  <c r="H79" i="13" s="1"/>
  <c r="N112" i="5"/>
  <c r="H111" i="13" s="1"/>
  <c r="N144" i="5"/>
  <c r="H143" i="13" s="1"/>
  <c r="R45" i="5"/>
  <c r="L44" i="13" s="1"/>
  <c r="N147" i="5"/>
  <c r="H146" i="13" s="1"/>
  <c r="G138" i="5"/>
  <c r="G53" i="5"/>
  <c r="G5" i="5"/>
  <c r="J21" i="5"/>
  <c r="J53" i="5"/>
  <c r="J85" i="5"/>
  <c r="J117" i="5"/>
  <c r="J149" i="5"/>
  <c r="L23" i="5"/>
  <c r="L55" i="5"/>
  <c r="L87" i="5"/>
  <c r="L119" i="5"/>
  <c r="L151" i="5"/>
  <c r="J23" i="5"/>
  <c r="J55" i="5"/>
  <c r="J87" i="5"/>
  <c r="J119" i="5"/>
  <c r="J151" i="5"/>
  <c r="G45" i="5"/>
  <c r="G141" i="5"/>
  <c r="L5" i="5"/>
  <c r="L37" i="5"/>
  <c r="L69" i="5"/>
  <c r="L101" i="5"/>
  <c r="L133" i="5"/>
  <c r="G33" i="5"/>
  <c r="G65" i="5"/>
  <c r="G97" i="5"/>
  <c r="G129" i="5"/>
  <c r="G11" i="5"/>
  <c r="G43" i="5"/>
  <c r="G83" i="5"/>
  <c r="G115" i="5"/>
  <c r="G147" i="5"/>
  <c r="L137" i="5"/>
  <c r="J33" i="5"/>
  <c r="J65" i="5"/>
  <c r="J97" i="5"/>
  <c r="J129" i="5"/>
  <c r="J29" i="5"/>
  <c r="J61" i="5"/>
  <c r="J93" i="5"/>
  <c r="J125" i="5"/>
  <c r="J157" i="5"/>
  <c r="L31" i="5"/>
  <c r="L63" i="5"/>
  <c r="L95" i="5"/>
  <c r="L127" i="5"/>
  <c r="L159" i="5"/>
  <c r="J31" i="5"/>
  <c r="J63" i="5"/>
  <c r="J95" i="5"/>
  <c r="J127" i="5"/>
  <c r="J159" i="5"/>
  <c r="G21" i="5"/>
  <c r="G85" i="5"/>
  <c r="G117" i="5"/>
  <c r="G149" i="5"/>
  <c r="K160" i="1"/>
  <c r="AL17" i="1"/>
  <c r="AL18" i="1" s="1"/>
  <c r="AL19" i="1" s="1"/>
  <c r="AL20" i="1" s="1"/>
  <c r="AL21" i="1" s="1"/>
  <c r="AL22" i="1" s="1"/>
  <c r="AL23" i="1" s="1"/>
  <c r="AL24" i="1" s="1"/>
  <c r="AL25" i="1" s="1"/>
  <c r="AL26" i="1" s="1"/>
  <c r="AL27" i="1" s="1"/>
  <c r="AL28" i="1" s="1"/>
  <c r="AL29" i="1" s="1"/>
  <c r="AL30" i="1" s="1"/>
  <c r="AL31" i="1" s="1"/>
  <c r="AL32" i="1" s="1"/>
  <c r="AL33" i="1" s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L158" i="1" s="1"/>
  <c r="G19" i="5"/>
  <c r="J9" i="5"/>
  <c r="J41" i="5"/>
  <c r="J73" i="5"/>
  <c r="J105" i="5"/>
  <c r="J137" i="5"/>
  <c r="O157" i="5"/>
  <c r="I156" i="13" s="1"/>
  <c r="N33" i="5"/>
  <c r="H32" i="13" s="1"/>
  <c r="N65" i="5"/>
  <c r="H64" i="13" s="1"/>
  <c r="N97" i="5"/>
  <c r="H96" i="13" s="1"/>
  <c r="N129" i="5"/>
  <c r="H128" i="13" s="1"/>
  <c r="J5" i="5"/>
  <c r="J37" i="5"/>
  <c r="J69" i="5"/>
  <c r="J101" i="5"/>
  <c r="J133" i="5"/>
  <c r="L7" i="5"/>
  <c r="L39" i="5"/>
  <c r="L71" i="5"/>
  <c r="L103" i="5"/>
  <c r="L135" i="5"/>
  <c r="J7" i="5"/>
  <c r="J39" i="5"/>
  <c r="J71" i="5"/>
  <c r="J103" i="5"/>
  <c r="J135" i="5"/>
  <c r="G51" i="5"/>
  <c r="G125" i="5"/>
  <c r="G157" i="5"/>
  <c r="AS78" i="23"/>
  <c r="AS81" i="23" s="1"/>
  <c r="AZ4" i="23" s="1"/>
  <c r="B4" i="24" s="1"/>
  <c r="P8" i="5"/>
  <c r="J7" i="13" s="1"/>
  <c r="P40" i="5"/>
  <c r="J39" i="13" s="1"/>
  <c r="P72" i="5"/>
  <c r="J71" i="13" s="1"/>
  <c r="P104" i="5"/>
  <c r="J103" i="13" s="1"/>
  <c r="P136" i="5"/>
  <c r="J135" i="13" s="1"/>
  <c r="M28" i="5"/>
  <c r="F27" i="13" s="1"/>
  <c r="M60" i="5"/>
  <c r="F59" i="13" s="1"/>
  <c r="M92" i="5"/>
  <c r="F91" i="13" s="1"/>
  <c r="M124" i="5"/>
  <c r="F123" i="13" s="1"/>
  <c r="R93" i="5"/>
  <c r="L92" i="13" s="1"/>
  <c r="Q16" i="5"/>
  <c r="K15" i="13" s="1"/>
  <c r="Q48" i="5"/>
  <c r="K47" i="13" s="1"/>
  <c r="S17" i="5"/>
  <c r="M16" i="13" s="1"/>
  <c r="S49" i="5"/>
  <c r="M48" i="13" s="1"/>
  <c r="S81" i="5"/>
  <c r="M80" i="13" s="1"/>
  <c r="S113" i="5"/>
  <c r="M112" i="13" s="1"/>
  <c r="J10" i="5"/>
  <c r="J74" i="5"/>
  <c r="J138" i="5"/>
  <c r="G46" i="5"/>
  <c r="G110" i="5"/>
  <c r="L21" i="5"/>
  <c r="L53" i="5"/>
  <c r="L85" i="5"/>
  <c r="L117" i="5"/>
  <c r="L149" i="5"/>
  <c r="G17" i="5"/>
  <c r="G49" i="5"/>
  <c r="G81" i="5"/>
  <c r="G113" i="5"/>
  <c r="G145" i="5"/>
  <c r="G27" i="5"/>
  <c r="G67" i="5"/>
  <c r="G99" i="5"/>
  <c r="G131" i="5"/>
  <c r="L25" i="5"/>
  <c r="L57" i="5"/>
  <c r="L89" i="5"/>
  <c r="L121" i="5"/>
  <c r="L153" i="5"/>
  <c r="J17" i="5"/>
  <c r="J49" i="5"/>
  <c r="J81" i="5"/>
  <c r="J113" i="5"/>
  <c r="J145" i="5"/>
  <c r="J13" i="5"/>
  <c r="J45" i="5"/>
  <c r="J77" i="5"/>
  <c r="J109" i="5"/>
  <c r="J141" i="5"/>
  <c r="L15" i="5"/>
  <c r="L47" i="5"/>
  <c r="L79" i="5"/>
  <c r="L111" i="5"/>
  <c r="L143" i="5"/>
  <c r="J15" i="5"/>
  <c r="J47" i="5"/>
  <c r="J79" i="5"/>
  <c r="J111" i="5"/>
  <c r="J143" i="5"/>
  <c r="G37" i="5"/>
  <c r="G69" i="5"/>
  <c r="G133" i="5"/>
  <c r="AZ11" i="23"/>
  <c r="B11" i="24" s="1"/>
  <c r="AZ75" i="23"/>
  <c r="B75" i="24" s="1"/>
  <c r="R61" i="5"/>
  <c r="L60" i="13" s="1"/>
  <c r="Q24" i="5"/>
  <c r="K23" i="13" s="1"/>
  <c r="Q56" i="5"/>
  <c r="K55" i="13" s="1"/>
  <c r="Q88" i="5"/>
  <c r="K87" i="13" s="1"/>
  <c r="Q120" i="5"/>
  <c r="K119" i="13" s="1"/>
  <c r="M18" i="5"/>
  <c r="F17" i="13" s="1"/>
  <c r="M82" i="5"/>
  <c r="F81" i="13" s="1"/>
  <c r="L46" i="5"/>
  <c r="J86" i="5"/>
  <c r="L29" i="5"/>
  <c r="L61" i="5"/>
  <c r="L93" i="5"/>
  <c r="L125" i="5"/>
  <c r="L157" i="5"/>
  <c r="G25" i="5"/>
  <c r="G57" i="5"/>
  <c r="G89" i="5"/>
  <c r="G121" i="5"/>
  <c r="G153" i="5"/>
  <c r="AZ93" i="23"/>
  <c r="B93" i="24" s="1"/>
  <c r="G35" i="5"/>
  <c r="G75" i="5"/>
  <c r="G107" i="5"/>
  <c r="G139" i="5"/>
  <c r="L33" i="5"/>
  <c r="L65" i="5"/>
  <c r="L97" i="5"/>
  <c r="L129" i="5"/>
  <c r="J25" i="5"/>
  <c r="J57" i="5"/>
  <c r="J89" i="5"/>
  <c r="J121" i="5"/>
  <c r="J153" i="5"/>
  <c r="AZ82" i="23"/>
  <c r="B82" i="24" s="1"/>
  <c r="BG78" i="12"/>
  <c r="BJ78" i="12"/>
  <c r="BH78" i="12"/>
  <c r="BM78" i="12"/>
  <c r="AW78" i="11"/>
  <c r="AY78" i="11"/>
  <c r="O7" i="5"/>
  <c r="I6" i="13" s="1"/>
  <c r="O39" i="5"/>
  <c r="I38" i="13" s="1"/>
  <c r="O71" i="5"/>
  <c r="I70" i="13" s="1"/>
  <c r="O103" i="5"/>
  <c r="I102" i="13" s="1"/>
  <c r="O135" i="5"/>
  <c r="I134" i="13" s="1"/>
  <c r="Q80" i="5"/>
  <c r="K79" i="13" s="1"/>
  <c r="Q112" i="5"/>
  <c r="K111" i="13" s="1"/>
  <c r="M23" i="5"/>
  <c r="F22" i="13" s="1"/>
  <c r="M55" i="5"/>
  <c r="F54" i="13" s="1"/>
  <c r="M87" i="5"/>
  <c r="F86" i="13" s="1"/>
  <c r="M119" i="5"/>
  <c r="F118" i="13" s="1"/>
  <c r="P31" i="5"/>
  <c r="J30" i="13" s="1"/>
  <c r="R41" i="5"/>
  <c r="L40" i="13" s="1"/>
  <c r="R9" i="5"/>
  <c r="L8" i="13" s="1"/>
  <c r="R73" i="5"/>
  <c r="L72" i="13" s="1"/>
  <c r="R105" i="5"/>
  <c r="L104" i="13" s="1"/>
  <c r="R137" i="5"/>
  <c r="L136" i="13" s="1"/>
  <c r="R37" i="5"/>
  <c r="L36" i="13" s="1"/>
  <c r="R77" i="5"/>
  <c r="L76" i="13" s="1"/>
  <c r="R125" i="5"/>
  <c r="L124" i="13" s="1"/>
  <c r="M25" i="5"/>
  <c r="F24" i="13" s="1"/>
  <c r="R5" i="5"/>
  <c r="L4" i="13" s="1"/>
  <c r="M57" i="5"/>
  <c r="F56" i="13" s="1"/>
  <c r="S33" i="5"/>
  <c r="M32" i="13" s="1"/>
  <c r="S65" i="5"/>
  <c r="M64" i="13" s="1"/>
  <c r="S97" i="5"/>
  <c r="M96" i="13" s="1"/>
  <c r="S129" i="5"/>
  <c r="M128" i="13" s="1"/>
  <c r="N22" i="5"/>
  <c r="H21" i="13" s="1"/>
  <c r="N54" i="5"/>
  <c r="H53" i="13" s="1"/>
  <c r="N86" i="5"/>
  <c r="H85" i="13" s="1"/>
  <c r="O9" i="5"/>
  <c r="I8" i="13" s="1"/>
  <c r="M7" i="5"/>
  <c r="F6" i="13" s="1"/>
  <c r="R29" i="5"/>
  <c r="L28" i="13" s="1"/>
  <c r="O17" i="5"/>
  <c r="I16" i="13" s="1"/>
  <c r="O145" i="5"/>
  <c r="I144" i="13" s="1"/>
  <c r="R142" i="5"/>
  <c r="L141" i="13" s="1"/>
  <c r="Q26" i="5"/>
  <c r="K25" i="13" s="1"/>
  <c r="Q58" i="5"/>
  <c r="K57" i="13" s="1"/>
  <c r="Q122" i="5"/>
  <c r="K121" i="13" s="1"/>
  <c r="P62" i="5"/>
  <c r="J61" i="13" s="1"/>
  <c r="Q13" i="5"/>
  <c r="K12" i="13" s="1"/>
  <c r="Q45" i="5"/>
  <c r="K44" i="13" s="1"/>
  <c r="Q77" i="5"/>
  <c r="K76" i="13" s="1"/>
  <c r="Q109" i="5"/>
  <c r="K108" i="13" s="1"/>
  <c r="Q141" i="5"/>
  <c r="K140" i="13" s="1"/>
  <c r="R50" i="5"/>
  <c r="L49" i="13" s="1"/>
  <c r="R82" i="5"/>
  <c r="L81" i="13" s="1"/>
  <c r="R114" i="5"/>
  <c r="L113" i="13" s="1"/>
  <c r="Q22" i="5"/>
  <c r="K21" i="13" s="1"/>
  <c r="Q54" i="5"/>
  <c r="K53" i="13" s="1"/>
  <c r="Q86" i="5"/>
  <c r="K85" i="13" s="1"/>
  <c r="Q118" i="5"/>
  <c r="K117" i="13" s="1"/>
  <c r="Q150" i="5"/>
  <c r="K149" i="13" s="1"/>
  <c r="R12" i="5"/>
  <c r="L11" i="13" s="1"/>
  <c r="R44" i="5"/>
  <c r="L43" i="13" s="1"/>
  <c r="R76" i="5"/>
  <c r="L75" i="13" s="1"/>
  <c r="R108" i="5"/>
  <c r="L107" i="13" s="1"/>
  <c r="R140" i="5"/>
  <c r="L139" i="13" s="1"/>
  <c r="S29" i="5"/>
  <c r="M28" i="13" s="1"/>
  <c r="S61" i="5"/>
  <c r="M60" i="13" s="1"/>
  <c r="S93" i="5"/>
  <c r="M92" i="13" s="1"/>
  <c r="S125" i="5"/>
  <c r="M124" i="13" s="1"/>
  <c r="R86" i="5"/>
  <c r="L85" i="13" s="1"/>
  <c r="Q66" i="5"/>
  <c r="K65" i="13" s="1"/>
  <c r="P6" i="5"/>
  <c r="J5" i="13" s="1"/>
  <c r="N25" i="5"/>
  <c r="H24" i="13" s="1"/>
  <c r="N57" i="5"/>
  <c r="H56" i="13" s="1"/>
  <c r="N89" i="5"/>
  <c r="H88" i="13" s="1"/>
  <c r="N121" i="5"/>
  <c r="H120" i="13" s="1"/>
  <c r="S6" i="5"/>
  <c r="M5" i="13" s="1"/>
  <c r="S38" i="5"/>
  <c r="M37" i="13" s="1"/>
  <c r="S70" i="5"/>
  <c r="M69" i="13" s="1"/>
  <c r="S102" i="5"/>
  <c r="M101" i="13" s="1"/>
  <c r="S134" i="5"/>
  <c r="M133" i="13" s="1"/>
  <c r="R26" i="5"/>
  <c r="L25" i="13" s="1"/>
  <c r="R58" i="5"/>
  <c r="L57" i="13" s="1"/>
  <c r="R90" i="5"/>
  <c r="L89" i="13" s="1"/>
  <c r="P34" i="5"/>
  <c r="J33" i="13" s="1"/>
  <c r="P66" i="5"/>
  <c r="J65" i="13" s="1"/>
  <c r="P98" i="5"/>
  <c r="J97" i="13" s="1"/>
  <c r="P130" i="5"/>
  <c r="J129" i="13" s="1"/>
  <c r="S25" i="5"/>
  <c r="M24" i="13" s="1"/>
  <c r="S57" i="5"/>
  <c r="M56" i="13" s="1"/>
  <c r="S89" i="5"/>
  <c r="M88" i="13" s="1"/>
  <c r="S121" i="5"/>
  <c r="M120" i="13" s="1"/>
  <c r="N14" i="5"/>
  <c r="H13" i="13" s="1"/>
  <c r="N78" i="5"/>
  <c r="H77" i="13" s="1"/>
  <c r="N110" i="5"/>
  <c r="H109" i="13" s="1"/>
  <c r="M146" i="5"/>
  <c r="F145" i="13" s="1"/>
  <c r="O35" i="5"/>
  <c r="I34" i="13" s="1"/>
  <c r="O67" i="5"/>
  <c r="I66" i="13" s="1"/>
  <c r="O99" i="5"/>
  <c r="I98" i="13" s="1"/>
  <c r="O131" i="5"/>
  <c r="I130" i="13" s="1"/>
  <c r="O149" i="5"/>
  <c r="I148" i="13" s="1"/>
  <c r="M39" i="5"/>
  <c r="F38" i="13" s="1"/>
  <c r="M71" i="5"/>
  <c r="F70" i="13" s="1"/>
  <c r="M103" i="5"/>
  <c r="F102" i="13" s="1"/>
  <c r="M135" i="5"/>
  <c r="F134" i="13" s="1"/>
  <c r="Q32" i="5"/>
  <c r="K31" i="13" s="1"/>
  <c r="Q64" i="5"/>
  <c r="K63" i="13" s="1"/>
  <c r="Q96" i="5"/>
  <c r="K95" i="13" s="1"/>
  <c r="Q128" i="5"/>
  <c r="K127" i="13" s="1"/>
  <c r="R141" i="5"/>
  <c r="L140" i="13" s="1"/>
  <c r="R30" i="5"/>
  <c r="L29" i="13" s="1"/>
  <c r="Q106" i="5"/>
  <c r="K105" i="13" s="1"/>
  <c r="Q102" i="5"/>
  <c r="K101" i="13" s="1"/>
  <c r="Q134" i="5"/>
  <c r="K133" i="13" s="1"/>
  <c r="P10" i="5"/>
  <c r="J9" i="13" s="1"/>
  <c r="P42" i="5"/>
  <c r="J41" i="13" s="1"/>
  <c r="P74" i="5"/>
  <c r="J73" i="13" s="1"/>
  <c r="P106" i="5"/>
  <c r="J105" i="13" s="1"/>
  <c r="P138" i="5"/>
  <c r="J137" i="13" s="1"/>
  <c r="N118" i="5"/>
  <c r="H117" i="13" s="1"/>
  <c r="N150" i="5"/>
  <c r="H149" i="13" s="1"/>
  <c r="M90" i="5"/>
  <c r="F89" i="13" s="1"/>
  <c r="M122" i="5"/>
  <c r="F121" i="13" s="1"/>
  <c r="P7" i="5"/>
  <c r="J6" i="13" s="1"/>
  <c r="P39" i="5"/>
  <c r="J38" i="13" s="1"/>
  <c r="P71" i="5"/>
  <c r="J70" i="13" s="1"/>
  <c r="P103" i="5"/>
  <c r="J102" i="13" s="1"/>
  <c r="P135" i="5"/>
  <c r="J134" i="13" s="1"/>
  <c r="O11" i="5"/>
  <c r="I10" i="13" s="1"/>
  <c r="O43" i="5"/>
  <c r="I42" i="13" s="1"/>
  <c r="O75" i="5"/>
  <c r="I74" i="13" s="1"/>
  <c r="O107" i="5"/>
  <c r="I106" i="13" s="1"/>
  <c r="O139" i="5"/>
  <c r="I138" i="13" s="1"/>
  <c r="N11" i="5"/>
  <c r="H10" i="13" s="1"/>
  <c r="N43" i="5"/>
  <c r="H42" i="13" s="1"/>
  <c r="N75" i="5"/>
  <c r="H74" i="13" s="1"/>
  <c r="N107" i="5"/>
  <c r="H106" i="13" s="1"/>
  <c r="N139" i="5"/>
  <c r="H138" i="13" s="1"/>
  <c r="S153" i="5"/>
  <c r="M152" i="13" s="1"/>
  <c r="S34" i="5"/>
  <c r="M33" i="13" s="1"/>
  <c r="S66" i="5"/>
  <c r="M65" i="13" s="1"/>
  <c r="S98" i="5"/>
  <c r="M97" i="13" s="1"/>
  <c r="S130" i="5"/>
  <c r="M129" i="13" s="1"/>
  <c r="Q18" i="5"/>
  <c r="K17" i="13" s="1"/>
  <c r="Q50" i="5"/>
  <c r="K49" i="13" s="1"/>
  <c r="Q146" i="5"/>
  <c r="K145" i="13" s="1"/>
  <c r="P22" i="5"/>
  <c r="J21" i="13" s="1"/>
  <c r="P86" i="5"/>
  <c r="J85" i="13" s="1"/>
  <c r="S149" i="5"/>
  <c r="M148" i="13" s="1"/>
  <c r="N9" i="5"/>
  <c r="H8" i="13" s="1"/>
  <c r="N41" i="5"/>
  <c r="H40" i="13" s="1"/>
  <c r="N73" i="5"/>
  <c r="H72" i="13" s="1"/>
  <c r="N105" i="5"/>
  <c r="H104" i="13" s="1"/>
  <c r="N137" i="5"/>
  <c r="H136" i="13" s="1"/>
  <c r="S22" i="5"/>
  <c r="M21" i="13" s="1"/>
  <c r="S54" i="5"/>
  <c r="M53" i="13" s="1"/>
  <c r="S86" i="5"/>
  <c r="M85" i="13" s="1"/>
  <c r="S118" i="5"/>
  <c r="M117" i="13" s="1"/>
  <c r="P18" i="5"/>
  <c r="J17" i="13" s="1"/>
  <c r="P50" i="5"/>
  <c r="J49" i="13" s="1"/>
  <c r="P82" i="5"/>
  <c r="J81" i="13" s="1"/>
  <c r="P114" i="5"/>
  <c r="J113" i="13" s="1"/>
  <c r="P146" i="5"/>
  <c r="J145" i="13" s="1"/>
  <c r="S9" i="5"/>
  <c r="M8" i="13" s="1"/>
  <c r="S41" i="5"/>
  <c r="M40" i="13" s="1"/>
  <c r="S73" i="5"/>
  <c r="M72" i="13" s="1"/>
  <c r="S105" i="5"/>
  <c r="M104" i="13" s="1"/>
  <c r="S137" i="5"/>
  <c r="M136" i="13" s="1"/>
  <c r="M21" i="5"/>
  <c r="F20" i="13" s="1"/>
  <c r="M53" i="5"/>
  <c r="F52" i="13" s="1"/>
  <c r="M85" i="5"/>
  <c r="F84" i="13" s="1"/>
  <c r="M117" i="5"/>
  <c r="F116" i="13" s="1"/>
  <c r="M149" i="5"/>
  <c r="F148" i="13" s="1"/>
  <c r="R10" i="5"/>
  <c r="L9" i="13" s="1"/>
  <c r="R42" i="5"/>
  <c r="L41" i="13" s="1"/>
  <c r="R74" i="5"/>
  <c r="L73" i="13" s="1"/>
  <c r="R106" i="5"/>
  <c r="L105" i="13" s="1"/>
  <c r="R138" i="5"/>
  <c r="L137" i="13" s="1"/>
  <c r="Q14" i="5"/>
  <c r="K13" i="13" s="1"/>
  <c r="Q46" i="5"/>
  <c r="K45" i="13" s="1"/>
  <c r="Q78" i="5"/>
  <c r="K77" i="13" s="1"/>
  <c r="Q110" i="5"/>
  <c r="K109" i="13" s="1"/>
  <c r="Q142" i="5"/>
  <c r="K141" i="13" s="1"/>
  <c r="P19" i="5"/>
  <c r="J18" i="13" s="1"/>
  <c r="P51" i="5"/>
  <c r="J50" i="13" s="1"/>
  <c r="P83" i="5"/>
  <c r="J82" i="13" s="1"/>
  <c r="P115" i="5"/>
  <c r="J114" i="13" s="1"/>
  <c r="P147" i="5"/>
  <c r="J146" i="13" s="1"/>
  <c r="O31" i="5"/>
  <c r="I30" i="13" s="1"/>
  <c r="O63" i="5"/>
  <c r="I62" i="13" s="1"/>
  <c r="O95" i="5"/>
  <c r="I94" i="13" s="1"/>
  <c r="O127" i="5"/>
  <c r="I126" i="13" s="1"/>
  <c r="O159" i="5"/>
  <c r="I158" i="13" s="1"/>
  <c r="N35" i="5"/>
  <c r="H34" i="13" s="1"/>
  <c r="N67" i="5"/>
  <c r="H66" i="13" s="1"/>
  <c r="N99" i="5"/>
  <c r="H98" i="13" s="1"/>
  <c r="N131" i="5"/>
  <c r="H130" i="13" s="1"/>
  <c r="P28" i="5"/>
  <c r="J27" i="13" s="1"/>
  <c r="P60" i="5"/>
  <c r="J59" i="13" s="1"/>
  <c r="P92" i="5"/>
  <c r="J91" i="13" s="1"/>
  <c r="P124" i="5"/>
  <c r="J123" i="13" s="1"/>
  <c r="N12" i="5"/>
  <c r="H11" i="13" s="1"/>
  <c r="N44" i="5"/>
  <c r="H43" i="13" s="1"/>
  <c r="N76" i="5"/>
  <c r="H75" i="13" s="1"/>
  <c r="N108" i="5"/>
  <c r="H107" i="13" s="1"/>
  <c r="N148" i="5"/>
  <c r="H147" i="13" s="1"/>
  <c r="R6" i="5"/>
  <c r="L5" i="13" s="1"/>
  <c r="R38" i="5"/>
  <c r="L37" i="13" s="1"/>
  <c r="R70" i="5"/>
  <c r="L69" i="13" s="1"/>
  <c r="R102" i="5"/>
  <c r="L101" i="13" s="1"/>
  <c r="R134" i="5"/>
  <c r="L133" i="13" s="1"/>
  <c r="Q82" i="5"/>
  <c r="K81" i="13" s="1"/>
  <c r="Q114" i="5"/>
  <c r="K113" i="13" s="1"/>
  <c r="P54" i="5"/>
  <c r="J53" i="13" s="1"/>
  <c r="P118" i="5"/>
  <c r="J117" i="13" s="1"/>
  <c r="N46" i="5"/>
  <c r="H45" i="13" s="1"/>
  <c r="N142" i="5"/>
  <c r="H141" i="13" s="1"/>
  <c r="M50" i="5"/>
  <c r="F49" i="13" s="1"/>
  <c r="M114" i="5"/>
  <c r="F113" i="13" s="1"/>
  <c r="P63" i="5"/>
  <c r="J62" i="13" s="1"/>
  <c r="P95" i="5"/>
  <c r="J94" i="13" s="1"/>
  <c r="P127" i="5"/>
  <c r="J126" i="13" s="1"/>
  <c r="N15" i="5"/>
  <c r="H14" i="13" s="1"/>
  <c r="N47" i="5"/>
  <c r="H46" i="13" s="1"/>
  <c r="N79" i="5"/>
  <c r="H78" i="13" s="1"/>
  <c r="N111" i="5"/>
  <c r="H110" i="13" s="1"/>
  <c r="N143" i="5"/>
  <c r="H142" i="13" s="1"/>
  <c r="M19" i="5"/>
  <c r="F18" i="13" s="1"/>
  <c r="M51" i="5"/>
  <c r="F50" i="13" s="1"/>
  <c r="M83" i="5"/>
  <c r="F82" i="13" s="1"/>
  <c r="M115" i="5"/>
  <c r="F114" i="13" s="1"/>
  <c r="P25" i="5"/>
  <c r="J24" i="13" s="1"/>
  <c r="P57" i="5"/>
  <c r="J56" i="13" s="1"/>
  <c r="P89" i="5"/>
  <c r="J88" i="13" s="1"/>
  <c r="P121" i="5"/>
  <c r="J120" i="13" s="1"/>
  <c r="P153" i="5"/>
  <c r="J152" i="13" s="1"/>
  <c r="O29" i="5"/>
  <c r="I28" i="13" s="1"/>
  <c r="O61" i="5"/>
  <c r="I60" i="13" s="1"/>
  <c r="O93" i="5"/>
  <c r="I92" i="13" s="1"/>
  <c r="O125" i="5"/>
  <c r="I124" i="13" s="1"/>
  <c r="P154" i="5"/>
  <c r="J153" i="13" s="1"/>
  <c r="O30" i="5"/>
  <c r="I29" i="13" s="1"/>
  <c r="O62" i="5"/>
  <c r="I61" i="13" s="1"/>
  <c r="O94" i="5"/>
  <c r="I93" i="13" s="1"/>
  <c r="O126" i="5"/>
  <c r="I125" i="13" s="1"/>
  <c r="N34" i="5"/>
  <c r="H33" i="13" s="1"/>
  <c r="N66" i="5"/>
  <c r="H65" i="13" s="1"/>
  <c r="N98" i="5"/>
  <c r="H97" i="13" s="1"/>
  <c r="N130" i="5"/>
  <c r="H129" i="13" s="1"/>
  <c r="M14" i="5"/>
  <c r="F13" i="13" s="1"/>
  <c r="M46" i="5"/>
  <c r="F45" i="13" s="1"/>
  <c r="M78" i="5"/>
  <c r="F77" i="13" s="1"/>
  <c r="M110" i="5"/>
  <c r="F109" i="13" s="1"/>
  <c r="M142" i="5"/>
  <c r="F141" i="13" s="1"/>
  <c r="S15" i="5"/>
  <c r="M14" i="13" s="1"/>
  <c r="S47" i="5"/>
  <c r="M46" i="13" s="1"/>
  <c r="S79" i="5"/>
  <c r="M78" i="13" s="1"/>
  <c r="S111" i="5"/>
  <c r="M110" i="13" s="1"/>
  <c r="S143" i="5"/>
  <c r="M142" i="13" s="1"/>
  <c r="R35" i="5"/>
  <c r="L34" i="13" s="1"/>
  <c r="R67" i="5"/>
  <c r="L66" i="13" s="1"/>
  <c r="R99" i="5"/>
  <c r="L98" i="13" s="1"/>
  <c r="R131" i="5"/>
  <c r="L130" i="13" s="1"/>
  <c r="Q7" i="5"/>
  <c r="K6" i="13" s="1"/>
  <c r="Q39" i="5"/>
  <c r="K38" i="13" s="1"/>
  <c r="Q71" i="5"/>
  <c r="K70" i="13" s="1"/>
  <c r="Q103" i="5"/>
  <c r="K102" i="13" s="1"/>
  <c r="Q135" i="5"/>
  <c r="K134" i="13" s="1"/>
  <c r="S16" i="5"/>
  <c r="M15" i="13" s="1"/>
  <c r="S48" i="5"/>
  <c r="M47" i="13" s="1"/>
  <c r="S80" i="5"/>
  <c r="M79" i="13" s="1"/>
  <c r="S112" i="5"/>
  <c r="M111" i="13" s="1"/>
  <c r="S144" i="5"/>
  <c r="M143" i="13" s="1"/>
  <c r="R20" i="5"/>
  <c r="L19" i="13" s="1"/>
  <c r="R52" i="5"/>
  <c r="L51" i="13" s="1"/>
  <c r="R84" i="5"/>
  <c r="L83" i="13" s="1"/>
  <c r="R116" i="5"/>
  <c r="L115" i="13" s="1"/>
  <c r="R148" i="5"/>
  <c r="L147" i="13" s="1"/>
  <c r="O8" i="5"/>
  <c r="I7" i="13" s="1"/>
  <c r="O40" i="5"/>
  <c r="I39" i="13" s="1"/>
  <c r="O72" i="5"/>
  <c r="I71" i="13" s="1"/>
  <c r="O104" i="5"/>
  <c r="I103" i="13" s="1"/>
  <c r="O136" i="5"/>
  <c r="I135" i="13" s="1"/>
  <c r="N156" i="5"/>
  <c r="H155" i="13" s="1"/>
  <c r="M32" i="5"/>
  <c r="F31" i="13" s="1"/>
  <c r="M64" i="5"/>
  <c r="F63" i="13" s="1"/>
  <c r="M96" i="5"/>
  <c r="F95" i="13" s="1"/>
  <c r="M128" i="5"/>
  <c r="F127" i="13" s="1"/>
  <c r="Q17" i="5"/>
  <c r="K16" i="13" s="1"/>
  <c r="Q57" i="5"/>
  <c r="K56" i="13" s="1"/>
  <c r="Q97" i="5"/>
  <c r="K96" i="13" s="1"/>
  <c r="Q145" i="5"/>
  <c r="K144" i="13" s="1"/>
  <c r="P61" i="5"/>
  <c r="J60" i="13" s="1"/>
  <c r="N29" i="5"/>
  <c r="H28" i="13" s="1"/>
  <c r="N69" i="5"/>
  <c r="H68" i="13" s="1"/>
  <c r="N109" i="5"/>
  <c r="H108" i="13" s="1"/>
  <c r="M33" i="5"/>
  <c r="F32" i="13" s="1"/>
  <c r="M89" i="5"/>
  <c r="F88" i="13" s="1"/>
  <c r="M145" i="5"/>
  <c r="F144" i="13" s="1"/>
  <c r="S145" i="5"/>
  <c r="M144" i="13" s="1"/>
  <c r="O10" i="5"/>
  <c r="I9" i="13" s="1"/>
  <c r="O42" i="5"/>
  <c r="I41" i="13" s="1"/>
  <c r="O74" i="5"/>
  <c r="I73" i="13" s="1"/>
  <c r="O106" i="5"/>
  <c r="I105" i="13" s="1"/>
  <c r="O138" i="5"/>
  <c r="I137" i="13" s="1"/>
  <c r="S19" i="5"/>
  <c r="M18" i="13" s="1"/>
  <c r="S51" i="5"/>
  <c r="M50" i="13" s="1"/>
  <c r="S83" i="5"/>
  <c r="M82" i="13" s="1"/>
  <c r="S115" i="5"/>
  <c r="M114" i="13" s="1"/>
  <c r="S147" i="5"/>
  <c r="M146" i="13" s="1"/>
  <c r="R23" i="5"/>
  <c r="L22" i="13" s="1"/>
  <c r="R55" i="5"/>
  <c r="L54" i="13" s="1"/>
  <c r="R87" i="5"/>
  <c r="L86" i="13" s="1"/>
  <c r="R119" i="5"/>
  <c r="L118" i="13" s="1"/>
  <c r="Q27" i="5"/>
  <c r="K26" i="13" s="1"/>
  <c r="Q59" i="5"/>
  <c r="K58" i="13" s="1"/>
  <c r="Q91" i="5"/>
  <c r="K90" i="13" s="1"/>
  <c r="Q123" i="5"/>
  <c r="K122" i="13" s="1"/>
  <c r="N17" i="5"/>
  <c r="H16" i="13" s="1"/>
  <c r="N49" i="5"/>
  <c r="H48" i="13" s="1"/>
  <c r="N81" i="5"/>
  <c r="H80" i="13" s="1"/>
  <c r="N113" i="5"/>
  <c r="H112" i="13" s="1"/>
  <c r="N145" i="5"/>
  <c r="H144" i="13" s="1"/>
  <c r="M29" i="5"/>
  <c r="F28" i="13" s="1"/>
  <c r="M61" i="5"/>
  <c r="F60" i="13" s="1"/>
  <c r="M93" i="5"/>
  <c r="F92" i="13" s="1"/>
  <c r="M125" i="5"/>
  <c r="F124" i="13" s="1"/>
  <c r="M157" i="5"/>
  <c r="F156" i="13" s="1"/>
  <c r="S30" i="5"/>
  <c r="M29" i="13" s="1"/>
  <c r="S62" i="5"/>
  <c r="M61" i="13" s="1"/>
  <c r="S94" i="5"/>
  <c r="M93" i="13" s="1"/>
  <c r="S126" i="5"/>
  <c r="M125" i="13" s="1"/>
  <c r="P26" i="5"/>
  <c r="J25" i="13" s="1"/>
  <c r="P58" i="5"/>
  <c r="J57" i="13" s="1"/>
  <c r="P90" i="5"/>
  <c r="J89" i="13" s="1"/>
  <c r="P122" i="5"/>
  <c r="J121" i="13" s="1"/>
  <c r="P27" i="5"/>
  <c r="J26" i="13" s="1"/>
  <c r="P59" i="5"/>
  <c r="J58" i="13" s="1"/>
  <c r="P91" i="5"/>
  <c r="J90" i="13" s="1"/>
  <c r="P123" i="5"/>
  <c r="J122" i="13" s="1"/>
  <c r="M15" i="5"/>
  <c r="F14" i="13" s="1"/>
  <c r="M47" i="5"/>
  <c r="F46" i="13" s="1"/>
  <c r="M79" i="5"/>
  <c r="F78" i="13" s="1"/>
  <c r="M111" i="5"/>
  <c r="F110" i="13" s="1"/>
  <c r="M143" i="5"/>
  <c r="F142" i="13" s="1"/>
  <c r="P36" i="5"/>
  <c r="J35" i="13" s="1"/>
  <c r="P68" i="5"/>
  <c r="J67" i="13" s="1"/>
  <c r="P100" i="5"/>
  <c r="J99" i="13" s="1"/>
  <c r="P132" i="5"/>
  <c r="J131" i="13" s="1"/>
  <c r="N20" i="5"/>
  <c r="H19" i="13" s="1"/>
  <c r="N52" i="5"/>
  <c r="H51" i="13" s="1"/>
  <c r="N84" i="5"/>
  <c r="H83" i="13" s="1"/>
  <c r="N116" i="5"/>
  <c r="H115" i="13" s="1"/>
  <c r="S10" i="5"/>
  <c r="M9" i="13" s="1"/>
  <c r="S42" i="5"/>
  <c r="M41" i="13" s="1"/>
  <c r="S74" i="5"/>
  <c r="M73" i="13" s="1"/>
  <c r="S106" i="5"/>
  <c r="M105" i="13" s="1"/>
  <c r="S138" i="5"/>
  <c r="M137" i="13" s="1"/>
  <c r="R14" i="5"/>
  <c r="L13" i="13" s="1"/>
  <c r="R46" i="5"/>
  <c r="L45" i="13" s="1"/>
  <c r="R78" i="5"/>
  <c r="L77" i="13" s="1"/>
  <c r="R110" i="5"/>
  <c r="L109" i="13" s="1"/>
  <c r="Q154" i="5"/>
  <c r="K153" i="13" s="1"/>
  <c r="P30" i="5"/>
  <c r="J29" i="13" s="1"/>
  <c r="P94" i="5"/>
  <c r="J93" i="13" s="1"/>
  <c r="P126" i="5"/>
  <c r="J125" i="13" s="1"/>
  <c r="M26" i="5"/>
  <c r="F25" i="13" s="1"/>
  <c r="M58" i="5"/>
  <c r="F57" i="13" s="1"/>
  <c r="N23" i="5"/>
  <c r="H22" i="13" s="1"/>
  <c r="N55" i="5"/>
  <c r="H54" i="13" s="1"/>
  <c r="N87" i="5"/>
  <c r="H86" i="13" s="1"/>
  <c r="N119" i="5"/>
  <c r="H118" i="13" s="1"/>
  <c r="N151" i="5"/>
  <c r="H150" i="13" s="1"/>
  <c r="M27" i="5"/>
  <c r="F26" i="13" s="1"/>
  <c r="M59" i="5"/>
  <c r="F58" i="13" s="1"/>
  <c r="M91" i="5"/>
  <c r="F90" i="13" s="1"/>
  <c r="M123" i="5"/>
  <c r="F122" i="13" s="1"/>
  <c r="S37" i="5"/>
  <c r="M36" i="13" s="1"/>
  <c r="S69" i="5"/>
  <c r="M68" i="13" s="1"/>
  <c r="S101" i="5"/>
  <c r="M100" i="13" s="1"/>
  <c r="S133" i="5"/>
  <c r="M132" i="13" s="1"/>
  <c r="R17" i="5"/>
  <c r="L16" i="13" s="1"/>
  <c r="R49" i="5"/>
  <c r="L48" i="13" s="1"/>
  <c r="R81" i="5"/>
  <c r="L80" i="13" s="1"/>
  <c r="R113" i="5"/>
  <c r="L112" i="13" s="1"/>
  <c r="Q21" i="5"/>
  <c r="K20" i="13" s="1"/>
  <c r="Q53" i="5"/>
  <c r="K52" i="13" s="1"/>
  <c r="Q85" i="5"/>
  <c r="K84" i="13" s="1"/>
  <c r="Q117" i="5"/>
  <c r="K116" i="13" s="1"/>
  <c r="Q149" i="5"/>
  <c r="K148" i="13" s="1"/>
  <c r="P33" i="5"/>
  <c r="J32" i="13" s="1"/>
  <c r="P65" i="5"/>
  <c r="J64" i="13" s="1"/>
  <c r="P97" i="5"/>
  <c r="J96" i="13" s="1"/>
  <c r="P129" i="5"/>
  <c r="J128" i="13" s="1"/>
  <c r="O37" i="5"/>
  <c r="I36" i="13" s="1"/>
  <c r="O69" i="5"/>
  <c r="I68" i="13" s="1"/>
  <c r="O101" i="5"/>
  <c r="I100" i="13" s="1"/>
  <c r="O133" i="5"/>
  <c r="I132" i="13" s="1"/>
  <c r="O6" i="5"/>
  <c r="I5" i="13" s="1"/>
  <c r="O38" i="5"/>
  <c r="I37" i="13" s="1"/>
  <c r="O70" i="5"/>
  <c r="I69" i="13" s="1"/>
  <c r="O102" i="5"/>
  <c r="I101" i="13" s="1"/>
  <c r="O134" i="5"/>
  <c r="I133" i="13" s="1"/>
  <c r="N10" i="5"/>
  <c r="H9" i="13" s="1"/>
  <c r="N42" i="5"/>
  <c r="H41" i="13" s="1"/>
  <c r="N74" i="5"/>
  <c r="H73" i="13" s="1"/>
  <c r="N106" i="5"/>
  <c r="H105" i="13" s="1"/>
  <c r="N138" i="5"/>
  <c r="H137" i="13" s="1"/>
  <c r="M22" i="5"/>
  <c r="F21" i="13" s="1"/>
  <c r="M54" i="5"/>
  <c r="F53" i="13" s="1"/>
  <c r="M86" i="5"/>
  <c r="F85" i="13" s="1"/>
  <c r="M118" i="5"/>
  <c r="F117" i="13" s="1"/>
  <c r="M150" i="5"/>
  <c r="F149" i="13" s="1"/>
  <c r="S23" i="5"/>
  <c r="M22" i="13" s="1"/>
  <c r="S55" i="5"/>
  <c r="M54" i="13" s="1"/>
  <c r="S87" i="5"/>
  <c r="M86" i="13" s="1"/>
  <c r="S119" i="5"/>
  <c r="M118" i="13" s="1"/>
  <c r="R11" i="5"/>
  <c r="L10" i="13" s="1"/>
  <c r="R43" i="5"/>
  <c r="L42" i="13" s="1"/>
  <c r="R75" i="5"/>
  <c r="L74" i="13" s="1"/>
  <c r="R107" i="5"/>
  <c r="L106" i="13" s="1"/>
  <c r="R139" i="5"/>
  <c r="L138" i="13" s="1"/>
  <c r="Q15" i="5"/>
  <c r="K14" i="13" s="1"/>
  <c r="Q47" i="5"/>
  <c r="K46" i="13" s="1"/>
  <c r="Q79" i="5"/>
  <c r="K78" i="13" s="1"/>
  <c r="Q111" i="5"/>
  <c r="K110" i="13" s="1"/>
  <c r="Q151" i="5"/>
  <c r="K150" i="13" s="1"/>
  <c r="M151" i="5"/>
  <c r="F150" i="13" s="1"/>
  <c r="S24" i="5"/>
  <c r="M23" i="13" s="1"/>
  <c r="S56" i="5"/>
  <c r="M55" i="13" s="1"/>
  <c r="S88" i="5"/>
  <c r="M87" i="13" s="1"/>
  <c r="S120" i="5"/>
  <c r="M119" i="13" s="1"/>
  <c r="R28" i="5"/>
  <c r="L27" i="13" s="1"/>
  <c r="R60" i="5"/>
  <c r="L59" i="13" s="1"/>
  <c r="R92" i="5"/>
  <c r="L91" i="13" s="1"/>
  <c r="R124" i="5"/>
  <c r="L123" i="13" s="1"/>
  <c r="O16" i="5"/>
  <c r="I15" i="13" s="1"/>
  <c r="O48" i="5"/>
  <c r="I47" i="13" s="1"/>
  <c r="O80" i="5"/>
  <c r="I79" i="13" s="1"/>
  <c r="O112" i="5"/>
  <c r="I111" i="13" s="1"/>
  <c r="O144" i="5"/>
  <c r="I143" i="13" s="1"/>
  <c r="M8" i="5"/>
  <c r="F7" i="13" s="1"/>
  <c r="M40" i="5"/>
  <c r="F39" i="13" s="1"/>
  <c r="M72" i="5"/>
  <c r="F71" i="13" s="1"/>
  <c r="M104" i="5"/>
  <c r="F103" i="13" s="1"/>
  <c r="M136" i="5"/>
  <c r="F135" i="13" s="1"/>
  <c r="R85" i="5"/>
  <c r="L84" i="13" s="1"/>
  <c r="Q25" i="5"/>
  <c r="K24" i="13" s="1"/>
  <c r="Q65" i="5"/>
  <c r="K64" i="13" s="1"/>
  <c r="Q105" i="5"/>
  <c r="K104" i="13" s="1"/>
  <c r="P5" i="5"/>
  <c r="J4" i="13" s="1"/>
  <c r="P85" i="5"/>
  <c r="J84" i="13" s="1"/>
  <c r="O41" i="5"/>
  <c r="I40" i="13" s="1"/>
  <c r="N37" i="5"/>
  <c r="H36" i="13" s="1"/>
  <c r="N77" i="5"/>
  <c r="H76" i="13" s="1"/>
  <c r="N117" i="5"/>
  <c r="H116" i="13" s="1"/>
  <c r="M41" i="5"/>
  <c r="F40" i="13" s="1"/>
  <c r="M105" i="5"/>
  <c r="F104" i="13" s="1"/>
  <c r="O18" i="5"/>
  <c r="I17" i="13" s="1"/>
  <c r="O50" i="5"/>
  <c r="I49" i="13" s="1"/>
  <c r="O82" i="5"/>
  <c r="I81" i="13" s="1"/>
  <c r="O114" i="5"/>
  <c r="I113" i="13" s="1"/>
  <c r="O146" i="5"/>
  <c r="I145" i="13" s="1"/>
  <c r="S27" i="5"/>
  <c r="M26" i="13" s="1"/>
  <c r="S59" i="5"/>
  <c r="M58" i="13" s="1"/>
  <c r="S91" i="5"/>
  <c r="M90" i="13" s="1"/>
  <c r="S123" i="5"/>
  <c r="M122" i="13" s="1"/>
  <c r="S155" i="5"/>
  <c r="M154" i="13" s="1"/>
  <c r="R31" i="5"/>
  <c r="L30" i="13" s="1"/>
  <c r="R63" i="5"/>
  <c r="L62" i="13" s="1"/>
  <c r="R95" i="5"/>
  <c r="L94" i="13" s="1"/>
  <c r="R127" i="5"/>
  <c r="L126" i="13" s="1"/>
  <c r="Q35" i="5"/>
  <c r="K34" i="13" s="1"/>
  <c r="Q67" i="5"/>
  <c r="K66" i="13" s="1"/>
  <c r="Q99" i="5"/>
  <c r="K98" i="13" s="1"/>
  <c r="Q131" i="5"/>
  <c r="K130" i="13" s="1"/>
  <c r="O141" i="5"/>
  <c r="I140" i="13" s="1"/>
  <c r="M5" i="5"/>
  <c r="F4" i="13" s="1"/>
  <c r="M37" i="5"/>
  <c r="F36" i="13" s="1"/>
  <c r="M69" i="5"/>
  <c r="F68" i="13" s="1"/>
  <c r="M101" i="5"/>
  <c r="F100" i="13" s="1"/>
  <c r="M133" i="5"/>
  <c r="F132" i="13" s="1"/>
  <c r="R122" i="5"/>
  <c r="L121" i="13" s="1"/>
  <c r="R154" i="5"/>
  <c r="L153" i="13" s="1"/>
  <c r="Q30" i="5"/>
  <c r="K29" i="13" s="1"/>
  <c r="Q62" i="5"/>
  <c r="K61" i="13" s="1"/>
  <c r="Q94" i="5"/>
  <c r="K93" i="13" s="1"/>
  <c r="Q126" i="5"/>
  <c r="K125" i="13" s="1"/>
  <c r="Q159" i="5"/>
  <c r="K158" i="13" s="1"/>
  <c r="P35" i="5"/>
  <c r="J34" i="13" s="1"/>
  <c r="P67" i="5"/>
  <c r="J66" i="13" s="1"/>
  <c r="P99" i="5"/>
  <c r="J98" i="13" s="1"/>
  <c r="P131" i="5"/>
  <c r="J130" i="13" s="1"/>
  <c r="O15" i="5"/>
  <c r="I14" i="13" s="1"/>
  <c r="O47" i="5"/>
  <c r="I46" i="13" s="1"/>
  <c r="O79" i="5"/>
  <c r="I78" i="13" s="1"/>
  <c r="O111" i="5"/>
  <c r="I110" i="13" s="1"/>
  <c r="O143" i="5"/>
  <c r="I142" i="13" s="1"/>
  <c r="N19" i="5"/>
  <c r="H18" i="13" s="1"/>
  <c r="N51" i="5"/>
  <c r="H50" i="13" s="1"/>
  <c r="N83" i="5"/>
  <c r="H82" i="13" s="1"/>
  <c r="N115" i="5"/>
  <c r="H114" i="13" s="1"/>
  <c r="Q8" i="5"/>
  <c r="K7" i="13" s="1"/>
  <c r="Q40" i="5"/>
  <c r="K39" i="13" s="1"/>
  <c r="Q72" i="5"/>
  <c r="K71" i="13" s="1"/>
  <c r="Q104" i="5"/>
  <c r="K103" i="13" s="1"/>
  <c r="Q136" i="5"/>
  <c r="K135" i="13" s="1"/>
  <c r="P12" i="5"/>
  <c r="J11" i="13" s="1"/>
  <c r="P44" i="5"/>
  <c r="J43" i="13" s="1"/>
  <c r="P76" i="5"/>
  <c r="J75" i="13" s="1"/>
  <c r="P108" i="5"/>
  <c r="J107" i="13" s="1"/>
  <c r="P140" i="5"/>
  <c r="J139" i="13" s="1"/>
  <c r="N28" i="5"/>
  <c r="H27" i="13" s="1"/>
  <c r="N60" i="5"/>
  <c r="H59" i="13" s="1"/>
  <c r="N92" i="5"/>
  <c r="H91" i="13" s="1"/>
  <c r="N124" i="5"/>
  <c r="H123" i="13" s="1"/>
  <c r="S18" i="5"/>
  <c r="M17" i="13" s="1"/>
  <c r="S50" i="5"/>
  <c r="M49" i="13" s="1"/>
  <c r="S82" i="5"/>
  <c r="M81" i="13" s="1"/>
  <c r="S114" i="5"/>
  <c r="M113" i="13" s="1"/>
  <c r="R22" i="5"/>
  <c r="L21" i="13" s="1"/>
  <c r="R54" i="5"/>
  <c r="L53" i="13" s="1"/>
  <c r="R118" i="5"/>
  <c r="L117" i="13" s="1"/>
  <c r="Q34" i="5"/>
  <c r="K33" i="13" s="1"/>
  <c r="Q98" i="5"/>
  <c r="K97" i="13" s="1"/>
  <c r="Q130" i="5"/>
  <c r="K129" i="13" s="1"/>
  <c r="P38" i="5"/>
  <c r="J37" i="13" s="1"/>
  <c r="P70" i="5"/>
  <c r="J69" i="13" s="1"/>
  <c r="P102" i="5"/>
  <c r="J101" i="13" s="1"/>
  <c r="P134" i="5"/>
  <c r="J133" i="13" s="1"/>
  <c r="N30" i="5"/>
  <c r="H29" i="13" s="1"/>
  <c r="N62" i="5"/>
  <c r="H61" i="13" s="1"/>
  <c r="N94" i="5"/>
  <c r="H93" i="13" s="1"/>
  <c r="N126" i="5"/>
  <c r="H125" i="13" s="1"/>
  <c r="N158" i="5"/>
  <c r="H157" i="13" s="1"/>
  <c r="M34" i="5"/>
  <c r="F33" i="13" s="1"/>
  <c r="M66" i="5"/>
  <c r="F65" i="13" s="1"/>
  <c r="M98" i="5"/>
  <c r="F97" i="13" s="1"/>
  <c r="M130" i="5"/>
  <c r="F129" i="13" s="1"/>
  <c r="P15" i="5"/>
  <c r="J14" i="13" s="1"/>
  <c r="P47" i="5"/>
  <c r="J46" i="13" s="1"/>
  <c r="P79" i="5"/>
  <c r="J78" i="13" s="1"/>
  <c r="P111" i="5"/>
  <c r="J110" i="13" s="1"/>
  <c r="O19" i="5"/>
  <c r="I18" i="13" s="1"/>
  <c r="O51" i="5"/>
  <c r="I50" i="13" s="1"/>
  <c r="O83" i="5"/>
  <c r="I82" i="13" s="1"/>
  <c r="O115" i="5"/>
  <c r="I114" i="13" s="1"/>
  <c r="O147" i="5"/>
  <c r="I146" i="13" s="1"/>
  <c r="N31" i="5"/>
  <c r="H30" i="13" s="1"/>
  <c r="N63" i="5"/>
  <c r="H62" i="13" s="1"/>
  <c r="N95" i="5"/>
  <c r="H94" i="13" s="1"/>
  <c r="N127" i="5"/>
  <c r="H126" i="13" s="1"/>
  <c r="N159" i="5"/>
  <c r="H158" i="13" s="1"/>
  <c r="M35" i="5"/>
  <c r="F34" i="13" s="1"/>
  <c r="M67" i="5"/>
  <c r="F66" i="13" s="1"/>
  <c r="M99" i="5"/>
  <c r="F98" i="13" s="1"/>
  <c r="M131" i="5"/>
  <c r="F130" i="13" s="1"/>
  <c r="S13" i="5"/>
  <c r="M12" i="13" s="1"/>
  <c r="S45" i="5"/>
  <c r="M44" i="13" s="1"/>
  <c r="S77" i="5"/>
  <c r="M76" i="13" s="1"/>
  <c r="S109" i="5"/>
  <c r="M108" i="13" s="1"/>
  <c r="S141" i="5"/>
  <c r="M140" i="13" s="1"/>
  <c r="R25" i="5"/>
  <c r="L24" i="13" s="1"/>
  <c r="R57" i="5"/>
  <c r="L56" i="13" s="1"/>
  <c r="R89" i="5"/>
  <c r="L88" i="13" s="1"/>
  <c r="R121" i="5"/>
  <c r="L120" i="13" s="1"/>
  <c r="Q29" i="5"/>
  <c r="K28" i="13" s="1"/>
  <c r="Q61" i="5"/>
  <c r="K60" i="13" s="1"/>
  <c r="Q93" i="5"/>
  <c r="K92" i="13" s="1"/>
  <c r="Q125" i="5"/>
  <c r="K124" i="13" s="1"/>
  <c r="P9" i="5"/>
  <c r="J8" i="13" s="1"/>
  <c r="P41" i="5"/>
  <c r="J40" i="13" s="1"/>
  <c r="P73" i="5"/>
  <c r="J72" i="13" s="1"/>
  <c r="P105" i="5"/>
  <c r="J104" i="13" s="1"/>
  <c r="P137" i="5"/>
  <c r="J136" i="13" s="1"/>
  <c r="O13" i="5"/>
  <c r="I12" i="13" s="1"/>
  <c r="O45" i="5"/>
  <c r="I44" i="13" s="1"/>
  <c r="O77" i="5"/>
  <c r="I76" i="13" s="1"/>
  <c r="O109" i="5"/>
  <c r="I108" i="13" s="1"/>
  <c r="O14" i="5"/>
  <c r="I13" i="13" s="1"/>
  <c r="O46" i="5"/>
  <c r="I45" i="13" s="1"/>
  <c r="O78" i="5"/>
  <c r="I77" i="13" s="1"/>
  <c r="O110" i="5"/>
  <c r="I109" i="13" s="1"/>
  <c r="N18" i="5"/>
  <c r="H17" i="13" s="1"/>
  <c r="N50" i="5"/>
  <c r="H49" i="13" s="1"/>
  <c r="N82" i="5"/>
  <c r="H81" i="13" s="1"/>
  <c r="N114" i="5"/>
  <c r="H113" i="13" s="1"/>
  <c r="N146" i="5"/>
  <c r="H145" i="13" s="1"/>
  <c r="M30" i="5"/>
  <c r="F29" i="13" s="1"/>
  <c r="M62" i="5"/>
  <c r="F61" i="13" s="1"/>
  <c r="M94" i="5"/>
  <c r="F93" i="13" s="1"/>
  <c r="M126" i="5"/>
  <c r="F125" i="13" s="1"/>
  <c r="M158" i="5"/>
  <c r="F157" i="13" s="1"/>
  <c r="S31" i="5"/>
  <c r="M30" i="13" s="1"/>
  <c r="S63" i="5"/>
  <c r="M62" i="13" s="1"/>
  <c r="S95" i="5"/>
  <c r="M94" i="13" s="1"/>
  <c r="S127" i="5"/>
  <c r="M126" i="13" s="1"/>
  <c r="R19" i="5"/>
  <c r="L18" i="13" s="1"/>
  <c r="R51" i="5"/>
  <c r="L50" i="13" s="1"/>
  <c r="R83" i="5"/>
  <c r="L82" i="13" s="1"/>
  <c r="R115" i="5"/>
  <c r="L114" i="13" s="1"/>
  <c r="R147" i="5"/>
  <c r="L146" i="13" s="1"/>
  <c r="Q23" i="5"/>
  <c r="K22" i="13" s="1"/>
  <c r="Q55" i="5"/>
  <c r="K54" i="13" s="1"/>
  <c r="Q87" i="5"/>
  <c r="K86" i="13" s="1"/>
  <c r="Q119" i="5"/>
  <c r="K118" i="13" s="1"/>
  <c r="S32" i="5"/>
  <c r="M31" i="13" s="1"/>
  <c r="S64" i="5"/>
  <c r="M63" i="13" s="1"/>
  <c r="S96" i="5"/>
  <c r="M95" i="13" s="1"/>
  <c r="S128" i="5"/>
  <c r="M127" i="13" s="1"/>
  <c r="R36" i="5"/>
  <c r="L35" i="13" s="1"/>
  <c r="R68" i="5"/>
  <c r="L67" i="13" s="1"/>
  <c r="R100" i="5"/>
  <c r="L99" i="13" s="1"/>
  <c r="R132" i="5"/>
  <c r="L131" i="13" s="1"/>
  <c r="O24" i="5"/>
  <c r="I23" i="13" s="1"/>
  <c r="O56" i="5"/>
  <c r="I55" i="13" s="1"/>
  <c r="O88" i="5"/>
  <c r="I87" i="13" s="1"/>
  <c r="O120" i="5"/>
  <c r="I119" i="13" s="1"/>
  <c r="O152" i="5"/>
  <c r="I151" i="13" s="1"/>
  <c r="M16" i="5"/>
  <c r="F15" i="13" s="1"/>
  <c r="M48" i="5"/>
  <c r="F47" i="13" s="1"/>
  <c r="M80" i="5"/>
  <c r="F79" i="13" s="1"/>
  <c r="M112" i="5"/>
  <c r="F111" i="13" s="1"/>
  <c r="M144" i="5"/>
  <c r="F143" i="13" s="1"/>
  <c r="Q41" i="5"/>
  <c r="K40" i="13" s="1"/>
  <c r="Q73" i="5"/>
  <c r="K72" i="13" s="1"/>
  <c r="Q121" i="5"/>
  <c r="K120" i="13" s="1"/>
  <c r="P21" i="5"/>
  <c r="J20" i="13" s="1"/>
  <c r="P109" i="5"/>
  <c r="J108" i="13" s="1"/>
  <c r="O73" i="5"/>
  <c r="I72" i="13" s="1"/>
  <c r="N13" i="5"/>
  <c r="H12" i="13" s="1"/>
  <c r="N53" i="5"/>
  <c r="H52" i="13" s="1"/>
  <c r="N85" i="5"/>
  <c r="H84" i="13" s="1"/>
  <c r="N125" i="5"/>
  <c r="H124" i="13" s="1"/>
  <c r="M9" i="5"/>
  <c r="F8" i="13" s="1"/>
  <c r="M65" i="5"/>
  <c r="F64" i="13" s="1"/>
  <c r="M121" i="5"/>
  <c r="F120" i="13" s="1"/>
  <c r="O26" i="5"/>
  <c r="I25" i="13" s="1"/>
  <c r="O58" i="5"/>
  <c r="I57" i="13" s="1"/>
  <c r="O90" i="5"/>
  <c r="I89" i="13" s="1"/>
  <c r="O122" i="5"/>
  <c r="I121" i="13" s="1"/>
  <c r="S35" i="5"/>
  <c r="M34" i="13" s="1"/>
  <c r="S67" i="5"/>
  <c r="M66" i="13" s="1"/>
  <c r="S99" i="5"/>
  <c r="M98" i="13" s="1"/>
  <c r="S131" i="5"/>
  <c r="M130" i="13" s="1"/>
  <c r="R7" i="5"/>
  <c r="L6" i="13" s="1"/>
  <c r="R39" i="5"/>
  <c r="L38" i="13" s="1"/>
  <c r="R71" i="5"/>
  <c r="L70" i="13" s="1"/>
  <c r="R103" i="5"/>
  <c r="L102" i="13" s="1"/>
  <c r="R135" i="5"/>
  <c r="L134" i="13" s="1"/>
  <c r="Q11" i="5"/>
  <c r="K10" i="13" s="1"/>
  <c r="Q43" i="5"/>
  <c r="K42" i="13" s="1"/>
  <c r="Q75" i="5"/>
  <c r="K74" i="13" s="1"/>
  <c r="Q107" i="5"/>
  <c r="K106" i="13" s="1"/>
  <c r="Q139" i="5"/>
  <c r="K138" i="13" s="1"/>
  <c r="M45" i="5"/>
  <c r="F44" i="13" s="1"/>
  <c r="M109" i="5"/>
  <c r="F108" i="13" s="1"/>
  <c r="M141" i="5"/>
  <c r="F140" i="13" s="1"/>
  <c r="P11" i="5"/>
  <c r="J10" i="13" s="1"/>
  <c r="P43" i="5"/>
  <c r="J42" i="13" s="1"/>
  <c r="P75" i="5"/>
  <c r="J74" i="13" s="1"/>
  <c r="P107" i="5"/>
  <c r="J106" i="13" s="1"/>
  <c r="P139" i="5"/>
  <c r="J138" i="13" s="1"/>
  <c r="P20" i="5"/>
  <c r="J19" i="13" s="1"/>
  <c r="P52" i="5"/>
  <c r="J51" i="13" s="1"/>
  <c r="P84" i="5"/>
  <c r="J83" i="13" s="1"/>
  <c r="P116" i="5"/>
  <c r="J115" i="13" s="1"/>
  <c r="P148" i="5"/>
  <c r="J147" i="13" s="1"/>
  <c r="N36" i="5"/>
  <c r="H35" i="13" s="1"/>
  <c r="N68" i="5"/>
  <c r="H67" i="13" s="1"/>
  <c r="N100" i="5"/>
  <c r="H99" i="13" s="1"/>
  <c r="N132" i="5"/>
  <c r="H131" i="13" s="1"/>
  <c r="R62" i="5"/>
  <c r="L61" i="13" s="1"/>
  <c r="R94" i="5"/>
  <c r="L93" i="13" s="1"/>
  <c r="R126" i="5"/>
  <c r="L125" i="13" s="1"/>
  <c r="Q42" i="5"/>
  <c r="K41" i="13" s="1"/>
  <c r="Q74" i="5"/>
  <c r="K73" i="13" s="1"/>
  <c r="Q138" i="5"/>
  <c r="K137" i="13" s="1"/>
  <c r="P14" i="5"/>
  <c r="J13" i="13" s="1"/>
  <c r="P46" i="5"/>
  <c r="J45" i="13" s="1"/>
  <c r="P78" i="5"/>
  <c r="J77" i="13" s="1"/>
  <c r="P110" i="5"/>
  <c r="J109" i="13" s="1"/>
  <c r="P150" i="5"/>
  <c r="J149" i="13" s="1"/>
  <c r="N6" i="5"/>
  <c r="H5" i="13" s="1"/>
  <c r="N38" i="5"/>
  <c r="H37" i="13" s="1"/>
  <c r="N70" i="5"/>
  <c r="H69" i="13" s="1"/>
  <c r="N102" i="5"/>
  <c r="H101" i="13" s="1"/>
  <c r="N134" i="5"/>
  <c r="H133" i="13" s="1"/>
  <c r="M10" i="5"/>
  <c r="F9" i="13" s="1"/>
  <c r="M42" i="5"/>
  <c r="F41" i="13" s="1"/>
  <c r="M74" i="5"/>
  <c r="F73" i="13" s="1"/>
  <c r="M106" i="5"/>
  <c r="F105" i="13" s="1"/>
  <c r="M138" i="5"/>
  <c r="F137" i="13" s="1"/>
  <c r="P23" i="5"/>
  <c r="J22" i="13" s="1"/>
  <c r="P55" i="5"/>
  <c r="J54" i="13" s="1"/>
  <c r="P87" i="5"/>
  <c r="J86" i="13" s="1"/>
  <c r="P119" i="5"/>
  <c r="J118" i="13" s="1"/>
  <c r="O27" i="5"/>
  <c r="I26" i="13" s="1"/>
  <c r="O59" i="5"/>
  <c r="I58" i="13" s="1"/>
  <c r="O91" i="5"/>
  <c r="I90" i="13" s="1"/>
  <c r="O123" i="5"/>
  <c r="I122" i="13" s="1"/>
  <c r="N7" i="5"/>
  <c r="H6" i="13" s="1"/>
  <c r="N39" i="5"/>
  <c r="H38" i="13" s="1"/>
  <c r="N71" i="5"/>
  <c r="H70" i="13" s="1"/>
  <c r="N103" i="5"/>
  <c r="H102" i="13" s="1"/>
  <c r="N135" i="5"/>
  <c r="H134" i="13" s="1"/>
  <c r="M11" i="5"/>
  <c r="F10" i="13" s="1"/>
  <c r="M43" i="5"/>
  <c r="F42" i="13" s="1"/>
  <c r="M75" i="5"/>
  <c r="F74" i="13" s="1"/>
  <c r="M107" i="5"/>
  <c r="F106" i="13" s="1"/>
  <c r="M147" i="5"/>
  <c r="F146" i="13" s="1"/>
  <c r="M13" i="5"/>
  <c r="F12" i="13" s="1"/>
  <c r="M77" i="5"/>
  <c r="F76" i="13" s="1"/>
  <c r="S21" i="5"/>
  <c r="M20" i="13" s="1"/>
  <c r="S53" i="5"/>
  <c r="M52" i="13" s="1"/>
  <c r="S85" i="5"/>
  <c r="M84" i="13" s="1"/>
  <c r="S117" i="5"/>
  <c r="M116" i="13" s="1"/>
  <c r="S157" i="5"/>
  <c r="M156" i="13" s="1"/>
  <c r="R33" i="5"/>
  <c r="L32" i="13" s="1"/>
  <c r="R65" i="5"/>
  <c r="L64" i="13" s="1"/>
  <c r="R97" i="5"/>
  <c r="L96" i="13" s="1"/>
  <c r="R129" i="5"/>
  <c r="L128" i="13" s="1"/>
  <c r="Q5" i="5"/>
  <c r="K4" i="13" s="1"/>
  <c r="Q37" i="5"/>
  <c r="K36" i="13" s="1"/>
  <c r="Q69" i="5"/>
  <c r="K68" i="13" s="1"/>
  <c r="Q101" i="5"/>
  <c r="K100" i="13" s="1"/>
  <c r="Q133" i="5"/>
  <c r="K132" i="13" s="1"/>
  <c r="P17" i="5"/>
  <c r="J16" i="13" s="1"/>
  <c r="P49" i="5"/>
  <c r="J48" i="13" s="1"/>
  <c r="P81" i="5"/>
  <c r="J80" i="13" s="1"/>
  <c r="P113" i="5"/>
  <c r="J112" i="13" s="1"/>
  <c r="P145" i="5"/>
  <c r="J144" i="13" s="1"/>
  <c r="O21" i="5"/>
  <c r="I20" i="13" s="1"/>
  <c r="O53" i="5"/>
  <c r="I52" i="13" s="1"/>
  <c r="O85" i="5"/>
  <c r="I84" i="13" s="1"/>
  <c r="O117" i="5"/>
  <c r="I116" i="13" s="1"/>
  <c r="O22" i="5"/>
  <c r="I21" i="13" s="1"/>
  <c r="O54" i="5"/>
  <c r="I53" i="13" s="1"/>
  <c r="O86" i="5"/>
  <c r="I85" i="13" s="1"/>
  <c r="O118" i="5"/>
  <c r="I117" i="13" s="1"/>
  <c r="N26" i="5"/>
  <c r="H25" i="13" s="1"/>
  <c r="N58" i="5"/>
  <c r="H57" i="13" s="1"/>
  <c r="N90" i="5"/>
  <c r="H89" i="13" s="1"/>
  <c r="N122" i="5"/>
  <c r="H121" i="13" s="1"/>
  <c r="M6" i="5"/>
  <c r="F5" i="13" s="1"/>
  <c r="M38" i="5"/>
  <c r="F37" i="13" s="1"/>
  <c r="M70" i="5"/>
  <c r="F69" i="13" s="1"/>
  <c r="M102" i="5"/>
  <c r="F101" i="13" s="1"/>
  <c r="M134" i="5"/>
  <c r="F133" i="13" s="1"/>
  <c r="S7" i="5"/>
  <c r="M6" i="13" s="1"/>
  <c r="S39" i="5"/>
  <c r="M38" i="13" s="1"/>
  <c r="S71" i="5"/>
  <c r="M70" i="13" s="1"/>
  <c r="S103" i="5"/>
  <c r="M102" i="13" s="1"/>
  <c r="S135" i="5"/>
  <c r="M134" i="13" s="1"/>
  <c r="R27" i="5"/>
  <c r="L26" i="13" s="1"/>
  <c r="R59" i="5"/>
  <c r="L58" i="13" s="1"/>
  <c r="R91" i="5"/>
  <c r="L90" i="13" s="1"/>
  <c r="R123" i="5"/>
  <c r="L122" i="13" s="1"/>
  <c r="R155" i="5"/>
  <c r="L154" i="13" s="1"/>
  <c r="Q31" i="5"/>
  <c r="K30" i="13" s="1"/>
  <c r="Q63" i="5"/>
  <c r="K62" i="13" s="1"/>
  <c r="Q95" i="5"/>
  <c r="K94" i="13" s="1"/>
  <c r="Q127" i="5"/>
  <c r="K126" i="13" s="1"/>
  <c r="S8" i="5"/>
  <c r="M7" i="13" s="1"/>
  <c r="S40" i="5"/>
  <c r="M39" i="13" s="1"/>
  <c r="S72" i="5"/>
  <c r="M71" i="13" s="1"/>
  <c r="S104" i="5"/>
  <c r="M103" i="13" s="1"/>
  <c r="S136" i="5"/>
  <c r="M135" i="13" s="1"/>
  <c r="O32" i="5"/>
  <c r="I31" i="13" s="1"/>
  <c r="O64" i="5"/>
  <c r="I63" i="13" s="1"/>
  <c r="O96" i="5"/>
  <c r="I95" i="13" s="1"/>
  <c r="O128" i="5"/>
  <c r="I127" i="13" s="1"/>
  <c r="N140" i="5"/>
  <c r="H139" i="13" s="1"/>
  <c r="M24" i="5"/>
  <c r="F23" i="13" s="1"/>
  <c r="M56" i="5"/>
  <c r="F55" i="13" s="1"/>
  <c r="M88" i="5"/>
  <c r="F87" i="13" s="1"/>
  <c r="M120" i="5"/>
  <c r="F119" i="13" s="1"/>
  <c r="Q9" i="5"/>
  <c r="K8" i="13" s="1"/>
  <c r="Q49" i="5"/>
  <c r="K48" i="13" s="1"/>
  <c r="Q89" i="5"/>
  <c r="K88" i="13" s="1"/>
  <c r="Q129" i="5"/>
  <c r="K128" i="13" s="1"/>
  <c r="P37" i="5"/>
  <c r="J36" i="13" s="1"/>
  <c r="P141" i="5"/>
  <c r="J140" i="13" s="1"/>
  <c r="O105" i="5"/>
  <c r="I104" i="13" s="1"/>
  <c r="N21" i="5"/>
  <c r="H20" i="13" s="1"/>
  <c r="N61" i="5"/>
  <c r="H60" i="13" s="1"/>
  <c r="N101" i="5"/>
  <c r="H100" i="13" s="1"/>
  <c r="N133" i="5"/>
  <c r="H132" i="13" s="1"/>
  <c r="M17" i="5"/>
  <c r="F16" i="13" s="1"/>
  <c r="M81" i="5"/>
  <c r="F80" i="13" s="1"/>
  <c r="M129" i="5"/>
  <c r="F128" i="13" s="1"/>
  <c r="P158" i="5"/>
  <c r="J157" i="13" s="1"/>
  <c r="O34" i="5"/>
  <c r="I33" i="13" s="1"/>
  <c r="O66" i="5"/>
  <c r="I65" i="13" s="1"/>
  <c r="O98" i="5"/>
  <c r="I97" i="13" s="1"/>
  <c r="O130" i="5"/>
  <c r="I129" i="13" s="1"/>
  <c r="S11" i="5"/>
  <c r="M10" i="13" s="1"/>
  <c r="S43" i="5"/>
  <c r="M42" i="13" s="1"/>
  <c r="S75" i="5"/>
  <c r="M74" i="13" s="1"/>
  <c r="S107" i="5"/>
  <c r="M106" i="13" s="1"/>
  <c r="S139" i="5"/>
  <c r="M138" i="13" s="1"/>
  <c r="R15" i="5"/>
  <c r="L14" i="13" s="1"/>
  <c r="R47" i="5"/>
  <c r="L46" i="13" s="1"/>
  <c r="R79" i="5"/>
  <c r="L78" i="13" s="1"/>
  <c r="R111" i="5"/>
  <c r="L110" i="13" s="1"/>
  <c r="R143" i="5"/>
  <c r="L142" i="13" s="1"/>
  <c r="Q19" i="5"/>
  <c r="K18" i="13" s="1"/>
  <c r="Q51" i="5"/>
  <c r="K50" i="13" s="1"/>
  <c r="Q83" i="5"/>
  <c r="K82" i="13" s="1"/>
  <c r="Q115" i="5"/>
  <c r="K114" i="13" s="1"/>
  <c r="Q147" i="5"/>
  <c r="K146" i="13" s="1"/>
  <c r="M155" i="5"/>
  <c r="F154" i="13" s="1"/>
  <c r="AG12" i="22" l="1"/>
  <c r="AH12" i="22" s="1"/>
  <c r="AB14" i="22"/>
  <c r="AC13" i="22"/>
  <c r="AD13" i="22" s="1"/>
  <c r="AE13" i="22" s="1"/>
  <c r="AG13" i="22" s="1"/>
  <c r="AH13" i="22" s="1"/>
  <c r="BI4" i="14"/>
  <c r="BK3" i="14"/>
  <c r="BH6" i="14"/>
  <c r="BJ6" i="14" s="1"/>
  <c r="BD7" i="14"/>
  <c r="BF7" i="14" s="1"/>
  <c r="BG7" i="14" s="1"/>
  <c r="BC8" i="14"/>
  <c r="BD8" i="14" s="1" a="1"/>
  <c r="AB9" i="14"/>
  <c r="AD9" i="14" s="1"/>
  <c r="BB9" i="14"/>
  <c r="AV9" i="14"/>
  <c r="AW9" i="14" s="1"/>
  <c r="AA9" i="14"/>
  <c r="AC9" i="14" s="1"/>
  <c r="AE9" i="14" s="1"/>
  <c r="AS12" i="14"/>
  <c r="AT11" i="14"/>
  <c r="AY11" i="14" s="1"/>
  <c r="AZ11" i="14" s="1"/>
  <c r="AU9" i="14"/>
  <c r="AG8" i="14"/>
  <c r="AH8" i="14" s="1"/>
  <c r="AI8" i="14" s="1"/>
  <c r="AJ8" i="14" s="1"/>
  <c r="AK8" i="14" s="1"/>
  <c r="AF9" i="14"/>
  <c r="Y11" i="14"/>
  <c r="Z10" i="14"/>
  <c r="AZ112" i="23"/>
  <c r="B112" i="24" s="1"/>
  <c r="AZ71" i="23"/>
  <c r="B71" i="24" s="1"/>
  <c r="AZ156" i="23"/>
  <c r="B156" i="24" s="1"/>
  <c r="AZ49" i="23"/>
  <c r="B49" i="24" s="1"/>
  <c r="AZ128" i="23"/>
  <c r="B128" i="24" s="1"/>
  <c r="AZ52" i="23"/>
  <c r="B52" i="24" s="1"/>
  <c r="AZ86" i="23"/>
  <c r="B86" i="24" s="1"/>
  <c r="AZ94" i="23"/>
  <c r="B94" i="24" s="1"/>
  <c r="AZ85" i="23"/>
  <c r="B85" i="24" s="1"/>
  <c r="AZ69" i="23"/>
  <c r="B69" i="24" s="1"/>
  <c r="AZ50" i="23"/>
  <c r="B50" i="24" s="1"/>
  <c r="AZ116" i="23"/>
  <c r="B116" i="24" s="1"/>
  <c r="AZ9" i="23"/>
  <c r="B9" i="24" s="1"/>
  <c r="AZ39" i="23"/>
  <c r="B39" i="24" s="1"/>
  <c r="AZ21" i="23"/>
  <c r="B21" i="24" s="1"/>
  <c r="AZ131" i="23"/>
  <c r="B131" i="24" s="1"/>
  <c r="AZ18" i="23"/>
  <c r="B18" i="24" s="1"/>
  <c r="AZ84" i="23"/>
  <c r="B84" i="24" s="1"/>
  <c r="AZ99" i="23"/>
  <c r="B99" i="24" s="1"/>
  <c r="AZ25" i="23"/>
  <c r="B25" i="24" s="1"/>
  <c r="AZ40" i="23"/>
  <c r="B40" i="24" s="1"/>
  <c r="AZ157" i="23"/>
  <c r="B157" i="24" s="1"/>
  <c r="AZ43" i="23"/>
  <c r="B43" i="24" s="1"/>
  <c r="AZ105" i="23"/>
  <c r="B105" i="24" s="1"/>
  <c r="AZ118" i="23"/>
  <c r="B118" i="24" s="1"/>
  <c r="AZ140" i="23"/>
  <c r="B140" i="24" s="1"/>
  <c r="AZ61" i="23"/>
  <c r="B61" i="24" s="1"/>
  <c r="AZ121" i="23"/>
  <c r="B121" i="24" s="1"/>
  <c r="AZ135" i="23"/>
  <c r="B135" i="24" s="1"/>
  <c r="AZ48" i="23"/>
  <c r="B48" i="24" s="1"/>
  <c r="AZ138" i="23"/>
  <c r="B138" i="24" s="1"/>
  <c r="AZ108" i="23"/>
  <c r="B108" i="24" s="1"/>
  <c r="AZ95" i="23"/>
  <c r="B95" i="24" s="1"/>
  <c r="AZ141" i="23"/>
  <c r="B141" i="24" s="1"/>
  <c r="AZ114" i="23"/>
  <c r="B114" i="24" s="1"/>
  <c r="AZ29" i="23"/>
  <c r="B29" i="24" s="1"/>
  <c r="AZ81" i="23"/>
  <c r="B81" i="24" s="1"/>
  <c r="AZ103" i="23"/>
  <c r="B103" i="24" s="1"/>
  <c r="AZ16" i="23"/>
  <c r="B16" i="24" s="1"/>
  <c r="AZ74" i="23"/>
  <c r="B74" i="24" s="1"/>
  <c r="AZ117" i="23"/>
  <c r="B117" i="24" s="1"/>
  <c r="AZ63" i="23"/>
  <c r="B63" i="24" s="1"/>
  <c r="AZ91" i="23"/>
  <c r="B91" i="24" s="1"/>
  <c r="AZ20" i="23"/>
  <c r="B20" i="24" s="1"/>
  <c r="AZ139" i="23"/>
  <c r="B139" i="24" s="1"/>
  <c r="AZ12" i="23"/>
  <c r="B12" i="24" s="1"/>
  <c r="AZ33" i="23"/>
  <c r="B33" i="24" s="1"/>
  <c r="AZ72" i="23"/>
  <c r="B72" i="24" s="1"/>
  <c r="AZ34" i="23"/>
  <c r="B34" i="24" s="1"/>
  <c r="AZ36" i="23"/>
  <c r="B36" i="24" s="1"/>
  <c r="AZ65" i="23"/>
  <c r="B65" i="24" s="1"/>
  <c r="AZ89" i="23"/>
  <c r="B89" i="24" s="1"/>
  <c r="AZ24" i="23"/>
  <c r="B24" i="24" s="1"/>
  <c r="AZ77" i="23"/>
  <c r="B77" i="24" s="1"/>
  <c r="AZ32" i="23"/>
  <c r="B32" i="24" s="1"/>
  <c r="AZ45" i="23"/>
  <c r="B45" i="24" s="1"/>
  <c r="AZ110" i="23"/>
  <c r="B110" i="24" s="1"/>
  <c r="AZ124" i="23"/>
  <c r="B124" i="24" s="1"/>
  <c r="AZ111" i="23"/>
  <c r="B111" i="24" s="1"/>
  <c r="AZ47" i="23"/>
  <c r="B47" i="24" s="1"/>
  <c r="AZ59" i="23"/>
  <c r="B59" i="24" s="1"/>
  <c r="AZ5" i="23"/>
  <c r="B5" i="24" s="1"/>
  <c r="AZ3" i="23"/>
  <c r="B3" i="24" s="1"/>
  <c r="AZ130" i="23"/>
  <c r="B130" i="24" s="1"/>
  <c r="AZ88" i="23"/>
  <c r="B88" i="24" s="1"/>
  <c r="AZ87" i="23"/>
  <c r="B87" i="24" s="1"/>
  <c r="AZ30" i="23"/>
  <c r="B30" i="24" s="1"/>
  <c r="AZ42" i="23"/>
  <c r="B42" i="24" s="1"/>
  <c r="AZ76" i="23"/>
  <c r="B76" i="24" s="1"/>
  <c r="AZ113" i="23"/>
  <c r="B113" i="24" s="1"/>
  <c r="AZ66" i="23"/>
  <c r="B66" i="24" s="1"/>
  <c r="AZ55" i="23"/>
  <c r="B55" i="24" s="1"/>
  <c r="AZ19" i="23"/>
  <c r="B19" i="24" s="1"/>
  <c r="AZ96" i="23"/>
  <c r="B96" i="24" s="1"/>
  <c r="AZ8" i="23"/>
  <c r="B8" i="24" s="1"/>
  <c r="AZ41" i="23"/>
  <c r="B41" i="24" s="1"/>
  <c r="AZ22" i="23"/>
  <c r="B22" i="24" s="1"/>
  <c r="AZ100" i="23"/>
  <c r="B100" i="24" s="1"/>
  <c r="AZ155" i="23"/>
  <c r="B155" i="24" s="1"/>
  <c r="AZ145" i="23"/>
  <c r="B145" i="24" s="1"/>
  <c r="AZ151" i="23"/>
  <c r="B151" i="24" s="1"/>
  <c r="AZ152" i="23"/>
  <c r="B152" i="24" s="1"/>
  <c r="AZ14" i="23"/>
  <c r="B14" i="24" s="1"/>
  <c r="AZ90" i="23"/>
  <c r="B90" i="24" s="1"/>
  <c r="AZ28" i="23"/>
  <c r="B28" i="24" s="1"/>
  <c r="AZ115" i="23"/>
  <c r="B115" i="24" s="1"/>
  <c r="AZ70" i="23"/>
  <c r="B70" i="24" s="1"/>
  <c r="AZ62" i="23"/>
  <c r="B62" i="24" s="1"/>
  <c r="AZ106" i="23"/>
  <c r="B106" i="24" s="1"/>
  <c r="AZ149" i="23"/>
  <c r="B149" i="24" s="1"/>
  <c r="AZ35" i="23"/>
  <c r="B35" i="24" s="1"/>
  <c r="AZ127" i="23"/>
  <c r="B127" i="24" s="1"/>
  <c r="AZ120" i="23"/>
  <c r="B120" i="24" s="1"/>
  <c r="AZ68" i="23"/>
  <c r="B68" i="24" s="1"/>
  <c r="AZ123" i="23"/>
  <c r="B123" i="24" s="1"/>
  <c r="AZ97" i="23"/>
  <c r="B97" i="24" s="1"/>
  <c r="AZ119" i="23"/>
  <c r="B119" i="24" s="1"/>
  <c r="AZ104" i="23"/>
  <c r="B104" i="24" s="1"/>
  <c r="AZ58" i="23"/>
  <c r="B58" i="24" s="1"/>
  <c r="AZ133" i="23"/>
  <c r="B133" i="24" s="1"/>
  <c r="AZ83" i="23"/>
  <c r="B83" i="24" s="1"/>
  <c r="AZ137" i="23"/>
  <c r="B137" i="24" s="1"/>
  <c r="AZ38" i="23"/>
  <c r="B38" i="24" s="1"/>
  <c r="AZ64" i="23"/>
  <c r="B64" i="24" s="1"/>
  <c r="AZ26" i="23"/>
  <c r="B26" i="24" s="1"/>
  <c r="AZ101" i="23"/>
  <c r="B101" i="24" s="1"/>
  <c r="AZ51" i="23"/>
  <c r="B51" i="24" s="1"/>
  <c r="AZ143" i="23"/>
  <c r="B143" i="24" s="1"/>
  <c r="AZ136" i="23"/>
  <c r="B136" i="24" s="1"/>
  <c r="AZ6" i="23"/>
  <c r="B6" i="24" s="1"/>
  <c r="AZ80" i="23"/>
  <c r="B80" i="24" s="1"/>
  <c r="AZ10" i="23"/>
  <c r="B10" i="24" s="1"/>
  <c r="AZ148" i="23"/>
  <c r="B148" i="24" s="1"/>
  <c r="AZ53" i="23"/>
  <c r="B53" i="24" s="1"/>
  <c r="AZ73" i="23"/>
  <c r="B73" i="24" s="1"/>
  <c r="AZ31" i="23"/>
  <c r="B31" i="24" s="1"/>
  <c r="AZ150" i="23"/>
  <c r="B150" i="24" s="1"/>
  <c r="AZ98" i="23"/>
  <c r="B98" i="24" s="1"/>
  <c r="AZ109" i="23"/>
  <c r="B109" i="24" s="1"/>
  <c r="AZ27" i="23"/>
  <c r="B27" i="24" s="1"/>
  <c r="AZ23" i="23"/>
  <c r="B23" i="24" s="1"/>
  <c r="AZ142" i="23"/>
  <c r="B142" i="24" s="1"/>
  <c r="AZ37" i="23"/>
  <c r="B37" i="24" s="1"/>
  <c r="AZ129" i="23"/>
  <c r="B129" i="24" s="1"/>
  <c r="AZ79" i="23"/>
  <c r="B79" i="24" s="1"/>
  <c r="AZ56" i="23"/>
  <c r="B56" i="24" s="1"/>
  <c r="AZ78" i="23"/>
  <c r="B78" i="24" s="1"/>
  <c r="AZ154" i="23"/>
  <c r="B154" i="24" s="1"/>
  <c r="AZ92" i="23"/>
  <c r="B92" i="24" s="1"/>
  <c r="AZ57" i="23"/>
  <c r="B57" i="24" s="1"/>
  <c r="AZ15" i="23"/>
  <c r="B15" i="24" s="1"/>
  <c r="AZ134" i="23"/>
  <c r="B134" i="24" s="1"/>
  <c r="AZ146" i="23"/>
  <c r="B146" i="24" s="1"/>
  <c r="AZ125" i="23"/>
  <c r="B125" i="24" s="1"/>
  <c r="AZ107" i="23"/>
  <c r="B107" i="24" s="1"/>
  <c r="AZ7" i="23"/>
  <c r="B7" i="24" s="1"/>
  <c r="AZ126" i="23"/>
  <c r="B126" i="24" s="1"/>
  <c r="AZ144" i="23"/>
  <c r="B144" i="24" s="1"/>
  <c r="AZ44" i="23"/>
  <c r="B44" i="24" s="1"/>
  <c r="AZ67" i="23"/>
  <c r="AZ54" i="23"/>
  <c r="B54" i="24" s="1"/>
  <c r="AZ2" i="23"/>
  <c r="B2" i="24" s="1"/>
  <c r="AZ132" i="23"/>
  <c r="B132" i="24" s="1"/>
  <c r="AZ13" i="23"/>
  <c r="B13" i="24" s="1"/>
  <c r="AZ153" i="23"/>
  <c r="B153" i="24" s="1"/>
  <c r="AZ46" i="23"/>
  <c r="B46" i="24" s="1"/>
  <c r="AZ122" i="23"/>
  <c r="B122" i="24" s="1"/>
  <c r="AZ60" i="23"/>
  <c r="B60" i="24" s="1"/>
  <c r="AZ147" i="23"/>
  <c r="B147" i="24" s="1"/>
  <c r="AZ17" i="23"/>
  <c r="B17" i="24" s="1"/>
  <c r="AZ102" i="23"/>
  <c r="B102" i="24" s="1"/>
  <c r="AB15" i="22" l="1"/>
  <c r="AC14" i="22"/>
  <c r="AD14" i="22" s="1"/>
  <c r="AE14" i="22" s="1"/>
  <c r="AG14" i="22" s="1"/>
  <c r="AH14" i="22" s="1"/>
  <c r="BI5" i="14"/>
  <c r="BK4" i="14"/>
  <c r="BH7" i="14"/>
  <c r="BJ7" i="14" s="1"/>
  <c r="BD8" i="14"/>
  <c r="BF8" i="14" s="1"/>
  <c r="BG8" i="14" s="1"/>
  <c r="BC9" i="14"/>
  <c r="BD9" i="14" s="1" a="1"/>
  <c r="AB10" i="14"/>
  <c r="AD10" i="14" s="1"/>
  <c r="BB10" i="14"/>
  <c r="AV10" i="14"/>
  <c r="AW10" i="14" s="1"/>
  <c r="AA10" i="14"/>
  <c r="AC10" i="14" s="1"/>
  <c r="AE10" i="14" s="1"/>
  <c r="AS13" i="14"/>
  <c r="AT12" i="14"/>
  <c r="AY12" i="14" s="1"/>
  <c r="AZ12" i="14" s="1"/>
  <c r="AU10" i="14"/>
  <c r="AG9" i="14"/>
  <c r="AH9" i="14" s="1"/>
  <c r="AI9" i="14" s="1"/>
  <c r="AJ9" i="14" s="1"/>
  <c r="AK9" i="14" s="1"/>
  <c r="AF10" i="14"/>
  <c r="Y12" i="14"/>
  <c r="Z11" i="14"/>
  <c r="B67" i="24"/>
  <c r="BG78" i="23"/>
  <c r="AB16" i="22" l="1"/>
  <c r="AC15" i="22"/>
  <c r="AD15" i="22" s="1"/>
  <c r="AE15" i="22" s="1"/>
  <c r="AG15" i="22" s="1"/>
  <c r="AH15" i="22" s="1"/>
  <c r="BK5" i="14"/>
  <c r="BI6" i="14"/>
  <c r="BH8" i="14"/>
  <c r="BJ8" i="14" s="1"/>
  <c r="BD9" i="14"/>
  <c r="BF9" i="14" s="1"/>
  <c r="BG9" i="14" s="1"/>
  <c r="BC10" i="14"/>
  <c r="BD10" i="14" s="1" a="1"/>
  <c r="AB11" i="14"/>
  <c r="AD11" i="14" s="1"/>
  <c r="BB11" i="14"/>
  <c r="AV11" i="14"/>
  <c r="AW11" i="14" s="1"/>
  <c r="AA11" i="14"/>
  <c r="AC11" i="14" s="1"/>
  <c r="AE11" i="14" s="1"/>
  <c r="AS14" i="14"/>
  <c r="AT13" i="14"/>
  <c r="AY13" i="14" s="1"/>
  <c r="AZ13" i="14" s="1"/>
  <c r="AU11" i="14"/>
  <c r="AG10" i="14"/>
  <c r="AH10" i="14" s="1"/>
  <c r="AI10" i="14" s="1"/>
  <c r="AJ10" i="14" s="1"/>
  <c r="AK10" i="14" s="1"/>
  <c r="AF11" i="14"/>
  <c r="Y13" i="14"/>
  <c r="Z12" i="14"/>
  <c r="AB17" i="22" l="1"/>
  <c r="AC16" i="22"/>
  <c r="AD16" i="22" s="1"/>
  <c r="AE16" i="22" s="1"/>
  <c r="AG16" i="22" s="1"/>
  <c r="AH16" i="22" s="1"/>
  <c r="BK6" i="14"/>
  <c r="BI7" i="14"/>
  <c r="BH9" i="14"/>
  <c r="BJ9" i="14" s="1"/>
  <c r="BD10" i="14"/>
  <c r="BF10" i="14" s="1"/>
  <c r="BG10" i="14" s="1"/>
  <c r="BC11" i="14"/>
  <c r="BD11" i="14" s="1" a="1"/>
  <c r="AB12" i="14"/>
  <c r="AD12" i="14" s="1"/>
  <c r="BB12" i="14"/>
  <c r="AV12" i="14"/>
  <c r="AW12" i="14" s="1"/>
  <c r="AA12" i="14"/>
  <c r="AC12" i="14" s="1"/>
  <c r="AE12" i="14" s="1"/>
  <c r="AS15" i="14"/>
  <c r="AT14" i="14"/>
  <c r="AY14" i="14" s="1"/>
  <c r="AZ14" i="14" s="1"/>
  <c r="AU12" i="14"/>
  <c r="AG11" i="14"/>
  <c r="AH11" i="14" s="1"/>
  <c r="AI11" i="14" s="1"/>
  <c r="AJ11" i="14" s="1"/>
  <c r="AK11" i="14" s="1"/>
  <c r="AF12" i="14"/>
  <c r="Y14" i="14"/>
  <c r="Z13" i="14"/>
  <c r="AB18" i="22" l="1"/>
  <c r="AC17" i="22"/>
  <c r="AD17" i="22" s="1"/>
  <c r="AE17" i="22" s="1"/>
  <c r="AG17" i="22" s="1"/>
  <c r="AH17" i="22" s="1"/>
  <c r="BK7" i="14"/>
  <c r="BI8" i="14"/>
  <c r="BH10" i="14"/>
  <c r="BJ10" i="14" s="1"/>
  <c r="BD11" i="14"/>
  <c r="BF11" i="14" s="1"/>
  <c r="BG11" i="14" s="1"/>
  <c r="BC12" i="14"/>
  <c r="BD12" i="14" s="1" a="1"/>
  <c r="AB13" i="14"/>
  <c r="AD13" i="14" s="1"/>
  <c r="BB13" i="14"/>
  <c r="AV13" i="14"/>
  <c r="AW13" i="14" s="1"/>
  <c r="AA13" i="14"/>
  <c r="AC13" i="14" s="1"/>
  <c r="AE13" i="14" s="1"/>
  <c r="AS16" i="14"/>
  <c r="AT15" i="14"/>
  <c r="AY15" i="14" s="1"/>
  <c r="AZ15" i="14" s="1"/>
  <c r="AU13" i="14"/>
  <c r="AG12" i="14"/>
  <c r="AH12" i="14" s="1"/>
  <c r="AI12" i="14" s="1"/>
  <c r="AJ12" i="14" s="1"/>
  <c r="AK12" i="14" s="1"/>
  <c r="AF13" i="14"/>
  <c r="Y15" i="14"/>
  <c r="Z14" i="14"/>
  <c r="AB19" i="22" l="1"/>
  <c r="AC18" i="22"/>
  <c r="AD18" i="22" s="1"/>
  <c r="AE18" i="22" s="1"/>
  <c r="AG18" i="22" s="1"/>
  <c r="AH18" i="22" s="1"/>
  <c r="BK8" i="14"/>
  <c r="BI9" i="14"/>
  <c r="BH11" i="14"/>
  <c r="BJ11" i="14" s="1"/>
  <c r="BD12" i="14"/>
  <c r="BF12" i="14" s="1"/>
  <c r="BG12" i="14" s="1"/>
  <c r="BC13" i="14"/>
  <c r="BD13" i="14" s="1" a="1"/>
  <c r="AB14" i="14"/>
  <c r="AD14" i="14" s="1"/>
  <c r="BB14" i="14"/>
  <c r="AV14" i="14"/>
  <c r="AW14" i="14" s="1"/>
  <c r="AA14" i="14"/>
  <c r="AC14" i="14" s="1"/>
  <c r="AE14" i="14" s="1"/>
  <c r="AS17" i="14"/>
  <c r="AT16" i="14"/>
  <c r="AY16" i="14" s="1"/>
  <c r="AZ16" i="14" s="1"/>
  <c r="AU14" i="14"/>
  <c r="AG13" i="14"/>
  <c r="AH13" i="14" s="1"/>
  <c r="AI13" i="14" s="1"/>
  <c r="AJ13" i="14" s="1"/>
  <c r="AK13" i="14" s="1"/>
  <c r="AF14" i="14"/>
  <c r="Y16" i="14"/>
  <c r="Z15" i="14"/>
  <c r="AB20" i="22" l="1"/>
  <c r="AC19" i="22"/>
  <c r="AD19" i="22" s="1"/>
  <c r="AE19" i="22" s="1"/>
  <c r="AG19" i="22" s="1"/>
  <c r="AH19" i="22" s="1"/>
  <c r="BK9" i="14"/>
  <c r="BI10" i="14"/>
  <c r="BH12" i="14"/>
  <c r="BJ12" i="14" s="1"/>
  <c r="BD13" i="14"/>
  <c r="BF13" i="14" s="1"/>
  <c r="BG13" i="14" s="1"/>
  <c r="BC14" i="14"/>
  <c r="BD14" i="14" s="1" a="1"/>
  <c r="AB15" i="14"/>
  <c r="AD15" i="14" s="1"/>
  <c r="BB15" i="14"/>
  <c r="AV15" i="14"/>
  <c r="AW15" i="14" s="1"/>
  <c r="AA15" i="14"/>
  <c r="AC15" i="14" s="1"/>
  <c r="AE15" i="14" s="1"/>
  <c r="AS18" i="14"/>
  <c r="AT17" i="14"/>
  <c r="AY17" i="14" s="1"/>
  <c r="AZ17" i="14" s="1"/>
  <c r="AU15" i="14"/>
  <c r="AG14" i="14"/>
  <c r="AH14" i="14" s="1"/>
  <c r="AI14" i="14" s="1"/>
  <c r="AJ14" i="14" s="1"/>
  <c r="AK14" i="14" s="1"/>
  <c r="AF15" i="14"/>
  <c r="Y17" i="14"/>
  <c r="Z16" i="14"/>
  <c r="AB21" i="22" l="1"/>
  <c r="AC20" i="22"/>
  <c r="AD20" i="22" s="1"/>
  <c r="AE20" i="22" s="1"/>
  <c r="AG20" i="22" s="1"/>
  <c r="AH20" i="22" s="1"/>
  <c r="BK10" i="14"/>
  <c r="BI11" i="14"/>
  <c r="BH13" i="14"/>
  <c r="BJ13" i="14" s="1"/>
  <c r="BD14" i="14"/>
  <c r="BF14" i="14" s="1"/>
  <c r="BG14" i="14" s="1"/>
  <c r="BC15" i="14"/>
  <c r="BD15" i="14" s="1" a="1"/>
  <c r="AB16" i="14"/>
  <c r="AD16" i="14" s="1"/>
  <c r="BB16" i="14"/>
  <c r="AV16" i="14"/>
  <c r="AW16" i="14" s="1"/>
  <c r="AA16" i="14"/>
  <c r="AC16" i="14" s="1"/>
  <c r="AE16" i="14" s="1"/>
  <c r="AS19" i="14"/>
  <c r="AT18" i="14"/>
  <c r="AY18" i="14" s="1"/>
  <c r="AZ18" i="14" s="1"/>
  <c r="AU16" i="14"/>
  <c r="AG15" i="14"/>
  <c r="AH15" i="14" s="1"/>
  <c r="AI15" i="14" s="1"/>
  <c r="AJ15" i="14" s="1"/>
  <c r="AK15" i="14" s="1"/>
  <c r="AF16" i="14"/>
  <c r="Y18" i="14"/>
  <c r="Z17" i="14"/>
  <c r="AB22" i="22" l="1"/>
  <c r="AC21" i="22"/>
  <c r="AD21" i="22" s="1"/>
  <c r="AE21" i="22" s="1"/>
  <c r="AG21" i="22" s="1"/>
  <c r="AH21" i="22" s="1"/>
  <c r="BK11" i="14"/>
  <c r="BI12" i="14"/>
  <c r="BH14" i="14"/>
  <c r="BJ14" i="14" s="1"/>
  <c r="BD15" i="14"/>
  <c r="BF15" i="14" s="1"/>
  <c r="BG15" i="14" s="1"/>
  <c r="BC16" i="14"/>
  <c r="BD16" i="14" s="1" a="1"/>
  <c r="AB17" i="14"/>
  <c r="AD17" i="14" s="1"/>
  <c r="BB17" i="14"/>
  <c r="AV17" i="14"/>
  <c r="AW17" i="14" s="1"/>
  <c r="AA17" i="14"/>
  <c r="AC17" i="14" s="1"/>
  <c r="AE17" i="14" s="1"/>
  <c r="AS20" i="14"/>
  <c r="AT19" i="14"/>
  <c r="AY19" i="14" s="1"/>
  <c r="AZ19" i="14" s="1"/>
  <c r="AU17" i="14"/>
  <c r="AG16" i="14"/>
  <c r="AH16" i="14" s="1"/>
  <c r="AI16" i="14" s="1"/>
  <c r="AJ16" i="14" s="1"/>
  <c r="AK16" i="14" s="1"/>
  <c r="AF17" i="14"/>
  <c r="Y19" i="14"/>
  <c r="Z18" i="14"/>
  <c r="AB23" i="22" l="1"/>
  <c r="AC22" i="22"/>
  <c r="AD22" i="22" s="1"/>
  <c r="AE22" i="22" s="1"/>
  <c r="AG22" i="22" s="1"/>
  <c r="AH22" i="22" s="1"/>
  <c r="BK12" i="14"/>
  <c r="BI13" i="14"/>
  <c r="BH15" i="14"/>
  <c r="BJ15" i="14" s="1"/>
  <c r="BD16" i="14"/>
  <c r="BF16" i="14" s="1"/>
  <c r="BG16" i="14" s="1"/>
  <c r="BC17" i="14"/>
  <c r="BD17" i="14" s="1" a="1"/>
  <c r="AB18" i="14"/>
  <c r="AD18" i="14" s="1"/>
  <c r="BB18" i="14"/>
  <c r="AV18" i="14"/>
  <c r="AW18" i="14" s="1"/>
  <c r="AA18" i="14"/>
  <c r="AC18" i="14" s="1"/>
  <c r="AE18" i="14" s="1"/>
  <c r="AS21" i="14"/>
  <c r="AT20" i="14"/>
  <c r="AY20" i="14" s="1"/>
  <c r="AZ20" i="14" s="1"/>
  <c r="AU18" i="14"/>
  <c r="AG17" i="14"/>
  <c r="AH17" i="14" s="1"/>
  <c r="AI17" i="14" s="1"/>
  <c r="AJ17" i="14" s="1"/>
  <c r="AK17" i="14" s="1"/>
  <c r="AF18" i="14"/>
  <c r="Y20" i="14"/>
  <c r="Z19" i="14"/>
  <c r="AB24" i="22" l="1"/>
  <c r="AC23" i="22"/>
  <c r="AD23" i="22" s="1"/>
  <c r="AE23" i="22" s="1"/>
  <c r="AG23" i="22" s="1"/>
  <c r="AH23" i="22" s="1"/>
  <c r="BK13" i="14"/>
  <c r="BI14" i="14"/>
  <c r="BH16" i="14"/>
  <c r="BJ16" i="14" s="1"/>
  <c r="BD17" i="14"/>
  <c r="BF17" i="14" s="1"/>
  <c r="BG17" i="14" s="1"/>
  <c r="BC18" i="14"/>
  <c r="BD18" i="14" s="1" a="1"/>
  <c r="AB19" i="14"/>
  <c r="AD19" i="14" s="1"/>
  <c r="BB19" i="14"/>
  <c r="AV19" i="14"/>
  <c r="AW19" i="14" s="1"/>
  <c r="AA19" i="14"/>
  <c r="AC19" i="14" s="1"/>
  <c r="AE19" i="14" s="1"/>
  <c r="AS22" i="14"/>
  <c r="AT21" i="14"/>
  <c r="AY21" i="14" s="1"/>
  <c r="AZ21" i="14" s="1"/>
  <c r="AU19" i="14"/>
  <c r="AG18" i="14"/>
  <c r="AH18" i="14" s="1"/>
  <c r="AI18" i="14" s="1"/>
  <c r="AJ18" i="14" s="1"/>
  <c r="AK18" i="14" s="1"/>
  <c r="AF19" i="14"/>
  <c r="Y21" i="14"/>
  <c r="Z20" i="14"/>
  <c r="AB25" i="22" l="1"/>
  <c r="AC24" i="22"/>
  <c r="AD24" i="22" s="1"/>
  <c r="AE24" i="22" s="1"/>
  <c r="AG24" i="22" s="1"/>
  <c r="AH24" i="22" s="1"/>
  <c r="BK14" i="14"/>
  <c r="BI15" i="14"/>
  <c r="BH17" i="14"/>
  <c r="BJ17" i="14" s="1"/>
  <c r="BD18" i="14"/>
  <c r="BF18" i="14" s="1"/>
  <c r="BG18" i="14" s="1"/>
  <c r="BC19" i="14"/>
  <c r="BD19" i="14" s="1" a="1"/>
  <c r="AB20" i="14"/>
  <c r="AD20" i="14" s="1"/>
  <c r="BB20" i="14"/>
  <c r="AV20" i="14"/>
  <c r="AW20" i="14" s="1"/>
  <c r="AA20" i="14"/>
  <c r="AC20" i="14" s="1"/>
  <c r="AE20" i="14" s="1"/>
  <c r="AS23" i="14"/>
  <c r="AT22" i="14"/>
  <c r="AY22" i="14" s="1"/>
  <c r="AZ22" i="14" s="1"/>
  <c r="AU20" i="14"/>
  <c r="AG19" i="14"/>
  <c r="AH19" i="14" s="1"/>
  <c r="AI19" i="14" s="1"/>
  <c r="AJ19" i="14" s="1"/>
  <c r="AK19" i="14" s="1"/>
  <c r="AF20" i="14"/>
  <c r="Y22" i="14"/>
  <c r="Z21" i="14"/>
  <c r="AB26" i="22" l="1"/>
  <c r="AC25" i="22"/>
  <c r="AD25" i="22" s="1"/>
  <c r="AE25" i="22" s="1"/>
  <c r="AG25" i="22" s="1"/>
  <c r="AH25" i="22" s="1"/>
  <c r="BK15" i="14"/>
  <c r="BI16" i="14"/>
  <c r="BH18" i="14"/>
  <c r="BJ18" i="14" s="1"/>
  <c r="BD19" i="14"/>
  <c r="BF19" i="14" s="1"/>
  <c r="BG19" i="14" s="1"/>
  <c r="BC20" i="14"/>
  <c r="BD20" i="14" s="1" a="1"/>
  <c r="AB21" i="14"/>
  <c r="AD21" i="14" s="1"/>
  <c r="BB21" i="14"/>
  <c r="AV21" i="14"/>
  <c r="AW21" i="14" s="1"/>
  <c r="AA21" i="14"/>
  <c r="AC21" i="14" s="1"/>
  <c r="AE21" i="14" s="1"/>
  <c r="AS24" i="14"/>
  <c r="AT23" i="14"/>
  <c r="AY23" i="14" s="1"/>
  <c r="AZ23" i="14" s="1"/>
  <c r="AU21" i="14"/>
  <c r="AG20" i="14"/>
  <c r="AH20" i="14" s="1"/>
  <c r="AI20" i="14" s="1"/>
  <c r="AJ20" i="14" s="1"/>
  <c r="AK20" i="14" s="1"/>
  <c r="AF21" i="14"/>
  <c r="Y23" i="14"/>
  <c r="Z22" i="14"/>
  <c r="AB27" i="22" l="1"/>
  <c r="AC26" i="22"/>
  <c r="AD26" i="22" s="1"/>
  <c r="AE26" i="22" s="1"/>
  <c r="AG26" i="22" s="1"/>
  <c r="AH26" i="22" s="1"/>
  <c r="BK16" i="14"/>
  <c r="BI17" i="14"/>
  <c r="BH19" i="14"/>
  <c r="BJ19" i="14" s="1"/>
  <c r="BD20" i="14"/>
  <c r="BF20" i="14" s="1"/>
  <c r="BG20" i="14" s="1"/>
  <c r="BC21" i="14"/>
  <c r="BD21" i="14" s="1" a="1"/>
  <c r="AB22" i="14"/>
  <c r="AD22" i="14" s="1"/>
  <c r="BB22" i="14"/>
  <c r="AV22" i="14"/>
  <c r="AW22" i="14" s="1"/>
  <c r="AA22" i="14"/>
  <c r="AC22" i="14" s="1"/>
  <c r="AE22" i="14" s="1"/>
  <c r="AS25" i="14"/>
  <c r="AT24" i="14"/>
  <c r="AY24" i="14" s="1"/>
  <c r="AZ24" i="14" s="1"/>
  <c r="AU22" i="14"/>
  <c r="AG21" i="14"/>
  <c r="AH21" i="14" s="1"/>
  <c r="AI21" i="14" s="1"/>
  <c r="AJ21" i="14" s="1"/>
  <c r="AK21" i="14" s="1"/>
  <c r="AF22" i="14"/>
  <c r="Y24" i="14"/>
  <c r="Z23" i="14"/>
  <c r="AB28" i="22" l="1"/>
  <c r="AC27" i="22"/>
  <c r="AD27" i="22" s="1"/>
  <c r="AE27" i="22" s="1"/>
  <c r="AG27" i="22" s="1"/>
  <c r="AH27" i="22" s="1"/>
  <c r="BK17" i="14"/>
  <c r="BI18" i="14"/>
  <c r="BH20" i="14"/>
  <c r="BJ20" i="14" s="1"/>
  <c r="BD21" i="14"/>
  <c r="BF21" i="14" s="1"/>
  <c r="BG21" i="14" s="1"/>
  <c r="BC22" i="14"/>
  <c r="BD22" i="14" s="1" a="1"/>
  <c r="AB23" i="14"/>
  <c r="AD23" i="14" s="1"/>
  <c r="BB23" i="14"/>
  <c r="AV23" i="14"/>
  <c r="AW23" i="14" s="1"/>
  <c r="AA23" i="14"/>
  <c r="AC23" i="14" s="1"/>
  <c r="AE23" i="14" s="1"/>
  <c r="AS26" i="14"/>
  <c r="AT25" i="14"/>
  <c r="AY25" i="14" s="1"/>
  <c r="AZ25" i="14" s="1"/>
  <c r="AU23" i="14"/>
  <c r="AG22" i="14"/>
  <c r="AH22" i="14" s="1"/>
  <c r="AI22" i="14" s="1"/>
  <c r="AJ22" i="14" s="1"/>
  <c r="AK22" i="14" s="1"/>
  <c r="AF23" i="14"/>
  <c r="Y25" i="14"/>
  <c r="Z24" i="14"/>
  <c r="AB29" i="22" l="1"/>
  <c r="AC28" i="22"/>
  <c r="AD28" i="22" s="1"/>
  <c r="AE28" i="22" s="1"/>
  <c r="AG28" i="22" s="1"/>
  <c r="AH28" i="22" s="1"/>
  <c r="BK18" i="14"/>
  <c r="BI19" i="14"/>
  <c r="BH21" i="14"/>
  <c r="BJ21" i="14" s="1"/>
  <c r="BD22" i="14"/>
  <c r="BF22" i="14" s="1"/>
  <c r="BG22" i="14" s="1"/>
  <c r="BC23" i="14"/>
  <c r="BD23" i="14" s="1" a="1"/>
  <c r="AB24" i="14"/>
  <c r="AD24" i="14" s="1"/>
  <c r="BB24" i="14"/>
  <c r="AV24" i="14"/>
  <c r="AW24" i="14" s="1"/>
  <c r="AA24" i="14"/>
  <c r="AC24" i="14" s="1"/>
  <c r="AE24" i="14" s="1"/>
  <c r="AS27" i="14"/>
  <c r="AT26" i="14"/>
  <c r="AY26" i="14" s="1"/>
  <c r="AZ26" i="14" s="1"/>
  <c r="AU24" i="14"/>
  <c r="AG23" i="14"/>
  <c r="AH23" i="14" s="1"/>
  <c r="AI23" i="14" s="1"/>
  <c r="AJ23" i="14" s="1"/>
  <c r="AK23" i="14" s="1"/>
  <c r="AF24" i="14"/>
  <c r="Y26" i="14"/>
  <c r="Z25" i="14"/>
  <c r="AB30" i="22" l="1"/>
  <c r="AC29" i="22"/>
  <c r="AD29" i="22" s="1"/>
  <c r="AE29" i="22" s="1"/>
  <c r="AG29" i="22" s="1"/>
  <c r="AH29" i="22" s="1"/>
  <c r="BK19" i="14"/>
  <c r="BI20" i="14"/>
  <c r="BH22" i="14"/>
  <c r="BJ22" i="14" s="1"/>
  <c r="BD23" i="14"/>
  <c r="BF23" i="14" s="1"/>
  <c r="BG23" i="14" s="1"/>
  <c r="BC24" i="14"/>
  <c r="BD24" i="14" s="1" a="1"/>
  <c r="AB25" i="14"/>
  <c r="AD25" i="14" s="1"/>
  <c r="BB25" i="14"/>
  <c r="AV25" i="14"/>
  <c r="AW25" i="14" s="1"/>
  <c r="AA25" i="14"/>
  <c r="AC25" i="14" s="1"/>
  <c r="AE25" i="14" s="1"/>
  <c r="AS28" i="14"/>
  <c r="AT27" i="14"/>
  <c r="AY27" i="14" s="1"/>
  <c r="AZ27" i="14" s="1"/>
  <c r="AU25" i="14"/>
  <c r="AG24" i="14"/>
  <c r="AH24" i="14" s="1"/>
  <c r="AI24" i="14" s="1"/>
  <c r="AJ24" i="14" s="1"/>
  <c r="AK24" i="14" s="1"/>
  <c r="AF25" i="14"/>
  <c r="Y27" i="14"/>
  <c r="Z26" i="14"/>
  <c r="AB31" i="22" l="1"/>
  <c r="AC30" i="22"/>
  <c r="AD30" i="22" s="1"/>
  <c r="AE30" i="22" s="1"/>
  <c r="AG30" i="22" s="1"/>
  <c r="AH30" i="22" s="1"/>
  <c r="BK20" i="14"/>
  <c r="BI21" i="14"/>
  <c r="BH23" i="14"/>
  <c r="BJ23" i="14" s="1"/>
  <c r="BD24" i="14"/>
  <c r="BF24" i="14" s="1"/>
  <c r="BG24" i="14" s="1"/>
  <c r="BC25" i="14"/>
  <c r="BD25" i="14" s="1" a="1"/>
  <c r="AB26" i="14"/>
  <c r="AD26" i="14" s="1"/>
  <c r="BB26" i="14"/>
  <c r="AV26" i="14"/>
  <c r="AW26" i="14" s="1"/>
  <c r="AA26" i="14"/>
  <c r="AC26" i="14" s="1"/>
  <c r="AE26" i="14" s="1"/>
  <c r="AS29" i="14"/>
  <c r="AT28" i="14"/>
  <c r="AY28" i="14" s="1"/>
  <c r="AZ28" i="14" s="1"/>
  <c r="AU26" i="14"/>
  <c r="AG25" i="14"/>
  <c r="AH25" i="14" s="1"/>
  <c r="AI25" i="14" s="1"/>
  <c r="AJ25" i="14" s="1"/>
  <c r="AK25" i="14" s="1"/>
  <c r="AF26" i="14"/>
  <c r="Y28" i="14"/>
  <c r="Z27" i="14"/>
  <c r="AB32" i="22" l="1"/>
  <c r="AC31" i="22"/>
  <c r="AD31" i="22" s="1"/>
  <c r="AE31" i="22" s="1"/>
  <c r="AG31" i="22" s="1"/>
  <c r="AH31" i="22" s="1"/>
  <c r="BK21" i="14"/>
  <c r="BI22" i="14"/>
  <c r="BH24" i="14"/>
  <c r="BJ24" i="14" s="1"/>
  <c r="BD25" i="14"/>
  <c r="BF25" i="14" s="1"/>
  <c r="BG25" i="14" s="1"/>
  <c r="BC26" i="14"/>
  <c r="BD26" i="14" s="1" a="1"/>
  <c r="AB27" i="14"/>
  <c r="AD27" i="14" s="1"/>
  <c r="BB27" i="14"/>
  <c r="AV27" i="14"/>
  <c r="AW27" i="14" s="1"/>
  <c r="AA27" i="14"/>
  <c r="AC27" i="14" s="1"/>
  <c r="AE27" i="14" s="1"/>
  <c r="AS30" i="14"/>
  <c r="AT29" i="14"/>
  <c r="AY29" i="14" s="1"/>
  <c r="AZ29" i="14" s="1"/>
  <c r="AU27" i="14"/>
  <c r="AG26" i="14"/>
  <c r="AH26" i="14" s="1"/>
  <c r="AI26" i="14" s="1"/>
  <c r="AJ26" i="14" s="1"/>
  <c r="AK26" i="14" s="1"/>
  <c r="AF27" i="14"/>
  <c r="Y29" i="14"/>
  <c r="Z28" i="14"/>
  <c r="AB33" i="22" l="1"/>
  <c r="AC32" i="22"/>
  <c r="AD32" i="22" s="1"/>
  <c r="AE32" i="22" s="1"/>
  <c r="AG32" i="22" s="1"/>
  <c r="AH32" i="22" s="1"/>
  <c r="BK22" i="14"/>
  <c r="BI23" i="14"/>
  <c r="BH25" i="14"/>
  <c r="BJ25" i="14" s="1"/>
  <c r="BD26" i="14"/>
  <c r="BF26" i="14" s="1"/>
  <c r="BG26" i="14" s="1"/>
  <c r="BC27" i="14"/>
  <c r="BD27" i="14" s="1" a="1"/>
  <c r="AB28" i="14"/>
  <c r="AD28" i="14" s="1"/>
  <c r="BB28" i="14"/>
  <c r="AV28" i="14"/>
  <c r="AW28" i="14" s="1"/>
  <c r="AA28" i="14"/>
  <c r="AC28" i="14" s="1"/>
  <c r="AE28" i="14" s="1"/>
  <c r="AS31" i="14"/>
  <c r="AT30" i="14"/>
  <c r="AY30" i="14" s="1"/>
  <c r="AZ30" i="14" s="1"/>
  <c r="AU28" i="14"/>
  <c r="AG27" i="14"/>
  <c r="AH27" i="14" s="1"/>
  <c r="AI27" i="14" s="1"/>
  <c r="AJ27" i="14" s="1"/>
  <c r="AK27" i="14" s="1"/>
  <c r="AF28" i="14"/>
  <c r="Y30" i="14"/>
  <c r="Z29" i="14"/>
  <c r="BB29" i="14" s="1"/>
  <c r="AB34" i="22" l="1"/>
  <c r="AC33" i="22"/>
  <c r="AD33" i="22" s="1"/>
  <c r="AE33" i="22" s="1"/>
  <c r="AG33" i="22" s="1"/>
  <c r="AH33" i="22" s="1"/>
  <c r="BK23" i="14"/>
  <c r="BI24" i="14"/>
  <c r="BH26" i="14"/>
  <c r="BJ26" i="14" s="1"/>
  <c r="BD27" i="14"/>
  <c r="BF27" i="14" s="1"/>
  <c r="BG27" i="14" s="1"/>
  <c r="BC29" i="14"/>
  <c r="BD29" i="14" s="1" a="1"/>
  <c r="BC28" i="14"/>
  <c r="BD28" i="14" s="1" a="1"/>
  <c r="AA29" i="14"/>
  <c r="AC29" i="14" s="1"/>
  <c r="AE29" i="14" s="1"/>
  <c r="AB29" i="14"/>
  <c r="AD29" i="14" s="1"/>
  <c r="AV29" i="14"/>
  <c r="AW29" i="14" s="1"/>
  <c r="AS32" i="14"/>
  <c r="AT31" i="14"/>
  <c r="AY31" i="14" s="1"/>
  <c r="AZ31" i="14" s="1"/>
  <c r="AU29" i="14"/>
  <c r="AG28" i="14"/>
  <c r="AH28" i="14" s="1"/>
  <c r="AI28" i="14" s="1"/>
  <c r="AJ28" i="14" s="1"/>
  <c r="AK28" i="14" s="1"/>
  <c r="AF29" i="14"/>
  <c r="Y31" i="14"/>
  <c r="Z30" i="14"/>
  <c r="BB30" i="14" s="1"/>
  <c r="AB35" i="22" l="1"/>
  <c r="AC34" i="22"/>
  <c r="AD34" i="22" s="1"/>
  <c r="AE34" i="22" s="1"/>
  <c r="AG34" i="22" s="1"/>
  <c r="AH34" i="22" s="1"/>
  <c r="BK24" i="14"/>
  <c r="BI25" i="14"/>
  <c r="BH27" i="14"/>
  <c r="BJ27" i="14" s="1"/>
  <c r="BD29" i="14"/>
  <c r="BD28" i="14"/>
  <c r="BF28" i="14" s="1"/>
  <c r="BG28" i="14" s="1"/>
  <c r="BC30" i="14"/>
  <c r="BD30" i="14" s="1" a="1"/>
  <c r="AA30" i="14"/>
  <c r="AC30" i="14" s="1"/>
  <c r="AE30" i="14" s="1"/>
  <c r="AB30" i="14"/>
  <c r="AD30" i="14" s="1"/>
  <c r="AV30" i="14"/>
  <c r="AW30" i="14" s="1"/>
  <c r="AS33" i="14"/>
  <c r="AT32" i="14"/>
  <c r="AY32" i="14" s="1"/>
  <c r="AZ32" i="14" s="1"/>
  <c r="AU30" i="14"/>
  <c r="AG29" i="14"/>
  <c r="AH29" i="14" s="1"/>
  <c r="AI29" i="14" s="1"/>
  <c r="AJ29" i="14" s="1"/>
  <c r="AK29" i="14" s="1"/>
  <c r="AF30" i="14"/>
  <c r="Y32" i="14"/>
  <c r="Z31" i="14"/>
  <c r="BB31" i="14" s="1"/>
  <c r="AB36" i="22" l="1"/>
  <c r="AC35" i="22"/>
  <c r="AD35" i="22" s="1"/>
  <c r="AE35" i="22" s="1"/>
  <c r="AG35" i="22" s="1"/>
  <c r="AH35" i="22" s="1"/>
  <c r="BK25" i="14"/>
  <c r="BI26" i="14"/>
  <c r="BH28" i="14"/>
  <c r="BJ28" i="14" s="1"/>
  <c r="BD30" i="14"/>
  <c r="BF30" i="14" s="1"/>
  <c r="BG30" i="14" s="1"/>
  <c r="BF29" i="14"/>
  <c r="BG29" i="14" s="1"/>
  <c r="BC31" i="14"/>
  <c r="BD31" i="14" s="1" a="1"/>
  <c r="AA31" i="14"/>
  <c r="AC31" i="14" s="1"/>
  <c r="AE31" i="14" s="1"/>
  <c r="AB31" i="14"/>
  <c r="AD31" i="14" s="1"/>
  <c r="AV31" i="14"/>
  <c r="AW31" i="14" s="1"/>
  <c r="AS34" i="14"/>
  <c r="AT33" i="14"/>
  <c r="AY33" i="14" s="1"/>
  <c r="AZ33" i="14" s="1"/>
  <c r="AU31" i="14"/>
  <c r="AG30" i="14"/>
  <c r="AH30" i="14" s="1"/>
  <c r="AI30" i="14" s="1"/>
  <c r="AJ30" i="14" s="1"/>
  <c r="AK30" i="14" s="1"/>
  <c r="AF31" i="14"/>
  <c r="Y33" i="14"/>
  <c r="Z32" i="14"/>
  <c r="BB32" i="14" s="1"/>
  <c r="AB37" i="22" l="1"/>
  <c r="AC36" i="22"/>
  <c r="AD36" i="22" s="1"/>
  <c r="AE36" i="22" s="1"/>
  <c r="AG36" i="22" s="1"/>
  <c r="AH36" i="22" s="1"/>
  <c r="BK26" i="14"/>
  <c r="BI27" i="14"/>
  <c r="BH29" i="14"/>
  <c r="BD31" i="14"/>
  <c r="BF31" i="14" s="1"/>
  <c r="BG31" i="14" s="1"/>
  <c r="BC32" i="14"/>
  <c r="BD32" i="14" s="1" a="1"/>
  <c r="AA32" i="14"/>
  <c r="AC32" i="14" s="1"/>
  <c r="AE32" i="14" s="1"/>
  <c r="AB32" i="14"/>
  <c r="AD32" i="14" s="1"/>
  <c r="AV32" i="14"/>
  <c r="AW32" i="14" s="1"/>
  <c r="AS35" i="14"/>
  <c r="AT34" i="14"/>
  <c r="AY34" i="14" s="1"/>
  <c r="AZ34" i="14" s="1"/>
  <c r="AU32" i="14"/>
  <c r="AG31" i="14"/>
  <c r="AH31" i="14" s="1"/>
  <c r="AI31" i="14" s="1"/>
  <c r="AJ31" i="14" s="1"/>
  <c r="AK31" i="14" s="1"/>
  <c r="AF32" i="14"/>
  <c r="Y34" i="14"/>
  <c r="Z33" i="14"/>
  <c r="BB33" i="14" s="1"/>
  <c r="AB38" i="22" l="1"/>
  <c r="AC37" i="22"/>
  <c r="AD37" i="22" s="1"/>
  <c r="AE37" i="22" s="1"/>
  <c r="AG37" i="22" s="1"/>
  <c r="AH37" i="22" s="1"/>
  <c r="BH30" i="14"/>
  <c r="BJ30" i="14" s="1"/>
  <c r="BJ29" i="14"/>
  <c r="BK27" i="14"/>
  <c r="BI28" i="14"/>
  <c r="BD32" i="14"/>
  <c r="BF32" i="14" s="1"/>
  <c r="BG32" i="14" s="1"/>
  <c r="BC33" i="14"/>
  <c r="BD33" i="14" s="1" a="1"/>
  <c r="AA33" i="14"/>
  <c r="AC33" i="14" s="1"/>
  <c r="AE33" i="14" s="1"/>
  <c r="AB33" i="14"/>
  <c r="AD33" i="14" s="1"/>
  <c r="AU33" i="14"/>
  <c r="AS36" i="14"/>
  <c r="AT35" i="14"/>
  <c r="AY35" i="14" s="1"/>
  <c r="AZ35" i="14" s="1"/>
  <c r="AG32" i="14"/>
  <c r="AH32" i="14" s="1"/>
  <c r="AI32" i="14" s="1"/>
  <c r="AJ32" i="14" s="1"/>
  <c r="AK32" i="14" s="1"/>
  <c r="AF33" i="14"/>
  <c r="AV33" i="14"/>
  <c r="AW33" i="14" s="1"/>
  <c r="Y35" i="14"/>
  <c r="Z34" i="14"/>
  <c r="BB34" i="14" s="1"/>
  <c r="AB39" i="22" l="1"/>
  <c r="AC38" i="22"/>
  <c r="AD38" i="22" s="1"/>
  <c r="AE38" i="22" s="1"/>
  <c r="AG38" i="22" s="1"/>
  <c r="AH38" i="22" s="1"/>
  <c r="BH31" i="14"/>
  <c r="BJ31" i="14" s="1"/>
  <c r="BK28" i="14"/>
  <c r="BI29" i="14"/>
  <c r="BD33" i="14"/>
  <c r="BF33" i="14" s="1"/>
  <c r="BG33" i="14" s="1"/>
  <c r="BC34" i="14"/>
  <c r="BD34" i="14" s="1" a="1"/>
  <c r="AA34" i="14"/>
  <c r="AC34" i="14" s="1"/>
  <c r="AE34" i="14" s="1"/>
  <c r="AB34" i="14"/>
  <c r="AD34" i="14" s="1"/>
  <c r="AU34" i="14"/>
  <c r="AS37" i="14"/>
  <c r="AT36" i="14"/>
  <c r="AY36" i="14" s="1"/>
  <c r="AZ36" i="14" s="1"/>
  <c r="AG33" i="14"/>
  <c r="AH33" i="14" s="1"/>
  <c r="AI33" i="14" s="1"/>
  <c r="AJ33" i="14" s="1"/>
  <c r="AK33" i="14" s="1"/>
  <c r="AF34" i="14"/>
  <c r="AG34" i="14" s="1"/>
  <c r="AH34" i="14" s="1"/>
  <c r="AI34" i="14" s="1"/>
  <c r="AV34" i="14"/>
  <c r="AW34" i="14" s="1"/>
  <c r="Y36" i="14"/>
  <c r="Z35" i="14"/>
  <c r="BB35" i="14" s="1"/>
  <c r="AB40" i="22" l="1"/>
  <c r="AC39" i="22"/>
  <c r="AD39" i="22" s="1"/>
  <c r="AE39" i="22" s="1"/>
  <c r="AG39" i="22" s="1"/>
  <c r="AH39" i="22" s="1"/>
  <c r="BH32" i="14"/>
  <c r="BJ32" i="14" s="1"/>
  <c r="BI30" i="14"/>
  <c r="BK29" i="14"/>
  <c r="BD34" i="14"/>
  <c r="BF34" i="14" s="1"/>
  <c r="BG34" i="14" s="1"/>
  <c r="BC35" i="14"/>
  <c r="BD35" i="14" s="1" a="1"/>
  <c r="AA35" i="14"/>
  <c r="AC35" i="14" s="1"/>
  <c r="AE35" i="14" s="1"/>
  <c r="AB35" i="14"/>
  <c r="AD35" i="14" s="1"/>
  <c r="AU35" i="14"/>
  <c r="AS38" i="14"/>
  <c r="AT37" i="14"/>
  <c r="AY37" i="14" s="1"/>
  <c r="AZ37" i="14" s="1"/>
  <c r="AJ34" i="14"/>
  <c r="AK34" i="14" s="1"/>
  <c r="AF35" i="14"/>
  <c r="AG35" i="14" s="1"/>
  <c r="AH35" i="14" s="1"/>
  <c r="AI35" i="14" s="1"/>
  <c r="AV35" i="14"/>
  <c r="AW35" i="14" s="1"/>
  <c r="Y37" i="14"/>
  <c r="Z36" i="14"/>
  <c r="BB36" i="14" s="1"/>
  <c r="AB41" i="22" l="1"/>
  <c r="AC40" i="22"/>
  <c r="AD40" i="22" s="1"/>
  <c r="AE40" i="22" s="1"/>
  <c r="AG40" i="22" s="1"/>
  <c r="AH40" i="22" s="1"/>
  <c r="BH33" i="14"/>
  <c r="BJ33" i="14" s="1"/>
  <c r="BK30" i="14"/>
  <c r="BI31" i="14"/>
  <c r="BD35" i="14"/>
  <c r="BF35" i="14" s="1"/>
  <c r="BG35" i="14" s="1"/>
  <c r="BC36" i="14"/>
  <c r="BD36" i="14" s="1" a="1"/>
  <c r="AA36" i="14"/>
  <c r="AC36" i="14" s="1"/>
  <c r="AE36" i="14" s="1"/>
  <c r="AB36" i="14"/>
  <c r="AD36" i="14" s="1"/>
  <c r="AU36" i="14"/>
  <c r="AS39" i="14"/>
  <c r="AT38" i="14"/>
  <c r="AY38" i="14" s="1"/>
  <c r="AZ38" i="14" s="1"/>
  <c r="AJ35" i="14"/>
  <c r="AK35" i="14" s="1"/>
  <c r="AF36" i="14"/>
  <c r="AG36" i="14" s="1"/>
  <c r="AH36" i="14" s="1"/>
  <c r="AI36" i="14" s="1"/>
  <c r="AV36" i="14"/>
  <c r="AW36" i="14" s="1"/>
  <c r="Y38" i="14"/>
  <c r="Z37" i="14"/>
  <c r="BB37" i="14" s="1"/>
  <c r="AB42" i="22" l="1"/>
  <c r="AC41" i="22"/>
  <c r="AD41" i="22" s="1"/>
  <c r="AE41" i="22" s="1"/>
  <c r="AG41" i="22" s="1"/>
  <c r="AH41" i="22" s="1"/>
  <c r="BH34" i="14"/>
  <c r="BJ34" i="14" s="1"/>
  <c r="BK31" i="14"/>
  <c r="BI32" i="14"/>
  <c r="BD36" i="14"/>
  <c r="BF36" i="14" s="1"/>
  <c r="BG36" i="14" s="1"/>
  <c r="BC37" i="14"/>
  <c r="BD37" i="14" s="1" a="1"/>
  <c r="AJ36" i="14"/>
  <c r="AK36" i="14" s="1"/>
  <c r="AA37" i="14"/>
  <c r="AC37" i="14" s="1"/>
  <c r="AE37" i="14" s="1"/>
  <c r="AB37" i="14"/>
  <c r="AD37" i="14" s="1"/>
  <c r="AU37" i="14"/>
  <c r="AS40" i="14"/>
  <c r="AT39" i="14"/>
  <c r="AY39" i="14" s="1"/>
  <c r="AZ39" i="14" s="1"/>
  <c r="AF37" i="14"/>
  <c r="AG37" i="14" s="1"/>
  <c r="AH37" i="14" s="1"/>
  <c r="AI37" i="14" s="1"/>
  <c r="AV37" i="14"/>
  <c r="AW37" i="14" s="1"/>
  <c r="Y39" i="14"/>
  <c r="Z38" i="14"/>
  <c r="BB38" i="14" s="1"/>
  <c r="AB43" i="22" l="1"/>
  <c r="AC42" i="22"/>
  <c r="AD42" i="22" s="1"/>
  <c r="AE42" i="22" s="1"/>
  <c r="AG42" i="22" s="1"/>
  <c r="AH42" i="22" s="1"/>
  <c r="BH35" i="14"/>
  <c r="BJ35" i="14" s="1"/>
  <c r="BK32" i="14"/>
  <c r="BI33" i="14"/>
  <c r="BD37" i="14"/>
  <c r="BF37" i="14" s="1"/>
  <c r="BG37" i="14" s="1"/>
  <c r="AJ37" i="14"/>
  <c r="AK37" i="14" s="1"/>
  <c r="BC38" i="14"/>
  <c r="BD38" i="14" s="1" a="1"/>
  <c r="AA38" i="14"/>
  <c r="AC38" i="14" s="1"/>
  <c r="AE38" i="14" s="1"/>
  <c r="AB38" i="14"/>
  <c r="AD38" i="14" s="1"/>
  <c r="AU38" i="14"/>
  <c r="AS41" i="14"/>
  <c r="AT40" i="14"/>
  <c r="AY40" i="14" s="1"/>
  <c r="AZ40" i="14" s="1"/>
  <c r="AF38" i="14"/>
  <c r="AG38" i="14" s="1"/>
  <c r="AH38" i="14" s="1"/>
  <c r="AI38" i="14" s="1"/>
  <c r="AV38" i="14"/>
  <c r="AW38" i="14" s="1"/>
  <c r="Y40" i="14"/>
  <c r="Z39" i="14"/>
  <c r="BB39" i="14" s="1"/>
  <c r="AB44" i="22" l="1"/>
  <c r="AC43" i="22"/>
  <c r="AD43" i="22" s="1"/>
  <c r="AE43" i="22" s="1"/>
  <c r="AG43" i="22" s="1"/>
  <c r="AH43" i="22" s="1"/>
  <c r="BH36" i="14"/>
  <c r="BJ36" i="14" s="1"/>
  <c r="AJ38" i="14"/>
  <c r="AK38" i="14" s="1"/>
  <c r="BK33" i="14"/>
  <c r="BI34" i="14"/>
  <c r="BD38" i="14"/>
  <c r="BF38" i="14" s="1"/>
  <c r="BG38" i="14" s="1"/>
  <c r="BC39" i="14"/>
  <c r="BD39" i="14" s="1" a="1"/>
  <c r="AA39" i="14"/>
  <c r="AC39" i="14" s="1"/>
  <c r="AE39" i="14" s="1"/>
  <c r="AB39" i="14"/>
  <c r="AD39" i="14" s="1"/>
  <c r="AU39" i="14"/>
  <c r="AS42" i="14"/>
  <c r="AT41" i="14"/>
  <c r="AY41" i="14" s="1"/>
  <c r="AZ41" i="14" s="1"/>
  <c r="AF39" i="14"/>
  <c r="AG39" i="14" s="1"/>
  <c r="AH39" i="14" s="1"/>
  <c r="AI39" i="14" s="1"/>
  <c r="AV39" i="14"/>
  <c r="AW39" i="14" s="1"/>
  <c r="Y41" i="14"/>
  <c r="Z40" i="14"/>
  <c r="BB40" i="14" s="1"/>
  <c r="AB45" i="22" l="1"/>
  <c r="AC44" i="22"/>
  <c r="AD44" i="22" s="1"/>
  <c r="AE44" i="22" s="1"/>
  <c r="AG44" i="22" s="1"/>
  <c r="AH44" i="22" s="1"/>
  <c r="BH37" i="14"/>
  <c r="BJ37" i="14" s="1"/>
  <c r="AJ39" i="14"/>
  <c r="AK39" i="14" s="1"/>
  <c r="BK34" i="14"/>
  <c r="BI35" i="14"/>
  <c r="BD39" i="14"/>
  <c r="BF39" i="14" s="1"/>
  <c r="BG39" i="14" s="1"/>
  <c r="BC40" i="14"/>
  <c r="BD40" i="14" s="1" a="1"/>
  <c r="AA40" i="14"/>
  <c r="AC40" i="14" s="1"/>
  <c r="AE40" i="14" s="1"/>
  <c r="AB40" i="14"/>
  <c r="AD40" i="14" s="1"/>
  <c r="AU40" i="14"/>
  <c r="AS43" i="14"/>
  <c r="AT42" i="14"/>
  <c r="AY42" i="14" s="1"/>
  <c r="AZ42" i="14" s="1"/>
  <c r="AF40" i="14"/>
  <c r="AG40" i="14" s="1"/>
  <c r="AH40" i="14" s="1"/>
  <c r="AI40" i="14" s="1"/>
  <c r="AV40" i="14"/>
  <c r="AW40" i="14" s="1"/>
  <c r="Y42" i="14"/>
  <c r="Z41" i="14"/>
  <c r="BB41" i="14" s="1"/>
  <c r="AB46" i="22" l="1"/>
  <c r="AC45" i="22"/>
  <c r="AD45" i="22" s="1"/>
  <c r="AE45" i="22" s="1"/>
  <c r="AG45" i="22" s="1"/>
  <c r="AH45" i="22" s="1"/>
  <c r="AJ40" i="14"/>
  <c r="AK40" i="14" s="1"/>
  <c r="BH38" i="14"/>
  <c r="BJ38" i="14" s="1"/>
  <c r="BK35" i="14"/>
  <c r="BI36" i="14"/>
  <c r="BD40" i="14"/>
  <c r="BF40" i="14" s="1"/>
  <c r="BG40" i="14" s="1"/>
  <c r="BC41" i="14"/>
  <c r="BD41" i="14" s="1" a="1"/>
  <c r="AA41" i="14"/>
  <c r="AC41" i="14" s="1"/>
  <c r="AE41" i="14" s="1"/>
  <c r="AB41" i="14"/>
  <c r="AD41" i="14" s="1"/>
  <c r="AU41" i="14"/>
  <c r="AS44" i="14"/>
  <c r="AT43" i="14"/>
  <c r="AY43" i="14" s="1"/>
  <c r="AZ43" i="14" s="1"/>
  <c r="AF41" i="14"/>
  <c r="AG41" i="14" s="1"/>
  <c r="AH41" i="14" s="1"/>
  <c r="AI41" i="14" s="1"/>
  <c r="AV41" i="14"/>
  <c r="AW41" i="14" s="1"/>
  <c r="Y43" i="14"/>
  <c r="Z42" i="14"/>
  <c r="BB42" i="14" s="1"/>
  <c r="AB47" i="22" l="1"/>
  <c r="AC46" i="22"/>
  <c r="AD46" i="22" s="1"/>
  <c r="AE46" i="22" s="1"/>
  <c r="AG46" i="22" s="1"/>
  <c r="AH46" i="22" s="1"/>
  <c r="AJ41" i="14"/>
  <c r="AK41" i="14" s="1"/>
  <c r="BH39" i="14"/>
  <c r="BJ39" i="14" s="1"/>
  <c r="BK36" i="14"/>
  <c r="BI37" i="14"/>
  <c r="BD41" i="14"/>
  <c r="BF41" i="14" s="1"/>
  <c r="BG41" i="14" s="1"/>
  <c r="BC42" i="14"/>
  <c r="BD42" i="14" s="1" a="1"/>
  <c r="AA42" i="14"/>
  <c r="AC42" i="14" s="1"/>
  <c r="AE42" i="14" s="1"/>
  <c r="AB42" i="14"/>
  <c r="AD42" i="14" s="1"/>
  <c r="AU42" i="14"/>
  <c r="AS45" i="14"/>
  <c r="AT44" i="14"/>
  <c r="AY44" i="14" s="1"/>
  <c r="AZ44" i="14" s="1"/>
  <c r="AF42" i="14"/>
  <c r="AG42" i="14" s="1"/>
  <c r="AH42" i="14" s="1"/>
  <c r="AI42" i="14" s="1"/>
  <c r="AV42" i="14"/>
  <c r="AW42" i="14" s="1"/>
  <c r="Y44" i="14"/>
  <c r="Z43" i="14"/>
  <c r="BB43" i="14" s="1"/>
  <c r="AB48" i="22" l="1"/>
  <c r="AC47" i="22"/>
  <c r="AD47" i="22" s="1"/>
  <c r="AE47" i="22" s="1"/>
  <c r="AG47" i="22" s="1"/>
  <c r="AH47" i="22" s="1"/>
  <c r="AJ42" i="14"/>
  <c r="AK42" i="14" s="1"/>
  <c r="BH40" i="14"/>
  <c r="BJ40" i="14" s="1"/>
  <c r="BK37" i="14"/>
  <c r="BI38" i="14"/>
  <c r="BD42" i="14"/>
  <c r="BF42" i="14" s="1"/>
  <c r="BG42" i="14" s="1"/>
  <c r="BC43" i="14"/>
  <c r="BD43" i="14" s="1" a="1"/>
  <c r="AA43" i="14"/>
  <c r="AC43" i="14" s="1"/>
  <c r="AE43" i="14" s="1"/>
  <c r="AB43" i="14"/>
  <c r="AD43" i="14" s="1"/>
  <c r="AU43" i="14"/>
  <c r="AS46" i="14"/>
  <c r="AT45" i="14"/>
  <c r="AY45" i="14" s="1"/>
  <c r="AZ45" i="14" s="1"/>
  <c r="AF43" i="14"/>
  <c r="AG43" i="14" s="1"/>
  <c r="AH43" i="14" s="1"/>
  <c r="AI43" i="14" s="1"/>
  <c r="AV43" i="14"/>
  <c r="AW43" i="14" s="1"/>
  <c r="Y45" i="14"/>
  <c r="Z44" i="14"/>
  <c r="BB44" i="14" s="1"/>
  <c r="AB49" i="22" l="1"/>
  <c r="AC48" i="22"/>
  <c r="AD48" i="22" s="1"/>
  <c r="AE48" i="22" s="1"/>
  <c r="AG48" i="22" s="1"/>
  <c r="AH48" i="22" s="1"/>
  <c r="AJ43" i="14"/>
  <c r="AK43" i="14" s="1"/>
  <c r="BH41" i="14"/>
  <c r="BJ41" i="14" s="1"/>
  <c r="BK38" i="14"/>
  <c r="BI39" i="14"/>
  <c r="BD43" i="14"/>
  <c r="BF43" i="14" s="1"/>
  <c r="BG43" i="14" s="1"/>
  <c r="BC44" i="14"/>
  <c r="BD44" i="14" s="1" a="1"/>
  <c r="AA44" i="14"/>
  <c r="AC44" i="14" s="1"/>
  <c r="AE44" i="14" s="1"/>
  <c r="AB44" i="14"/>
  <c r="AD44" i="14" s="1"/>
  <c r="AU44" i="14"/>
  <c r="AS47" i="14"/>
  <c r="AT46" i="14"/>
  <c r="AY46" i="14" s="1"/>
  <c r="AZ46" i="14" s="1"/>
  <c r="AF44" i="14"/>
  <c r="AG44" i="14" s="1"/>
  <c r="AH44" i="14" s="1"/>
  <c r="AI44" i="14" s="1"/>
  <c r="AV44" i="14"/>
  <c r="AW44" i="14" s="1"/>
  <c r="Y46" i="14"/>
  <c r="Z45" i="14"/>
  <c r="BB45" i="14" s="1"/>
  <c r="AB50" i="22" l="1"/>
  <c r="AC49" i="22"/>
  <c r="AD49" i="22" s="1"/>
  <c r="AE49" i="22" s="1"/>
  <c r="AG49" i="22" s="1"/>
  <c r="AH49" i="22" s="1"/>
  <c r="AJ44" i="14"/>
  <c r="AK44" i="14" s="1"/>
  <c r="BH42" i="14"/>
  <c r="BJ42" i="14" s="1"/>
  <c r="BK39" i="14"/>
  <c r="BI40" i="14"/>
  <c r="BD44" i="14"/>
  <c r="BF44" i="14" s="1"/>
  <c r="BG44" i="14" s="1"/>
  <c r="BC45" i="14"/>
  <c r="BD45" i="14" s="1" a="1"/>
  <c r="AA45" i="14"/>
  <c r="AC45" i="14" s="1"/>
  <c r="AE45" i="14" s="1"/>
  <c r="AB45" i="14"/>
  <c r="AD45" i="14" s="1"/>
  <c r="AU45" i="14"/>
  <c r="AS48" i="14"/>
  <c r="AT47" i="14"/>
  <c r="AY47" i="14" s="1"/>
  <c r="AZ47" i="14" s="1"/>
  <c r="AF45" i="14"/>
  <c r="AG45" i="14" s="1"/>
  <c r="AH45" i="14" s="1"/>
  <c r="AI45" i="14" s="1"/>
  <c r="AV45" i="14"/>
  <c r="AW45" i="14" s="1"/>
  <c r="Y47" i="14"/>
  <c r="Z46" i="14"/>
  <c r="BB46" i="14" s="1"/>
  <c r="AB51" i="22" l="1"/>
  <c r="AC50" i="22"/>
  <c r="AD50" i="22" s="1"/>
  <c r="AE50" i="22" s="1"/>
  <c r="AG50" i="22" s="1"/>
  <c r="AH50" i="22" s="1"/>
  <c r="AJ45" i="14"/>
  <c r="AK45" i="14" s="1"/>
  <c r="BH43" i="14"/>
  <c r="BJ43" i="14" s="1"/>
  <c r="BK40" i="14"/>
  <c r="BI41" i="14"/>
  <c r="BD45" i="14"/>
  <c r="BF45" i="14" s="1"/>
  <c r="BG45" i="14" s="1"/>
  <c r="BC46" i="14"/>
  <c r="BD46" i="14" s="1" a="1"/>
  <c r="AA46" i="14"/>
  <c r="AC46" i="14" s="1"/>
  <c r="AE46" i="14" s="1"/>
  <c r="AB46" i="14"/>
  <c r="AD46" i="14" s="1"/>
  <c r="AU46" i="14"/>
  <c r="AS49" i="14"/>
  <c r="AT48" i="14"/>
  <c r="AY48" i="14" s="1"/>
  <c r="AZ48" i="14" s="1"/>
  <c r="AF46" i="14"/>
  <c r="AG46" i="14" s="1"/>
  <c r="AH46" i="14" s="1"/>
  <c r="AI46" i="14" s="1"/>
  <c r="AV46" i="14"/>
  <c r="AW46" i="14" s="1"/>
  <c r="Y48" i="14"/>
  <c r="Z47" i="14"/>
  <c r="BB47" i="14" s="1"/>
  <c r="AB52" i="22" l="1"/>
  <c r="AC51" i="22"/>
  <c r="AD51" i="22" s="1"/>
  <c r="AE51" i="22" s="1"/>
  <c r="AG51" i="22" s="1"/>
  <c r="AH51" i="22" s="1"/>
  <c r="AJ46" i="14"/>
  <c r="AK46" i="14" s="1"/>
  <c r="BH44" i="14"/>
  <c r="BJ44" i="14" s="1"/>
  <c r="BK41" i="14"/>
  <c r="BI42" i="14"/>
  <c r="BD46" i="14"/>
  <c r="BF46" i="14" s="1"/>
  <c r="BG46" i="14" s="1"/>
  <c r="BC47" i="14"/>
  <c r="BD47" i="14" s="1" a="1"/>
  <c r="AA47" i="14"/>
  <c r="AC47" i="14" s="1"/>
  <c r="AE47" i="14" s="1"/>
  <c r="AB47" i="14"/>
  <c r="AD47" i="14" s="1"/>
  <c r="AU47" i="14"/>
  <c r="AS50" i="14"/>
  <c r="AT49" i="14"/>
  <c r="AY49" i="14" s="1"/>
  <c r="AZ49" i="14" s="1"/>
  <c r="AF47" i="14"/>
  <c r="AG47" i="14" s="1"/>
  <c r="AH47" i="14" s="1"/>
  <c r="AI47" i="14" s="1"/>
  <c r="AV47" i="14"/>
  <c r="AW47" i="14" s="1"/>
  <c r="Y49" i="14"/>
  <c r="Z48" i="14"/>
  <c r="BB48" i="14" s="1"/>
  <c r="AB53" i="22" l="1"/>
  <c r="AC52" i="22"/>
  <c r="AD52" i="22" s="1"/>
  <c r="AE52" i="22" s="1"/>
  <c r="AG52" i="22" s="1"/>
  <c r="AH52" i="22" s="1"/>
  <c r="AJ47" i="14"/>
  <c r="AK47" i="14" s="1"/>
  <c r="BH45" i="14"/>
  <c r="BJ45" i="14" s="1"/>
  <c r="BK42" i="14"/>
  <c r="BI43" i="14"/>
  <c r="BD47" i="14"/>
  <c r="BF47" i="14" s="1"/>
  <c r="BG47" i="14" s="1"/>
  <c r="BC48" i="14"/>
  <c r="BD48" i="14" s="1" a="1"/>
  <c r="AA48" i="14"/>
  <c r="AC48" i="14" s="1"/>
  <c r="AE48" i="14" s="1"/>
  <c r="AB48" i="14"/>
  <c r="AD48" i="14" s="1"/>
  <c r="AU48" i="14"/>
  <c r="AS51" i="14"/>
  <c r="AT50" i="14"/>
  <c r="AY50" i="14" s="1"/>
  <c r="AZ50" i="14" s="1"/>
  <c r="AF48" i="14"/>
  <c r="AG48" i="14" s="1"/>
  <c r="AH48" i="14" s="1"/>
  <c r="AI48" i="14" s="1"/>
  <c r="AV48" i="14"/>
  <c r="AW48" i="14" s="1"/>
  <c r="Y50" i="14"/>
  <c r="Z49" i="14"/>
  <c r="BB49" i="14" s="1"/>
  <c r="AB54" i="22" l="1"/>
  <c r="AC53" i="22"/>
  <c r="AD53" i="22" s="1"/>
  <c r="AE53" i="22" s="1"/>
  <c r="AG53" i="22" s="1"/>
  <c r="AH53" i="22" s="1"/>
  <c r="AJ48" i="14"/>
  <c r="AK48" i="14" s="1"/>
  <c r="BH46" i="14"/>
  <c r="BJ46" i="14" s="1"/>
  <c r="BK43" i="14"/>
  <c r="BI44" i="14"/>
  <c r="BD48" i="14"/>
  <c r="BF48" i="14" s="1"/>
  <c r="BG48" i="14" s="1"/>
  <c r="BC49" i="14"/>
  <c r="BD49" i="14" s="1" a="1"/>
  <c r="AA49" i="14"/>
  <c r="AC49" i="14" s="1"/>
  <c r="AE49" i="14" s="1"/>
  <c r="AB49" i="14"/>
  <c r="AD49" i="14" s="1"/>
  <c r="AU49" i="14"/>
  <c r="AS52" i="14"/>
  <c r="AT51" i="14"/>
  <c r="AY51" i="14" s="1"/>
  <c r="AZ51" i="14" s="1"/>
  <c r="AF49" i="14"/>
  <c r="AG49" i="14" s="1"/>
  <c r="AH49" i="14" s="1"/>
  <c r="AI49" i="14" s="1"/>
  <c r="AV49" i="14"/>
  <c r="AW49" i="14" s="1"/>
  <c r="Y51" i="14"/>
  <c r="Z50" i="14"/>
  <c r="BB50" i="14" s="1"/>
  <c r="AB55" i="22" l="1"/>
  <c r="AC54" i="22"/>
  <c r="AD54" i="22" s="1"/>
  <c r="AE54" i="22" s="1"/>
  <c r="AG54" i="22" s="1"/>
  <c r="AH54" i="22" s="1"/>
  <c r="AJ49" i="14"/>
  <c r="AK49" i="14" s="1"/>
  <c r="BH47" i="14"/>
  <c r="BJ47" i="14" s="1"/>
  <c r="BK44" i="14"/>
  <c r="BI45" i="14"/>
  <c r="BD49" i="14"/>
  <c r="BF49" i="14" s="1"/>
  <c r="BG49" i="14" s="1"/>
  <c r="BC50" i="14"/>
  <c r="BD50" i="14" s="1" a="1"/>
  <c r="AA50" i="14"/>
  <c r="AC50" i="14" s="1"/>
  <c r="AE50" i="14" s="1"/>
  <c r="AB50" i="14"/>
  <c r="AD50" i="14" s="1"/>
  <c r="AU50" i="14"/>
  <c r="AS53" i="14"/>
  <c r="AT52" i="14"/>
  <c r="AY52" i="14" s="1"/>
  <c r="AZ52" i="14" s="1"/>
  <c r="AF50" i="14"/>
  <c r="AG50" i="14" s="1"/>
  <c r="AH50" i="14" s="1"/>
  <c r="AI50" i="14" s="1"/>
  <c r="AV50" i="14"/>
  <c r="AW50" i="14" s="1"/>
  <c r="Y52" i="14"/>
  <c r="Z51" i="14"/>
  <c r="BB51" i="14" s="1"/>
  <c r="AB56" i="22" l="1"/>
  <c r="AC55" i="22"/>
  <c r="AD55" i="22" s="1"/>
  <c r="AE55" i="22" s="1"/>
  <c r="AG55" i="22" s="1"/>
  <c r="AH55" i="22" s="1"/>
  <c r="AJ50" i="14"/>
  <c r="AK50" i="14" s="1"/>
  <c r="BH48" i="14"/>
  <c r="BJ48" i="14" s="1"/>
  <c r="BK45" i="14"/>
  <c r="BI46" i="14"/>
  <c r="BD50" i="14"/>
  <c r="BF50" i="14" s="1"/>
  <c r="BG50" i="14" s="1"/>
  <c r="BC51" i="14"/>
  <c r="BD51" i="14" s="1" a="1"/>
  <c r="AA51" i="14"/>
  <c r="AC51" i="14" s="1"/>
  <c r="AE51" i="14" s="1"/>
  <c r="AB51" i="14"/>
  <c r="AD51" i="14" s="1"/>
  <c r="AU51" i="14"/>
  <c r="AS54" i="14"/>
  <c r="AT53" i="14"/>
  <c r="AY53" i="14" s="1"/>
  <c r="AZ53" i="14" s="1"/>
  <c r="AF51" i="14"/>
  <c r="AG51" i="14" s="1"/>
  <c r="AH51" i="14" s="1"/>
  <c r="AI51" i="14" s="1"/>
  <c r="AV51" i="14"/>
  <c r="AW51" i="14" s="1"/>
  <c r="Y53" i="14"/>
  <c r="Z52" i="14"/>
  <c r="BB52" i="14" s="1"/>
  <c r="AB57" i="22" l="1"/>
  <c r="AC56" i="22"/>
  <c r="AD56" i="22" s="1"/>
  <c r="AE56" i="22" s="1"/>
  <c r="AG56" i="22" s="1"/>
  <c r="AH56" i="22" s="1"/>
  <c r="AJ51" i="14"/>
  <c r="AK51" i="14" s="1"/>
  <c r="BH49" i="14"/>
  <c r="BJ49" i="14" s="1"/>
  <c r="BK46" i="14"/>
  <c r="BI47" i="14"/>
  <c r="BD51" i="14"/>
  <c r="BF51" i="14" s="1"/>
  <c r="BG51" i="14" s="1"/>
  <c r="BC52" i="14"/>
  <c r="BD52" i="14" s="1" a="1"/>
  <c r="AA52" i="14"/>
  <c r="AC52" i="14" s="1"/>
  <c r="AE52" i="14" s="1"/>
  <c r="AB52" i="14"/>
  <c r="AD52" i="14" s="1"/>
  <c r="AU52" i="14"/>
  <c r="AS55" i="14"/>
  <c r="AT54" i="14"/>
  <c r="AY54" i="14" s="1"/>
  <c r="AZ54" i="14" s="1"/>
  <c r="AF52" i="14"/>
  <c r="AG52" i="14" s="1"/>
  <c r="AH52" i="14" s="1"/>
  <c r="AI52" i="14" s="1"/>
  <c r="AV52" i="14"/>
  <c r="AW52" i="14" s="1"/>
  <c r="Y54" i="14"/>
  <c r="Z53" i="14"/>
  <c r="BB53" i="14" s="1"/>
  <c r="AB58" i="22" l="1"/>
  <c r="AC57" i="22"/>
  <c r="AD57" i="22" s="1"/>
  <c r="AE57" i="22" s="1"/>
  <c r="AG57" i="22" s="1"/>
  <c r="AH57" i="22" s="1"/>
  <c r="AJ52" i="14"/>
  <c r="AK52" i="14" s="1"/>
  <c r="BH50" i="14"/>
  <c r="BJ50" i="14" s="1"/>
  <c r="BK47" i="14"/>
  <c r="BI48" i="14"/>
  <c r="BD52" i="14"/>
  <c r="BF52" i="14" s="1"/>
  <c r="BG52" i="14" s="1"/>
  <c r="BC53" i="14"/>
  <c r="BD53" i="14" s="1" a="1"/>
  <c r="AA53" i="14"/>
  <c r="AC53" i="14" s="1"/>
  <c r="AE53" i="14" s="1"/>
  <c r="AB53" i="14"/>
  <c r="AD53" i="14" s="1"/>
  <c r="AU53" i="14"/>
  <c r="AS56" i="14"/>
  <c r="AT55" i="14"/>
  <c r="AY55" i="14" s="1"/>
  <c r="AZ55" i="14" s="1"/>
  <c r="AF53" i="14"/>
  <c r="AG53" i="14" s="1"/>
  <c r="AH53" i="14" s="1"/>
  <c r="AI53" i="14" s="1"/>
  <c r="AV53" i="14"/>
  <c r="AW53" i="14" s="1"/>
  <c r="Y55" i="14"/>
  <c r="Z54" i="14"/>
  <c r="BB54" i="14" s="1"/>
  <c r="AB59" i="22" l="1"/>
  <c r="AC58" i="22"/>
  <c r="AD58" i="22" s="1"/>
  <c r="AE58" i="22" s="1"/>
  <c r="AG58" i="22" s="1"/>
  <c r="AH58" i="22" s="1"/>
  <c r="AJ53" i="14"/>
  <c r="AK53" i="14" s="1"/>
  <c r="BH51" i="14"/>
  <c r="BJ51" i="14" s="1"/>
  <c r="BK48" i="14"/>
  <c r="BI49" i="14"/>
  <c r="BD53" i="14"/>
  <c r="BF53" i="14" s="1"/>
  <c r="BG53" i="14" s="1"/>
  <c r="BC54" i="14"/>
  <c r="BD54" i="14" s="1" a="1"/>
  <c r="AA54" i="14"/>
  <c r="AC54" i="14" s="1"/>
  <c r="AE54" i="14" s="1"/>
  <c r="AB54" i="14"/>
  <c r="AD54" i="14" s="1"/>
  <c r="AU54" i="14"/>
  <c r="AS57" i="14"/>
  <c r="AT56" i="14"/>
  <c r="AY56" i="14" s="1"/>
  <c r="AZ56" i="14" s="1"/>
  <c r="AF54" i="14"/>
  <c r="AG54" i="14" s="1"/>
  <c r="AH54" i="14" s="1"/>
  <c r="AI54" i="14" s="1"/>
  <c r="AV54" i="14"/>
  <c r="AW54" i="14" s="1"/>
  <c r="Y56" i="14"/>
  <c r="Z55" i="14"/>
  <c r="BB55" i="14" s="1"/>
  <c r="AB60" i="22" l="1"/>
  <c r="AC59" i="22"/>
  <c r="AD59" i="22" s="1"/>
  <c r="AE59" i="22" s="1"/>
  <c r="AG59" i="22" s="1"/>
  <c r="AH59" i="22" s="1"/>
  <c r="AJ54" i="14"/>
  <c r="AK54" i="14" s="1"/>
  <c r="BH52" i="14"/>
  <c r="BJ52" i="14" s="1"/>
  <c r="BK49" i="14"/>
  <c r="BI50" i="14"/>
  <c r="BD54" i="14"/>
  <c r="BF54" i="14" s="1"/>
  <c r="BG54" i="14" s="1"/>
  <c r="BC55" i="14"/>
  <c r="BD55" i="14" s="1" a="1"/>
  <c r="AA55" i="14"/>
  <c r="AC55" i="14" s="1"/>
  <c r="AE55" i="14" s="1"/>
  <c r="AB55" i="14"/>
  <c r="AD55" i="14" s="1"/>
  <c r="AU55" i="14"/>
  <c r="AS58" i="14"/>
  <c r="AT57" i="14"/>
  <c r="AY57" i="14" s="1"/>
  <c r="AZ57" i="14" s="1"/>
  <c r="AF55" i="14"/>
  <c r="AG55" i="14" s="1"/>
  <c r="AH55" i="14" s="1"/>
  <c r="AI55" i="14" s="1"/>
  <c r="AV55" i="14"/>
  <c r="AW55" i="14" s="1"/>
  <c r="Y57" i="14"/>
  <c r="Z56" i="14"/>
  <c r="BB56" i="14" s="1"/>
  <c r="AB61" i="22" l="1"/>
  <c r="AC60" i="22"/>
  <c r="AD60" i="22" s="1"/>
  <c r="AE60" i="22" s="1"/>
  <c r="AG60" i="22" s="1"/>
  <c r="AH60" i="22" s="1"/>
  <c r="AJ55" i="14"/>
  <c r="AK55" i="14" s="1"/>
  <c r="BH53" i="14"/>
  <c r="BJ53" i="14" s="1"/>
  <c r="BK50" i="14"/>
  <c r="BI51" i="14"/>
  <c r="BD55" i="14"/>
  <c r="BF55" i="14" s="1"/>
  <c r="BG55" i="14" s="1"/>
  <c r="BC56" i="14"/>
  <c r="BD56" i="14" s="1" a="1"/>
  <c r="AA56" i="14"/>
  <c r="AC56" i="14" s="1"/>
  <c r="AE56" i="14" s="1"/>
  <c r="AB56" i="14"/>
  <c r="AD56" i="14" s="1"/>
  <c r="AU56" i="14"/>
  <c r="AS59" i="14"/>
  <c r="AT58" i="14"/>
  <c r="AY58" i="14" s="1"/>
  <c r="AZ58" i="14" s="1"/>
  <c r="AF56" i="14"/>
  <c r="AG56" i="14" s="1"/>
  <c r="AH56" i="14" s="1"/>
  <c r="AI56" i="14" s="1"/>
  <c r="AV56" i="14"/>
  <c r="AW56" i="14" s="1"/>
  <c r="Y58" i="14"/>
  <c r="Z57" i="14"/>
  <c r="BB57" i="14" s="1"/>
  <c r="AB62" i="22" l="1"/>
  <c r="AC61" i="22"/>
  <c r="AD61" i="22" s="1"/>
  <c r="AE61" i="22" s="1"/>
  <c r="AG61" i="22" s="1"/>
  <c r="AH61" i="22" s="1"/>
  <c r="AJ56" i="14"/>
  <c r="AK56" i="14" s="1"/>
  <c r="BH54" i="14"/>
  <c r="BJ54" i="14" s="1"/>
  <c r="BK51" i="14"/>
  <c r="BI52" i="14"/>
  <c r="BD56" i="14"/>
  <c r="BF56" i="14" s="1"/>
  <c r="BG56" i="14" s="1"/>
  <c r="BC57" i="14"/>
  <c r="BD57" i="14" s="1" a="1"/>
  <c r="AA57" i="14"/>
  <c r="AC57" i="14" s="1"/>
  <c r="AE57" i="14" s="1"/>
  <c r="AB57" i="14"/>
  <c r="AD57" i="14" s="1"/>
  <c r="AU57" i="14"/>
  <c r="AS60" i="14"/>
  <c r="AT59" i="14"/>
  <c r="AY59" i="14" s="1"/>
  <c r="AZ59" i="14" s="1"/>
  <c r="AF57" i="14"/>
  <c r="AG57" i="14" s="1"/>
  <c r="AH57" i="14" s="1"/>
  <c r="AI57" i="14" s="1"/>
  <c r="AV57" i="14"/>
  <c r="AW57" i="14" s="1"/>
  <c r="Y59" i="14"/>
  <c r="Z58" i="14"/>
  <c r="BB58" i="14" s="1"/>
  <c r="AB63" i="22" l="1"/>
  <c r="AC62" i="22"/>
  <c r="AD62" i="22" s="1"/>
  <c r="AE62" i="22" s="1"/>
  <c r="AG62" i="22" s="1"/>
  <c r="AH62" i="22" s="1"/>
  <c r="AJ57" i="14"/>
  <c r="AK57" i="14" s="1"/>
  <c r="BH55" i="14"/>
  <c r="BJ55" i="14" s="1"/>
  <c r="BK52" i="14"/>
  <c r="BI53" i="14"/>
  <c r="BD57" i="14"/>
  <c r="BF57" i="14" s="1"/>
  <c r="BG57" i="14" s="1"/>
  <c r="BC58" i="14"/>
  <c r="BD58" i="14" s="1" a="1"/>
  <c r="AA58" i="14"/>
  <c r="AC58" i="14" s="1"/>
  <c r="AE58" i="14" s="1"/>
  <c r="AB58" i="14"/>
  <c r="AD58" i="14" s="1"/>
  <c r="AU58" i="14"/>
  <c r="AS61" i="14"/>
  <c r="AT60" i="14"/>
  <c r="AY60" i="14" s="1"/>
  <c r="AZ60" i="14" s="1"/>
  <c r="AF58" i="14"/>
  <c r="AG58" i="14" s="1"/>
  <c r="AH58" i="14" s="1"/>
  <c r="AI58" i="14" s="1"/>
  <c r="AV58" i="14"/>
  <c r="AW58" i="14" s="1"/>
  <c r="Y60" i="14"/>
  <c r="Z59" i="14"/>
  <c r="BB59" i="14" s="1"/>
  <c r="AB64" i="22" l="1"/>
  <c r="AC63" i="22"/>
  <c r="AD63" i="22" s="1"/>
  <c r="AE63" i="22" s="1"/>
  <c r="AG63" i="22" s="1"/>
  <c r="AH63" i="22" s="1"/>
  <c r="AJ58" i="14"/>
  <c r="AK58" i="14" s="1"/>
  <c r="BH56" i="14"/>
  <c r="BJ56" i="14" s="1"/>
  <c r="BK53" i="14"/>
  <c r="BI54" i="14"/>
  <c r="BD58" i="14"/>
  <c r="BF58" i="14" s="1"/>
  <c r="BG58" i="14" s="1"/>
  <c r="BC59" i="14"/>
  <c r="BD59" i="14" s="1" a="1"/>
  <c r="AA59" i="14"/>
  <c r="AC59" i="14" s="1"/>
  <c r="AE59" i="14" s="1"/>
  <c r="AB59" i="14"/>
  <c r="AD59" i="14" s="1"/>
  <c r="AU59" i="14"/>
  <c r="AS62" i="14"/>
  <c r="AT61" i="14"/>
  <c r="AY61" i="14" s="1"/>
  <c r="AZ61" i="14" s="1"/>
  <c r="AF59" i="14"/>
  <c r="AG59" i="14" s="1"/>
  <c r="AH59" i="14" s="1"/>
  <c r="AI59" i="14" s="1"/>
  <c r="AV59" i="14"/>
  <c r="AW59" i="14" s="1"/>
  <c r="Y61" i="14"/>
  <c r="Z60" i="14"/>
  <c r="BB60" i="14" s="1"/>
  <c r="AB65" i="22" l="1"/>
  <c r="AC64" i="22"/>
  <c r="AD64" i="22" s="1"/>
  <c r="AE64" i="22" s="1"/>
  <c r="AG64" i="22" s="1"/>
  <c r="AH64" i="22" s="1"/>
  <c r="AJ59" i="14"/>
  <c r="AK59" i="14" s="1"/>
  <c r="BH57" i="14"/>
  <c r="BJ57" i="14" s="1"/>
  <c r="BK54" i="14"/>
  <c r="BI55" i="14"/>
  <c r="BD59" i="14"/>
  <c r="BF59" i="14" s="1"/>
  <c r="BG59" i="14" s="1"/>
  <c r="BC60" i="14"/>
  <c r="BD60" i="14" s="1" a="1"/>
  <c r="AA60" i="14"/>
  <c r="AC60" i="14" s="1"/>
  <c r="AE60" i="14" s="1"/>
  <c r="AB60" i="14"/>
  <c r="AD60" i="14" s="1"/>
  <c r="AU60" i="14"/>
  <c r="AS63" i="14"/>
  <c r="AT62" i="14"/>
  <c r="AY62" i="14" s="1"/>
  <c r="AZ62" i="14" s="1"/>
  <c r="AF60" i="14"/>
  <c r="AG60" i="14" s="1"/>
  <c r="AH60" i="14" s="1"/>
  <c r="AI60" i="14" s="1"/>
  <c r="AV60" i="14"/>
  <c r="AW60" i="14" s="1"/>
  <c r="Y62" i="14"/>
  <c r="Z61" i="14"/>
  <c r="BB61" i="14" s="1"/>
  <c r="AB66" i="22" l="1"/>
  <c r="AC65" i="22"/>
  <c r="AD65" i="22" s="1"/>
  <c r="AE65" i="22" s="1"/>
  <c r="AG65" i="22" s="1"/>
  <c r="AH65" i="22" s="1"/>
  <c r="AJ60" i="14"/>
  <c r="AK60" i="14" s="1"/>
  <c r="BH58" i="14"/>
  <c r="BJ58" i="14" s="1"/>
  <c r="BK55" i="14"/>
  <c r="BI56" i="14"/>
  <c r="BD60" i="14"/>
  <c r="BF60" i="14" s="1"/>
  <c r="BG60" i="14" s="1"/>
  <c r="BC61" i="14"/>
  <c r="BD61" i="14" s="1" a="1"/>
  <c r="AA61" i="14"/>
  <c r="AC61" i="14" s="1"/>
  <c r="AE61" i="14" s="1"/>
  <c r="AB61" i="14"/>
  <c r="AD61" i="14" s="1"/>
  <c r="AU61" i="14"/>
  <c r="AS64" i="14"/>
  <c r="AT63" i="14"/>
  <c r="AY63" i="14" s="1"/>
  <c r="AZ63" i="14" s="1"/>
  <c r="AF61" i="14"/>
  <c r="AG61" i="14" s="1"/>
  <c r="AH61" i="14" s="1"/>
  <c r="AI61" i="14" s="1"/>
  <c r="AV61" i="14"/>
  <c r="AW61" i="14" s="1"/>
  <c r="Y63" i="14"/>
  <c r="Z62" i="14"/>
  <c r="BB62" i="14" s="1"/>
  <c r="AB67" i="22" l="1"/>
  <c r="AC66" i="22"/>
  <c r="AD66" i="22" s="1"/>
  <c r="AE66" i="22" s="1"/>
  <c r="AG66" i="22" s="1"/>
  <c r="AH66" i="22" s="1"/>
  <c r="AJ61" i="14"/>
  <c r="AK61" i="14" s="1"/>
  <c r="BH59" i="14"/>
  <c r="BJ59" i="14" s="1"/>
  <c r="BK56" i="14"/>
  <c r="BI57" i="14"/>
  <c r="BD61" i="14"/>
  <c r="BF61" i="14" s="1"/>
  <c r="BG61" i="14" s="1"/>
  <c r="BC62" i="14"/>
  <c r="BD62" i="14" s="1" a="1"/>
  <c r="AA62" i="14"/>
  <c r="AC62" i="14" s="1"/>
  <c r="AE62" i="14" s="1"/>
  <c r="AB62" i="14"/>
  <c r="AD62" i="14" s="1"/>
  <c r="AU62" i="14"/>
  <c r="AS65" i="14"/>
  <c r="AT64" i="14"/>
  <c r="AY64" i="14" s="1"/>
  <c r="AZ64" i="14" s="1"/>
  <c r="AF62" i="14"/>
  <c r="AG62" i="14" s="1"/>
  <c r="AH62" i="14" s="1"/>
  <c r="AI62" i="14" s="1"/>
  <c r="AV62" i="14"/>
  <c r="AW62" i="14" s="1"/>
  <c r="Y64" i="14"/>
  <c r="Z63" i="14"/>
  <c r="BB63" i="14" s="1"/>
  <c r="AB68" i="22" l="1"/>
  <c r="AC67" i="22"/>
  <c r="AD67" i="22" s="1"/>
  <c r="AE67" i="22" s="1"/>
  <c r="AG67" i="22" s="1"/>
  <c r="AH67" i="22" s="1"/>
  <c r="AJ62" i="14"/>
  <c r="AK62" i="14" s="1"/>
  <c r="BH60" i="14"/>
  <c r="BJ60" i="14" s="1"/>
  <c r="BK57" i="14"/>
  <c r="BI58" i="14"/>
  <c r="BD62" i="14"/>
  <c r="BF62" i="14" s="1"/>
  <c r="BG62" i="14" s="1"/>
  <c r="BC63" i="14"/>
  <c r="BD63" i="14" s="1" a="1"/>
  <c r="AA63" i="14"/>
  <c r="AC63" i="14" s="1"/>
  <c r="AE63" i="14" s="1"/>
  <c r="AB63" i="14"/>
  <c r="AD63" i="14" s="1"/>
  <c r="AU63" i="14"/>
  <c r="AS66" i="14"/>
  <c r="AT65" i="14"/>
  <c r="AY65" i="14" s="1"/>
  <c r="AZ65" i="14" s="1"/>
  <c r="AF63" i="14"/>
  <c r="AG63" i="14" s="1"/>
  <c r="AH63" i="14" s="1"/>
  <c r="AI63" i="14" s="1"/>
  <c r="AV63" i="14"/>
  <c r="AW63" i="14" s="1"/>
  <c r="Y65" i="14"/>
  <c r="Z64" i="14"/>
  <c r="BB64" i="14" s="1"/>
  <c r="AB69" i="22" l="1"/>
  <c r="AC68" i="22"/>
  <c r="AD68" i="22" s="1"/>
  <c r="AE68" i="22" s="1"/>
  <c r="AG68" i="22" s="1"/>
  <c r="AH68" i="22" s="1"/>
  <c r="AJ63" i="14"/>
  <c r="AK63" i="14" s="1"/>
  <c r="BH61" i="14"/>
  <c r="BJ61" i="14" s="1"/>
  <c r="BK58" i="14"/>
  <c r="BI59" i="14"/>
  <c r="BD63" i="14"/>
  <c r="BF63" i="14" s="1"/>
  <c r="BG63" i="14" s="1"/>
  <c r="BC64" i="14"/>
  <c r="BD64" i="14" s="1" a="1"/>
  <c r="AA64" i="14"/>
  <c r="AC64" i="14" s="1"/>
  <c r="AE64" i="14" s="1"/>
  <c r="AB64" i="14"/>
  <c r="AD64" i="14" s="1"/>
  <c r="AU64" i="14"/>
  <c r="AS67" i="14"/>
  <c r="AT66" i="14"/>
  <c r="AY66" i="14" s="1"/>
  <c r="AZ66" i="14" s="1"/>
  <c r="AF64" i="14"/>
  <c r="AG64" i="14" s="1"/>
  <c r="AH64" i="14" s="1"/>
  <c r="AI64" i="14" s="1"/>
  <c r="AV64" i="14"/>
  <c r="AW64" i="14" s="1"/>
  <c r="Y66" i="14"/>
  <c r="Z65" i="14"/>
  <c r="BB65" i="14" s="1"/>
  <c r="AB70" i="22" l="1"/>
  <c r="AC69" i="22"/>
  <c r="AD69" i="22" s="1"/>
  <c r="AE69" i="22" s="1"/>
  <c r="AG69" i="22" s="1"/>
  <c r="AH69" i="22" s="1"/>
  <c r="AJ64" i="14"/>
  <c r="AK64" i="14" s="1"/>
  <c r="BH62" i="14"/>
  <c r="BJ62" i="14" s="1"/>
  <c r="BK59" i="14"/>
  <c r="BI60" i="14"/>
  <c r="BD64" i="14"/>
  <c r="BF64" i="14" s="1"/>
  <c r="BG64" i="14" s="1"/>
  <c r="BC65" i="14"/>
  <c r="BD65" i="14" s="1" a="1"/>
  <c r="AA65" i="14"/>
  <c r="AC65" i="14" s="1"/>
  <c r="AE65" i="14" s="1"/>
  <c r="AB65" i="14"/>
  <c r="AD65" i="14" s="1"/>
  <c r="AU65" i="14"/>
  <c r="AS68" i="14"/>
  <c r="AT67" i="14"/>
  <c r="AY67" i="14" s="1"/>
  <c r="AZ67" i="14" s="1"/>
  <c r="AF65" i="14"/>
  <c r="AG65" i="14" s="1"/>
  <c r="AH65" i="14" s="1"/>
  <c r="AI65" i="14" s="1"/>
  <c r="AV65" i="14"/>
  <c r="AW65" i="14" s="1"/>
  <c r="Y67" i="14"/>
  <c r="Z66" i="14"/>
  <c r="BB66" i="14" s="1"/>
  <c r="AB71" i="22" l="1"/>
  <c r="AC70" i="22"/>
  <c r="AD70" i="22" s="1"/>
  <c r="AE70" i="22" s="1"/>
  <c r="AG70" i="22" s="1"/>
  <c r="AH70" i="22" s="1"/>
  <c r="AJ65" i="14"/>
  <c r="AK65" i="14" s="1"/>
  <c r="BH63" i="14"/>
  <c r="BJ63" i="14" s="1"/>
  <c r="BK60" i="14"/>
  <c r="BI61" i="14"/>
  <c r="BD65" i="14"/>
  <c r="BF65" i="14" s="1"/>
  <c r="BG65" i="14" s="1"/>
  <c r="BC66" i="14"/>
  <c r="BD66" i="14" s="1" a="1"/>
  <c r="AA66" i="14"/>
  <c r="AC66" i="14" s="1"/>
  <c r="AE66" i="14" s="1"/>
  <c r="AB66" i="14"/>
  <c r="AD66" i="14" s="1"/>
  <c r="AU66" i="14"/>
  <c r="AS69" i="14"/>
  <c r="AT68" i="14"/>
  <c r="AY68" i="14" s="1"/>
  <c r="AZ68" i="14" s="1"/>
  <c r="AF66" i="14"/>
  <c r="AG66" i="14" s="1"/>
  <c r="AH66" i="14" s="1"/>
  <c r="AI66" i="14" s="1"/>
  <c r="AV66" i="14"/>
  <c r="AW66" i="14" s="1"/>
  <c r="Y68" i="14"/>
  <c r="Z67" i="14"/>
  <c r="BB67" i="14" s="1"/>
  <c r="AB72" i="22" l="1"/>
  <c r="AC71" i="22"/>
  <c r="AD71" i="22" s="1"/>
  <c r="AE71" i="22" s="1"/>
  <c r="AG71" i="22" s="1"/>
  <c r="AH71" i="22" s="1"/>
  <c r="AJ66" i="14"/>
  <c r="AK66" i="14" s="1"/>
  <c r="BH64" i="14"/>
  <c r="BJ64" i="14" s="1"/>
  <c r="BK61" i="14"/>
  <c r="BI62" i="14"/>
  <c r="BD66" i="14"/>
  <c r="BF66" i="14" s="1"/>
  <c r="BG66" i="14" s="1"/>
  <c r="BC67" i="14"/>
  <c r="BD67" i="14" s="1" a="1"/>
  <c r="AA67" i="14"/>
  <c r="AC67" i="14" s="1"/>
  <c r="AE67" i="14" s="1"/>
  <c r="AB67" i="14"/>
  <c r="AD67" i="14" s="1"/>
  <c r="AS70" i="14"/>
  <c r="AT69" i="14"/>
  <c r="AY69" i="14" s="1"/>
  <c r="AZ69" i="14" s="1"/>
  <c r="AF67" i="14"/>
  <c r="AG67" i="14" s="1"/>
  <c r="AH67" i="14" s="1"/>
  <c r="AI67" i="14" s="1"/>
  <c r="AU67" i="14"/>
  <c r="AV67" i="14" s="1"/>
  <c r="AW67" i="14" s="1"/>
  <c r="Y69" i="14"/>
  <c r="Z68" i="14"/>
  <c r="BB68" i="14" s="1"/>
  <c r="AB73" i="22" l="1"/>
  <c r="AC72" i="22"/>
  <c r="AD72" i="22" s="1"/>
  <c r="AE72" i="22" s="1"/>
  <c r="AG72" i="22" s="1"/>
  <c r="AH72" i="22" s="1"/>
  <c r="AJ67" i="14"/>
  <c r="AK67" i="14" s="1"/>
  <c r="BH65" i="14"/>
  <c r="BJ65" i="14" s="1"/>
  <c r="BK62" i="14"/>
  <c r="BI63" i="14"/>
  <c r="BD67" i="14"/>
  <c r="BF67" i="14" s="1"/>
  <c r="BG67" i="14" s="1"/>
  <c r="BC68" i="14"/>
  <c r="BD68" i="14" s="1" a="1"/>
  <c r="AA68" i="14"/>
  <c r="AC68" i="14" s="1"/>
  <c r="AE68" i="14" s="1"/>
  <c r="AB68" i="14"/>
  <c r="AD68" i="14" s="1"/>
  <c r="AS71" i="14"/>
  <c r="AT70" i="14"/>
  <c r="AY70" i="14" s="1"/>
  <c r="AZ70" i="14" s="1"/>
  <c r="AF68" i="14"/>
  <c r="AG68" i="14" s="1"/>
  <c r="AH68" i="14" s="1"/>
  <c r="AI68" i="14" s="1"/>
  <c r="AU68" i="14"/>
  <c r="AV68" i="14" s="1"/>
  <c r="Y70" i="14"/>
  <c r="Z69" i="14"/>
  <c r="BB69" i="14" s="1"/>
  <c r="AB74" i="22" l="1"/>
  <c r="AC73" i="22"/>
  <c r="AD73" i="22" s="1"/>
  <c r="AE73" i="22" s="1"/>
  <c r="AG73" i="22" s="1"/>
  <c r="AH73" i="22" s="1"/>
  <c r="AJ68" i="14"/>
  <c r="AK68" i="14" s="1"/>
  <c r="BH66" i="14"/>
  <c r="BJ66" i="14" s="1"/>
  <c r="BK63" i="14"/>
  <c r="BI64" i="14"/>
  <c r="BD68" i="14"/>
  <c r="BF68" i="14" s="1"/>
  <c r="BG68" i="14" s="1"/>
  <c r="BC69" i="14"/>
  <c r="BD69" i="14" s="1" a="1"/>
  <c r="AA69" i="14"/>
  <c r="AC69" i="14" s="1"/>
  <c r="AE69" i="14" s="1"/>
  <c r="AB69" i="14"/>
  <c r="AD69" i="14" s="1"/>
  <c r="AS72" i="14"/>
  <c r="AT71" i="14"/>
  <c r="AY71" i="14" s="1"/>
  <c r="AZ71" i="14" s="1"/>
  <c r="AF69" i="14"/>
  <c r="AG69" i="14" s="1"/>
  <c r="AH69" i="14" s="1"/>
  <c r="AI69" i="14" s="1"/>
  <c r="AU69" i="14"/>
  <c r="AV69" i="14" s="1"/>
  <c r="Y71" i="14"/>
  <c r="Z70" i="14"/>
  <c r="BB70" i="14" s="1"/>
  <c r="AB75" i="22" l="1"/>
  <c r="AC74" i="22"/>
  <c r="AD74" i="22" s="1"/>
  <c r="AE74" i="22" s="1"/>
  <c r="AG74" i="22" s="1"/>
  <c r="AH74" i="22" s="1"/>
  <c r="AJ69" i="14"/>
  <c r="AK69" i="14" s="1"/>
  <c r="BH67" i="14"/>
  <c r="BJ67" i="14" s="1"/>
  <c r="BK64" i="14"/>
  <c r="BI65" i="14"/>
  <c r="BD69" i="14"/>
  <c r="BF69" i="14" s="1"/>
  <c r="BG69" i="14" s="1"/>
  <c r="BC70" i="14"/>
  <c r="BD70" i="14" s="1" a="1"/>
  <c r="AA70" i="14"/>
  <c r="AC70" i="14" s="1"/>
  <c r="AE70" i="14" s="1"/>
  <c r="AB70" i="14"/>
  <c r="AD70" i="14" s="1"/>
  <c r="AS73" i="14"/>
  <c r="AT72" i="14"/>
  <c r="AY72" i="14" s="1"/>
  <c r="AZ72" i="14" s="1"/>
  <c r="AF70" i="14"/>
  <c r="AG70" i="14" s="1"/>
  <c r="AH70" i="14" s="1"/>
  <c r="AI70" i="14" s="1"/>
  <c r="AU70" i="14"/>
  <c r="AV70" i="14" s="1"/>
  <c r="Y72" i="14"/>
  <c r="Z71" i="14"/>
  <c r="BB71" i="14" s="1"/>
  <c r="AB76" i="22" l="1"/>
  <c r="AC75" i="22"/>
  <c r="AD75" i="22" s="1"/>
  <c r="AE75" i="22" s="1"/>
  <c r="AG75" i="22" s="1"/>
  <c r="AH75" i="22" s="1"/>
  <c r="AJ70" i="14"/>
  <c r="AK70" i="14" s="1"/>
  <c r="BH68" i="14"/>
  <c r="BJ68" i="14" s="1"/>
  <c r="BK65" i="14"/>
  <c r="BI66" i="14"/>
  <c r="BD70" i="14"/>
  <c r="BF70" i="14" s="1"/>
  <c r="BG70" i="14" s="1"/>
  <c r="BC71" i="14"/>
  <c r="BD71" i="14" s="1" a="1"/>
  <c r="AA71" i="14"/>
  <c r="AC71" i="14" s="1"/>
  <c r="AE71" i="14" s="1"/>
  <c r="AB71" i="14"/>
  <c r="AD71" i="14" s="1"/>
  <c r="AS74" i="14"/>
  <c r="AT73" i="14"/>
  <c r="AY73" i="14" s="1"/>
  <c r="AZ73" i="14" s="1"/>
  <c r="AF71" i="14"/>
  <c r="AG71" i="14" s="1"/>
  <c r="AH71" i="14" s="1"/>
  <c r="AI71" i="14" s="1"/>
  <c r="AU71" i="14"/>
  <c r="AV71" i="14" s="1"/>
  <c r="Y73" i="14"/>
  <c r="Z72" i="14"/>
  <c r="BB72" i="14" s="1"/>
  <c r="AB77" i="22" l="1"/>
  <c r="AC76" i="22"/>
  <c r="AD76" i="22" s="1"/>
  <c r="AE76" i="22" s="1"/>
  <c r="AG76" i="22" s="1"/>
  <c r="AH76" i="22" s="1"/>
  <c r="AJ71" i="14"/>
  <c r="AK71" i="14" s="1"/>
  <c r="BH69" i="14"/>
  <c r="BJ69" i="14" s="1"/>
  <c r="BK66" i="14"/>
  <c r="BI67" i="14"/>
  <c r="BD71" i="14"/>
  <c r="BF71" i="14" s="1"/>
  <c r="BG71" i="14" s="1"/>
  <c r="BC72" i="14"/>
  <c r="BD72" i="14" s="1" a="1"/>
  <c r="AA72" i="14"/>
  <c r="AC72" i="14" s="1"/>
  <c r="AE72" i="14" s="1"/>
  <c r="AB72" i="14"/>
  <c r="AD72" i="14" s="1"/>
  <c r="AS75" i="14"/>
  <c r="AT74" i="14"/>
  <c r="AY74" i="14" s="1"/>
  <c r="AZ74" i="14" s="1"/>
  <c r="AF72" i="14"/>
  <c r="AG72" i="14" s="1"/>
  <c r="AH72" i="14" s="1"/>
  <c r="AI72" i="14" s="1"/>
  <c r="AU72" i="14"/>
  <c r="AV72" i="14" s="1"/>
  <c r="Y74" i="14"/>
  <c r="Z73" i="14"/>
  <c r="BB73" i="14" s="1"/>
  <c r="AB78" i="22" l="1"/>
  <c r="AC77" i="22"/>
  <c r="AD77" i="22" s="1"/>
  <c r="AE77" i="22" s="1"/>
  <c r="AG77" i="22" s="1"/>
  <c r="AH77" i="22" s="1"/>
  <c r="AJ72" i="14"/>
  <c r="AK72" i="14" s="1"/>
  <c r="BH70" i="14"/>
  <c r="BJ70" i="14" s="1"/>
  <c r="BK67" i="14"/>
  <c r="BI68" i="14"/>
  <c r="BD72" i="14"/>
  <c r="BF72" i="14" s="1"/>
  <c r="BG72" i="14" s="1"/>
  <c r="BC73" i="14"/>
  <c r="BD73" i="14" s="1" a="1"/>
  <c r="AA73" i="14"/>
  <c r="AC73" i="14" s="1"/>
  <c r="AE73" i="14" s="1"/>
  <c r="AB73" i="14"/>
  <c r="AD73" i="14" s="1"/>
  <c r="AS76" i="14"/>
  <c r="AT75" i="14"/>
  <c r="AY75" i="14" s="1"/>
  <c r="AZ75" i="14" s="1"/>
  <c r="AF73" i="14"/>
  <c r="AG73" i="14" s="1"/>
  <c r="AH73" i="14" s="1"/>
  <c r="AI73" i="14" s="1"/>
  <c r="AU73" i="14"/>
  <c r="AV73" i="14" s="1"/>
  <c r="Y75" i="14"/>
  <c r="Z74" i="14"/>
  <c r="BB74" i="14" s="1"/>
  <c r="AB79" i="22" l="1"/>
  <c r="AC78" i="22"/>
  <c r="AD78" i="22" s="1"/>
  <c r="AE78" i="22" s="1"/>
  <c r="AG78" i="22" s="1"/>
  <c r="AH78" i="22" s="1"/>
  <c r="AJ73" i="14"/>
  <c r="AK73" i="14" s="1"/>
  <c r="BH71" i="14"/>
  <c r="BJ71" i="14" s="1"/>
  <c r="BK68" i="14"/>
  <c r="BI69" i="14"/>
  <c r="BD73" i="14"/>
  <c r="BF73" i="14" s="1"/>
  <c r="BG73" i="14" s="1"/>
  <c r="BC74" i="14"/>
  <c r="BD74" i="14" s="1" a="1"/>
  <c r="AA74" i="14"/>
  <c r="AC74" i="14" s="1"/>
  <c r="AE74" i="14" s="1"/>
  <c r="AB74" i="14"/>
  <c r="AD74" i="14" s="1"/>
  <c r="AS77" i="14"/>
  <c r="AT76" i="14"/>
  <c r="AY76" i="14" s="1"/>
  <c r="AZ76" i="14" s="1"/>
  <c r="AF74" i="14"/>
  <c r="AG74" i="14" s="1"/>
  <c r="AH74" i="14" s="1"/>
  <c r="AI74" i="14" s="1"/>
  <c r="AU74" i="14"/>
  <c r="AV74" i="14" s="1"/>
  <c r="Y76" i="14"/>
  <c r="Z75" i="14"/>
  <c r="BB75" i="14" s="1"/>
  <c r="AB80" i="22" l="1"/>
  <c r="AC79" i="22"/>
  <c r="AD79" i="22" s="1"/>
  <c r="AE79" i="22" s="1"/>
  <c r="AG79" i="22" s="1"/>
  <c r="AH79" i="22" s="1"/>
  <c r="AJ74" i="14"/>
  <c r="AK74" i="14" s="1"/>
  <c r="BH72" i="14"/>
  <c r="BJ72" i="14" s="1"/>
  <c r="BK69" i="14"/>
  <c r="BI70" i="14"/>
  <c r="BD74" i="14"/>
  <c r="BF74" i="14" s="1"/>
  <c r="BG74" i="14" s="1"/>
  <c r="BC75" i="14"/>
  <c r="BD75" i="14" s="1" a="1"/>
  <c r="AA75" i="14"/>
  <c r="AC75" i="14" s="1"/>
  <c r="AE75" i="14" s="1"/>
  <c r="AB75" i="14"/>
  <c r="AD75" i="14" s="1"/>
  <c r="AS78" i="14"/>
  <c r="AT77" i="14"/>
  <c r="AY77" i="14" s="1"/>
  <c r="AZ77" i="14" s="1"/>
  <c r="AF75" i="14"/>
  <c r="AG75" i="14" s="1"/>
  <c r="AH75" i="14" s="1"/>
  <c r="AI75" i="14" s="1"/>
  <c r="AU75" i="14"/>
  <c r="AV75" i="14" s="1"/>
  <c r="Y77" i="14"/>
  <c r="Z76" i="14"/>
  <c r="BB76" i="14" s="1"/>
  <c r="AB81" i="22" l="1"/>
  <c r="AC80" i="22"/>
  <c r="AD80" i="22" s="1"/>
  <c r="AE80" i="22" s="1"/>
  <c r="AG80" i="22" s="1"/>
  <c r="AH80" i="22" s="1"/>
  <c r="AJ75" i="14"/>
  <c r="AK75" i="14" s="1"/>
  <c r="BH73" i="14"/>
  <c r="BJ73" i="14" s="1"/>
  <c r="BK70" i="14"/>
  <c r="BI71" i="14"/>
  <c r="BD75" i="14"/>
  <c r="BF75" i="14" s="1"/>
  <c r="BG75" i="14" s="1"/>
  <c r="BC76" i="14"/>
  <c r="BD76" i="14" s="1" a="1"/>
  <c r="AA76" i="14"/>
  <c r="AC76" i="14" s="1"/>
  <c r="AE76" i="14" s="1"/>
  <c r="AB76" i="14"/>
  <c r="AD76" i="14" s="1"/>
  <c r="AS79" i="14"/>
  <c r="AT78" i="14"/>
  <c r="AY78" i="14" s="1"/>
  <c r="AZ78" i="14" s="1"/>
  <c r="AF76" i="14"/>
  <c r="AG76" i="14" s="1"/>
  <c r="AH76" i="14" s="1"/>
  <c r="AI76" i="14" s="1"/>
  <c r="AU76" i="14"/>
  <c r="AV76" i="14" s="1"/>
  <c r="Y78" i="14"/>
  <c r="Z77" i="14"/>
  <c r="BB77" i="14" s="1"/>
  <c r="AB82" i="22" l="1"/>
  <c r="AC81" i="22"/>
  <c r="AD81" i="22" s="1"/>
  <c r="AE81" i="22" s="1"/>
  <c r="AG81" i="22" s="1"/>
  <c r="AH81" i="22" s="1"/>
  <c r="AJ76" i="14"/>
  <c r="AK76" i="14" s="1"/>
  <c r="BH74" i="14"/>
  <c r="BJ74" i="14" s="1"/>
  <c r="BK71" i="14"/>
  <c r="BI72" i="14"/>
  <c r="BD76" i="14"/>
  <c r="BF76" i="14" s="1"/>
  <c r="BG76" i="14" s="1"/>
  <c r="BC77" i="14"/>
  <c r="BD77" i="14" s="1" a="1"/>
  <c r="AA77" i="14"/>
  <c r="AC77" i="14" s="1"/>
  <c r="AE77" i="14" s="1"/>
  <c r="AB77" i="14"/>
  <c r="AD77" i="14" s="1"/>
  <c r="AS80" i="14"/>
  <c r="AT79" i="14"/>
  <c r="AY79" i="14" s="1"/>
  <c r="AZ79" i="14" s="1"/>
  <c r="AF77" i="14"/>
  <c r="AG77" i="14" s="1"/>
  <c r="AH77" i="14" s="1"/>
  <c r="AI77" i="14" s="1"/>
  <c r="AU77" i="14"/>
  <c r="AV77" i="14" s="1"/>
  <c r="Y79" i="14"/>
  <c r="Z78" i="14"/>
  <c r="BB78" i="14" s="1"/>
  <c r="AB83" i="22" l="1"/>
  <c r="AC82" i="22"/>
  <c r="AD82" i="22" s="1"/>
  <c r="AE82" i="22" s="1"/>
  <c r="AG82" i="22" s="1"/>
  <c r="AH82" i="22" s="1"/>
  <c r="AJ77" i="14"/>
  <c r="AK77" i="14" s="1"/>
  <c r="BH75" i="14"/>
  <c r="BJ75" i="14" s="1"/>
  <c r="BK72" i="14"/>
  <c r="BI73" i="14"/>
  <c r="BD77" i="14"/>
  <c r="BF77" i="14" s="1"/>
  <c r="BG77" i="14" s="1"/>
  <c r="BC78" i="14"/>
  <c r="BD78" i="14" s="1" a="1"/>
  <c r="AA78" i="14"/>
  <c r="AC78" i="14" s="1"/>
  <c r="AE78" i="14" s="1"/>
  <c r="AB78" i="14"/>
  <c r="AD78" i="14" s="1"/>
  <c r="AS81" i="14"/>
  <c r="AT80" i="14"/>
  <c r="AY80" i="14" s="1"/>
  <c r="AZ80" i="14" s="1"/>
  <c r="AF78" i="14"/>
  <c r="AG78" i="14" s="1"/>
  <c r="AH78" i="14" s="1"/>
  <c r="AI78" i="14" s="1"/>
  <c r="AU78" i="14"/>
  <c r="AV78" i="14" s="1"/>
  <c r="Y80" i="14"/>
  <c r="Z79" i="14"/>
  <c r="BB79" i="14" s="1"/>
  <c r="AB84" i="22" l="1"/>
  <c r="AC83" i="22"/>
  <c r="AD83" i="22" s="1"/>
  <c r="AE83" i="22" s="1"/>
  <c r="AG83" i="22" s="1"/>
  <c r="AH83" i="22" s="1"/>
  <c r="AJ78" i="14"/>
  <c r="AK78" i="14" s="1"/>
  <c r="BH76" i="14"/>
  <c r="BJ76" i="14" s="1"/>
  <c r="BK73" i="14"/>
  <c r="BI74" i="14"/>
  <c r="BD78" i="14"/>
  <c r="BF78" i="14" s="1"/>
  <c r="BG78" i="14" s="1"/>
  <c r="BC79" i="14"/>
  <c r="BD79" i="14" s="1" a="1"/>
  <c r="AA79" i="14"/>
  <c r="AC79" i="14" s="1"/>
  <c r="AE79" i="14" s="1"/>
  <c r="AB79" i="14"/>
  <c r="AD79" i="14" s="1"/>
  <c r="AS82" i="14"/>
  <c r="AT81" i="14"/>
  <c r="AY81" i="14" s="1"/>
  <c r="AZ81" i="14" s="1"/>
  <c r="AF79" i="14"/>
  <c r="AG79" i="14" s="1"/>
  <c r="AH79" i="14" s="1"/>
  <c r="AI79" i="14" s="1"/>
  <c r="AU79" i="14"/>
  <c r="AV79" i="14" s="1"/>
  <c r="Y81" i="14"/>
  <c r="Z80" i="14"/>
  <c r="BB80" i="14" s="1"/>
  <c r="AB85" i="22" l="1"/>
  <c r="AC84" i="22"/>
  <c r="AD84" i="22" s="1"/>
  <c r="AE84" i="22" s="1"/>
  <c r="AG84" i="22" s="1"/>
  <c r="AH84" i="22" s="1"/>
  <c r="AJ79" i="14"/>
  <c r="AK79" i="14" s="1"/>
  <c r="BH77" i="14"/>
  <c r="BJ77" i="14" s="1"/>
  <c r="BK74" i="14"/>
  <c r="BI75" i="14"/>
  <c r="BD79" i="14"/>
  <c r="BF79" i="14" s="1"/>
  <c r="BG79" i="14" s="1"/>
  <c r="BC80" i="14"/>
  <c r="BD80" i="14" s="1" a="1"/>
  <c r="AA80" i="14"/>
  <c r="AC80" i="14" s="1"/>
  <c r="AE80" i="14" s="1"/>
  <c r="AB80" i="14"/>
  <c r="AD80" i="14" s="1"/>
  <c r="AS83" i="14"/>
  <c r="AT82" i="14"/>
  <c r="AY82" i="14" s="1"/>
  <c r="AZ82" i="14" s="1"/>
  <c r="AF80" i="14"/>
  <c r="AG80" i="14" s="1"/>
  <c r="AH80" i="14" s="1"/>
  <c r="AI80" i="14" s="1"/>
  <c r="AU80" i="14"/>
  <c r="AV80" i="14" s="1"/>
  <c r="Y82" i="14"/>
  <c r="Z81" i="14"/>
  <c r="BB81" i="14" s="1"/>
  <c r="AB86" i="22" l="1"/>
  <c r="AC85" i="22"/>
  <c r="AD85" i="22" s="1"/>
  <c r="AE85" i="22" s="1"/>
  <c r="AG85" i="22" s="1"/>
  <c r="AH85" i="22" s="1"/>
  <c r="AJ80" i="14"/>
  <c r="AK80" i="14" s="1"/>
  <c r="BH78" i="14"/>
  <c r="BJ78" i="14" s="1"/>
  <c r="BK75" i="14"/>
  <c r="BI76" i="14"/>
  <c r="BD80" i="14"/>
  <c r="BF80" i="14" s="1"/>
  <c r="BG80" i="14" s="1"/>
  <c r="BC81" i="14"/>
  <c r="BD81" i="14" s="1" a="1"/>
  <c r="AA81" i="14"/>
  <c r="AC81" i="14" s="1"/>
  <c r="AE81" i="14" s="1"/>
  <c r="AB81" i="14"/>
  <c r="AD81" i="14" s="1"/>
  <c r="AS84" i="14"/>
  <c r="AT83" i="14"/>
  <c r="AY83" i="14" s="1"/>
  <c r="AZ83" i="14" s="1"/>
  <c r="AF81" i="14"/>
  <c r="AG81" i="14" s="1"/>
  <c r="AH81" i="14" s="1"/>
  <c r="AI81" i="14" s="1"/>
  <c r="AU81" i="14"/>
  <c r="AV81" i="14" s="1"/>
  <c r="Y83" i="14"/>
  <c r="Z82" i="14"/>
  <c r="BB82" i="14" s="1"/>
  <c r="AB87" i="22" l="1"/>
  <c r="AC86" i="22"/>
  <c r="AD86" i="22" s="1"/>
  <c r="AE86" i="22" s="1"/>
  <c r="AG86" i="22" s="1"/>
  <c r="AH86" i="22" s="1"/>
  <c r="AJ81" i="14"/>
  <c r="AK81" i="14" s="1"/>
  <c r="BH79" i="14"/>
  <c r="BJ79" i="14" s="1"/>
  <c r="BK76" i="14"/>
  <c r="BI77" i="14"/>
  <c r="BD81" i="14"/>
  <c r="BF81" i="14" s="1"/>
  <c r="BG81" i="14" s="1"/>
  <c r="BC82" i="14"/>
  <c r="BD82" i="14" s="1" a="1"/>
  <c r="AA82" i="14"/>
  <c r="AC82" i="14" s="1"/>
  <c r="AE82" i="14" s="1"/>
  <c r="AB82" i="14"/>
  <c r="AD82" i="14" s="1"/>
  <c r="AS85" i="14"/>
  <c r="AT84" i="14"/>
  <c r="AY84" i="14" s="1"/>
  <c r="AZ84" i="14" s="1"/>
  <c r="AF82" i="14"/>
  <c r="AG82" i="14" s="1"/>
  <c r="AH82" i="14" s="1"/>
  <c r="AI82" i="14" s="1"/>
  <c r="AU82" i="14"/>
  <c r="AV82" i="14" s="1"/>
  <c r="Y84" i="14"/>
  <c r="Z83" i="14"/>
  <c r="BB83" i="14" s="1"/>
  <c r="AB88" i="22" l="1"/>
  <c r="AC87" i="22"/>
  <c r="AD87" i="22" s="1"/>
  <c r="AE87" i="22" s="1"/>
  <c r="AG87" i="22" s="1"/>
  <c r="AH87" i="22" s="1"/>
  <c r="AJ82" i="14"/>
  <c r="AK82" i="14" s="1"/>
  <c r="BH80" i="14"/>
  <c r="BJ80" i="14" s="1"/>
  <c r="BK77" i="14"/>
  <c r="BI78" i="14"/>
  <c r="BD82" i="14"/>
  <c r="BF82" i="14" s="1"/>
  <c r="BG82" i="14" s="1"/>
  <c r="BC83" i="14"/>
  <c r="BD83" i="14" s="1" a="1"/>
  <c r="AA83" i="14"/>
  <c r="AC83" i="14" s="1"/>
  <c r="AE83" i="14" s="1"/>
  <c r="AB83" i="14"/>
  <c r="AD83" i="14" s="1"/>
  <c r="AS86" i="14"/>
  <c r="AT85" i="14"/>
  <c r="AY85" i="14" s="1"/>
  <c r="AZ85" i="14" s="1"/>
  <c r="AF83" i="14"/>
  <c r="AG83" i="14" s="1"/>
  <c r="AH83" i="14" s="1"/>
  <c r="AI83" i="14" s="1"/>
  <c r="AU83" i="14"/>
  <c r="AV83" i="14" s="1"/>
  <c r="Y85" i="14"/>
  <c r="Z84" i="14"/>
  <c r="BB84" i="14" s="1"/>
  <c r="AB89" i="22" l="1"/>
  <c r="AC88" i="22"/>
  <c r="AD88" i="22" s="1"/>
  <c r="AE88" i="22" s="1"/>
  <c r="AG88" i="22" s="1"/>
  <c r="AH88" i="22" s="1"/>
  <c r="AJ83" i="14"/>
  <c r="AK83" i="14" s="1"/>
  <c r="BH81" i="14"/>
  <c r="BJ81" i="14" s="1"/>
  <c r="BK78" i="14"/>
  <c r="BI79" i="14"/>
  <c r="BD83" i="14"/>
  <c r="BF83" i="14" s="1"/>
  <c r="BG83" i="14" s="1"/>
  <c r="BC84" i="14"/>
  <c r="BD84" i="14" s="1" a="1"/>
  <c r="AA84" i="14"/>
  <c r="AC84" i="14" s="1"/>
  <c r="AE84" i="14" s="1"/>
  <c r="AB84" i="14"/>
  <c r="AD84" i="14" s="1"/>
  <c r="AS87" i="14"/>
  <c r="AT86" i="14"/>
  <c r="AY86" i="14" s="1"/>
  <c r="AZ86" i="14" s="1"/>
  <c r="AF84" i="14"/>
  <c r="AG84" i="14" s="1"/>
  <c r="AH84" i="14" s="1"/>
  <c r="AI84" i="14" s="1"/>
  <c r="AU84" i="14"/>
  <c r="AV84" i="14" s="1"/>
  <c r="Y86" i="14"/>
  <c r="Z85" i="14"/>
  <c r="BB85" i="14" s="1"/>
  <c r="AB90" i="22" l="1"/>
  <c r="AC89" i="22"/>
  <c r="AD89" i="22" s="1"/>
  <c r="AE89" i="22" s="1"/>
  <c r="AG89" i="22" s="1"/>
  <c r="AH89" i="22" s="1"/>
  <c r="AJ84" i="14"/>
  <c r="AK84" i="14" s="1"/>
  <c r="BH82" i="14"/>
  <c r="BJ82" i="14" s="1"/>
  <c r="BK79" i="14"/>
  <c r="BI80" i="14"/>
  <c r="BD84" i="14"/>
  <c r="BF84" i="14" s="1"/>
  <c r="BG84" i="14" s="1"/>
  <c r="BC85" i="14"/>
  <c r="BD85" i="14" s="1" a="1"/>
  <c r="AA85" i="14"/>
  <c r="AC85" i="14" s="1"/>
  <c r="AE85" i="14" s="1"/>
  <c r="AB85" i="14"/>
  <c r="AD85" i="14" s="1"/>
  <c r="AS88" i="14"/>
  <c r="AT87" i="14"/>
  <c r="AY87" i="14" s="1"/>
  <c r="AZ87" i="14" s="1"/>
  <c r="AF85" i="14"/>
  <c r="AG85" i="14" s="1"/>
  <c r="AH85" i="14" s="1"/>
  <c r="AI85" i="14" s="1"/>
  <c r="AU85" i="14"/>
  <c r="AV85" i="14" s="1"/>
  <c r="Y87" i="14"/>
  <c r="Z86" i="14"/>
  <c r="BB86" i="14" s="1"/>
  <c r="AB91" i="22" l="1"/>
  <c r="AC90" i="22"/>
  <c r="AD90" i="22" s="1"/>
  <c r="AE90" i="22" s="1"/>
  <c r="AG90" i="22" s="1"/>
  <c r="AH90" i="22" s="1"/>
  <c r="AJ85" i="14"/>
  <c r="AK85" i="14" s="1"/>
  <c r="BH83" i="14"/>
  <c r="BJ83" i="14" s="1"/>
  <c r="BK80" i="14"/>
  <c r="BI81" i="14"/>
  <c r="BD85" i="14"/>
  <c r="BF85" i="14" s="1"/>
  <c r="BG85" i="14" s="1"/>
  <c r="BC86" i="14"/>
  <c r="BD86" i="14" s="1" a="1"/>
  <c r="AA86" i="14"/>
  <c r="AC86" i="14" s="1"/>
  <c r="AE86" i="14" s="1"/>
  <c r="AB86" i="14"/>
  <c r="AD86" i="14" s="1"/>
  <c r="AS89" i="14"/>
  <c r="AT88" i="14"/>
  <c r="AY88" i="14" s="1"/>
  <c r="AZ88" i="14" s="1"/>
  <c r="AF86" i="14"/>
  <c r="AG86" i="14" s="1"/>
  <c r="AH86" i="14" s="1"/>
  <c r="AI86" i="14" s="1"/>
  <c r="AU86" i="14"/>
  <c r="AV86" i="14" s="1"/>
  <c r="Y88" i="14"/>
  <c r="Z87" i="14"/>
  <c r="BB87" i="14" s="1"/>
  <c r="AB92" i="22" l="1"/>
  <c r="AC91" i="22"/>
  <c r="AD91" i="22" s="1"/>
  <c r="AE91" i="22" s="1"/>
  <c r="AG91" i="22" s="1"/>
  <c r="AH91" i="22" s="1"/>
  <c r="AJ86" i="14"/>
  <c r="AK86" i="14" s="1"/>
  <c r="BH84" i="14"/>
  <c r="BJ84" i="14" s="1"/>
  <c r="BK81" i="14"/>
  <c r="BI82" i="14"/>
  <c r="BD86" i="14"/>
  <c r="BF86" i="14" s="1"/>
  <c r="BG86" i="14" s="1"/>
  <c r="BC87" i="14"/>
  <c r="BD87" i="14" s="1" a="1"/>
  <c r="AA87" i="14"/>
  <c r="AC87" i="14" s="1"/>
  <c r="AE87" i="14" s="1"/>
  <c r="AB87" i="14"/>
  <c r="AD87" i="14" s="1"/>
  <c r="AS90" i="14"/>
  <c r="AT89" i="14"/>
  <c r="AY89" i="14" s="1"/>
  <c r="AZ89" i="14" s="1"/>
  <c r="AF87" i="14"/>
  <c r="AG87" i="14" s="1"/>
  <c r="AH87" i="14" s="1"/>
  <c r="AI87" i="14" s="1"/>
  <c r="AU87" i="14"/>
  <c r="AV87" i="14" s="1"/>
  <c r="Y89" i="14"/>
  <c r="Z88" i="14"/>
  <c r="BB88" i="14" s="1"/>
  <c r="AB93" i="22" l="1"/>
  <c r="AC92" i="22"/>
  <c r="AD92" i="22" s="1"/>
  <c r="AE92" i="22" s="1"/>
  <c r="AG92" i="22" s="1"/>
  <c r="AH92" i="22" s="1"/>
  <c r="AJ87" i="14"/>
  <c r="AK87" i="14" s="1"/>
  <c r="BH85" i="14"/>
  <c r="BJ85" i="14" s="1"/>
  <c r="BK82" i="14"/>
  <c r="BI83" i="14"/>
  <c r="BD87" i="14"/>
  <c r="BF87" i="14" s="1"/>
  <c r="BG87" i="14" s="1"/>
  <c r="BC88" i="14"/>
  <c r="BD88" i="14" s="1" a="1"/>
  <c r="AA88" i="14"/>
  <c r="AC88" i="14" s="1"/>
  <c r="AE88" i="14" s="1"/>
  <c r="AB88" i="14"/>
  <c r="AD88" i="14" s="1"/>
  <c r="AS91" i="14"/>
  <c r="AT90" i="14"/>
  <c r="AY90" i="14" s="1"/>
  <c r="AZ90" i="14" s="1"/>
  <c r="AF88" i="14"/>
  <c r="AG88" i="14" s="1"/>
  <c r="AH88" i="14" s="1"/>
  <c r="AI88" i="14" s="1"/>
  <c r="AU88" i="14"/>
  <c r="AV88" i="14" s="1"/>
  <c r="Y90" i="14"/>
  <c r="Z89" i="14"/>
  <c r="BB89" i="14" s="1"/>
  <c r="AB94" i="22" l="1"/>
  <c r="AC93" i="22"/>
  <c r="AD93" i="22" s="1"/>
  <c r="AE93" i="22" s="1"/>
  <c r="AG93" i="22" s="1"/>
  <c r="AH93" i="22" s="1"/>
  <c r="AJ88" i="14"/>
  <c r="AK88" i="14" s="1"/>
  <c r="BH86" i="14"/>
  <c r="BJ86" i="14" s="1"/>
  <c r="BK83" i="14"/>
  <c r="BI84" i="14"/>
  <c r="BD88" i="14"/>
  <c r="BF88" i="14" s="1"/>
  <c r="BG88" i="14" s="1"/>
  <c r="BC89" i="14"/>
  <c r="BD89" i="14" s="1" a="1"/>
  <c r="AA89" i="14"/>
  <c r="AC89" i="14" s="1"/>
  <c r="AE89" i="14" s="1"/>
  <c r="AB89" i="14"/>
  <c r="AD89" i="14" s="1"/>
  <c r="AS92" i="14"/>
  <c r="AT91" i="14"/>
  <c r="AY91" i="14" s="1"/>
  <c r="AZ91" i="14" s="1"/>
  <c r="AF89" i="14"/>
  <c r="AG89" i="14" s="1"/>
  <c r="AH89" i="14" s="1"/>
  <c r="AI89" i="14" s="1"/>
  <c r="AU89" i="14"/>
  <c r="AV89" i="14" s="1"/>
  <c r="Y91" i="14"/>
  <c r="Z90" i="14"/>
  <c r="BB90" i="14" s="1"/>
  <c r="AB95" i="22" l="1"/>
  <c r="AC94" i="22"/>
  <c r="AD94" i="22" s="1"/>
  <c r="AE94" i="22" s="1"/>
  <c r="AG94" i="22" s="1"/>
  <c r="AH94" i="22" s="1"/>
  <c r="AJ89" i="14"/>
  <c r="AK89" i="14" s="1"/>
  <c r="BH87" i="14"/>
  <c r="BJ87" i="14" s="1"/>
  <c r="BK84" i="14"/>
  <c r="BI85" i="14"/>
  <c r="BD89" i="14"/>
  <c r="BF89" i="14" s="1"/>
  <c r="BG89" i="14" s="1"/>
  <c r="BC90" i="14"/>
  <c r="BD90" i="14" s="1" a="1"/>
  <c r="AA90" i="14"/>
  <c r="AC90" i="14" s="1"/>
  <c r="AE90" i="14" s="1"/>
  <c r="AB90" i="14"/>
  <c r="AD90" i="14" s="1"/>
  <c r="AS93" i="14"/>
  <c r="AT92" i="14"/>
  <c r="AY92" i="14" s="1"/>
  <c r="AZ92" i="14" s="1"/>
  <c r="AF90" i="14"/>
  <c r="AG90" i="14" s="1"/>
  <c r="AH90" i="14" s="1"/>
  <c r="AI90" i="14" s="1"/>
  <c r="AU90" i="14"/>
  <c r="AV90" i="14" s="1"/>
  <c r="Y92" i="14"/>
  <c r="Z91" i="14"/>
  <c r="BB91" i="14" s="1"/>
  <c r="AB96" i="22" l="1"/>
  <c r="AC95" i="22"/>
  <c r="AD95" i="22" s="1"/>
  <c r="AE95" i="22" s="1"/>
  <c r="AG95" i="22" s="1"/>
  <c r="AH95" i="22" s="1"/>
  <c r="AJ90" i="14"/>
  <c r="AK90" i="14" s="1"/>
  <c r="BH88" i="14"/>
  <c r="BJ88" i="14" s="1"/>
  <c r="BK85" i="14"/>
  <c r="BI86" i="14"/>
  <c r="BD90" i="14"/>
  <c r="BF90" i="14" s="1"/>
  <c r="BG90" i="14" s="1"/>
  <c r="BC91" i="14"/>
  <c r="BD91" i="14" s="1" a="1"/>
  <c r="AA91" i="14"/>
  <c r="AC91" i="14" s="1"/>
  <c r="AE91" i="14" s="1"/>
  <c r="AB91" i="14"/>
  <c r="AD91" i="14" s="1"/>
  <c r="AS94" i="14"/>
  <c r="AT93" i="14"/>
  <c r="AY93" i="14" s="1"/>
  <c r="AZ93" i="14" s="1"/>
  <c r="AF91" i="14"/>
  <c r="AG91" i="14" s="1"/>
  <c r="AH91" i="14" s="1"/>
  <c r="AI91" i="14" s="1"/>
  <c r="AU91" i="14"/>
  <c r="AV91" i="14" s="1"/>
  <c r="Y93" i="14"/>
  <c r="Z92" i="14"/>
  <c r="BB92" i="14" s="1"/>
  <c r="AB97" i="22" l="1"/>
  <c r="AC96" i="22"/>
  <c r="AD96" i="22" s="1"/>
  <c r="AE96" i="22" s="1"/>
  <c r="AG96" i="22" s="1"/>
  <c r="AH96" i="22" s="1"/>
  <c r="AJ91" i="14"/>
  <c r="AK91" i="14" s="1"/>
  <c r="BH89" i="14"/>
  <c r="BJ89" i="14" s="1"/>
  <c r="BK86" i="14"/>
  <c r="BI87" i="14"/>
  <c r="BD91" i="14"/>
  <c r="BF91" i="14" s="1"/>
  <c r="BG91" i="14" s="1"/>
  <c r="BC92" i="14"/>
  <c r="BD92" i="14" s="1" a="1"/>
  <c r="AA92" i="14"/>
  <c r="AC92" i="14" s="1"/>
  <c r="AE92" i="14" s="1"/>
  <c r="AB92" i="14"/>
  <c r="AD92" i="14" s="1"/>
  <c r="AS95" i="14"/>
  <c r="AT94" i="14"/>
  <c r="AY94" i="14" s="1"/>
  <c r="AZ94" i="14" s="1"/>
  <c r="AF92" i="14"/>
  <c r="AG92" i="14" s="1"/>
  <c r="AH92" i="14" s="1"/>
  <c r="AI92" i="14" s="1"/>
  <c r="AU92" i="14"/>
  <c r="AV92" i="14" s="1"/>
  <c r="Y94" i="14"/>
  <c r="Z93" i="14"/>
  <c r="BB93" i="14" s="1"/>
  <c r="AB98" i="22" l="1"/>
  <c r="AC97" i="22"/>
  <c r="AD97" i="22" s="1"/>
  <c r="AE97" i="22" s="1"/>
  <c r="AG97" i="22" s="1"/>
  <c r="AH97" i="22" s="1"/>
  <c r="AJ92" i="14"/>
  <c r="AK92" i="14" s="1"/>
  <c r="BH90" i="14"/>
  <c r="BJ90" i="14" s="1"/>
  <c r="BK87" i="14"/>
  <c r="BI88" i="14"/>
  <c r="BD92" i="14"/>
  <c r="BF92" i="14" s="1"/>
  <c r="BG92" i="14" s="1"/>
  <c r="BC93" i="14"/>
  <c r="BD93" i="14" s="1" a="1"/>
  <c r="AA93" i="14"/>
  <c r="AC93" i="14" s="1"/>
  <c r="AE93" i="14" s="1"/>
  <c r="AB93" i="14"/>
  <c r="AD93" i="14" s="1"/>
  <c r="AS96" i="14"/>
  <c r="AT95" i="14"/>
  <c r="AY95" i="14" s="1"/>
  <c r="AZ95" i="14" s="1"/>
  <c r="AF93" i="14"/>
  <c r="AG93" i="14" s="1"/>
  <c r="AH93" i="14" s="1"/>
  <c r="AI93" i="14" s="1"/>
  <c r="AU93" i="14"/>
  <c r="AV93" i="14" s="1"/>
  <c r="Y95" i="14"/>
  <c r="Z94" i="14"/>
  <c r="BB94" i="14" s="1"/>
  <c r="AB99" i="22" l="1"/>
  <c r="AC98" i="22"/>
  <c r="AD98" i="22" s="1"/>
  <c r="AE98" i="22" s="1"/>
  <c r="AG98" i="22" s="1"/>
  <c r="AH98" i="22" s="1"/>
  <c r="AJ93" i="14"/>
  <c r="AK93" i="14" s="1"/>
  <c r="BH91" i="14"/>
  <c r="BJ91" i="14" s="1"/>
  <c r="BK88" i="14"/>
  <c r="BI89" i="14"/>
  <c r="BD93" i="14"/>
  <c r="BF93" i="14" s="1"/>
  <c r="BG93" i="14" s="1"/>
  <c r="BC94" i="14"/>
  <c r="BD94" i="14" s="1" a="1"/>
  <c r="AA94" i="14"/>
  <c r="AC94" i="14" s="1"/>
  <c r="AE94" i="14" s="1"/>
  <c r="AB94" i="14"/>
  <c r="AD94" i="14" s="1"/>
  <c r="AS97" i="14"/>
  <c r="AT96" i="14"/>
  <c r="AY96" i="14" s="1"/>
  <c r="AZ96" i="14" s="1"/>
  <c r="AF94" i="14"/>
  <c r="AG94" i="14" s="1"/>
  <c r="AH94" i="14" s="1"/>
  <c r="AI94" i="14" s="1"/>
  <c r="AU94" i="14"/>
  <c r="AV94" i="14" s="1"/>
  <c r="Y96" i="14"/>
  <c r="Z95" i="14"/>
  <c r="BB95" i="14" s="1"/>
  <c r="AB100" i="22" l="1"/>
  <c r="AC99" i="22"/>
  <c r="AD99" i="22" s="1"/>
  <c r="AE99" i="22" s="1"/>
  <c r="AG99" i="22" s="1"/>
  <c r="AH99" i="22" s="1"/>
  <c r="AJ94" i="14"/>
  <c r="AK94" i="14" s="1"/>
  <c r="BH92" i="14"/>
  <c r="BJ92" i="14" s="1"/>
  <c r="BK89" i="14"/>
  <c r="BI90" i="14"/>
  <c r="BD94" i="14"/>
  <c r="BF94" i="14" s="1"/>
  <c r="BG94" i="14" s="1"/>
  <c r="BC95" i="14"/>
  <c r="BD95" i="14" s="1" a="1"/>
  <c r="AA95" i="14"/>
  <c r="AC95" i="14" s="1"/>
  <c r="AE95" i="14" s="1"/>
  <c r="AB95" i="14"/>
  <c r="AD95" i="14" s="1"/>
  <c r="AS98" i="14"/>
  <c r="AT97" i="14"/>
  <c r="AY97" i="14" s="1"/>
  <c r="AZ97" i="14" s="1"/>
  <c r="AF95" i="14"/>
  <c r="AG95" i="14" s="1"/>
  <c r="AH95" i="14" s="1"/>
  <c r="AI95" i="14" s="1"/>
  <c r="AU95" i="14"/>
  <c r="AV95" i="14" s="1"/>
  <c r="Y97" i="14"/>
  <c r="Z96" i="14"/>
  <c r="BB96" i="14" s="1"/>
  <c r="AB101" i="22" l="1"/>
  <c r="AC100" i="22"/>
  <c r="AD100" i="22" s="1"/>
  <c r="AE100" i="22" s="1"/>
  <c r="AG100" i="22" s="1"/>
  <c r="AH100" i="22" s="1"/>
  <c r="AJ95" i="14"/>
  <c r="AK95" i="14" s="1"/>
  <c r="BH93" i="14"/>
  <c r="BJ93" i="14" s="1"/>
  <c r="BK90" i="14"/>
  <c r="BI91" i="14"/>
  <c r="BD95" i="14"/>
  <c r="BF95" i="14" s="1"/>
  <c r="BG95" i="14" s="1"/>
  <c r="BC96" i="14"/>
  <c r="BD96" i="14" s="1" a="1"/>
  <c r="AA96" i="14"/>
  <c r="AC96" i="14" s="1"/>
  <c r="AE96" i="14" s="1"/>
  <c r="AB96" i="14"/>
  <c r="AD96" i="14" s="1"/>
  <c r="AS99" i="14"/>
  <c r="AT98" i="14"/>
  <c r="AY98" i="14" s="1"/>
  <c r="AZ98" i="14" s="1"/>
  <c r="AF96" i="14"/>
  <c r="AG96" i="14" s="1"/>
  <c r="AH96" i="14" s="1"/>
  <c r="AI96" i="14" s="1"/>
  <c r="AU96" i="14"/>
  <c r="AV96" i="14" s="1"/>
  <c r="Y98" i="14"/>
  <c r="Z97" i="14"/>
  <c r="BB97" i="14" s="1"/>
  <c r="AB102" i="22" l="1"/>
  <c r="AC101" i="22"/>
  <c r="AD101" i="22" s="1"/>
  <c r="AE101" i="22" s="1"/>
  <c r="AG101" i="22" s="1"/>
  <c r="AH101" i="22" s="1"/>
  <c r="AJ96" i="14"/>
  <c r="AK96" i="14" s="1"/>
  <c r="BH94" i="14"/>
  <c r="BJ94" i="14" s="1"/>
  <c r="BK91" i="14"/>
  <c r="BI92" i="14"/>
  <c r="BD96" i="14"/>
  <c r="BF96" i="14" s="1"/>
  <c r="BG96" i="14" s="1"/>
  <c r="BC97" i="14"/>
  <c r="BD97" i="14" s="1" a="1"/>
  <c r="AA97" i="14"/>
  <c r="AC97" i="14" s="1"/>
  <c r="AE97" i="14" s="1"/>
  <c r="AB97" i="14"/>
  <c r="AD97" i="14" s="1"/>
  <c r="AS100" i="14"/>
  <c r="AT99" i="14"/>
  <c r="AY99" i="14" s="1"/>
  <c r="AZ99" i="14" s="1"/>
  <c r="AF97" i="14"/>
  <c r="AG97" i="14" s="1"/>
  <c r="AH97" i="14" s="1"/>
  <c r="AI97" i="14" s="1"/>
  <c r="AU97" i="14"/>
  <c r="AV97" i="14" s="1"/>
  <c r="Y99" i="14"/>
  <c r="Z98" i="14"/>
  <c r="BB98" i="14" s="1"/>
  <c r="AJ97" i="14" l="1"/>
  <c r="AK97" i="14" s="1"/>
  <c r="AB103" i="22"/>
  <c r="AC102" i="22"/>
  <c r="AD102" i="22" s="1"/>
  <c r="AE102" i="22" s="1"/>
  <c r="AG102" i="22" s="1"/>
  <c r="AH102" i="22" s="1"/>
  <c r="BH95" i="14"/>
  <c r="BJ95" i="14" s="1"/>
  <c r="BK92" i="14"/>
  <c r="BI93" i="14"/>
  <c r="BD97" i="14"/>
  <c r="BF97" i="14" s="1"/>
  <c r="BG97" i="14" s="1"/>
  <c r="BC98" i="14"/>
  <c r="BD98" i="14" s="1" a="1"/>
  <c r="AA98" i="14"/>
  <c r="AC98" i="14" s="1"/>
  <c r="AE98" i="14" s="1"/>
  <c r="AB98" i="14"/>
  <c r="AD98" i="14" s="1"/>
  <c r="AS101" i="14"/>
  <c r="AT100" i="14"/>
  <c r="AY100" i="14" s="1"/>
  <c r="AZ100" i="14" s="1"/>
  <c r="AF98" i="14"/>
  <c r="AG98" i="14" s="1"/>
  <c r="AH98" i="14" s="1"/>
  <c r="AI98" i="14" s="1"/>
  <c r="AU98" i="14"/>
  <c r="AV98" i="14" s="1"/>
  <c r="Y100" i="14"/>
  <c r="Z99" i="14"/>
  <c r="BB99" i="14" s="1"/>
  <c r="AJ98" i="14" l="1"/>
  <c r="AK98" i="14" s="1"/>
  <c r="AB104" i="22"/>
  <c r="AC103" i="22"/>
  <c r="AD103" i="22" s="1"/>
  <c r="AE103" i="22" s="1"/>
  <c r="AG103" i="22" s="1"/>
  <c r="AH103" i="22" s="1"/>
  <c r="BH96" i="14"/>
  <c r="BJ96" i="14" s="1"/>
  <c r="BK93" i="14"/>
  <c r="BI94" i="14"/>
  <c r="BD98" i="14"/>
  <c r="BF98" i="14" s="1"/>
  <c r="BG98" i="14" s="1"/>
  <c r="BC99" i="14"/>
  <c r="BD99" i="14" s="1" a="1"/>
  <c r="AA99" i="14"/>
  <c r="AC99" i="14" s="1"/>
  <c r="AE99" i="14" s="1"/>
  <c r="AB99" i="14"/>
  <c r="AD99" i="14" s="1"/>
  <c r="AS102" i="14"/>
  <c r="AT101" i="14"/>
  <c r="AY101" i="14" s="1"/>
  <c r="AZ101" i="14" s="1"/>
  <c r="AF99" i="14"/>
  <c r="AG99" i="14" s="1"/>
  <c r="AH99" i="14" s="1"/>
  <c r="AI99" i="14" s="1"/>
  <c r="AU99" i="14"/>
  <c r="AV99" i="14" s="1"/>
  <c r="Y101" i="14"/>
  <c r="Z100" i="14"/>
  <c r="BB100" i="14" s="1"/>
  <c r="AJ99" i="14" l="1"/>
  <c r="AK99" i="14" s="1"/>
  <c r="AB105" i="22"/>
  <c r="AC104" i="22"/>
  <c r="AD104" i="22" s="1"/>
  <c r="AE104" i="22" s="1"/>
  <c r="AG104" i="22" s="1"/>
  <c r="AH104" i="22" s="1"/>
  <c r="BH97" i="14"/>
  <c r="BJ97" i="14" s="1"/>
  <c r="BK94" i="14"/>
  <c r="BI95" i="14"/>
  <c r="BD99" i="14"/>
  <c r="BF99" i="14" s="1"/>
  <c r="BG99" i="14" s="1"/>
  <c r="BC100" i="14"/>
  <c r="BD100" i="14" s="1" a="1"/>
  <c r="AA100" i="14"/>
  <c r="AC100" i="14" s="1"/>
  <c r="AE100" i="14" s="1"/>
  <c r="AB100" i="14"/>
  <c r="AD100" i="14" s="1"/>
  <c r="AS103" i="14"/>
  <c r="AT102" i="14"/>
  <c r="AY102" i="14" s="1"/>
  <c r="AZ102" i="14" s="1"/>
  <c r="AF100" i="14"/>
  <c r="AG100" i="14" s="1"/>
  <c r="AH100" i="14" s="1"/>
  <c r="AI100" i="14" s="1"/>
  <c r="AU100" i="14"/>
  <c r="AV100" i="14" s="1"/>
  <c r="Y102" i="14"/>
  <c r="Z101" i="14"/>
  <c r="BB101" i="14" s="1"/>
  <c r="AJ100" i="14" l="1"/>
  <c r="AK100" i="14" s="1"/>
  <c r="AC105" i="22"/>
  <c r="AD105" i="22" s="1"/>
  <c r="AE105" i="22" s="1"/>
  <c r="AG105" i="22" s="1"/>
  <c r="AH105" i="22" s="1"/>
  <c r="AB106" i="22"/>
  <c r="BH98" i="14"/>
  <c r="BJ98" i="14" s="1"/>
  <c r="BK95" i="14"/>
  <c r="BI96" i="14"/>
  <c r="BD100" i="14"/>
  <c r="BF100" i="14" s="1"/>
  <c r="BG100" i="14" s="1"/>
  <c r="BC101" i="14"/>
  <c r="BD101" i="14" s="1" a="1"/>
  <c r="AA101" i="14"/>
  <c r="AC101" i="14" s="1"/>
  <c r="AE101" i="14" s="1"/>
  <c r="AB101" i="14"/>
  <c r="AD101" i="14" s="1"/>
  <c r="AS104" i="14"/>
  <c r="AT103" i="14"/>
  <c r="AY103" i="14" s="1"/>
  <c r="AZ103" i="14" s="1"/>
  <c r="AF101" i="14"/>
  <c r="AG101" i="14" s="1"/>
  <c r="AH101" i="14" s="1"/>
  <c r="AI101" i="14" s="1"/>
  <c r="AU101" i="14"/>
  <c r="AV101" i="14" s="1"/>
  <c r="Y103" i="14"/>
  <c r="Z102" i="14"/>
  <c r="BB102" i="14" s="1"/>
  <c r="AJ101" i="14" l="1"/>
  <c r="AK101" i="14" s="1"/>
  <c r="AB107" i="22"/>
  <c r="AC106" i="22"/>
  <c r="AD106" i="22" s="1"/>
  <c r="AE106" i="22" s="1"/>
  <c r="AG106" i="22" s="1"/>
  <c r="AH106" i="22" s="1"/>
  <c r="BH99" i="14"/>
  <c r="BJ99" i="14" s="1"/>
  <c r="BK96" i="14"/>
  <c r="BI97" i="14"/>
  <c r="BD101" i="14"/>
  <c r="BF101" i="14" s="1"/>
  <c r="BG101" i="14" s="1"/>
  <c r="BC102" i="14"/>
  <c r="BD102" i="14" s="1" a="1"/>
  <c r="AA102" i="14"/>
  <c r="AC102" i="14" s="1"/>
  <c r="AE102" i="14" s="1"/>
  <c r="AB102" i="14"/>
  <c r="AD102" i="14" s="1"/>
  <c r="AS105" i="14"/>
  <c r="AT104" i="14"/>
  <c r="AY104" i="14" s="1"/>
  <c r="AZ104" i="14" s="1"/>
  <c r="AF102" i="14"/>
  <c r="AG102" i="14" s="1"/>
  <c r="AH102" i="14" s="1"/>
  <c r="AI102" i="14" s="1"/>
  <c r="AU102" i="14"/>
  <c r="AV102" i="14" s="1"/>
  <c r="Y104" i="14"/>
  <c r="Z103" i="14"/>
  <c r="BB103" i="14" s="1"/>
  <c r="AJ102" i="14" l="1"/>
  <c r="AK102" i="14" s="1"/>
  <c r="AB108" i="22"/>
  <c r="AC107" i="22"/>
  <c r="AD107" i="22" s="1"/>
  <c r="AE107" i="22" s="1"/>
  <c r="AG107" i="22" s="1"/>
  <c r="AH107" i="22" s="1"/>
  <c r="BH100" i="14"/>
  <c r="BJ100" i="14" s="1"/>
  <c r="BK97" i="14"/>
  <c r="BI98" i="14"/>
  <c r="BD102" i="14"/>
  <c r="BF102" i="14" s="1"/>
  <c r="BG102" i="14" s="1"/>
  <c r="BC103" i="14"/>
  <c r="BD103" i="14" s="1" a="1"/>
  <c r="AA103" i="14"/>
  <c r="AC103" i="14" s="1"/>
  <c r="AE103" i="14" s="1"/>
  <c r="AB103" i="14"/>
  <c r="AD103" i="14" s="1"/>
  <c r="AS106" i="14"/>
  <c r="AT105" i="14"/>
  <c r="AY105" i="14" s="1"/>
  <c r="AZ105" i="14" s="1"/>
  <c r="AF103" i="14"/>
  <c r="AG103" i="14" s="1"/>
  <c r="AH103" i="14" s="1"/>
  <c r="AI103" i="14" s="1"/>
  <c r="AJ103" i="14" s="1"/>
  <c r="AK103" i="14" s="1"/>
  <c r="AU103" i="14"/>
  <c r="AV103" i="14" s="1"/>
  <c r="Y105" i="14"/>
  <c r="Z104" i="14"/>
  <c r="BB104" i="14" s="1"/>
  <c r="AB109" i="22" l="1"/>
  <c r="AC108" i="22"/>
  <c r="AD108" i="22" s="1"/>
  <c r="AE108" i="22" s="1"/>
  <c r="AG108" i="22" s="1"/>
  <c r="AH108" i="22" s="1"/>
  <c r="BH101" i="14"/>
  <c r="BJ101" i="14" s="1"/>
  <c r="BK98" i="14"/>
  <c r="BI99" i="14"/>
  <c r="BD103" i="14"/>
  <c r="BF103" i="14" s="1"/>
  <c r="BG103" i="14" s="1"/>
  <c r="BC104" i="14"/>
  <c r="BD104" i="14" s="1" a="1"/>
  <c r="AA104" i="14"/>
  <c r="AC104" i="14" s="1"/>
  <c r="AE104" i="14" s="1"/>
  <c r="AB104" i="14"/>
  <c r="AD104" i="14" s="1"/>
  <c r="AS107" i="14"/>
  <c r="AT106" i="14"/>
  <c r="AY106" i="14" s="1"/>
  <c r="AZ106" i="14" s="1"/>
  <c r="AF104" i="14"/>
  <c r="AG104" i="14" s="1"/>
  <c r="AH104" i="14" s="1"/>
  <c r="AI104" i="14" s="1"/>
  <c r="AJ104" i="14" s="1"/>
  <c r="AK104" i="14" s="1"/>
  <c r="AU104" i="14"/>
  <c r="AV104" i="14" s="1"/>
  <c r="Y106" i="14"/>
  <c r="Z105" i="14"/>
  <c r="BB105" i="14" s="1"/>
  <c r="AB110" i="22" l="1"/>
  <c r="AC109" i="22"/>
  <c r="AD109" i="22" s="1"/>
  <c r="AE109" i="22" s="1"/>
  <c r="AG109" i="22" s="1"/>
  <c r="AH109" i="22" s="1"/>
  <c r="BH102" i="14"/>
  <c r="BJ102" i="14" s="1"/>
  <c r="BK99" i="14"/>
  <c r="BI100" i="14"/>
  <c r="BD104" i="14"/>
  <c r="BF104" i="14" s="1"/>
  <c r="BG104" i="14" s="1"/>
  <c r="BC105" i="14"/>
  <c r="BD105" i="14" s="1" a="1"/>
  <c r="AA105" i="14"/>
  <c r="AC105" i="14" s="1"/>
  <c r="AE105" i="14" s="1"/>
  <c r="AB105" i="14"/>
  <c r="AD105" i="14" s="1"/>
  <c r="AS108" i="14"/>
  <c r="AT107" i="14"/>
  <c r="AY107" i="14" s="1"/>
  <c r="AZ107" i="14" s="1"/>
  <c r="AF105" i="14"/>
  <c r="AG105" i="14" s="1"/>
  <c r="AH105" i="14" s="1"/>
  <c r="AI105" i="14" s="1"/>
  <c r="AJ105" i="14" s="1"/>
  <c r="AK105" i="14" s="1"/>
  <c r="AU105" i="14"/>
  <c r="AV105" i="14" s="1"/>
  <c r="Y107" i="14"/>
  <c r="Z106" i="14"/>
  <c r="BB106" i="14" s="1"/>
  <c r="AB111" i="22" l="1"/>
  <c r="AC110" i="22"/>
  <c r="AD110" i="22" s="1"/>
  <c r="AE110" i="22" s="1"/>
  <c r="AG110" i="22" s="1"/>
  <c r="AH110" i="22" s="1"/>
  <c r="BH103" i="14"/>
  <c r="BJ103" i="14" s="1"/>
  <c r="BK100" i="14"/>
  <c r="BI101" i="14"/>
  <c r="BD105" i="14"/>
  <c r="BF105" i="14" s="1"/>
  <c r="BG105" i="14" s="1"/>
  <c r="BC106" i="14"/>
  <c r="BD106" i="14" s="1" a="1"/>
  <c r="AA106" i="14"/>
  <c r="AC106" i="14" s="1"/>
  <c r="AE106" i="14" s="1"/>
  <c r="AB106" i="14"/>
  <c r="AD106" i="14" s="1"/>
  <c r="AS109" i="14"/>
  <c r="AT108" i="14"/>
  <c r="AY108" i="14" s="1"/>
  <c r="AZ108" i="14" s="1"/>
  <c r="AF106" i="14"/>
  <c r="AG106" i="14" s="1"/>
  <c r="AH106" i="14" s="1"/>
  <c r="AI106" i="14" s="1"/>
  <c r="AJ106" i="14" s="1"/>
  <c r="AK106" i="14" s="1"/>
  <c r="AU106" i="14"/>
  <c r="AV106" i="14" s="1"/>
  <c r="Y108" i="14"/>
  <c r="Z107" i="14"/>
  <c r="BB107" i="14" s="1"/>
  <c r="AB112" i="22" l="1"/>
  <c r="AC111" i="22"/>
  <c r="AD111" i="22" s="1"/>
  <c r="AE111" i="22" s="1"/>
  <c r="AG111" i="22" s="1"/>
  <c r="AH111" i="22" s="1"/>
  <c r="BH104" i="14"/>
  <c r="BJ104" i="14" s="1"/>
  <c r="BK101" i="14"/>
  <c r="BI102" i="14"/>
  <c r="BD106" i="14"/>
  <c r="BF106" i="14" s="1"/>
  <c r="BG106" i="14" s="1"/>
  <c r="BC107" i="14"/>
  <c r="BD107" i="14" s="1" a="1"/>
  <c r="AA107" i="14"/>
  <c r="AC107" i="14" s="1"/>
  <c r="AE107" i="14" s="1"/>
  <c r="AB107" i="14"/>
  <c r="AD107" i="14" s="1"/>
  <c r="AS110" i="14"/>
  <c r="AT109" i="14"/>
  <c r="AY109" i="14" s="1"/>
  <c r="AZ109" i="14" s="1"/>
  <c r="AF107" i="14"/>
  <c r="AG107" i="14" s="1"/>
  <c r="AH107" i="14" s="1"/>
  <c r="AI107" i="14" s="1"/>
  <c r="AJ107" i="14" s="1"/>
  <c r="AK107" i="14" s="1"/>
  <c r="AU107" i="14"/>
  <c r="AV107" i="14" s="1"/>
  <c r="Y109" i="14"/>
  <c r="Z108" i="14"/>
  <c r="BB108" i="14" s="1"/>
  <c r="AB113" i="22" l="1"/>
  <c r="AC112" i="22"/>
  <c r="AD112" i="22" s="1"/>
  <c r="AE112" i="22" s="1"/>
  <c r="AG112" i="22" s="1"/>
  <c r="AH112" i="22" s="1"/>
  <c r="BH105" i="14"/>
  <c r="BJ105" i="14" s="1"/>
  <c r="BK102" i="14"/>
  <c r="BI103" i="14"/>
  <c r="BD107" i="14"/>
  <c r="BF107" i="14" s="1"/>
  <c r="BG107" i="14" s="1"/>
  <c r="BC108" i="14"/>
  <c r="BD108" i="14" s="1" a="1"/>
  <c r="AA108" i="14"/>
  <c r="AC108" i="14" s="1"/>
  <c r="AE108" i="14" s="1"/>
  <c r="AB108" i="14"/>
  <c r="AD108" i="14" s="1"/>
  <c r="AS111" i="14"/>
  <c r="AT110" i="14"/>
  <c r="AY110" i="14" s="1"/>
  <c r="AZ110" i="14" s="1"/>
  <c r="AF108" i="14"/>
  <c r="AG108" i="14" s="1"/>
  <c r="AH108" i="14" s="1"/>
  <c r="AI108" i="14" s="1"/>
  <c r="AJ108" i="14" s="1"/>
  <c r="AK108" i="14" s="1"/>
  <c r="AU108" i="14"/>
  <c r="AV108" i="14" s="1"/>
  <c r="Y110" i="14"/>
  <c r="Z109" i="14"/>
  <c r="BB109" i="14" s="1"/>
  <c r="AB114" i="22" l="1"/>
  <c r="AC113" i="22"/>
  <c r="AD113" i="22" s="1"/>
  <c r="AE113" i="22" s="1"/>
  <c r="AG113" i="22" s="1"/>
  <c r="AH113" i="22" s="1"/>
  <c r="BH106" i="14"/>
  <c r="BJ106" i="14" s="1"/>
  <c r="BK103" i="14"/>
  <c r="BI104" i="14"/>
  <c r="BD108" i="14"/>
  <c r="BF108" i="14" s="1"/>
  <c r="BG108" i="14" s="1"/>
  <c r="BC109" i="14"/>
  <c r="BD109" i="14" s="1" a="1"/>
  <c r="AA109" i="14"/>
  <c r="AC109" i="14" s="1"/>
  <c r="AE109" i="14" s="1"/>
  <c r="AB109" i="14"/>
  <c r="AD109" i="14" s="1"/>
  <c r="AS112" i="14"/>
  <c r="AT111" i="14"/>
  <c r="AY111" i="14" s="1"/>
  <c r="AZ111" i="14" s="1"/>
  <c r="AF109" i="14"/>
  <c r="AG109" i="14" s="1"/>
  <c r="AH109" i="14" s="1"/>
  <c r="AI109" i="14" s="1"/>
  <c r="AJ109" i="14" s="1"/>
  <c r="AK109" i="14" s="1"/>
  <c r="AU109" i="14"/>
  <c r="AV109" i="14" s="1"/>
  <c r="Y111" i="14"/>
  <c r="Z110" i="14"/>
  <c r="BB110" i="14" s="1"/>
  <c r="AB115" i="22" l="1"/>
  <c r="AC114" i="22"/>
  <c r="AD114" i="22" s="1"/>
  <c r="AE114" i="22" s="1"/>
  <c r="AG114" i="22" s="1"/>
  <c r="AH114" i="22" s="1"/>
  <c r="BH107" i="14"/>
  <c r="BJ107" i="14" s="1"/>
  <c r="BK104" i="14"/>
  <c r="BI105" i="14"/>
  <c r="BD109" i="14"/>
  <c r="BF109" i="14" s="1"/>
  <c r="BG109" i="14" s="1"/>
  <c r="BC110" i="14"/>
  <c r="BD110" i="14" s="1" a="1"/>
  <c r="AA110" i="14"/>
  <c r="AC110" i="14" s="1"/>
  <c r="AE110" i="14" s="1"/>
  <c r="AB110" i="14"/>
  <c r="AD110" i="14" s="1"/>
  <c r="AS113" i="14"/>
  <c r="AT112" i="14"/>
  <c r="AY112" i="14" s="1"/>
  <c r="AZ112" i="14" s="1"/>
  <c r="AF110" i="14"/>
  <c r="AG110" i="14" s="1"/>
  <c r="AH110" i="14" s="1"/>
  <c r="AI110" i="14" s="1"/>
  <c r="AJ110" i="14" s="1"/>
  <c r="AK110" i="14" s="1"/>
  <c r="AU110" i="14"/>
  <c r="AV110" i="14" s="1"/>
  <c r="Y112" i="14"/>
  <c r="Z111" i="14"/>
  <c r="BB111" i="14" s="1"/>
  <c r="AB116" i="22" l="1"/>
  <c r="AC115" i="22"/>
  <c r="AD115" i="22" s="1"/>
  <c r="AE115" i="22" s="1"/>
  <c r="AG115" i="22" s="1"/>
  <c r="AH115" i="22" s="1"/>
  <c r="BH108" i="14"/>
  <c r="BJ108" i="14" s="1"/>
  <c r="BK105" i="14"/>
  <c r="BI106" i="14"/>
  <c r="BD110" i="14"/>
  <c r="BF110" i="14" s="1"/>
  <c r="BG110" i="14" s="1"/>
  <c r="BC111" i="14"/>
  <c r="BD111" i="14" s="1" a="1"/>
  <c r="AA111" i="14"/>
  <c r="AC111" i="14" s="1"/>
  <c r="AE111" i="14" s="1"/>
  <c r="AB111" i="14"/>
  <c r="AD111" i="14" s="1"/>
  <c r="AS114" i="14"/>
  <c r="AT113" i="14"/>
  <c r="AY113" i="14" s="1"/>
  <c r="AZ113" i="14" s="1"/>
  <c r="AF111" i="14"/>
  <c r="AG111" i="14" s="1"/>
  <c r="AH111" i="14" s="1"/>
  <c r="AI111" i="14" s="1"/>
  <c r="AJ111" i="14" s="1"/>
  <c r="AK111" i="14" s="1"/>
  <c r="AU111" i="14"/>
  <c r="AV111" i="14" s="1"/>
  <c r="Y113" i="14"/>
  <c r="Z112" i="14"/>
  <c r="BB112" i="14" s="1"/>
  <c r="AB117" i="22" l="1"/>
  <c r="AC116" i="22"/>
  <c r="AD116" i="22" s="1"/>
  <c r="AE116" i="22" s="1"/>
  <c r="AG116" i="22" s="1"/>
  <c r="AH116" i="22" s="1"/>
  <c r="BH109" i="14"/>
  <c r="BJ109" i="14" s="1"/>
  <c r="BK106" i="14"/>
  <c r="BI107" i="14"/>
  <c r="BD111" i="14"/>
  <c r="BF111" i="14" s="1"/>
  <c r="BG111" i="14" s="1"/>
  <c r="BC112" i="14"/>
  <c r="BD112" i="14" s="1" a="1"/>
  <c r="AA112" i="14"/>
  <c r="AC112" i="14" s="1"/>
  <c r="AE112" i="14" s="1"/>
  <c r="AB112" i="14"/>
  <c r="AD112" i="14" s="1"/>
  <c r="AS115" i="14"/>
  <c r="AT114" i="14"/>
  <c r="AY114" i="14" s="1"/>
  <c r="AZ114" i="14" s="1"/>
  <c r="AF112" i="14"/>
  <c r="AG112" i="14" s="1"/>
  <c r="AH112" i="14" s="1"/>
  <c r="AI112" i="14" s="1"/>
  <c r="AJ112" i="14" s="1"/>
  <c r="AK112" i="14" s="1"/>
  <c r="AU112" i="14"/>
  <c r="AV112" i="14" s="1"/>
  <c r="Y114" i="14"/>
  <c r="Z113" i="14"/>
  <c r="BB113" i="14" s="1"/>
  <c r="AB118" i="22" l="1"/>
  <c r="AC117" i="22"/>
  <c r="AD117" i="22" s="1"/>
  <c r="AE117" i="22" s="1"/>
  <c r="AG117" i="22" s="1"/>
  <c r="AH117" i="22" s="1"/>
  <c r="BH110" i="14"/>
  <c r="BJ110" i="14" s="1"/>
  <c r="BK107" i="14"/>
  <c r="BI108" i="14"/>
  <c r="BD112" i="14"/>
  <c r="BF112" i="14" s="1"/>
  <c r="BG112" i="14" s="1"/>
  <c r="BC113" i="14"/>
  <c r="BD113" i="14" s="1" a="1"/>
  <c r="AA113" i="14"/>
  <c r="AC113" i="14" s="1"/>
  <c r="AE113" i="14" s="1"/>
  <c r="AB113" i="14"/>
  <c r="AD113" i="14" s="1"/>
  <c r="AS116" i="14"/>
  <c r="AT115" i="14"/>
  <c r="AY115" i="14" s="1"/>
  <c r="AZ115" i="14" s="1"/>
  <c r="AF113" i="14"/>
  <c r="AG113" i="14" s="1"/>
  <c r="AH113" i="14" s="1"/>
  <c r="AI113" i="14" s="1"/>
  <c r="AJ113" i="14" s="1"/>
  <c r="AK113" i="14" s="1"/>
  <c r="AU113" i="14"/>
  <c r="AV113" i="14" s="1"/>
  <c r="Y115" i="14"/>
  <c r="Z114" i="14"/>
  <c r="BB114" i="14" s="1"/>
  <c r="AB119" i="22" l="1"/>
  <c r="AC118" i="22"/>
  <c r="AD118" i="22" s="1"/>
  <c r="AE118" i="22" s="1"/>
  <c r="AG118" i="22" s="1"/>
  <c r="AH118" i="22" s="1"/>
  <c r="BH111" i="14"/>
  <c r="BJ111" i="14" s="1"/>
  <c r="BK108" i="14"/>
  <c r="BI109" i="14"/>
  <c r="BD113" i="14"/>
  <c r="BF113" i="14" s="1"/>
  <c r="BG113" i="14" s="1"/>
  <c r="BC114" i="14"/>
  <c r="BD114" i="14" s="1" a="1"/>
  <c r="AA114" i="14"/>
  <c r="AC114" i="14" s="1"/>
  <c r="AE114" i="14" s="1"/>
  <c r="AB114" i="14"/>
  <c r="AD114" i="14" s="1"/>
  <c r="AS117" i="14"/>
  <c r="AT116" i="14"/>
  <c r="AY116" i="14" s="1"/>
  <c r="AZ116" i="14" s="1"/>
  <c r="AF114" i="14"/>
  <c r="AG114" i="14" s="1"/>
  <c r="AH114" i="14" s="1"/>
  <c r="AI114" i="14" s="1"/>
  <c r="AJ114" i="14" s="1"/>
  <c r="AK114" i="14" s="1"/>
  <c r="AU114" i="14"/>
  <c r="AV114" i="14" s="1"/>
  <c r="Y116" i="14"/>
  <c r="Z115" i="14"/>
  <c r="BB115" i="14" s="1"/>
  <c r="AB120" i="22" l="1"/>
  <c r="AC119" i="22"/>
  <c r="AD119" i="22" s="1"/>
  <c r="AE119" i="22" s="1"/>
  <c r="AG119" i="22" s="1"/>
  <c r="AH119" i="22" s="1"/>
  <c r="BH112" i="14"/>
  <c r="BJ112" i="14" s="1"/>
  <c r="BK109" i="14"/>
  <c r="BI110" i="14"/>
  <c r="BD114" i="14"/>
  <c r="BF114" i="14" s="1"/>
  <c r="BG114" i="14" s="1"/>
  <c r="BC115" i="14"/>
  <c r="BD115" i="14" s="1" a="1"/>
  <c r="AA115" i="14"/>
  <c r="AC115" i="14" s="1"/>
  <c r="AE115" i="14" s="1"/>
  <c r="AB115" i="14"/>
  <c r="AD115" i="14" s="1"/>
  <c r="AS118" i="14"/>
  <c r="AT117" i="14"/>
  <c r="AY117" i="14" s="1"/>
  <c r="AZ117" i="14" s="1"/>
  <c r="AF115" i="14"/>
  <c r="AG115" i="14" s="1"/>
  <c r="AH115" i="14" s="1"/>
  <c r="AI115" i="14" s="1"/>
  <c r="AJ115" i="14" s="1"/>
  <c r="AK115" i="14" s="1"/>
  <c r="AU115" i="14"/>
  <c r="AV115" i="14" s="1"/>
  <c r="Y117" i="14"/>
  <c r="Z116" i="14"/>
  <c r="BB116" i="14" s="1"/>
  <c r="AB121" i="22" l="1"/>
  <c r="AC120" i="22"/>
  <c r="AD120" i="22" s="1"/>
  <c r="AE120" i="22" s="1"/>
  <c r="AG120" i="22" s="1"/>
  <c r="AH120" i="22" s="1"/>
  <c r="BH113" i="14"/>
  <c r="BJ113" i="14" s="1"/>
  <c r="BK110" i="14"/>
  <c r="BI111" i="14"/>
  <c r="BD115" i="14"/>
  <c r="BF115" i="14" s="1"/>
  <c r="BG115" i="14" s="1"/>
  <c r="BC116" i="14"/>
  <c r="BD116" i="14" s="1" a="1"/>
  <c r="AA116" i="14"/>
  <c r="AC116" i="14" s="1"/>
  <c r="AE116" i="14" s="1"/>
  <c r="AB116" i="14"/>
  <c r="AD116" i="14" s="1"/>
  <c r="AS119" i="14"/>
  <c r="AT118" i="14"/>
  <c r="AY118" i="14" s="1"/>
  <c r="AZ118" i="14" s="1"/>
  <c r="AF116" i="14"/>
  <c r="AG116" i="14" s="1"/>
  <c r="AH116" i="14" s="1"/>
  <c r="AI116" i="14" s="1"/>
  <c r="AJ116" i="14" s="1"/>
  <c r="AK116" i="14" s="1"/>
  <c r="AU116" i="14"/>
  <c r="AV116" i="14" s="1"/>
  <c r="Y118" i="14"/>
  <c r="Z117" i="14"/>
  <c r="BB117" i="14" s="1"/>
  <c r="AB122" i="22" l="1"/>
  <c r="AC121" i="22"/>
  <c r="AD121" i="22" s="1"/>
  <c r="AE121" i="22" s="1"/>
  <c r="AG121" i="22" s="1"/>
  <c r="AH121" i="22" s="1"/>
  <c r="BH114" i="14"/>
  <c r="BJ114" i="14" s="1"/>
  <c r="BK111" i="14"/>
  <c r="BI112" i="14"/>
  <c r="BD116" i="14"/>
  <c r="BF116" i="14" s="1"/>
  <c r="BG116" i="14" s="1"/>
  <c r="BC117" i="14"/>
  <c r="BD117" i="14" s="1" a="1"/>
  <c r="AA117" i="14"/>
  <c r="AC117" i="14" s="1"/>
  <c r="AE117" i="14" s="1"/>
  <c r="AB117" i="14"/>
  <c r="AD117" i="14" s="1"/>
  <c r="AS120" i="14"/>
  <c r="AT119" i="14"/>
  <c r="AY119" i="14" s="1"/>
  <c r="AZ119" i="14" s="1"/>
  <c r="AF117" i="14"/>
  <c r="AG117" i="14" s="1"/>
  <c r="AH117" i="14" s="1"/>
  <c r="AI117" i="14" s="1"/>
  <c r="AJ117" i="14" s="1"/>
  <c r="AK117" i="14" s="1"/>
  <c r="AU117" i="14"/>
  <c r="AV117" i="14" s="1"/>
  <c r="Y119" i="14"/>
  <c r="Z118" i="14"/>
  <c r="BB118" i="14" s="1"/>
  <c r="AB123" i="22" l="1"/>
  <c r="AC122" i="22"/>
  <c r="AD122" i="22" s="1"/>
  <c r="AE122" i="22" s="1"/>
  <c r="AG122" i="22" s="1"/>
  <c r="AH122" i="22" s="1"/>
  <c r="BH115" i="14"/>
  <c r="BJ115" i="14" s="1"/>
  <c r="BK112" i="14"/>
  <c r="BI113" i="14"/>
  <c r="BD117" i="14"/>
  <c r="BF117" i="14" s="1"/>
  <c r="BG117" i="14" s="1"/>
  <c r="BC118" i="14"/>
  <c r="BD118" i="14" s="1" a="1"/>
  <c r="AA118" i="14"/>
  <c r="AC118" i="14" s="1"/>
  <c r="AE118" i="14" s="1"/>
  <c r="AB118" i="14"/>
  <c r="AD118" i="14" s="1"/>
  <c r="AS121" i="14"/>
  <c r="AT120" i="14"/>
  <c r="AY120" i="14" s="1"/>
  <c r="AZ120" i="14" s="1"/>
  <c r="AF118" i="14"/>
  <c r="AG118" i="14" s="1"/>
  <c r="AH118" i="14" s="1"/>
  <c r="AI118" i="14" s="1"/>
  <c r="AJ118" i="14" s="1"/>
  <c r="AK118" i="14" s="1"/>
  <c r="AU118" i="14"/>
  <c r="AV118" i="14" s="1"/>
  <c r="Y120" i="14"/>
  <c r="Z119" i="14"/>
  <c r="BB119" i="14" s="1"/>
  <c r="AB124" i="22" l="1"/>
  <c r="AC123" i="22"/>
  <c r="AD123" i="22" s="1"/>
  <c r="AE123" i="22" s="1"/>
  <c r="AG123" i="22" s="1"/>
  <c r="AH123" i="22" s="1"/>
  <c r="BH116" i="14"/>
  <c r="BJ116" i="14" s="1"/>
  <c r="BK113" i="14"/>
  <c r="BI114" i="14"/>
  <c r="BD118" i="14"/>
  <c r="BF118" i="14" s="1"/>
  <c r="BG118" i="14" s="1"/>
  <c r="BC119" i="14"/>
  <c r="BD119" i="14" s="1" a="1"/>
  <c r="AA119" i="14"/>
  <c r="AC119" i="14" s="1"/>
  <c r="AE119" i="14" s="1"/>
  <c r="AB119" i="14"/>
  <c r="AD119" i="14" s="1"/>
  <c r="AS122" i="14"/>
  <c r="AT121" i="14"/>
  <c r="AY121" i="14" s="1"/>
  <c r="AZ121" i="14" s="1"/>
  <c r="AF119" i="14"/>
  <c r="AG119" i="14" s="1"/>
  <c r="AH119" i="14" s="1"/>
  <c r="AI119" i="14" s="1"/>
  <c r="AJ119" i="14" s="1"/>
  <c r="AK119" i="14" s="1"/>
  <c r="AU119" i="14"/>
  <c r="AV119" i="14" s="1"/>
  <c r="Y121" i="14"/>
  <c r="Z120" i="14"/>
  <c r="BB120" i="14" s="1"/>
  <c r="AB125" i="22" l="1"/>
  <c r="AC124" i="22"/>
  <c r="AD124" i="22" s="1"/>
  <c r="AE124" i="22" s="1"/>
  <c r="AG124" i="22" s="1"/>
  <c r="AH124" i="22" s="1"/>
  <c r="BH117" i="14"/>
  <c r="BJ117" i="14" s="1"/>
  <c r="BK114" i="14"/>
  <c r="BI115" i="14"/>
  <c r="BD119" i="14"/>
  <c r="BF119" i="14" s="1"/>
  <c r="BG119" i="14" s="1"/>
  <c r="BC120" i="14"/>
  <c r="BD120" i="14" s="1" a="1"/>
  <c r="AA120" i="14"/>
  <c r="AC120" i="14" s="1"/>
  <c r="AE120" i="14" s="1"/>
  <c r="AB120" i="14"/>
  <c r="AD120" i="14" s="1"/>
  <c r="AS123" i="14"/>
  <c r="AT122" i="14"/>
  <c r="AY122" i="14" s="1"/>
  <c r="AZ122" i="14" s="1"/>
  <c r="AF120" i="14"/>
  <c r="AG120" i="14" s="1"/>
  <c r="AH120" i="14" s="1"/>
  <c r="AI120" i="14" s="1"/>
  <c r="AJ120" i="14" s="1"/>
  <c r="AK120" i="14" s="1"/>
  <c r="AU120" i="14"/>
  <c r="AV120" i="14" s="1"/>
  <c r="Y122" i="14"/>
  <c r="Z121" i="14"/>
  <c r="BB121" i="14" s="1"/>
  <c r="AB126" i="22" l="1"/>
  <c r="AC125" i="22"/>
  <c r="AD125" i="22" s="1"/>
  <c r="AE125" i="22" s="1"/>
  <c r="AG125" i="22" s="1"/>
  <c r="AH125" i="22" s="1"/>
  <c r="BH118" i="14"/>
  <c r="BJ118" i="14" s="1"/>
  <c r="BK115" i="14"/>
  <c r="BI116" i="14"/>
  <c r="BD120" i="14"/>
  <c r="BF120" i="14" s="1"/>
  <c r="BG120" i="14" s="1"/>
  <c r="BC121" i="14"/>
  <c r="BD121" i="14" s="1" a="1"/>
  <c r="AA121" i="14"/>
  <c r="AC121" i="14" s="1"/>
  <c r="AE121" i="14" s="1"/>
  <c r="AB121" i="14"/>
  <c r="AD121" i="14" s="1"/>
  <c r="AS124" i="14"/>
  <c r="AT123" i="14"/>
  <c r="AY123" i="14" s="1"/>
  <c r="AZ123" i="14" s="1"/>
  <c r="AF121" i="14"/>
  <c r="AG121" i="14" s="1"/>
  <c r="AH121" i="14" s="1"/>
  <c r="AI121" i="14" s="1"/>
  <c r="AJ121" i="14" s="1"/>
  <c r="AK121" i="14" s="1"/>
  <c r="AU121" i="14"/>
  <c r="AV121" i="14" s="1"/>
  <c r="Y123" i="14"/>
  <c r="Z122" i="14"/>
  <c r="BB122" i="14" s="1"/>
  <c r="AB127" i="22" l="1"/>
  <c r="AC126" i="22"/>
  <c r="AD126" i="22" s="1"/>
  <c r="AE126" i="22" s="1"/>
  <c r="AG126" i="22" s="1"/>
  <c r="AH126" i="22" s="1"/>
  <c r="BH119" i="14"/>
  <c r="BJ119" i="14" s="1"/>
  <c r="BK116" i="14"/>
  <c r="BI117" i="14"/>
  <c r="BD121" i="14"/>
  <c r="BF121" i="14" s="1"/>
  <c r="BG121" i="14" s="1"/>
  <c r="BC122" i="14"/>
  <c r="BD122" i="14" s="1" a="1"/>
  <c r="AA122" i="14"/>
  <c r="AC122" i="14" s="1"/>
  <c r="AE122" i="14" s="1"/>
  <c r="AB122" i="14"/>
  <c r="AD122" i="14" s="1"/>
  <c r="AS125" i="14"/>
  <c r="AT124" i="14"/>
  <c r="AY124" i="14" s="1"/>
  <c r="AZ124" i="14" s="1"/>
  <c r="AF122" i="14"/>
  <c r="AG122" i="14" s="1"/>
  <c r="AH122" i="14" s="1"/>
  <c r="AI122" i="14" s="1"/>
  <c r="AJ122" i="14" s="1"/>
  <c r="AK122" i="14" s="1"/>
  <c r="AU122" i="14"/>
  <c r="AV122" i="14" s="1"/>
  <c r="Y124" i="14"/>
  <c r="Z123" i="14"/>
  <c r="BB123" i="14" s="1"/>
  <c r="AB128" i="22" l="1"/>
  <c r="AC127" i="22"/>
  <c r="AD127" i="22" s="1"/>
  <c r="AE127" i="22" s="1"/>
  <c r="AG127" i="22" s="1"/>
  <c r="AH127" i="22" s="1"/>
  <c r="BH120" i="14"/>
  <c r="BJ120" i="14" s="1"/>
  <c r="BK117" i="14"/>
  <c r="BI118" i="14"/>
  <c r="BD122" i="14"/>
  <c r="BF122" i="14" s="1"/>
  <c r="BG122" i="14" s="1"/>
  <c r="BC123" i="14"/>
  <c r="BD123" i="14" s="1" a="1"/>
  <c r="AA123" i="14"/>
  <c r="AC123" i="14" s="1"/>
  <c r="AE123" i="14" s="1"/>
  <c r="AB123" i="14"/>
  <c r="AD123" i="14" s="1"/>
  <c r="AS126" i="14"/>
  <c r="AT125" i="14"/>
  <c r="AY125" i="14" s="1"/>
  <c r="AZ125" i="14" s="1"/>
  <c r="AF123" i="14"/>
  <c r="AG123" i="14" s="1"/>
  <c r="AH123" i="14" s="1"/>
  <c r="AI123" i="14" s="1"/>
  <c r="AJ123" i="14" s="1"/>
  <c r="AK123" i="14" s="1"/>
  <c r="AU123" i="14"/>
  <c r="AV123" i="14" s="1"/>
  <c r="Y125" i="14"/>
  <c r="Z124" i="14"/>
  <c r="BB124" i="14" s="1"/>
  <c r="AB129" i="22" l="1"/>
  <c r="AC128" i="22"/>
  <c r="AD128" i="22" s="1"/>
  <c r="AE128" i="22" s="1"/>
  <c r="AG128" i="22" s="1"/>
  <c r="AH128" i="22" s="1"/>
  <c r="BH121" i="14"/>
  <c r="BJ121" i="14" s="1"/>
  <c r="BK118" i="14"/>
  <c r="BI119" i="14"/>
  <c r="BD123" i="14"/>
  <c r="BF123" i="14" s="1"/>
  <c r="BG123" i="14" s="1"/>
  <c r="BC124" i="14"/>
  <c r="BD124" i="14" s="1" a="1"/>
  <c r="AA124" i="14"/>
  <c r="AC124" i="14" s="1"/>
  <c r="AE124" i="14" s="1"/>
  <c r="AB124" i="14"/>
  <c r="AD124" i="14" s="1"/>
  <c r="AS127" i="14"/>
  <c r="AT126" i="14"/>
  <c r="AY126" i="14" s="1"/>
  <c r="AZ126" i="14" s="1"/>
  <c r="AF124" i="14"/>
  <c r="AG124" i="14" s="1"/>
  <c r="AH124" i="14" s="1"/>
  <c r="AI124" i="14" s="1"/>
  <c r="AJ124" i="14" s="1"/>
  <c r="AK124" i="14" s="1"/>
  <c r="AU124" i="14"/>
  <c r="AV124" i="14" s="1"/>
  <c r="Y126" i="14"/>
  <c r="Z125" i="14"/>
  <c r="BB125" i="14" s="1"/>
  <c r="AB130" i="22" l="1"/>
  <c r="AC129" i="22"/>
  <c r="AD129" i="22" s="1"/>
  <c r="AE129" i="22" s="1"/>
  <c r="AG129" i="22" s="1"/>
  <c r="AH129" i="22" s="1"/>
  <c r="BH122" i="14"/>
  <c r="BJ122" i="14" s="1"/>
  <c r="BK119" i="14"/>
  <c r="BI120" i="14"/>
  <c r="BD124" i="14"/>
  <c r="BF124" i="14" s="1"/>
  <c r="BG124" i="14" s="1"/>
  <c r="BC125" i="14"/>
  <c r="BD125" i="14" s="1" a="1"/>
  <c r="AA125" i="14"/>
  <c r="AC125" i="14" s="1"/>
  <c r="AE125" i="14" s="1"/>
  <c r="AB125" i="14"/>
  <c r="AD125" i="14" s="1"/>
  <c r="AS128" i="14"/>
  <c r="AT127" i="14"/>
  <c r="AY127" i="14" s="1"/>
  <c r="AZ127" i="14" s="1"/>
  <c r="AF125" i="14"/>
  <c r="AG125" i="14" s="1"/>
  <c r="AH125" i="14" s="1"/>
  <c r="AI125" i="14" s="1"/>
  <c r="AJ125" i="14" s="1"/>
  <c r="AK125" i="14" s="1"/>
  <c r="AU125" i="14"/>
  <c r="AV125" i="14" s="1"/>
  <c r="Y127" i="14"/>
  <c r="Z126" i="14"/>
  <c r="BB126" i="14" s="1"/>
  <c r="AB131" i="22" l="1"/>
  <c r="AC130" i="22"/>
  <c r="AD130" i="22" s="1"/>
  <c r="AE130" i="22" s="1"/>
  <c r="AG130" i="22" s="1"/>
  <c r="AH130" i="22" s="1"/>
  <c r="BH123" i="14"/>
  <c r="BJ123" i="14" s="1"/>
  <c r="BK120" i="14"/>
  <c r="BI121" i="14"/>
  <c r="BD125" i="14"/>
  <c r="BF125" i="14" s="1"/>
  <c r="BG125" i="14" s="1"/>
  <c r="BC126" i="14"/>
  <c r="BD126" i="14" s="1" a="1"/>
  <c r="AA126" i="14"/>
  <c r="AC126" i="14" s="1"/>
  <c r="AE126" i="14" s="1"/>
  <c r="AB126" i="14"/>
  <c r="AD126" i="14" s="1"/>
  <c r="AS129" i="14"/>
  <c r="AT128" i="14"/>
  <c r="AY128" i="14" s="1"/>
  <c r="AZ128" i="14" s="1"/>
  <c r="AF126" i="14"/>
  <c r="AG126" i="14" s="1"/>
  <c r="AH126" i="14" s="1"/>
  <c r="AI126" i="14" s="1"/>
  <c r="AJ126" i="14" s="1"/>
  <c r="AK126" i="14" s="1"/>
  <c r="AU126" i="14"/>
  <c r="AV126" i="14" s="1"/>
  <c r="Y128" i="14"/>
  <c r="Z127" i="14"/>
  <c r="BB127" i="14" s="1"/>
  <c r="AB132" i="22" l="1"/>
  <c r="AC131" i="22"/>
  <c r="AD131" i="22" s="1"/>
  <c r="AE131" i="22" s="1"/>
  <c r="AG131" i="22" s="1"/>
  <c r="AH131" i="22" s="1"/>
  <c r="BH124" i="14"/>
  <c r="BJ124" i="14" s="1"/>
  <c r="BK121" i="14"/>
  <c r="BI122" i="14"/>
  <c r="BD126" i="14"/>
  <c r="BF126" i="14" s="1"/>
  <c r="BG126" i="14" s="1"/>
  <c r="BC127" i="14"/>
  <c r="BD127" i="14" s="1" a="1"/>
  <c r="AA127" i="14"/>
  <c r="AC127" i="14" s="1"/>
  <c r="AE127" i="14" s="1"/>
  <c r="AB127" i="14"/>
  <c r="AD127" i="14" s="1"/>
  <c r="AS130" i="14"/>
  <c r="AT129" i="14"/>
  <c r="AY129" i="14" s="1"/>
  <c r="AZ129" i="14" s="1"/>
  <c r="AF127" i="14"/>
  <c r="AG127" i="14" s="1"/>
  <c r="AH127" i="14" s="1"/>
  <c r="AI127" i="14" s="1"/>
  <c r="AJ127" i="14" s="1"/>
  <c r="AK127" i="14" s="1"/>
  <c r="AU127" i="14"/>
  <c r="AV127" i="14" s="1"/>
  <c r="Y129" i="14"/>
  <c r="Z128" i="14"/>
  <c r="BB128" i="14" s="1"/>
  <c r="BH125" i="14" l="1"/>
  <c r="BJ125" i="14" s="1"/>
  <c r="AB133" i="22"/>
  <c r="AC132" i="22"/>
  <c r="AD132" i="22" s="1"/>
  <c r="AE132" i="22" s="1"/>
  <c r="AG132" i="22" s="1"/>
  <c r="AH132" i="22" s="1"/>
  <c r="BK122" i="14"/>
  <c r="BI123" i="14"/>
  <c r="BD127" i="14"/>
  <c r="BF127" i="14" s="1"/>
  <c r="BG127" i="14" s="1"/>
  <c r="BC128" i="14"/>
  <c r="BD128" i="14" s="1" a="1"/>
  <c r="AA128" i="14"/>
  <c r="AC128" i="14" s="1"/>
  <c r="AE128" i="14" s="1"/>
  <c r="AB128" i="14"/>
  <c r="AD128" i="14" s="1"/>
  <c r="AS131" i="14"/>
  <c r="AT130" i="14"/>
  <c r="AY130" i="14" s="1"/>
  <c r="AZ130" i="14" s="1"/>
  <c r="AF128" i="14"/>
  <c r="AG128" i="14" s="1"/>
  <c r="AH128" i="14" s="1"/>
  <c r="AI128" i="14" s="1"/>
  <c r="AJ128" i="14" s="1"/>
  <c r="AK128" i="14" s="1"/>
  <c r="AU128" i="14"/>
  <c r="AV128" i="14" s="1"/>
  <c r="Y130" i="14"/>
  <c r="Z129" i="14"/>
  <c r="BB129" i="14" s="1"/>
  <c r="BH126" i="14" l="1"/>
  <c r="BJ126" i="14" s="1"/>
  <c r="AB134" i="22"/>
  <c r="AC133" i="22"/>
  <c r="AD133" i="22" s="1"/>
  <c r="AE133" i="22" s="1"/>
  <c r="AG133" i="22" s="1"/>
  <c r="AH133" i="22" s="1"/>
  <c r="BK123" i="14"/>
  <c r="BI124" i="14"/>
  <c r="BD128" i="14"/>
  <c r="BF128" i="14" s="1"/>
  <c r="BG128" i="14" s="1"/>
  <c r="BC129" i="14"/>
  <c r="BD129" i="14" s="1" a="1"/>
  <c r="AA129" i="14"/>
  <c r="AC129" i="14" s="1"/>
  <c r="AE129" i="14" s="1"/>
  <c r="AB129" i="14"/>
  <c r="AD129" i="14" s="1"/>
  <c r="AS132" i="14"/>
  <c r="AT131" i="14"/>
  <c r="AY131" i="14" s="1"/>
  <c r="AZ131" i="14" s="1"/>
  <c r="AF129" i="14"/>
  <c r="AG129" i="14" s="1"/>
  <c r="AH129" i="14" s="1"/>
  <c r="AI129" i="14" s="1"/>
  <c r="AJ129" i="14" s="1"/>
  <c r="AK129" i="14" s="1"/>
  <c r="AU129" i="14"/>
  <c r="AV129" i="14" s="1"/>
  <c r="Y131" i="14"/>
  <c r="Z130" i="14"/>
  <c r="BB130" i="14" s="1"/>
  <c r="BH127" i="14" l="1"/>
  <c r="BJ127" i="14" s="1"/>
  <c r="AB135" i="22"/>
  <c r="AC134" i="22"/>
  <c r="AD134" i="22" s="1"/>
  <c r="AE134" i="22" s="1"/>
  <c r="AG134" i="22" s="1"/>
  <c r="AH134" i="22" s="1"/>
  <c r="BK124" i="14"/>
  <c r="BI125" i="14"/>
  <c r="BD129" i="14"/>
  <c r="BF129" i="14" s="1"/>
  <c r="BG129" i="14" s="1"/>
  <c r="BC130" i="14"/>
  <c r="BD130" i="14" s="1" a="1"/>
  <c r="AA130" i="14"/>
  <c r="AC130" i="14" s="1"/>
  <c r="AE130" i="14" s="1"/>
  <c r="AB130" i="14"/>
  <c r="AD130" i="14" s="1"/>
  <c r="AS133" i="14"/>
  <c r="AT132" i="14"/>
  <c r="AY132" i="14" s="1"/>
  <c r="AZ132" i="14" s="1"/>
  <c r="AF130" i="14"/>
  <c r="AG130" i="14" s="1"/>
  <c r="AH130" i="14" s="1"/>
  <c r="AI130" i="14" s="1"/>
  <c r="AJ130" i="14" s="1"/>
  <c r="AK130" i="14" s="1"/>
  <c r="AU130" i="14"/>
  <c r="AV130" i="14" s="1"/>
  <c r="Y132" i="14"/>
  <c r="Z131" i="14"/>
  <c r="BB131" i="14" s="1"/>
  <c r="BH128" i="14" l="1"/>
  <c r="BJ128" i="14" s="1"/>
  <c r="AB136" i="22"/>
  <c r="AC135" i="22"/>
  <c r="AD135" i="22" s="1"/>
  <c r="AE135" i="22" s="1"/>
  <c r="AG135" i="22" s="1"/>
  <c r="AH135" i="22" s="1"/>
  <c r="BK125" i="14"/>
  <c r="BI126" i="14"/>
  <c r="BH129" i="14"/>
  <c r="BJ129" i="14" s="1"/>
  <c r="BD130" i="14"/>
  <c r="BF130" i="14" s="1"/>
  <c r="BG130" i="14" s="1"/>
  <c r="BC131" i="14"/>
  <c r="BD131" i="14" s="1" a="1"/>
  <c r="AA131" i="14"/>
  <c r="AC131" i="14" s="1"/>
  <c r="AE131" i="14" s="1"/>
  <c r="AB131" i="14"/>
  <c r="AD131" i="14" s="1"/>
  <c r="AS134" i="14"/>
  <c r="AT133" i="14"/>
  <c r="AY133" i="14" s="1"/>
  <c r="AZ133" i="14" s="1"/>
  <c r="AF131" i="14"/>
  <c r="AG131" i="14" s="1"/>
  <c r="AH131" i="14" s="1"/>
  <c r="AI131" i="14" s="1"/>
  <c r="AJ131" i="14" s="1"/>
  <c r="AK131" i="14" s="1"/>
  <c r="AU131" i="14"/>
  <c r="AV131" i="14" s="1"/>
  <c r="Y133" i="14"/>
  <c r="Z132" i="14"/>
  <c r="BB132" i="14" s="1"/>
  <c r="AB137" i="22" l="1"/>
  <c r="AC136" i="22"/>
  <c r="AD136" i="22" s="1"/>
  <c r="AE136" i="22" s="1"/>
  <c r="AG136" i="22" s="1"/>
  <c r="AH136" i="22" s="1"/>
  <c r="BK126" i="14"/>
  <c r="BI127" i="14"/>
  <c r="BH130" i="14"/>
  <c r="BJ130" i="14" s="1"/>
  <c r="BD131" i="14"/>
  <c r="BF131" i="14" s="1"/>
  <c r="BG131" i="14" s="1"/>
  <c r="BC132" i="14"/>
  <c r="BD132" i="14" s="1" a="1"/>
  <c r="AA132" i="14"/>
  <c r="AC132" i="14" s="1"/>
  <c r="AE132" i="14" s="1"/>
  <c r="AB132" i="14"/>
  <c r="AD132" i="14" s="1"/>
  <c r="AS135" i="14"/>
  <c r="AT134" i="14"/>
  <c r="AY134" i="14" s="1"/>
  <c r="AZ134" i="14" s="1"/>
  <c r="AF132" i="14"/>
  <c r="AG132" i="14" s="1"/>
  <c r="AH132" i="14" s="1"/>
  <c r="AI132" i="14" s="1"/>
  <c r="AJ132" i="14" s="1"/>
  <c r="AK132" i="14" s="1"/>
  <c r="AU132" i="14"/>
  <c r="AV132" i="14" s="1"/>
  <c r="Y134" i="14"/>
  <c r="Z133" i="14"/>
  <c r="BB133" i="14" s="1"/>
  <c r="AB138" i="22" l="1"/>
  <c r="AC137" i="22"/>
  <c r="AD137" i="22" s="1"/>
  <c r="AE137" i="22" s="1"/>
  <c r="AG137" i="22" s="1"/>
  <c r="AH137" i="22" s="1"/>
  <c r="BK127" i="14"/>
  <c r="BI128" i="14"/>
  <c r="BH131" i="14"/>
  <c r="BJ131" i="14" s="1"/>
  <c r="BD132" i="14"/>
  <c r="BF132" i="14" s="1"/>
  <c r="BG132" i="14" s="1"/>
  <c r="BC133" i="14"/>
  <c r="BD133" i="14" s="1" a="1"/>
  <c r="AA133" i="14"/>
  <c r="AC133" i="14" s="1"/>
  <c r="AE133" i="14" s="1"/>
  <c r="AB133" i="14"/>
  <c r="AD133" i="14" s="1"/>
  <c r="AS136" i="14"/>
  <c r="AT136" i="14" s="1"/>
  <c r="AY136" i="14" s="1"/>
  <c r="AZ136" i="14" s="1"/>
  <c r="AT135" i="14"/>
  <c r="AY135" i="14" s="1"/>
  <c r="AZ135" i="14" s="1"/>
  <c r="AF133" i="14"/>
  <c r="AG133" i="14" s="1"/>
  <c r="AH133" i="14" s="1"/>
  <c r="AI133" i="14" s="1"/>
  <c r="AJ133" i="14" s="1"/>
  <c r="AK133" i="14" s="1"/>
  <c r="AU133" i="14"/>
  <c r="AV133" i="14" s="1"/>
  <c r="Y135" i="14"/>
  <c r="Z134" i="14"/>
  <c r="BB134" i="14" s="1"/>
  <c r="AB139" i="22" l="1"/>
  <c r="AC138" i="22"/>
  <c r="AD138" i="22" s="1"/>
  <c r="AE138" i="22" s="1"/>
  <c r="AG138" i="22" s="1"/>
  <c r="AH138" i="22" s="1"/>
  <c r="BK128" i="14"/>
  <c r="BI129" i="14"/>
  <c r="BH132" i="14"/>
  <c r="BJ132" i="14" s="1"/>
  <c r="BD133" i="14"/>
  <c r="BF133" i="14" s="1"/>
  <c r="BG133" i="14" s="1"/>
  <c r="BC134" i="14"/>
  <c r="BD134" i="14" s="1" a="1"/>
  <c r="AA134" i="14"/>
  <c r="AC134" i="14" s="1"/>
  <c r="AE134" i="14" s="1"/>
  <c r="AB134" i="14"/>
  <c r="AD134" i="14" s="1"/>
  <c r="AF134" i="14"/>
  <c r="AG134" i="14" s="1"/>
  <c r="AH134" i="14" s="1"/>
  <c r="AI134" i="14" s="1"/>
  <c r="AJ134" i="14" s="1"/>
  <c r="AK134" i="14" s="1"/>
  <c r="AU134" i="14"/>
  <c r="AV134" i="14" s="1"/>
  <c r="Y136" i="14"/>
  <c r="Z136" i="14" s="1"/>
  <c r="BB136" i="14" s="1"/>
  <c r="Z135" i="14"/>
  <c r="BB135" i="14" s="1"/>
  <c r="AB140" i="22" l="1"/>
  <c r="AC139" i="22"/>
  <c r="AD139" i="22" s="1"/>
  <c r="AE139" i="22" s="1"/>
  <c r="AG139" i="22" s="1"/>
  <c r="AH139" i="22" s="1"/>
  <c r="BK129" i="14"/>
  <c r="BI130" i="14"/>
  <c r="BH133" i="14"/>
  <c r="BJ133" i="14" s="1"/>
  <c r="BD134" i="14"/>
  <c r="BF134" i="14" s="1"/>
  <c r="BG134" i="14" s="1"/>
  <c r="BC135" i="14"/>
  <c r="BD135" i="14" s="1" a="1"/>
  <c r="BC136" i="14"/>
  <c r="BD136" i="14" s="1" a="1"/>
  <c r="AA135" i="14"/>
  <c r="AC135" i="14" s="1"/>
  <c r="AE135" i="14" s="1"/>
  <c r="AB135" i="14"/>
  <c r="AD135" i="14" s="1"/>
  <c r="AA136" i="14"/>
  <c r="AC136" i="14" s="1"/>
  <c r="AB136" i="14"/>
  <c r="AU136" i="14"/>
  <c r="AV136" i="14" s="1"/>
  <c r="AF135" i="14"/>
  <c r="AF136" i="14" s="1"/>
  <c r="AG136" i="14" s="1"/>
  <c r="AH136" i="14" s="1"/>
  <c r="AI136" i="14" s="1"/>
  <c r="AU135" i="14"/>
  <c r="AV135" i="14" s="1"/>
  <c r="AB141" i="22" l="1"/>
  <c r="AC140" i="22"/>
  <c r="AD140" i="22" s="1"/>
  <c r="AE140" i="22" s="1"/>
  <c r="AG140" i="22" s="1"/>
  <c r="AH140" i="22" s="1"/>
  <c r="BK130" i="14"/>
  <c r="BI131" i="14"/>
  <c r="BH134" i="14"/>
  <c r="BJ134" i="14" s="1"/>
  <c r="BD136" i="14"/>
  <c r="BD135" i="14"/>
  <c r="BF135" i="14" s="1"/>
  <c r="BG135" i="14" s="1"/>
  <c r="AE136" i="14"/>
  <c r="AD136" i="14"/>
  <c r="AG135" i="14"/>
  <c r="AH135" i="14" s="1"/>
  <c r="AI135" i="14" s="1"/>
  <c r="AJ135" i="14" s="1"/>
  <c r="AJ136" i="14" s="1"/>
  <c r="AK136" i="14" s="1"/>
  <c r="AB142" i="22" l="1"/>
  <c r="AC141" i="22"/>
  <c r="AD141" i="22" s="1"/>
  <c r="AE141" i="22" s="1"/>
  <c r="AG141" i="22" s="1"/>
  <c r="AH141" i="22" s="1"/>
  <c r="BK131" i="14"/>
  <c r="BI132" i="14"/>
  <c r="BH135" i="14"/>
  <c r="BJ135" i="14" s="1"/>
  <c r="BF136" i="14"/>
  <c r="BG136" i="14" s="1"/>
  <c r="AK135" i="14"/>
  <c r="AB143" i="22" l="1"/>
  <c r="AC142" i="22"/>
  <c r="AD142" i="22" s="1"/>
  <c r="AE142" i="22" s="1"/>
  <c r="AG142" i="22" s="1"/>
  <c r="AH142" i="22" s="1"/>
  <c r="BK132" i="14"/>
  <c r="BI133" i="14"/>
  <c r="BH136" i="14"/>
  <c r="BJ136" i="14" s="1"/>
  <c r="AB144" i="22" l="1"/>
  <c r="AC143" i="22"/>
  <c r="AD143" i="22" s="1"/>
  <c r="AE143" i="22" s="1"/>
  <c r="AG143" i="22" s="1"/>
  <c r="AH143" i="22" s="1"/>
  <c r="BK133" i="14"/>
  <c r="BI134" i="14"/>
  <c r="AB145" i="22" l="1"/>
  <c r="AC144" i="22"/>
  <c r="AD144" i="22" s="1"/>
  <c r="AE144" i="22" s="1"/>
  <c r="AG144" i="22" s="1"/>
  <c r="AH144" i="22" s="1"/>
  <c r="BK134" i="14"/>
  <c r="BI135" i="14"/>
  <c r="AB146" i="22" l="1"/>
  <c r="AC145" i="22"/>
  <c r="AD145" i="22" s="1"/>
  <c r="AE145" i="22" s="1"/>
  <c r="AG145" i="22" s="1"/>
  <c r="AH145" i="22" s="1"/>
  <c r="BK135" i="14"/>
  <c r="BI136" i="14"/>
  <c r="BK136" i="14" s="1"/>
  <c r="AB147" i="22" l="1"/>
  <c r="AC146" i="22"/>
  <c r="AD146" i="22" s="1"/>
  <c r="AE146" i="22" s="1"/>
  <c r="AG146" i="22" s="1"/>
  <c r="AH146" i="22" s="1"/>
  <c r="AB148" i="22" l="1"/>
  <c r="AC147" i="22"/>
  <c r="AD147" i="22" s="1"/>
  <c r="AE147" i="22" s="1"/>
  <c r="AG147" i="22" s="1"/>
  <c r="AH147" i="22" s="1"/>
  <c r="AB149" i="22" l="1"/>
  <c r="AC148" i="22"/>
  <c r="AD148" i="22" s="1"/>
  <c r="AE148" i="22" s="1"/>
  <c r="AG148" i="22" s="1"/>
  <c r="AH148" i="22" s="1"/>
  <c r="AB150" i="22" l="1"/>
  <c r="AC149" i="22"/>
  <c r="AD149" i="22" s="1"/>
  <c r="AE149" i="22" s="1"/>
  <c r="AG149" i="22" s="1"/>
  <c r="AH149" i="22" s="1"/>
  <c r="AB151" i="22" l="1"/>
  <c r="AC150" i="22"/>
  <c r="AD150" i="22" s="1"/>
  <c r="AE150" i="22" s="1"/>
  <c r="AG150" i="22" s="1"/>
  <c r="AH150" i="22" s="1"/>
  <c r="AB152" i="22" l="1"/>
  <c r="AC151" i="22"/>
  <c r="AD151" i="22" s="1"/>
  <c r="AE151" i="22" s="1"/>
  <c r="AG151" i="22" s="1"/>
  <c r="AH151" i="22" s="1"/>
  <c r="AB153" i="22" l="1"/>
  <c r="AC152" i="22"/>
  <c r="AD152" i="22" s="1"/>
  <c r="AE152" i="22" s="1"/>
  <c r="AG152" i="22" s="1"/>
  <c r="AH152" i="22" s="1"/>
  <c r="AB154" i="22" l="1"/>
  <c r="AC153" i="22"/>
  <c r="AD153" i="22" s="1"/>
  <c r="AE153" i="22" s="1"/>
  <c r="AG153" i="22" s="1"/>
  <c r="AH153" i="22" s="1"/>
  <c r="AB155" i="22" l="1"/>
  <c r="AC154" i="22"/>
  <c r="AD154" i="22" s="1"/>
  <c r="AE154" i="22" s="1"/>
  <c r="AG154" i="22" s="1"/>
  <c r="AH154" i="22" s="1"/>
  <c r="AB156" i="22" l="1"/>
  <c r="AC155" i="22"/>
  <c r="AD155" i="22" s="1"/>
  <c r="AE155" i="22" s="1"/>
  <c r="AG155" i="22" s="1"/>
  <c r="AH155" i="22" s="1"/>
  <c r="AB157" i="22" l="1"/>
  <c r="AC156" i="22"/>
  <c r="AD156" i="22" s="1"/>
  <c r="AE156" i="22" s="1"/>
  <c r="AG156" i="22" s="1"/>
  <c r="AH156" i="22" s="1"/>
  <c r="AB158" i="22" l="1"/>
  <c r="AC158" i="22" s="1"/>
  <c r="AC157" i="22"/>
  <c r="AD157" i="22" s="1"/>
  <c r="AE157" i="22" s="1"/>
  <c r="AG157" i="22" s="1"/>
  <c r="AH157" i="22" s="1"/>
  <c r="AD158" i="22" l="1"/>
  <c r="AE158" i="22" s="1"/>
  <c r="AC159" i="22"/>
  <c r="AG158" i="22" l="1"/>
  <c r="AH158" i="22" s="1"/>
  <c r="AE159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<sst xmlns="http://schemas.openxmlformats.org/spreadsheetml/2006/main" count="966" uniqueCount="334">
  <si>
    <t>data</t>
  </si>
  <si>
    <t>r</t>
  </si>
  <si>
    <t>d_min_new</t>
  </si>
  <si>
    <t>d_man_new</t>
  </si>
  <si>
    <t>d_en_new</t>
  </si>
  <si>
    <t>d_agr_new</t>
  </si>
  <si>
    <t>d_con_new</t>
  </si>
  <si>
    <t>d_tr_new</t>
  </si>
  <si>
    <t>d_sail_new</t>
  </si>
  <si>
    <t>d_min_total</t>
  </si>
  <si>
    <t>d_man_total</t>
  </si>
  <si>
    <t>d_en_total</t>
  </si>
  <si>
    <t>d_agr_total</t>
  </si>
  <si>
    <t>d_con_total</t>
  </si>
  <si>
    <t>d_tr_total</t>
  </si>
  <si>
    <t>d_sail_total</t>
  </si>
  <si>
    <t>d_min_old</t>
  </si>
  <si>
    <t>d_man_old</t>
  </si>
  <si>
    <t>d_en_old</t>
  </si>
  <si>
    <t>d_agr_old</t>
  </si>
  <si>
    <t>d_con_old</t>
  </si>
  <si>
    <t>d_tr_old</t>
  </si>
  <si>
    <t>d_sail_old</t>
  </si>
  <si>
    <t>y</t>
  </si>
  <si>
    <t>p_oil</t>
  </si>
  <si>
    <t>сpi</t>
  </si>
  <si>
    <t>y_min</t>
  </si>
  <si>
    <t>y_man</t>
  </si>
  <si>
    <t>y_en</t>
  </si>
  <si>
    <t>y_agr</t>
  </si>
  <si>
    <t>y_con</t>
  </si>
  <si>
    <t>y_tr</t>
  </si>
  <si>
    <t>y_sail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</si>
  <si>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</si>
  <si>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</si>
  <si>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</si>
  <si>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</si>
  <si>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</si>
  <si>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</si>
  <si>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</si>
  <si>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</si>
  <si>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</si>
  <si>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</si>
  <si>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</si>
  <si>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</si>
  <si>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</si>
  <si>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</si>
  <si>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</si>
  <si>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</si>
  <si>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</si>
  <si>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</si>
  <si>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</si>
  <si>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</si>
  <si>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</si>
  <si>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</si>
  <si>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</si>
  <si>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</si>
  <si>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</si>
  <si>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</si>
  <si>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</si>
  <si>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</si>
  <si>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</si>
  <si>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</si>
  <si>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</si>
  <si>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</si>
  <si>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</si>
  <si>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</si>
  <si>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</si>
  <si>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</si>
  <si>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</si>
  <si>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</si>
  <si>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</si>
  <si>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</si>
  <si>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</si>
  <si>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</si>
  <si>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</si>
  <si>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</si>
  <si>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</si>
  <si>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</si>
  <si>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</si>
  <si>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</si>
  <si>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</si>
  <si>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</si>
  <si>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</si>
  <si>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</si>
  <si>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</si>
  <si>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</si>
  <si>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</si>
  <si>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</si>
  <si>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</si>
  <si>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</si>
  <si>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</si>
  <si>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</si>
  <si>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</si>
  <si>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</si>
  <si>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</si>
  <si>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</si>
  <si>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</si>
  <si>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</si>
  <si>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</si>
  <si>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</si>
  <si>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</si>
  <si>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</si>
  <si>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</si>
  <si>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</si>
  <si>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</si>
  <si>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</si>
  <si>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</si>
  <si>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</si>
  <si>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</si>
  <si>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</si>
  <si>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</si>
  <si>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</si>
  <si>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</si>
  <si>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</si>
  <si>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</si>
  <si>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</si>
  <si>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</si>
  <si>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</si>
  <si>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</si>
  <si>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</si>
  <si>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</si>
  <si>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</si>
  <si>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</si>
  <si>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</si>
  <si>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</si>
  <si>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</si>
  <si>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</si>
  <si>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</si>
  <si>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</si>
  <si>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</si>
  <si>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</si>
  <si>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</si>
  <si>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</si>
  <si>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</si>
  <si>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</si>
  <si>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</si>
  <si>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</si>
  <si>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</si>
  <si>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</si>
  <si>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</si>
  <si>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</si>
  <si>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</si>
  <si>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</si>
  <si>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</si>
  <si>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</si>
  <si>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</si>
  <si>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</si>
  <si>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</si>
  <si>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</si>
  <si>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</si>
  <si>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</si>
  <si>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</si>
  <si>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</si>
  <si>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</si>
  <si>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</si>
  <si>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</si>
  <si>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</si>
  <si>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</si>
  <si>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</si>
  <si>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</si>
  <si>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</si>
  <si>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</si>
  <si>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</si>
  <si>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</si>
  <si>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</si>
  <si>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</si>
  <si>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</si>
  <si>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</si>
  <si>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</si>
  <si>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</si>
  <si>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</si>
  <si>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</si>
  <si>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</si>
  <si>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</si>
  <si>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</si>
  <si>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</si>
  <si>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</si>
  <si>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</si>
  <si>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</si>
  <si>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</si>
  <si>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</si>
  <si>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</si>
  <si>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</si>
  <si>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</si>
  <si>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</si>
  <si>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</si>
  <si>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</si>
  <si>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</si>
  <si>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</si>
  <si>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стац</t>
  </si>
  <si>
    <t>нестац</t>
  </si>
  <si>
    <t>lnd_min_new</t>
  </si>
  <si>
    <t>lnd_man_new</t>
  </si>
  <si>
    <t>lnd_en_new</t>
  </si>
  <si>
    <t>lnd_agr_new</t>
  </si>
  <si>
    <t>lnd_con_new</t>
  </si>
  <si>
    <t>lnd_tr_new</t>
  </si>
  <si>
    <t>lnd_sail_new</t>
  </si>
  <si>
    <t>lnd_min_total</t>
  </si>
  <si>
    <t>lnd_man_total</t>
  </si>
  <si>
    <t>lnd_en_total</t>
  </si>
  <si>
    <t>lnd_agr_total</t>
  </si>
  <si>
    <t>lnd_con_total</t>
  </si>
  <si>
    <t>lnd_tr_total</t>
  </si>
  <si>
    <t>lnd_sail_total</t>
  </si>
  <si>
    <t>lnd_min_old</t>
  </si>
  <si>
    <t>lnd_man_old</t>
  </si>
  <si>
    <t>lnd_en_old</t>
  </si>
  <si>
    <t>lnd_agr_old</t>
  </si>
  <si>
    <t>lnd_con_old</t>
  </si>
  <si>
    <t>lnd_tr_old</t>
  </si>
  <si>
    <t>lnd_sail_old</t>
  </si>
  <si>
    <t xml:space="preserve">http://www.seasonal.website </t>
  </si>
  <si>
    <t>dlnd_man_new</t>
  </si>
  <si>
    <t>dlnd_con_new</t>
  </si>
  <si>
    <t>dlnd_sail_new</t>
  </si>
  <si>
    <t>dlnd_min_old</t>
  </si>
  <si>
    <t>dlnd_man_old</t>
  </si>
  <si>
    <t>dlnd_en_old</t>
  </si>
  <si>
    <t>dlnd_agr_old</t>
  </si>
  <si>
    <t>dlnd_con_old</t>
  </si>
  <si>
    <t>dlnd_tr_old</t>
  </si>
  <si>
    <t>dlnd_sail_old</t>
  </si>
  <si>
    <t>dlnd_min_total</t>
  </si>
  <si>
    <t>dlnd_man_total</t>
  </si>
  <si>
    <t>dlnd_en_total</t>
  </si>
  <si>
    <t>dlnd_agr_total</t>
  </si>
  <si>
    <t>dlnd_con_total</t>
  </si>
  <si>
    <t>dlnd_tr_total</t>
  </si>
  <si>
    <t>dlnd_sail_total</t>
  </si>
  <si>
    <t>cpi_usa</t>
  </si>
  <si>
    <t>cpi_rus</t>
  </si>
  <si>
    <t>p.s. Данные по выпуску строитеной отрасли вычислены из уровней</t>
  </si>
  <si>
    <t>total</t>
  </si>
  <si>
    <t>old</t>
  </si>
  <si>
    <t>new</t>
  </si>
  <si>
    <t>min</t>
  </si>
  <si>
    <t>man</t>
  </si>
  <si>
    <t>en</t>
  </si>
  <si>
    <t>agr</t>
  </si>
  <si>
    <t>con</t>
  </si>
  <si>
    <t>tr</t>
  </si>
  <si>
    <t>sail</t>
  </si>
  <si>
    <t>591343.048758859</t>
  </si>
  <si>
    <t>3177442.30159162</t>
  </si>
  <si>
    <t>665468.715290722</t>
  </si>
  <si>
    <t>1101709.66987093</t>
  </si>
  <si>
    <t>1133063.60532023</t>
  </si>
  <si>
    <t>912409.944596809</t>
  </si>
  <si>
    <t>2602347.08930341</t>
  </si>
  <si>
    <t>540839.352522988</t>
  </si>
  <si>
    <t>2843874.47215582</t>
  </si>
  <si>
    <t>603920.008638136</t>
  </si>
  <si>
    <t>1054824.48568761</t>
  </si>
  <si>
    <t>1036499.25761948</t>
  </si>
  <si>
    <t>819936.223623925</t>
  </si>
  <si>
    <t>2158874.51678462</t>
  </si>
  <si>
    <t>51374.8533820124</t>
  </si>
  <si>
    <t>332743.081834539</t>
  </si>
  <si>
    <t>61874.9380950793</t>
  </si>
  <si>
    <t>46552.3210838815</t>
  </si>
  <si>
    <t>96462.1908250245</t>
  </si>
  <si>
    <t>91949.3640718559</t>
  </si>
  <si>
    <t>443145.242977889</t>
  </si>
  <si>
    <t>cd_agr</t>
  </si>
  <si>
    <t>cd_con</t>
  </si>
  <si>
    <t>cd_sail</t>
  </si>
  <si>
    <t>cd_tr</t>
  </si>
  <si>
    <t>cd_min</t>
  </si>
  <si>
    <t>cd_man</t>
  </si>
  <si>
    <t>cd_en</t>
  </si>
  <si>
    <t>d_min_t</t>
  </si>
  <si>
    <t>о</t>
  </si>
  <si>
    <t>total_debt</t>
  </si>
  <si>
    <t>old_debt</t>
  </si>
  <si>
    <t>new_debt</t>
  </si>
  <si>
    <t>lnd_min1_old</t>
  </si>
  <si>
    <t>lnd_min1_total</t>
  </si>
  <si>
    <t>min1</t>
  </si>
  <si>
    <t>772894.128653878</t>
  </si>
  <si>
    <t>721519.275271865</t>
  </si>
  <si>
    <t>51374.8533820125</t>
  </si>
  <si>
    <t>d_min1_total</t>
  </si>
  <si>
    <t>d_min1_old</t>
  </si>
  <si>
    <t>d_min(adj)_total</t>
  </si>
  <si>
    <t>0 мес</t>
  </si>
  <si>
    <t>6 мес</t>
  </si>
  <si>
    <t>12 мес</t>
  </si>
  <si>
    <t>24 мес</t>
  </si>
  <si>
    <t>36 мес</t>
  </si>
  <si>
    <t>5 пп</t>
  </si>
  <si>
    <t>10 пп</t>
  </si>
  <si>
    <t>15 пп</t>
  </si>
  <si>
    <t>min(adj)</t>
  </si>
  <si>
    <t>Уровни долговой нагрузки</t>
  </si>
  <si>
    <t>Изменение долговой нагрузки</t>
  </si>
  <si>
    <t>Декомпозиция долговой нагрузки</t>
  </si>
  <si>
    <t>soft</t>
  </si>
  <si>
    <t>base</t>
  </si>
  <si>
    <t>hard</t>
  </si>
  <si>
    <t>22.95</t>
  </si>
  <si>
    <t>23.9</t>
  </si>
  <si>
    <t>24.62</t>
  </si>
  <si>
    <t>39.29</t>
  </si>
  <si>
    <t>39.81</t>
  </si>
  <si>
    <t>40.19</t>
  </si>
  <si>
    <t>24.47</t>
  </si>
  <si>
    <t>24.71</t>
  </si>
  <si>
    <t>24.88</t>
  </si>
  <si>
    <t>13.61</t>
  </si>
  <si>
    <t>13.84</t>
  </si>
  <si>
    <t>14.01</t>
  </si>
  <si>
    <t>26.1</t>
  </si>
  <si>
    <t>26.47</t>
  </si>
  <si>
    <t>26.74</t>
  </si>
  <si>
    <t>11.29</t>
  </si>
  <si>
    <t>11.46</t>
  </si>
  <si>
    <t>11.59</t>
  </si>
  <si>
    <t>14.98</t>
  </si>
  <si>
    <t>15.01</t>
  </si>
  <si>
    <t>15.04</t>
  </si>
  <si>
    <t>12.53</t>
  </si>
  <si>
    <t>12.56</t>
  </si>
  <si>
    <t>12.58</t>
  </si>
  <si>
    <t>r__min</t>
  </si>
  <si>
    <t>old_min</t>
  </si>
  <si>
    <t>new_min</t>
  </si>
  <si>
    <t>sum</t>
  </si>
  <si>
    <t>i</t>
  </si>
  <si>
    <t>D_old</t>
  </si>
  <si>
    <t>D_new</t>
  </si>
  <si>
    <t>Y</t>
  </si>
  <si>
    <t>Данные по выпуску по отраслям, а также индекс выпсука товаров являются реальными к 2010 году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</si>
</sst>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0"/>
    <numFmt numFmtId="167" formatCode="[$-419]mmmm\ yyyy;@"/>
  </numFmts>
  <fonts count="10" x14ac:knownFonts="1">
    <font>
      <sz val="12"/>
      <color theme="1"/>
      <name val="Calibri"/>
      <family val="2"/>
      <charset val="204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sz val="14"/>
      <color rgb="FF000000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rgb="FF21005E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84">
    <xf numFmtId="0" fontId="0" fillId="0" borderId="0" xfId="0"/>
    <xf numFmtId="14" fontId="2" fillId="0" borderId="3" xfId="0" applyNumberFormat="1" applyFont="1" applyBorder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0" fontId="1" fillId="0" borderId="1" xfId="0" applyFont="1" applyBorder="1"/>
    <xf numFmtId="0" fontId="4" fillId="0" borderId="1" xfId="0" applyFont="1" applyBorder="1"/>
    <xf numFmtId="0" fontId="0" fillId="0" borderId="3" xfId="0" applyBorder="1"/>
    <xf numFmtId="14" fontId="3" fillId="0" borderId="5" xfId="0" applyNumberFormat="1" applyFont="1" applyBorder="1" applyAlignment="1">
      <alignment horizontal="center" vertical="center"/>
    </xf>
    <xf numFmtId="0" fontId="4" fillId="0" borderId="9" xfId="0" applyFont="1" applyBorder="1"/>
    <xf numFmtId="0" fontId="4" fillId="0" borderId="10" xfId="0" applyFont="1" applyBorder="1"/>
    <xf numFmtId="0" fontId="4" fillId="0" borderId="2" xfId="0" applyFont="1" applyBorder="1"/>
    <xf numFmtId="1" fontId="0" fillId="0" borderId="0" xfId="0" applyNumberFormat="1"/>
    <xf numFmtId="1" fontId="0" fillId="2" borderId="0" xfId="0" applyNumberFormat="1" applyFill="1"/>
    <xf numFmtId="0" fontId="0" fillId="0" borderId="4" xfId="0" applyBorder="1"/>
    <xf numFmtId="164" fontId="0" fillId="0" borderId="0" xfId="0" applyNumberFormat="1"/>
    <xf numFmtId="0" fontId="3" fillId="0" borderId="0" xfId="0" applyFont="1"/>
    <xf numFmtId="0" fontId="0" fillId="0" borderId="14" xfId="0" applyBorder="1"/>
    <xf numFmtId="0" fontId="0" fillId="0" borderId="6" xfId="0" applyBorder="1"/>
    <xf numFmtId="0" fontId="0" fillId="0" borderId="5" xfId="0" applyBorder="1"/>
    <xf numFmtId="165" fontId="0" fillId="0" borderId="3" xfId="0" applyNumberFormat="1" applyBorder="1"/>
    <xf numFmtId="0" fontId="3" fillId="0" borderId="14" xfId="0" applyFont="1" applyBorder="1"/>
    <xf numFmtId="164" fontId="0" fillId="0" borderId="14" xfId="0" applyNumberFormat="1" applyBorder="1"/>
    <xf numFmtId="1" fontId="0" fillId="2" borderId="14" xfId="0" applyNumberFormat="1" applyFill="1" applyBorder="1"/>
    <xf numFmtId="0" fontId="5" fillId="0" borderId="0" xfId="0" applyFont="1"/>
    <xf numFmtId="14" fontId="2" fillId="0" borderId="5" xfId="0" applyNumberFormat="1" applyFont="1" applyBorder="1" applyAlignment="1">
      <alignment horizontal="center" vertical="center" wrapText="1"/>
    </xf>
    <xf numFmtId="165" fontId="0" fillId="0" borderId="7" xfId="0" applyNumberFormat="1" applyBorder="1"/>
    <xf numFmtId="0" fontId="1" fillId="0" borderId="10" xfId="0" applyFont="1" applyBorder="1"/>
    <xf numFmtId="165" fontId="0" fillId="0" borderId="8" xfId="0" applyNumberFormat="1" applyBorder="1"/>
    <xf numFmtId="164" fontId="0" fillId="0" borderId="7" xfId="0" applyNumberFormat="1" applyBorder="1"/>
    <xf numFmtId="164" fontId="0" fillId="0" borderId="4" xfId="0" applyNumberFormat="1" applyBorder="1"/>
    <xf numFmtId="164" fontId="0" fillId="0" borderId="8" xfId="0" applyNumberFormat="1" applyBorder="1"/>
    <xf numFmtId="164" fontId="0" fillId="0" borderId="6" xfId="0" applyNumberFormat="1" applyBorder="1"/>
    <xf numFmtId="2" fontId="0" fillId="0" borderId="0" xfId="0" applyNumberFormat="1"/>
    <xf numFmtId="2" fontId="0" fillId="0" borderId="4" xfId="0" applyNumberFormat="1" applyBorder="1"/>
    <xf numFmtId="2" fontId="0" fillId="0" borderId="14" xfId="0" applyNumberFormat="1" applyBorder="1"/>
    <xf numFmtId="2" fontId="0" fillId="0" borderId="6" xfId="0" applyNumberFormat="1" applyBorder="1"/>
    <xf numFmtId="165" fontId="0" fillId="0" borderId="0" xfId="0" applyNumberFormat="1"/>
    <xf numFmtId="165" fontId="0" fillId="0" borderId="4" xfId="0" applyNumberFormat="1" applyBorder="1"/>
    <xf numFmtId="165" fontId="0" fillId="0" borderId="14" xfId="0" applyNumberFormat="1" applyBorder="1"/>
    <xf numFmtId="165" fontId="0" fillId="0" borderId="6" xfId="0" applyNumberFormat="1" applyBorder="1"/>
    <xf numFmtId="2" fontId="0" fillId="0" borderId="3" xfId="0" applyNumberFormat="1" applyBorder="1"/>
    <xf numFmtId="2" fontId="0" fillId="0" borderId="5" xfId="0" applyNumberFormat="1" applyBorder="1"/>
    <xf numFmtId="14" fontId="2" fillId="2" borderId="15" xfId="0" applyNumberFormat="1" applyFont="1" applyFill="1" applyBorder="1" applyAlignment="1">
      <alignment horizontal="center" vertical="center" wrapText="1"/>
    </xf>
    <xf numFmtId="0" fontId="1" fillId="2" borderId="12" xfId="0" applyFont="1" applyFill="1" applyBorder="1"/>
    <xf numFmtId="0" fontId="0" fillId="2" borderId="15" xfId="0" applyFill="1" applyBorder="1"/>
    <xf numFmtId="0" fontId="1" fillId="2" borderId="15" xfId="0" applyFont="1" applyFill="1" applyBorder="1"/>
    <xf numFmtId="165" fontId="0" fillId="2" borderId="11" xfId="0" applyNumberFormat="1" applyFill="1" applyBorder="1"/>
    <xf numFmtId="165" fontId="0" fillId="2" borderId="12" xfId="0" applyNumberFormat="1" applyFill="1" applyBorder="1"/>
    <xf numFmtId="165" fontId="0" fillId="2" borderId="13" xfId="0" applyNumberFormat="1" applyFill="1" applyBorder="1"/>
    <xf numFmtId="0" fontId="0" fillId="2" borderId="0" xfId="0" applyFill="1"/>
    <xf numFmtId="14" fontId="2" fillId="2" borderId="3" xfId="0" applyNumberFormat="1" applyFont="1" applyFill="1" applyBorder="1" applyAlignment="1">
      <alignment horizontal="center" vertical="center" wrapText="1"/>
    </xf>
    <xf numFmtId="0" fontId="1" fillId="2" borderId="0" xfId="0" applyFont="1" applyFill="1"/>
    <xf numFmtId="0" fontId="0" fillId="2" borderId="3" xfId="0" applyFill="1" applyBorder="1"/>
    <xf numFmtId="0" fontId="1" fillId="2" borderId="3" xfId="0" applyFont="1" applyFill="1" applyBorder="1"/>
    <xf numFmtId="165" fontId="0" fillId="2" borderId="7" xfId="0" applyNumberFormat="1" applyFill="1" applyBorder="1"/>
    <xf numFmtId="165" fontId="0" fillId="2" borderId="0" xfId="0" applyNumberFormat="1" applyFill="1"/>
    <xf numFmtId="2" fontId="0" fillId="2" borderId="12" xfId="0" applyNumberFormat="1" applyFill="1" applyBorder="1"/>
    <xf numFmtId="0" fontId="0" fillId="2" borderId="12" xfId="0" applyFill="1" applyBorder="1"/>
    <xf numFmtId="2" fontId="0" fillId="2" borderId="13" xfId="0" applyNumberFormat="1" applyFill="1" applyBorder="1"/>
    <xf numFmtId="0" fontId="0" fillId="2" borderId="11" xfId="0" applyFill="1" applyBorder="1"/>
    <xf numFmtId="0" fontId="0" fillId="2" borderId="13" xfId="0" applyFill="1" applyBorder="1"/>
    <xf numFmtId="1" fontId="0" fillId="2" borderId="12" xfId="0" applyNumberFormat="1" applyFill="1" applyBorder="1"/>
    <xf numFmtId="0" fontId="7" fillId="0" borderId="0" xfId="1" applyFill="1" applyBorder="1"/>
    <xf numFmtId="2" fontId="0" fillId="0" borderId="7" xfId="0" applyNumberFormat="1" applyBorder="1"/>
    <xf numFmtId="2" fontId="0" fillId="0" borderId="8" xfId="0" applyNumberFormat="1" applyBorder="1"/>
    <xf numFmtId="0" fontId="1" fillId="0" borderId="2" xfId="0" applyFont="1" applyBorder="1"/>
    <xf numFmtId="0" fontId="1" fillId="2" borderId="13" xfId="0" applyFont="1" applyFill="1" applyBorder="1"/>
    <xf numFmtId="0" fontId="0" fillId="0" borderId="15" xfId="0" applyBorder="1"/>
    <xf numFmtId="164" fontId="0" fillId="0" borderId="3" xfId="0" applyNumberFormat="1" applyBorder="1"/>
    <xf numFmtId="164" fontId="0" fillId="0" borderId="5" xfId="0" applyNumberFormat="1" applyBorder="1"/>
    <xf numFmtId="2" fontId="0" fillId="2" borderId="15" xfId="0" applyNumberFormat="1" applyFill="1" applyBorder="1"/>
    <xf numFmtId="0" fontId="4" fillId="0" borderId="0" xfId="0" applyFont="1"/>
    <xf numFmtId="2" fontId="0" fillId="2" borderId="0" xfId="0" applyNumberFormat="1" applyFill="1"/>
    <xf numFmtId="166" fontId="0" fillId="0" borderId="4" xfId="0" applyNumberFormat="1" applyBorder="1"/>
    <xf numFmtId="0" fontId="4" fillId="3" borderId="2" xfId="0" applyFont="1" applyFill="1" applyBorder="1"/>
    <xf numFmtId="165" fontId="0" fillId="3" borderId="4" xfId="0" applyNumberFormat="1" applyFill="1" applyBorder="1"/>
    <xf numFmtId="165" fontId="0" fillId="3" borderId="6" xfId="0" applyNumberFormat="1" applyFill="1" applyBorder="1"/>
    <xf numFmtId="0" fontId="0" fillId="3" borderId="0" xfId="0" applyFill="1"/>
    <xf numFmtId="165" fontId="0" fillId="3" borderId="0" xfId="0" applyNumberFormat="1" applyFill="1"/>
    <xf numFmtId="165" fontId="0" fillId="0" borderId="5" xfId="0" applyNumberFormat="1" applyBorder="1"/>
    <xf numFmtId="0" fontId="4" fillId="0" borderId="3" xfId="0" applyFont="1" applyBorder="1"/>
    <xf numFmtId="0" fontId="0" fillId="4" borderId="0" xfId="0" applyFill="1"/>
    <xf numFmtId="0" fontId="4" fillId="4" borderId="10" xfId="0" applyFont="1" applyFill="1" applyBorder="1"/>
    <xf numFmtId="165" fontId="0" fillId="4" borderId="12" xfId="0" applyNumberFormat="1" applyFill="1" applyBorder="1"/>
    <xf numFmtId="165" fontId="0" fillId="4" borderId="0" xfId="0" applyNumberFormat="1" applyFill="1"/>
    <xf numFmtId="165" fontId="0" fillId="4" borderId="14" xfId="0" applyNumberFormat="1" applyFill="1" applyBorder="1"/>
    <xf numFmtId="0" fontId="4" fillId="4" borderId="9" xfId="0" applyFont="1" applyFill="1" applyBorder="1"/>
    <xf numFmtId="165" fontId="0" fillId="4" borderId="11" xfId="0" applyNumberFormat="1" applyFill="1" applyBorder="1"/>
    <xf numFmtId="165" fontId="0" fillId="4" borderId="7" xfId="0" applyNumberFormat="1" applyFill="1" applyBorder="1"/>
    <xf numFmtId="165" fontId="0" fillId="4" borderId="8" xfId="0" applyNumberFormat="1" applyFill="1" applyBorder="1"/>
    <xf numFmtId="2" fontId="0" fillId="5" borderId="0" xfId="0" applyNumberFormat="1" applyFill="1"/>
    <xf numFmtId="0" fontId="0" fillId="5" borderId="0" xfId="0" applyFill="1"/>
    <xf numFmtId="0" fontId="4" fillId="0" borderId="5" xfId="0" applyFont="1" applyBorder="1"/>
    <xf numFmtId="14" fontId="2" fillId="6" borderId="3" xfId="0" applyNumberFormat="1" applyFont="1" applyFill="1" applyBorder="1" applyAlignment="1">
      <alignment horizontal="center" vertical="center" wrapText="1"/>
    </xf>
    <xf numFmtId="0" fontId="0" fillId="6" borderId="0" xfId="0" applyFill="1"/>
    <xf numFmtId="0" fontId="0" fillId="6" borderId="7" xfId="0" applyFill="1" applyBorder="1"/>
    <xf numFmtId="0" fontId="0" fillId="6" borderId="4" xfId="0" applyFill="1" applyBorder="1"/>
    <xf numFmtId="0" fontId="0" fillId="6" borderId="3" xfId="0" applyFill="1" applyBorder="1"/>
    <xf numFmtId="0" fontId="8" fillId="0" borderId="0" xfId="0" applyFont="1"/>
    <xf numFmtId="0" fontId="8" fillId="0" borderId="3" xfId="0" applyFont="1" applyBorder="1"/>
    <xf numFmtId="14" fontId="8" fillId="0" borderId="3" xfId="0" applyNumberFormat="1" applyFont="1" applyBorder="1"/>
    <xf numFmtId="14" fontId="0" fillId="0" borderId="0" xfId="0" applyNumberFormat="1"/>
    <xf numFmtId="0" fontId="8" fillId="0" borderId="7" xfId="0" applyFont="1" applyBorder="1"/>
    <xf numFmtId="0" fontId="4" fillId="0" borderId="12" xfId="0" applyFont="1" applyBorder="1"/>
    <xf numFmtId="0" fontId="4" fillId="0" borderId="11" xfId="0" applyFont="1" applyBorder="1"/>
    <xf numFmtId="0" fontId="4" fillId="0" borderId="13" xfId="0" applyFont="1" applyBorder="1"/>
    <xf numFmtId="0" fontId="0" fillId="0" borderId="11" xfId="0" applyBorder="1"/>
    <xf numFmtId="14" fontId="2" fillId="5" borderId="3" xfId="0" applyNumberFormat="1" applyFont="1" applyFill="1" applyBorder="1" applyAlignment="1">
      <alignment horizontal="center" vertical="center" wrapText="1"/>
    </xf>
    <xf numFmtId="0" fontId="0" fillId="5" borderId="7" xfId="0" applyFill="1" applyBorder="1"/>
    <xf numFmtId="0" fontId="0" fillId="5" borderId="4" xfId="0" applyFill="1" applyBorder="1"/>
    <xf numFmtId="0" fontId="0" fillId="5" borderId="3" xfId="0" applyFill="1" applyBorder="1"/>
    <xf numFmtId="165" fontId="0" fillId="5" borderId="0" xfId="0" applyNumberFormat="1" applyFill="1"/>
    <xf numFmtId="165" fontId="0" fillId="5" borderId="7" xfId="0" applyNumberFormat="1" applyFill="1" applyBorder="1"/>
    <xf numFmtId="165" fontId="0" fillId="5" borderId="4" xfId="0" applyNumberFormat="1" applyFill="1" applyBorder="1"/>
    <xf numFmtId="2" fontId="0" fillId="4" borderId="0" xfId="0" applyNumberFormat="1" applyFill="1"/>
    <xf numFmtId="0" fontId="4" fillId="7" borderId="10" xfId="0" applyFont="1" applyFill="1" applyBorder="1"/>
    <xf numFmtId="0" fontId="4" fillId="0" borderId="7" xfId="0" applyFont="1" applyBorder="1"/>
    <xf numFmtId="0" fontId="8" fillId="0" borderId="0" xfId="0" applyFont="1" applyAlignment="1">
      <alignment horizontal="right"/>
    </xf>
    <xf numFmtId="165" fontId="8" fillId="0" borderId="14" xfId="0" applyNumberFormat="1" applyFont="1" applyBorder="1" applyAlignment="1">
      <alignment horizontal="right"/>
    </xf>
    <xf numFmtId="165" fontId="8" fillId="0" borderId="0" xfId="0" applyNumberFormat="1" applyFont="1" applyAlignment="1">
      <alignment horizontal="right"/>
    </xf>
    <xf numFmtId="14" fontId="8" fillId="0" borderId="15" xfId="0" applyNumberFormat="1" applyFont="1" applyBorder="1"/>
    <xf numFmtId="165" fontId="8" fillId="0" borderId="12" xfId="0" applyNumberFormat="1" applyFont="1" applyBorder="1" applyAlignment="1">
      <alignment horizontal="right"/>
    </xf>
    <xf numFmtId="0" fontId="2" fillId="0" borderId="12" xfId="0" applyFont="1" applyBorder="1" applyAlignment="1">
      <alignment horizontal="right"/>
    </xf>
    <xf numFmtId="165" fontId="2" fillId="0" borderId="0" xfId="0" applyNumberFormat="1" applyFont="1" applyAlignment="1">
      <alignment horizontal="right"/>
    </xf>
    <xf numFmtId="165" fontId="8" fillId="4" borderId="0" xfId="0" applyNumberFormat="1" applyFont="1" applyFill="1" applyAlignment="1">
      <alignment horizontal="right"/>
    </xf>
    <xf numFmtId="14" fontId="8" fillId="0" borderId="5" xfId="0" applyNumberFormat="1" applyFont="1" applyBorder="1"/>
    <xf numFmtId="165" fontId="2" fillId="0" borderId="14" xfId="0" applyNumberFormat="1" applyFont="1" applyBorder="1" applyAlignment="1">
      <alignment horizontal="right"/>
    </xf>
    <xf numFmtId="0" fontId="4" fillId="3" borderId="10" xfId="0" applyFont="1" applyFill="1" applyBorder="1"/>
    <xf numFmtId="0" fontId="4" fillId="3" borderId="9" xfId="0" applyFont="1" applyFill="1" applyBorder="1"/>
    <xf numFmtId="0" fontId="4" fillId="0" borderId="4" xfId="0" applyFont="1" applyBorder="1"/>
    <xf numFmtId="0" fontId="8" fillId="0" borderId="4" xfId="0" applyFont="1" applyBorder="1"/>
    <xf numFmtId="2" fontId="8" fillId="0" borderId="0" xfId="0" applyNumberFormat="1" applyFont="1"/>
    <xf numFmtId="0" fontId="8" fillId="0" borderId="11" xfId="0" applyFont="1" applyBorder="1" applyAlignment="1">
      <alignment horizontal="right"/>
    </xf>
    <xf numFmtId="0" fontId="0" fillId="7" borderId="0" xfId="0" applyFill="1"/>
    <xf numFmtId="0" fontId="0" fillId="7" borderId="7" xfId="0" applyFill="1" applyBorder="1"/>
    <xf numFmtId="0" fontId="0" fillId="7" borderId="4" xfId="0" applyFill="1" applyBorder="1"/>
    <xf numFmtId="0" fontId="4" fillId="7" borderId="9" xfId="0" applyFont="1" applyFill="1" applyBorder="1"/>
    <xf numFmtId="0" fontId="4" fillId="7" borderId="2" xfId="0" applyFont="1" applyFill="1" applyBorder="1"/>
    <xf numFmtId="14" fontId="2" fillId="0" borderId="15" xfId="0" applyNumberFormat="1" applyFont="1" applyBorder="1" applyAlignment="1">
      <alignment horizontal="center" vertical="center" wrapText="1"/>
    </xf>
    <xf numFmtId="0" fontId="8" fillId="0" borderId="15" xfId="0" applyFont="1" applyBorder="1"/>
    <xf numFmtId="0" fontId="8" fillId="6" borderId="3" xfId="0" applyFont="1" applyFill="1" applyBorder="1"/>
    <xf numFmtId="0" fontId="8" fillId="5" borderId="3" xfId="0" applyFont="1" applyFill="1" applyBorder="1"/>
    <xf numFmtId="14" fontId="2" fillId="0" borderId="5" xfId="0" applyNumberFormat="1" applyFont="1" applyBorder="1" applyAlignment="1">
      <alignment horizontal="center" vertical="center"/>
    </xf>
    <xf numFmtId="0" fontId="8" fillId="0" borderId="5" xfId="0" applyFont="1" applyBorder="1"/>
    <xf numFmtId="2" fontId="0" fillId="5" borderId="7" xfId="0" applyNumberFormat="1" applyFill="1" applyBorder="1"/>
    <xf numFmtId="2" fontId="0" fillId="5" borderId="4" xfId="0" applyNumberFormat="1" applyFill="1" applyBorder="1"/>
    <xf numFmtId="0" fontId="4" fillId="4" borderId="0" xfId="0" applyFont="1" applyFill="1"/>
    <xf numFmtId="0" fontId="2" fillId="0" borderId="0" xfId="0" applyFont="1" applyAlignment="1">
      <alignment horizontal="right"/>
    </xf>
    <xf numFmtId="0" fontId="8" fillId="0" borderId="7" xfId="0" applyFont="1" applyBorder="1" applyAlignment="1">
      <alignment horizontal="right"/>
    </xf>
    <xf numFmtId="0" fontId="8" fillId="0" borderId="4" xfId="0" applyFont="1" applyBorder="1" applyAlignment="1">
      <alignment horizontal="right"/>
    </xf>
    <xf numFmtId="165" fontId="2" fillId="0" borderId="7" xfId="0" applyNumberFormat="1" applyFont="1" applyBorder="1" applyAlignment="1">
      <alignment horizontal="right"/>
    </xf>
    <xf numFmtId="165" fontId="8" fillId="0" borderId="4" xfId="0" applyNumberFormat="1" applyFont="1" applyBorder="1" applyAlignment="1">
      <alignment horizontal="right"/>
    </xf>
    <xf numFmtId="165" fontId="2" fillId="0" borderId="8" xfId="0" applyNumberFormat="1" applyFont="1" applyBorder="1" applyAlignment="1">
      <alignment horizontal="right"/>
    </xf>
    <xf numFmtId="165" fontId="8" fillId="0" borderId="6" xfId="0" applyNumberFormat="1" applyFont="1" applyBorder="1" applyAlignment="1">
      <alignment horizontal="right"/>
    </xf>
    <xf numFmtId="2" fontId="8" fillId="4" borderId="7" xfId="0" applyNumberFormat="1" applyFont="1" applyFill="1" applyBorder="1"/>
    <xf numFmtId="2" fontId="8" fillId="4" borderId="0" xfId="0" applyNumberFormat="1" applyFont="1" applyFill="1"/>
    <xf numFmtId="2" fontId="8" fillId="4" borderId="4" xfId="0" applyNumberFormat="1" applyFont="1" applyFill="1" applyBorder="1"/>
    <xf numFmtId="0" fontId="1" fillId="0" borderId="3" xfId="0" applyFont="1" applyBorder="1"/>
    <xf numFmtId="0" fontId="1" fillId="0" borderId="0" xfId="0" applyFont="1"/>
    <xf numFmtId="0" fontId="8" fillId="0" borderId="13" xfId="0" applyFont="1" applyBorder="1" applyAlignment="1">
      <alignment horizontal="right"/>
    </xf>
    <xf numFmtId="14" fontId="0" fillId="2" borderId="0" xfId="0" applyNumberFormat="1" applyFill="1"/>
    <xf numFmtId="14" fontId="0" fillId="8" borderId="0" xfId="0" applyNumberFormat="1" applyFill="1"/>
    <xf numFmtId="1" fontId="0" fillId="8" borderId="0" xfId="0" applyNumberFormat="1" applyFill="1"/>
    <xf numFmtId="0" fontId="0" fillId="8" borderId="0" xfId="0" applyFill="1"/>
    <xf numFmtId="2" fontId="9" fillId="9" borderId="0" xfId="0" applyNumberFormat="1" applyFont="1" applyFill="1"/>
    <xf numFmtId="0" fontId="0" fillId="9" borderId="0" xfId="0" applyFill="1"/>
    <xf numFmtId="2" fontId="0" fillId="9" borderId="0" xfId="0" applyNumberFormat="1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4" fillId="7" borderId="0" xfId="0" applyFont="1" applyFill="1"/>
    <xf numFmtId="165" fontId="0" fillId="7" borderId="0" xfId="0" applyNumberFormat="1" applyFill="1"/>
    <xf numFmtId="0" fontId="8" fillId="9" borderId="0" xfId="0" applyFont="1" applyFill="1"/>
    <xf numFmtId="0" fontId="4" fillId="9" borderId="10" xfId="0" applyFont="1" applyFill="1" applyBorder="1"/>
    <xf numFmtId="0" fontId="4" fillId="9" borderId="0" xfId="0" applyFont="1" applyFill="1"/>
    <xf numFmtId="2" fontId="4" fillId="0" borderId="10" xfId="0" applyNumberFormat="1" applyFont="1" applyBorder="1"/>
    <xf numFmtId="2" fontId="4" fillId="0" borderId="0" xfId="0" applyNumberFormat="1" applyFont="1"/>
    <xf numFmtId="0" fontId="0" fillId="0" borderId="1" xfId="0" applyBorder="1"/>
    <xf numFmtId="0" fontId="0" fillId="0" borderId="9" xfId="0" applyBorder="1"/>
    <xf numFmtId="0" fontId="0" fillId="0" borderId="10" xfId="0" applyBorder="1"/>
    <xf numFmtId="0" fontId="3" fillId="0" borderId="1" xfId="0" applyFont="1" applyBorder="1"/>
    <xf numFmtId="0" fontId="0" fillId="0" borderId="2" xfId="0" applyBorder="1"/>
    <xf numFmtId="2" fontId="0" fillId="0" borderId="32" xfId="0" applyNumberFormat="1" applyBorder="1"/>
    <xf numFmtId="2" fontId="0" fillId="0" borderId="17" xfId="0" applyNumberFormat="1" applyBorder="1"/>
    <xf numFmtId="2" fontId="0" fillId="0" borderId="28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6" xfId="0" applyNumberFormat="1" applyBorder="1"/>
    <xf numFmtId="2" fontId="8" fillId="0" borderId="7" xfId="0" applyNumberFormat="1" applyFont="1" applyBorder="1"/>
    <xf numFmtId="2" fontId="8" fillId="0" borderId="3" xfId="0" applyNumberFormat="1" applyFont="1" applyBorder="1"/>
    <xf numFmtId="2" fontId="8" fillId="0" borderId="8" xfId="0" applyNumberFormat="1" applyFont="1" applyBorder="1"/>
    <xf numFmtId="2" fontId="8" fillId="0" borderId="5" xfId="0" applyNumberFormat="1" applyFont="1" applyBorder="1"/>
    <xf numFmtId="49" fontId="8" fillId="0" borderId="3" xfId="0" applyNumberFormat="1" applyFont="1" applyBorder="1"/>
    <xf numFmtId="2" fontId="8" fillId="0" borderId="15" xfId="0" applyNumberFormat="1" applyFont="1" applyBorder="1"/>
    <xf numFmtId="49" fontId="8" fillId="0" borderId="14" xfId="0" applyNumberFormat="1" applyFont="1" applyBorder="1"/>
    <xf numFmtId="49" fontId="8" fillId="0" borderId="0" xfId="0" applyNumberFormat="1" applyFont="1"/>
    <xf numFmtId="49" fontId="8" fillId="0" borderId="5" xfId="0" applyNumberFormat="1" applyFont="1" applyBorder="1"/>
    <xf numFmtId="0" fontId="0" fillId="0" borderId="12" xfId="0" applyBorder="1"/>
    <xf numFmtId="0" fontId="0" fillId="0" borderId="13" xfId="0" applyBorder="1"/>
    <xf numFmtId="2" fontId="3" fillId="0" borderId="32" xfId="0" applyNumberFormat="1" applyFont="1" applyBorder="1"/>
    <xf numFmtId="2" fontId="3" fillId="0" borderId="18" xfId="0" applyNumberFormat="1" applyFont="1" applyBorder="1"/>
    <xf numFmtId="2" fontId="3" fillId="0" borderId="39" xfId="0" applyNumberFormat="1" applyFont="1" applyBorder="1"/>
    <xf numFmtId="2" fontId="3" fillId="0" borderId="40" xfId="0" applyNumberFormat="1" applyFont="1" applyBorder="1"/>
    <xf numFmtId="2" fontId="3" fillId="0" borderId="41" xfId="0" applyNumberFormat="1" applyFont="1" applyBorder="1"/>
    <xf numFmtId="2" fontId="3" fillId="0" borderId="6" xfId="0" applyNumberFormat="1" applyFont="1" applyBorder="1"/>
    <xf numFmtId="0" fontId="4" fillId="2" borderId="9" xfId="0" applyFont="1" applyFill="1" applyBorder="1"/>
    <xf numFmtId="0" fontId="4" fillId="2" borderId="1" xfId="0" applyFont="1" applyFill="1" applyBorder="1"/>
    <xf numFmtId="0" fontId="4" fillId="2" borderId="10" xfId="0" applyFont="1" applyFill="1" applyBorder="1"/>
    <xf numFmtId="0" fontId="0" fillId="2" borderId="1" xfId="0" applyFill="1" applyBorder="1"/>
    <xf numFmtId="2" fontId="0" fillId="2" borderId="11" xfId="0" applyNumberFormat="1" applyFill="1" applyBorder="1"/>
    <xf numFmtId="0" fontId="4" fillId="2" borderId="3" xfId="0" applyFont="1" applyFill="1" applyBorder="1"/>
    <xf numFmtId="2" fontId="0" fillId="2" borderId="7" xfId="0" applyNumberFormat="1" applyFill="1" applyBorder="1"/>
    <xf numFmtId="2" fontId="0" fillId="2" borderId="3" xfId="0" applyNumberFormat="1" applyFill="1" applyBorder="1"/>
    <xf numFmtId="2" fontId="0" fillId="2" borderId="8" xfId="0" applyNumberFormat="1" applyFill="1" applyBorder="1"/>
    <xf numFmtId="2" fontId="0" fillId="2" borderId="5" xfId="0" applyNumberFormat="1" applyFill="1" applyBorder="1"/>
    <xf numFmtId="2" fontId="0" fillId="2" borderId="14" xfId="0" applyNumberFormat="1" applyFill="1" applyBorder="1"/>
    <xf numFmtId="0" fontId="4" fillId="2" borderId="5" xfId="0" applyFont="1" applyFill="1" applyBorder="1"/>
    <xf numFmtId="2" fontId="8" fillId="2" borderId="15" xfId="0" applyNumberFormat="1" applyFont="1" applyFill="1" applyBorder="1"/>
    <xf numFmtId="2" fontId="8" fillId="2" borderId="7" xfId="0" applyNumberFormat="1" applyFont="1" applyFill="1" applyBorder="1"/>
    <xf numFmtId="2" fontId="8" fillId="2" borderId="3" xfId="0" applyNumberFormat="1" applyFont="1" applyFill="1" applyBorder="1"/>
    <xf numFmtId="2" fontId="8" fillId="2" borderId="0" xfId="0" applyNumberFormat="1" applyFont="1" applyFill="1"/>
    <xf numFmtId="2" fontId="8" fillId="2" borderId="4" xfId="0" applyNumberFormat="1" applyFont="1" applyFill="1" applyBorder="1"/>
    <xf numFmtId="2" fontId="8" fillId="2" borderId="5" xfId="0" applyNumberFormat="1" applyFont="1" applyFill="1" applyBorder="1"/>
    <xf numFmtId="2" fontId="8" fillId="2" borderId="8" xfId="0" applyNumberFormat="1" applyFont="1" applyFill="1" applyBorder="1"/>
    <xf numFmtId="2" fontId="8" fillId="2" borderId="14" xfId="0" applyNumberFormat="1" applyFont="1" applyFill="1" applyBorder="1"/>
    <xf numFmtId="2" fontId="8" fillId="2" borderId="6" xfId="0" applyNumberFormat="1" applyFont="1" applyFill="1" applyBorder="1"/>
    <xf numFmtId="0" fontId="3" fillId="0" borderId="15" xfId="0" applyFont="1" applyBorder="1"/>
    <xf numFmtId="2" fontId="0" fillId="0" borderId="19" xfId="0" applyNumberFormat="1" applyBorder="1"/>
    <xf numFmtId="2" fontId="0" fillId="0" borderId="20" xfId="0" applyNumberFormat="1" applyBorder="1"/>
    <xf numFmtId="2" fontId="0" fillId="0" borderId="21" xfId="0" applyNumberFormat="1" applyBorder="1"/>
    <xf numFmtId="2" fontId="3" fillId="0" borderId="19" xfId="0" applyNumberFormat="1" applyFont="1" applyBorder="1"/>
    <xf numFmtId="2" fontId="3" fillId="0" borderId="46" xfId="0" applyNumberFormat="1" applyFont="1" applyBorder="1"/>
    <xf numFmtId="2" fontId="3" fillId="0" borderId="38" xfId="0" applyNumberFormat="1" applyFont="1" applyBorder="1"/>
    <xf numFmtId="2" fontId="0" fillId="0" borderId="47" xfId="0" applyNumberFormat="1" applyBorder="1"/>
    <xf numFmtId="2" fontId="0" fillId="0" borderId="48" xfId="0" applyNumberFormat="1" applyBorder="1"/>
    <xf numFmtId="2" fontId="0" fillId="0" borderId="27" xfId="0" applyNumberFormat="1" applyBorder="1"/>
    <xf numFmtId="2" fontId="3" fillId="0" borderId="49" xfId="0" applyNumberFormat="1" applyFont="1" applyBorder="1"/>
    <xf numFmtId="2" fontId="3" fillId="0" borderId="50" xfId="0" applyNumberFormat="1" applyFont="1" applyBorder="1"/>
    <xf numFmtId="2" fontId="3" fillId="0" borderId="4" xfId="0" applyNumberFormat="1" applyFont="1" applyBorder="1"/>
    <xf numFmtId="2" fontId="0" fillId="2" borderId="4" xfId="0" applyNumberFormat="1" applyFill="1" applyBorder="1"/>
    <xf numFmtId="2" fontId="0" fillId="2" borderId="6" xfId="0" applyNumberFormat="1" applyFill="1" applyBorder="1"/>
    <xf numFmtId="2" fontId="0" fillId="3" borderId="22" xfId="0" applyNumberFormat="1" applyFill="1" applyBorder="1"/>
    <xf numFmtId="2" fontId="0" fillId="3" borderId="16" xfId="0" applyNumberFormat="1" applyFill="1" applyBorder="1"/>
    <xf numFmtId="2" fontId="0" fillId="3" borderId="23" xfId="0" applyNumberFormat="1" applyFill="1" applyBorder="1"/>
    <xf numFmtId="2" fontId="3" fillId="3" borderId="32" xfId="0" applyNumberFormat="1" applyFont="1" applyFill="1" applyBorder="1"/>
    <xf numFmtId="2" fontId="3" fillId="3" borderId="18" xfId="0" applyNumberFormat="1" applyFont="1" applyFill="1" applyBorder="1"/>
    <xf numFmtId="2" fontId="3" fillId="3" borderId="39" xfId="0" applyNumberFormat="1" applyFont="1" applyFill="1" applyBorder="1"/>
    <xf numFmtId="2" fontId="0" fillId="4" borderId="7" xfId="0" applyNumberFormat="1" applyFill="1" applyBorder="1"/>
    <xf numFmtId="167" fontId="0" fillId="2" borderId="0" xfId="0" applyNumberFormat="1" applyFill="1"/>
    <xf numFmtId="167" fontId="2" fillId="0" borderId="15" xfId="0" applyNumberFormat="1" applyFont="1" applyBorder="1" applyAlignment="1">
      <alignment horizontal="center" vertical="center" wrapText="1"/>
    </xf>
    <xf numFmtId="167" fontId="2" fillId="0" borderId="3" xfId="0" applyNumberFormat="1" applyFont="1" applyBorder="1" applyAlignment="1">
      <alignment horizontal="center" vertical="center" wrapText="1"/>
    </xf>
    <xf numFmtId="167" fontId="2" fillId="6" borderId="3" xfId="0" applyNumberFormat="1" applyFont="1" applyFill="1" applyBorder="1" applyAlignment="1">
      <alignment horizontal="center" vertical="center" wrapText="1"/>
    </xf>
    <xf numFmtId="167" fontId="2" fillId="5" borderId="3" xfId="0" applyNumberFormat="1" applyFont="1" applyFill="1" applyBorder="1" applyAlignment="1">
      <alignment horizontal="center" vertical="center" wrapText="1"/>
    </xf>
    <xf numFmtId="167" fontId="3" fillId="0" borderId="5" xfId="0" applyNumberFormat="1" applyFont="1" applyBorder="1" applyAlignment="1">
      <alignment horizontal="center" vertical="center"/>
    </xf>
    <xf numFmtId="0" fontId="4" fillId="0" borderId="42" xfId="0" applyFont="1" applyBorder="1" applyAlignment="1">
      <alignment horizontal="center"/>
    </xf>
    <xf numFmtId="0" fontId="4" fillId="0" borderId="43" xfId="0" applyFont="1" applyBorder="1" applyAlignment="1">
      <alignment horizontal="center"/>
    </xf>
    <xf numFmtId="0" fontId="4" fillId="0" borderId="44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" xfId="0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0" fillId="0" borderId="10" xfId="0" applyBorder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F8B0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'данные по выпуску'!$AB$2:$AB$136</c:f>
              <c:numCache>
                <c:formatCode>General</c:formatCode>
                <c:ptCount val="135"/>
                <c:pt idx="0">
                  <c:v>100.00000000000004</c:v>
                </c:pt>
                <c:pt idx="1">
                  <c:v>103.61048269691604</c:v>
                </c:pt>
                <c:pt idx="2">
                  <c:v>107.09371084629831</c:v>
                </c:pt>
                <c:pt idx="3">
                  <c:v>107.58189612780353</c:v>
                </c:pt>
                <c:pt idx="4">
                  <c:v>110.78245157585162</c:v>
                </c:pt>
                <c:pt idx="5">
                  <c:v>111.50546672090108</c:v>
                </c:pt>
                <c:pt idx="6">
                  <c:v>111.91276973053684</c:v>
                </c:pt>
                <c:pt idx="7">
                  <c:v>112.92706972380677</c:v>
                </c:pt>
                <c:pt idx="8">
                  <c:v>115.01114627845386</c:v>
                </c:pt>
                <c:pt idx="9">
                  <c:v>116.32541990899315</c:v>
                </c:pt>
                <c:pt idx="10">
                  <c:v>119.69603293521055</c:v>
                </c:pt>
                <c:pt idx="11">
                  <c:v>122.76460504530081</c:v>
                </c:pt>
                <c:pt idx="12">
                  <c:v>127.84192601102556</c:v>
                </c:pt>
                <c:pt idx="13">
                  <c:v>130.73907022961504</c:v>
                </c:pt>
                <c:pt idx="14">
                  <c:v>132.29471899716691</c:v>
                </c:pt>
                <c:pt idx="15">
                  <c:v>133.80241799724629</c:v>
                </c:pt>
                <c:pt idx="16">
                  <c:v>138.39753376941741</c:v>
                </c:pt>
                <c:pt idx="17">
                  <c:v>142.27516291183207</c:v>
                </c:pt>
                <c:pt idx="18">
                  <c:v>147.57400120644093</c:v>
                </c:pt>
                <c:pt idx="19">
                  <c:v>153.71920889028377</c:v>
                </c:pt>
                <c:pt idx="20">
                  <c:v>154.89747109634123</c:v>
                </c:pt>
                <c:pt idx="21">
                  <c:v>162.66659447184722</c:v>
                </c:pt>
                <c:pt idx="22">
                  <c:v>166.33114771033161</c:v>
                </c:pt>
                <c:pt idx="23">
                  <c:v>167.93743418411285</c:v>
                </c:pt>
                <c:pt idx="24">
                  <c:v>173.17723476257143</c:v>
                </c:pt>
                <c:pt idx="25">
                  <c:v>173.25759200458646</c:v>
                </c:pt>
                <c:pt idx="26">
                  <c:v>174.25435236624742</c:v>
                </c:pt>
                <c:pt idx="27">
                  <c:v>179.66157747587457</c:v>
                </c:pt>
                <c:pt idx="28">
                  <c:v>180.88629650366468</c:v>
                </c:pt>
                <c:pt idx="29">
                  <c:v>186.91866380836629</c:v>
                </c:pt>
                <c:pt idx="30">
                  <c:v>196.95773973359394</c:v>
                </c:pt>
                <c:pt idx="31">
                  <c:v>205.53237052698196</c:v>
                </c:pt>
                <c:pt idx="32">
                  <c:v>208.79019468470634</c:v>
                </c:pt>
                <c:pt idx="33">
                  <c:v>209.41297948533222</c:v>
                </c:pt>
                <c:pt idx="34">
                  <c:v>212.29688298073651</c:v>
                </c:pt>
                <c:pt idx="35">
                  <c:v>222.12607433207512</c:v>
                </c:pt>
                <c:pt idx="36">
                  <c:v>229.23344915352033</c:v>
                </c:pt>
                <c:pt idx="37">
                  <c:v>222.86164462207608</c:v>
                </c:pt>
                <c:pt idx="38">
                  <c:v>225.42887177741534</c:v>
                </c:pt>
                <c:pt idx="39">
                  <c:v>228.05132097064541</c:v>
                </c:pt>
                <c:pt idx="40">
                  <c:v>235.50966881772302</c:v>
                </c:pt>
                <c:pt idx="41">
                  <c:v>239.6024607165819</c:v>
                </c:pt>
                <c:pt idx="42">
                  <c:v>242.73712898151658</c:v>
                </c:pt>
                <c:pt idx="43">
                  <c:v>246.38205824279095</c:v>
                </c:pt>
                <c:pt idx="44">
                  <c:v>245.89854384071853</c:v>
                </c:pt>
                <c:pt idx="45">
                  <c:v>248.99499099768801</c:v>
                </c:pt>
                <c:pt idx="46">
                  <c:v>257.46772690613005</c:v>
                </c:pt>
                <c:pt idx="47">
                  <c:v>262.186590796318</c:v>
                </c:pt>
                <c:pt idx="48">
                  <c:v>268.40268324542876</c:v>
                </c:pt>
                <c:pt idx="49">
                  <c:v>276.28838916841971</c:v>
                </c:pt>
                <c:pt idx="50">
                  <c:v>275.93604123324218</c:v>
                </c:pt>
                <c:pt idx="51">
                  <c:v>282.12171874940509</c:v>
                </c:pt>
                <c:pt idx="52">
                  <c:v>282.06980378350897</c:v>
                </c:pt>
                <c:pt idx="53">
                  <c:v>283.48029627235849</c:v>
                </c:pt>
                <c:pt idx="54">
                  <c:v>291.88480093504103</c:v>
                </c:pt>
                <c:pt idx="55">
                  <c:v>291.58289518909362</c:v>
                </c:pt>
                <c:pt idx="56">
                  <c:v>296.64236484178065</c:v>
                </c:pt>
                <c:pt idx="57">
                  <c:v>304.85719095092236</c:v>
                </c:pt>
                <c:pt idx="58">
                  <c:v>309.9116631980516</c:v>
                </c:pt>
                <c:pt idx="59">
                  <c:v>316.96828797572942</c:v>
                </c:pt>
                <c:pt idx="60">
                  <c:v>326.1698992006464</c:v>
                </c:pt>
                <c:pt idx="61">
                  <c:v>332.84818176001608</c:v>
                </c:pt>
                <c:pt idx="62">
                  <c:v>340.57176481985931</c:v>
                </c:pt>
                <c:pt idx="63">
                  <c:v>354.27489618063089</c:v>
                </c:pt>
                <c:pt idx="64">
                  <c:v>364.30367428202743</c:v>
                </c:pt>
                <c:pt idx="65">
                  <c:v>370.08019201691286</c:v>
                </c:pt>
                <c:pt idx="66">
                  <c:v>385.40598235632513</c:v>
                </c:pt>
                <c:pt idx="67">
                  <c:v>389.46752236917723</c:v>
                </c:pt>
                <c:pt idx="68">
                  <c:v>394.58654879611004</c:v>
                </c:pt>
                <c:pt idx="69">
                  <c:v>410.18296009706893</c:v>
                </c:pt>
                <c:pt idx="70">
                  <c:v>430.88808474624341</c:v>
                </c:pt>
                <c:pt idx="71">
                  <c:v>425.17870619402549</c:v>
                </c:pt>
                <c:pt idx="72">
                  <c:v>432.77066308201307</c:v>
                </c:pt>
                <c:pt idx="73">
                  <c:v>455.82303263537068</c:v>
                </c:pt>
                <c:pt idx="74">
                  <c:v>453.6027307802853</c:v>
                </c:pt>
                <c:pt idx="75">
                  <c:v>453.3006742284519</c:v>
                </c:pt>
                <c:pt idx="76">
                  <c:v>471.61749285316284</c:v>
                </c:pt>
                <c:pt idx="77">
                  <c:v>491.51735233764168</c:v>
                </c:pt>
                <c:pt idx="78">
                  <c:v>502.04125107770182</c:v>
                </c:pt>
                <c:pt idx="79">
                  <c:v>515.76765469828842</c:v>
                </c:pt>
                <c:pt idx="80">
                  <c:v>525.42079616540559</c:v>
                </c:pt>
                <c:pt idx="81">
                  <c:v>533.56723354772635</c:v>
                </c:pt>
                <c:pt idx="82">
                  <c:v>548.24772754239211</c:v>
                </c:pt>
                <c:pt idx="83">
                  <c:v>555.83705062806916</c:v>
                </c:pt>
                <c:pt idx="84">
                  <c:v>567.64765946422085</c:v>
                </c:pt>
                <c:pt idx="85">
                  <c:v>579.9416941445553</c:v>
                </c:pt>
                <c:pt idx="86">
                  <c:v>586.11367193964145</c:v>
                </c:pt>
                <c:pt idx="87">
                  <c:v>596.32231440443661</c:v>
                </c:pt>
                <c:pt idx="88">
                  <c:v>602.96275143353159</c:v>
                </c:pt>
                <c:pt idx="89">
                  <c:v>620.89898228830782</c:v>
                </c:pt>
                <c:pt idx="90">
                  <c:v>639.39878191214029</c:v>
                </c:pt>
                <c:pt idx="91">
                  <c:v>661.0815559816175</c:v>
                </c:pt>
                <c:pt idx="92">
                  <c:v>678.72306319212134</c:v>
                </c:pt>
                <c:pt idx="93">
                  <c:v>696.21639682360251</c:v>
                </c:pt>
                <c:pt idx="94">
                  <c:v>707.54838450967202</c:v>
                </c:pt>
                <c:pt idx="95">
                  <c:v>722.71135920945176</c:v>
                </c:pt>
                <c:pt idx="96">
                  <c:v>729.08419992263623</c:v>
                </c:pt>
                <c:pt idx="97">
                  <c:v>735.61839368012113</c:v>
                </c:pt>
                <c:pt idx="98">
                  <c:v>762.44648789834866</c:v>
                </c:pt>
                <c:pt idx="99">
                  <c:v>796.38426414466198</c:v>
                </c:pt>
                <c:pt idx="100">
                  <c:v>824.22085505610926</c:v>
                </c:pt>
                <c:pt idx="101">
                  <c:v>848.92008265364257</c:v>
                </c:pt>
                <c:pt idx="102">
                  <c:v>863.65701680599557</c:v>
                </c:pt>
                <c:pt idx="103">
                  <c:v>872.70376407498031</c:v>
                </c:pt>
                <c:pt idx="104">
                  <c:v>908.20016206654896</c:v>
                </c:pt>
                <c:pt idx="105">
                  <c:v>907.06681742554861</c:v>
                </c:pt>
                <c:pt idx="106">
                  <c:v>918.24775064605046</c:v>
                </c:pt>
                <c:pt idx="107">
                  <c:v>938.72772554335688</c:v>
                </c:pt>
                <c:pt idx="108">
                  <c:v>964.94600524186365</c:v>
                </c:pt>
                <c:pt idx="109">
                  <c:v>994.38233730458569</c:v>
                </c:pt>
                <c:pt idx="110">
                  <c:v>1008.0091222384366</c:v>
                </c:pt>
                <c:pt idx="111">
                  <c:v>1028.4280909554413</c:v>
                </c:pt>
                <c:pt idx="112">
                  <c:v>1073.4831314042337</c:v>
                </c:pt>
                <c:pt idx="113">
                  <c:v>1077.0403992853196</c:v>
                </c:pt>
                <c:pt idx="114">
                  <c:v>1095.4028280263917</c:v>
                </c:pt>
                <c:pt idx="115">
                  <c:v>1121.2847268700332</c:v>
                </c:pt>
                <c:pt idx="116">
                  <c:v>1140.1704466635126</c:v>
                </c:pt>
                <c:pt idx="117">
                  <c:v>1166.0998451078772</c:v>
                </c:pt>
                <c:pt idx="118">
                  <c:v>1202.4235526910265</c:v>
                </c:pt>
                <c:pt idx="119">
                  <c:v>1233.6731516427137</c:v>
                </c:pt>
                <c:pt idx="120">
                  <c:v>1242.1259744135082</c:v>
                </c:pt>
                <c:pt idx="121">
                  <c:v>1264.5122823504544</c:v>
                </c:pt>
                <c:pt idx="122">
                  <c:v>1314.7860175124158</c:v>
                </c:pt>
                <c:pt idx="123">
                  <c:v>1350.8293131317748</c:v>
                </c:pt>
                <c:pt idx="124">
                  <c:v>1370.334440646795</c:v>
                </c:pt>
                <c:pt idx="125">
                  <c:v>1392.2480463989091</c:v>
                </c:pt>
                <c:pt idx="126">
                  <c:v>1415.6842716873134</c:v>
                </c:pt>
                <c:pt idx="127">
                  <c:v>1401.7994495373057</c:v>
                </c:pt>
                <c:pt idx="128">
                  <c:v>1415.4862346757589</c:v>
                </c:pt>
                <c:pt idx="129">
                  <c:v>1417.0690628451243</c:v>
                </c:pt>
                <c:pt idx="130">
                  <c:v>1450.3889400391693</c:v>
                </c:pt>
                <c:pt idx="131">
                  <c:v>1440.5355875558816</c:v>
                </c:pt>
                <c:pt idx="132">
                  <c:v>1481.8753899126687</c:v>
                </c:pt>
                <c:pt idx="133">
                  <c:v>1529.4958070338896</c:v>
                </c:pt>
                <c:pt idx="134">
                  <c:v>1557.9604716066499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F-5E48-8D4B-7D7FE4B52D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'данные по выпуску'!$AC$2:$AC$136</c:f>
              <c:numCache>
                <c:formatCode>General</c:formatCode>
                <c:ptCount val="135"/>
                <c:pt idx="0">
                  <c:v>100.00000000000004</c:v>
                </c:pt>
                <c:pt idx="1">
                  <c:v>103.61048269691604</c:v>
                </c:pt>
                <c:pt idx="2">
                  <c:v>107.09371084629831</c:v>
                </c:pt>
                <c:pt idx="3">
                  <c:v>107.58189612780353</c:v>
                </c:pt>
                <c:pt idx="4">
                  <c:v>110.78245157585162</c:v>
                </c:pt>
                <c:pt idx="5">
                  <c:v>111.50546672090108</c:v>
                </c:pt>
                <c:pt idx="6">
                  <c:v>111.91276973053684</c:v>
                </c:pt>
                <c:pt idx="7">
                  <c:v>112.92706972380677</c:v>
                </c:pt>
                <c:pt idx="8">
                  <c:v>115.01114627845386</c:v>
                </c:pt>
                <c:pt idx="9">
                  <c:v>116.32541990899315</c:v>
                </c:pt>
                <c:pt idx="10">
                  <c:v>119.69603293521055</c:v>
                </c:pt>
                <c:pt idx="11">
                  <c:v>122.76460504530081</c:v>
                </c:pt>
                <c:pt idx="12">
                  <c:v>127.84192601102556</c:v>
                </c:pt>
                <c:pt idx="13">
                  <c:v>130.73907022961504</c:v>
                </c:pt>
                <c:pt idx="14">
                  <c:v>132.29471899716691</c:v>
                </c:pt>
                <c:pt idx="15">
                  <c:v>133.80241799724629</c:v>
                </c:pt>
                <c:pt idx="16">
                  <c:v>138.39753376941741</c:v>
                </c:pt>
                <c:pt idx="17">
                  <c:v>142.27516291183207</c:v>
                </c:pt>
                <c:pt idx="18">
                  <c:v>147.57400120644093</c:v>
                </c:pt>
                <c:pt idx="19">
                  <c:v>153.71920889028377</c:v>
                </c:pt>
                <c:pt idx="20">
                  <c:v>154.89747109634123</c:v>
                </c:pt>
                <c:pt idx="21">
                  <c:v>162.66659447184722</c:v>
                </c:pt>
                <c:pt idx="22">
                  <c:v>166.33114771033161</c:v>
                </c:pt>
                <c:pt idx="23">
                  <c:v>167.93743418411285</c:v>
                </c:pt>
                <c:pt idx="24">
                  <c:v>173.17723476257143</c:v>
                </c:pt>
                <c:pt idx="25">
                  <c:v>173.25759200458646</c:v>
                </c:pt>
                <c:pt idx="26">
                  <c:v>174.25435236624742</c:v>
                </c:pt>
                <c:pt idx="27">
                  <c:v>167.27620773069748</c:v>
                </c:pt>
                <c:pt idx="28">
                  <c:v>168.83182827421405</c:v>
                </c:pt>
                <c:pt idx="29">
                  <c:v>174.86371562550335</c:v>
                </c:pt>
                <c:pt idx="30">
                  <c:v>184.65201570133368</c:v>
                </c:pt>
                <c:pt idx="31">
                  <c:v>193.07979370406628</c:v>
                </c:pt>
                <c:pt idx="32">
                  <c:v>196.51206599472962</c:v>
                </c:pt>
                <c:pt idx="33">
                  <c:v>197.44987433135168</c:v>
                </c:pt>
                <c:pt idx="34">
                  <c:v>200.5057308866873</c:v>
                </c:pt>
                <c:pt idx="35">
                  <c:v>210.12226330551454</c:v>
                </c:pt>
                <c:pt idx="36">
                  <c:v>217.17139030084641</c:v>
                </c:pt>
                <c:pt idx="37">
                  <c:v>211.43541221791031</c:v>
                </c:pt>
                <c:pt idx="38">
                  <c:v>214.15983599663878</c:v>
                </c:pt>
                <c:pt idx="39">
                  <c:v>216.9291268035347</c:v>
                </c:pt>
                <c:pt idx="40">
                  <c:v>224.29709305348584</c:v>
                </c:pt>
                <c:pt idx="41">
                  <c:v>228.46021666386861</c:v>
                </c:pt>
                <c:pt idx="42">
                  <c:v>231.70556659381893</c:v>
                </c:pt>
                <c:pt idx="43">
                  <c:v>235.43358765651047</c:v>
                </c:pt>
                <c:pt idx="44">
                  <c:v>235.2090240872335</c:v>
                </c:pt>
                <c:pt idx="45">
                  <c:v>238.40109276289252</c:v>
                </c:pt>
                <c:pt idx="46">
                  <c:v>246.74148974979553</c:v>
                </c:pt>
                <c:pt idx="47">
                  <c:v>251.48661368721599</c:v>
                </c:pt>
                <c:pt idx="48">
                  <c:v>257.66803637123422</c:v>
                </c:pt>
                <c:pt idx="49">
                  <c:v>265.45496647342475</c:v>
                </c:pt>
                <c:pt idx="50">
                  <c:v>265.32445032091977</c:v>
                </c:pt>
                <c:pt idx="51">
                  <c:v>271.47690359494254</c:v>
                </c:pt>
                <c:pt idx="52">
                  <c:v>271.62399059484454</c:v>
                </c:pt>
                <c:pt idx="53">
                  <c:v>273.17307865055574</c:v>
                </c:pt>
                <c:pt idx="54">
                  <c:v>281.4614717998532</c:v>
                </c:pt>
                <c:pt idx="55">
                  <c:v>281.3529846742141</c:v>
                </c:pt>
                <c:pt idx="56">
                  <c:v>286.4143490150085</c:v>
                </c:pt>
                <c:pt idx="57">
                  <c:v>294.52405540444397</c:v>
                </c:pt>
                <c:pt idx="58">
                  <c:v>299.58224704421207</c:v>
                </c:pt>
                <c:pt idx="59">
                  <c:v>306.57683147234252</c:v>
                </c:pt>
                <c:pt idx="60">
                  <c:v>315.64921679155833</c:v>
                </c:pt>
                <c:pt idx="61">
                  <c:v>322.28247446434551</c:v>
                </c:pt>
                <c:pt idx="62">
                  <c:v>329.92977694843216</c:v>
                </c:pt>
                <c:pt idx="63">
                  <c:v>343.37500351892385</c:v>
                </c:pt>
                <c:pt idx="64">
                  <c:v>353.26502669099597</c:v>
                </c:pt>
                <c:pt idx="65">
                  <c:v>359.03385477354561</c:v>
                </c:pt>
                <c:pt idx="66">
                  <c:v>374.07134155776129</c:v>
                </c:pt>
                <c:pt idx="67">
                  <c:v>378.17941060606245</c:v>
                </c:pt>
                <c:pt idx="68">
                  <c:v>383.31342538437582</c:v>
                </c:pt>
                <c:pt idx="69">
                  <c:v>398.6292854006731</c:v>
                </c:pt>
                <c:pt idx="70">
                  <c:v>418.91975167848722</c:v>
                </c:pt>
                <c:pt idx="71">
                  <c:v>413.53071321884573</c:v>
                </c:pt>
                <c:pt idx="72">
                  <c:v>421.07488035996482</c:v>
                </c:pt>
                <c:pt idx="73">
                  <c:v>443.66848175926248</c:v>
                </c:pt>
                <c:pt idx="74">
                  <c:v>441.66651482843508</c:v>
                </c:pt>
                <c:pt idx="75">
                  <c:v>441.52730135244462</c:v>
                </c:pt>
                <c:pt idx="76">
                  <c:v>459.52540773000806</c:v>
                </c:pt>
                <c:pt idx="77">
                  <c:v>479.07454814927377</c:v>
                </c:pt>
                <c:pt idx="78">
                  <c:v>489.49088173299992</c:v>
                </c:pt>
                <c:pt idx="79">
                  <c:v>503.03330593084695</c:v>
                </c:pt>
                <c:pt idx="80">
                  <c:v>512.60629789338293</c:v>
                </c:pt>
                <c:pt idx="81">
                  <c:v>520.71082142994646</c:v>
                </c:pt>
                <c:pt idx="82">
                  <c:v>535.1948342765113</c:v>
                </c:pt>
                <c:pt idx="83">
                  <c:v>542.75914233059905</c:v>
                </c:pt>
                <c:pt idx="84">
                  <c:v>554.4471530373113</c:v>
                </c:pt>
                <c:pt idx="85">
                  <c:v>566.61029510242236</c:v>
                </c:pt>
                <c:pt idx="86">
                  <c:v>572.79348660855101</c:v>
                </c:pt>
                <c:pt idx="87">
                  <c:v>582.92238325914593</c:v>
                </c:pt>
                <c:pt idx="88">
                  <c:v>589.564136753399</c:v>
                </c:pt>
                <c:pt idx="89">
                  <c:v>607.25340618037592</c:v>
                </c:pt>
                <c:pt idx="90">
                  <c:v>625.499361796843</c:v>
                </c:pt>
                <c:pt idx="91">
                  <c:v>646.86530217298366</c:v>
                </c:pt>
                <c:pt idx="92">
                  <c:v>664.28269756233112</c:v>
                </c:pt>
                <c:pt idx="93">
                  <c:v>681.55975661162506</c:v>
                </c:pt>
                <c:pt idx="94">
                  <c:v>692.80833190635349</c:v>
                </c:pt>
                <c:pt idx="95">
                  <c:v>707.81062745541851</c:v>
                </c:pt>
                <c:pt idx="96">
                  <c:v>714.20545226456989</c:v>
                </c:pt>
                <c:pt idx="97">
                  <c:v>720.75792659017509</c:v>
                </c:pt>
                <c:pt idx="98">
                  <c:v>747.19807155158151</c:v>
                </c:pt>
                <c:pt idx="99">
                  <c:v>780.61479915697464</c:v>
                </c:pt>
                <c:pt idx="100">
                  <c:v>808.06018471380435</c:v>
                </c:pt>
                <c:pt idx="101">
                  <c:v>832.43672053271086</c:v>
                </c:pt>
                <c:pt idx="102">
                  <c:v>847.04874483006529</c:v>
                </c:pt>
                <c:pt idx="103">
                  <c:v>856.08134263225145</c:v>
                </c:pt>
                <c:pt idx="104">
                  <c:v>891.06482313673132</c:v>
                </c:pt>
                <c:pt idx="105">
                  <c:v>890.11279573738182</c:v>
                </c:pt>
                <c:pt idx="106">
                  <c:v>901.24365315221496</c:v>
                </c:pt>
                <c:pt idx="107">
                  <c:v>921.50385131138569</c:v>
                </c:pt>
                <c:pt idx="108">
                  <c:v>947.40202015591581</c:v>
                </c:pt>
                <c:pt idx="109">
                  <c:v>976.46602754728315</c:v>
                </c:pt>
                <c:pt idx="110">
                  <c:v>990.00944195562067</c:v>
                </c:pt>
                <c:pt idx="111">
                  <c:v>1010.2263032544535</c:v>
                </c:pt>
                <c:pt idx="112">
                  <c:v>1054.6505813178007</c:v>
                </c:pt>
                <c:pt idx="113">
                  <c:v>1058.3097381476109</c:v>
                </c:pt>
                <c:pt idx="114">
                  <c:v>1076.517044277025</c:v>
                </c:pt>
                <c:pt idx="115">
                  <c:v>1102.1179373227551</c:v>
                </c:pt>
                <c:pt idx="116">
                  <c:v>1120.8459904078838</c:v>
                </c:pt>
                <c:pt idx="117">
                  <c:v>1146.5019936010001</c:v>
                </c:pt>
                <c:pt idx="118">
                  <c:v>1182.3836279293325</c:v>
                </c:pt>
                <c:pt idx="119">
                  <c:v>1213.2823279867564</c:v>
                </c:pt>
                <c:pt idx="120">
                  <c:v>1221.7637133094156</c:v>
                </c:pt>
                <c:pt idx="121">
                  <c:v>1243.9515637478064</c:v>
                </c:pt>
                <c:pt idx="122">
                  <c:v>1293.5802548746201</c:v>
                </c:pt>
                <c:pt idx="123">
                  <c:v>1329.2165089111393</c:v>
                </c:pt>
                <c:pt idx="124">
                  <c:v>1348.5835606531884</c:v>
                </c:pt>
                <c:pt idx="125">
                  <c:v>1370.3233370196594</c:v>
                </c:pt>
                <c:pt idx="126">
                  <c:v>1393.564658508508</c:v>
                </c:pt>
                <c:pt idx="127">
                  <c:v>1380.0665634656204</c:v>
                </c:pt>
                <c:pt idx="128">
                  <c:v>1393.7099562132698</c:v>
                </c:pt>
                <c:pt idx="129">
                  <c:v>1395.4348441157097</c:v>
                </c:pt>
                <c:pt idx="130">
                  <c:v>1428.4137736464297</c:v>
                </c:pt>
                <c:pt idx="131">
                  <c:v>1418.8738095569227</c:v>
                </c:pt>
                <c:pt idx="132">
                  <c:v>1459.7582604452655</c:v>
                </c:pt>
                <c:pt idx="133">
                  <c:v>1506.8370274105291</c:v>
                </c:pt>
                <c:pt idx="134">
                  <c:v>1535.0497041535314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F-5E48-8D4B-7D7FE4B5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4572816"/>
        <c:axId val="764897024"/>
      </c:lineChart>
      <c:catAx>
        <c:axId val="764572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4897024"/>
        <c:crosses val="autoZero"/>
        <c:auto val="1"/>
        <c:lblAlgn val="ctr"/>
        <c:lblOffset val="100"/>
        <c:noMultiLvlLbl val="0"/>
      </c:catAx>
      <c:valAx>
        <c:axId val="76489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457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'данные по выпуску'!$AD$3:$AD$136</c:f>
              <c:numCache>
                <c:formatCode>General</c:formatCode>
                <c:ptCount val="134"/>
                <c:pt idx="0">
                  <c:v>3.6104826969159953E-2</c:v>
                </c:pt>
                <c:pt idx="1">
                  <c:v>3.3618491669143991E-2</c:v>
                </c:pt>
                <c:pt idx="2">
                  <c:v>4.5584869330550504E-3</c:v>
                </c:pt>
                <c:pt idx="3">
                  <c:v>2.97499445840399E-2</c:v>
                </c:pt>
                <c:pt idx="4">
                  <c:v>6.5264410993326472E-3</c:v>
                </c:pt>
                <c:pt idx="5">
                  <c:v>3.6527626995654927E-3</c:v>
                </c:pt>
                <c:pt idx="6">
                  <c:v>9.0633088226854674E-3</c:v>
                </c:pt>
                <c:pt idx="7">
                  <c:v>1.8455066263069364E-2</c:v>
                </c:pt>
                <c:pt idx="8">
                  <c:v>1.1427358765360829E-2</c:v>
                </c:pt>
                <c:pt idx="9">
                  <c:v>2.8975721977658742E-2</c:v>
                </c:pt>
                <c:pt idx="10">
                  <c:v>2.5636372692077636E-2</c:v>
                </c:pt>
                <c:pt idx="11">
                  <c:v>4.1358182709513081E-2</c:v>
                </c:pt>
                <c:pt idx="12">
                  <c:v>2.2661925621643153E-2</c:v>
                </c:pt>
                <c:pt idx="13">
                  <c:v>1.1898881985467069E-2</c:v>
                </c:pt>
                <c:pt idx="14">
                  <c:v>1.1396516894311315E-2</c:v>
                </c:pt>
                <c:pt idx="15">
                  <c:v>3.4342546576891397E-2</c:v>
                </c:pt>
                <c:pt idx="16">
                  <c:v>2.801805087708531E-2</c:v>
                </c:pt>
                <c:pt idx="17">
                  <c:v>3.7243593232731298E-2</c:v>
                </c:pt>
                <c:pt idx="18">
                  <c:v>4.1641533289094257E-2</c:v>
                </c:pt>
                <c:pt idx="19">
                  <c:v>7.6650290784312514E-3</c:v>
                </c:pt>
                <c:pt idx="20">
                  <c:v>5.0156554012904753E-2</c:v>
                </c:pt>
                <c:pt idx="21">
                  <c:v>2.2528001218582228E-2</c:v>
                </c:pt>
                <c:pt idx="22">
                  <c:v>9.6571598037584749E-3</c:v>
                </c:pt>
                <c:pt idx="23">
                  <c:v>3.1200908861773513E-2</c:v>
                </c:pt>
                <c:pt idx="24">
                  <c:v>4.6401735265710897E-4</c:v>
                </c:pt>
                <c:pt idx="25">
                  <c:v>5.7530544556718688E-3</c:v>
                </c:pt>
                <c:pt idx="26">
                  <c:v>3.1030645927639489E-2</c:v>
                </c:pt>
                <c:pt idx="27">
                  <c:v>6.8168110566355633E-3</c:v>
                </c:pt>
                <c:pt idx="28">
                  <c:v>3.3348945836698007E-2</c:v>
                </c:pt>
                <c:pt idx="29">
                  <c:v>5.3708258558492483E-2</c:v>
                </c:pt>
                <c:pt idx="30">
                  <c:v>4.3535383808659178E-2</c:v>
                </c:pt>
                <c:pt idx="31">
                  <c:v>1.5850662109191616E-2</c:v>
                </c:pt>
                <c:pt idx="32">
                  <c:v>2.9828259012179004E-3</c:v>
                </c:pt>
                <c:pt idx="33">
                  <c:v>1.37713693892898E-2</c:v>
                </c:pt>
                <c:pt idx="34">
                  <c:v>4.6299273043167943E-2</c:v>
                </c:pt>
                <c:pt idx="35">
                  <c:v>3.1997030707974439E-2</c:v>
                </c:pt>
                <c:pt idx="36">
                  <c:v>-2.7796137758137385E-2</c:v>
                </c:pt>
                <c:pt idx="37">
                  <c:v>1.1519376336348586E-2</c:v>
                </c:pt>
                <c:pt idx="38">
                  <c:v>1.1633155826727526E-2</c:v>
                </c:pt>
                <c:pt idx="39">
                  <c:v>3.2704690397463931E-2</c:v>
                </c:pt>
                <c:pt idx="40">
                  <c:v>1.7378445307171475E-2</c:v>
                </c:pt>
                <c:pt idx="41">
                  <c:v>1.3082788280052604E-2</c:v>
                </c:pt>
                <c:pt idx="42">
                  <c:v>1.5015952757486462E-2</c:v>
                </c:pt>
                <c:pt idx="43">
                  <c:v>-1.962457840968046E-3</c:v>
                </c:pt>
                <c:pt idx="44">
                  <c:v>1.2592376955982365E-2</c:v>
                </c:pt>
                <c:pt idx="45">
                  <c:v>3.4027736359245608E-2</c:v>
                </c:pt>
                <c:pt idx="46">
                  <c:v>1.8327982100484252E-2</c:v>
                </c:pt>
                <c:pt idx="47">
                  <c:v>2.3708658899111335E-2</c:v>
                </c:pt>
                <c:pt idx="48">
                  <c:v>2.9380130733567267E-2</c:v>
                </c:pt>
                <c:pt idx="49">
                  <c:v>-1.2752904175163948E-3</c:v>
                </c:pt>
                <c:pt idx="50">
                  <c:v>2.2417069870674489E-2</c:v>
                </c:pt>
                <c:pt idx="51">
                  <c:v>-1.8401619742802744E-4</c:v>
                </c:pt>
                <c:pt idx="52">
                  <c:v>5.0005086327216119E-3</c:v>
                </c:pt>
                <c:pt idx="53">
                  <c:v>2.9647579649090483E-2</c:v>
                </c:pt>
                <c:pt idx="54">
                  <c:v>-1.0343318493469811E-3</c:v>
                </c:pt>
                <c:pt idx="55">
                  <c:v>1.7351736799944728E-2</c:v>
                </c:pt>
                <c:pt idx="56">
                  <c:v>2.7692693568982296E-2</c:v>
                </c:pt>
                <c:pt idx="57">
                  <c:v>1.6579803255954539E-2</c:v>
                </c:pt>
                <c:pt idx="58">
                  <c:v>2.2769794156369816E-2</c:v>
                </c:pt>
                <c:pt idx="59">
                  <c:v>2.9030068855410374E-2</c:v>
                </c:pt>
                <c:pt idx="60">
                  <c:v>2.0474858580562749E-2</c:v>
                </c:pt>
                <c:pt idx="61">
                  <c:v>2.3204522311051523E-2</c:v>
                </c:pt>
                <c:pt idx="62">
                  <c:v>4.0235664773971003E-2</c:v>
                </c:pt>
                <c:pt idx="63">
                  <c:v>2.8307899344590437E-2</c:v>
                </c:pt>
                <c:pt idx="64">
                  <c:v>1.5856325759738388E-2</c:v>
                </c:pt>
                <c:pt idx="65">
                  <c:v>4.1412079516841116E-2</c:v>
                </c:pt>
                <c:pt idx="66">
                  <c:v>1.0538341901234594E-2</c:v>
                </c:pt>
                <c:pt idx="67">
                  <c:v>1.3143654176330788E-2</c:v>
                </c:pt>
                <c:pt idx="68">
                  <c:v>3.9525957862841077E-2</c:v>
                </c:pt>
                <c:pt idx="69">
                  <c:v>5.0477778609512747E-2</c:v>
                </c:pt>
                <c:pt idx="70">
                  <c:v>-1.3250258603879184E-2</c:v>
                </c:pt>
                <c:pt idx="71">
                  <c:v>1.7855919822388877E-2</c:v>
                </c:pt>
                <c:pt idx="72">
                  <c:v>5.3266941407692059E-2</c:v>
                </c:pt>
                <c:pt idx="73">
                  <c:v>-4.8709733736984617E-3</c:v>
                </c:pt>
                <c:pt idx="74">
                  <c:v>-6.6590549689549139E-4</c:v>
                </c:pt>
                <c:pt idx="75">
                  <c:v>4.0407658020556347E-2</c:v>
                </c:pt>
                <c:pt idx="76">
                  <c:v>4.2194913857180882E-2</c:v>
                </c:pt>
                <c:pt idx="77">
                  <c:v>2.1411042133118618E-2</c:v>
                </c:pt>
                <c:pt idx="78">
                  <c:v>2.7341186787183336E-2</c:v>
                </c:pt>
                <c:pt idx="79">
                  <c:v>1.871606600216924E-2</c:v>
                </c:pt>
                <c:pt idx="80">
                  <c:v>1.5504596395450321E-2</c:v>
                </c:pt>
                <c:pt idx="81">
                  <c:v>2.7513859681851383E-2</c:v>
                </c:pt>
                <c:pt idx="82">
                  <c:v>1.3842871943486879E-2</c:v>
                </c:pt>
                <c:pt idx="83">
                  <c:v>2.1248329564943935E-2</c:v>
                </c:pt>
                <c:pt idx="84">
                  <c:v>2.1657862012393947E-2</c:v>
                </c:pt>
                <c:pt idx="85">
                  <c:v>1.0642410879235342E-2</c:v>
                </c:pt>
                <c:pt idx="86">
                  <c:v>1.7417512939105206E-2</c:v>
                </c:pt>
                <c:pt idx="87">
                  <c:v>1.1135650752440718E-2</c:v>
                </c:pt>
                <c:pt idx="88">
                  <c:v>2.9746830649377998E-2</c:v>
                </c:pt>
                <c:pt idx="89">
                  <c:v>2.9795184323949009E-2</c:v>
                </c:pt>
                <c:pt idx="90">
                  <c:v>3.3911190766792387E-2</c:v>
                </c:pt>
                <c:pt idx="91">
                  <c:v>2.6685825751572523E-2</c:v>
                </c:pt>
                <c:pt idx="92">
                  <c:v>2.5773890088849782E-2</c:v>
                </c:pt>
                <c:pt idx="93">
                  <c:v>1.6276530885756646E-2</c:v>
                </c:pt>
                <c:pt idx="94">
                  <c:v>2.143030078471253E-2</c:v>
                </c:pt>
                <c:pt idx="95">
                  <c:v>8.8179611846084249E-3</c:v>
                </c:pt>
                <c:pt idx="96">
                  <c:v>8.9621936097068478E-3</c:v>
                </c:pt>
                <c:pt idx="97">
                  <c:v>3.6470124250174152E-2</c:v>
                </c:pt>
                <c:pt idx="98">
                  <c:v>4.4511682832799604E-2</c:v>
                </c:pt>
                <c:pt idx="99">
                  <c:v>3.4953717903184023E-2</c:v>
                </c:pt>
                <c:pt idx="100">
                  <c:v>2.9966758843843921E-2</c:v>
                </c:pt>
                <c:pt idx="101">
                  <c:v>1.7359624838049204E-2</c:v>
                </c:pt>
                <c:pt idx="102">
                  <c:v>1.0474930548751482E-2</c:v>
                </c:pt>
                <c:pt idx="103">
                  <c:v>4.0674051668830424E-2</c:v>
                </c:pt>
                <c:pt idx="104">
                  <c:v>-1.2479018264228703E-3</c:v>
                </c:pt>
                <c:pt idx="105">
                  <c:v>1.232647144147081E-2</c:v>
                </c:pt>
                <c:pt idx="106">
                  <c:v>2.2303321606720328E-2</c:v>
                </c:pt>
                <c:pt idx="107">
                  <c:v>2.7929589150390788E-2</c:v>
                </c:pt>
                <c:pt idx="108">
                  <c:v>3.0505677937227027E-2</c:v>
                </c:pt>
                <c:pt idx="109">
                  <c:v>1.3703768080583822E-2</c:v>
                </c:pt>
                <c:pt idx="110">
                  <c:v>2.025673008956641E-2</c:v>
                </c:pt>
                <c:pt idx="111">
                  <c:v>4.3809616681060204E-2</c:v>
                </c:pt>
                <c:pt idx="112">
                  <c:v>3.3137622539374245E-3</c:v>
                </c:pt>
                <c:pt idx="113">
                  <c:v>1.7048969336021846E-2</c:v>
                </c:pt>
                <c:pt idx="114">
                  <c:v>2.3627745137625222E-2</c:v>
                </c:pt>
                <c:pt idx="115">
                  <c:v>1.6842929668896112E-2</c:v>
                </c:pt>
                <c:pt idx="116">
                  <c:v>2.2741686140209882E-2</c:v>
                </c:pt>
                <c:pt idx="117">
                  <c:v>3.1149740509389234E-2</c:v>
                </c:pt>
                <c:pt idx="118">
                  <c:v>2.5988844681019918E-2</c:v>
                </c:pt>
                <c:pt idx="119">
                  <c:v>6.8517522323794378E-3</c:v>
                </c:pt>
                <c:pt idx="120">
                  <c:v>1.8022574519880097E-2</c:v>
                </c:pt>
                <c:pt idx="121">
                  <c:v>3.9757411504547369E-2</c:v>
                </c:pt>
                <c:pt idx="122">
                  <c:v>2.7413811174804792E-2</c:v>
                </c:pt>
                <c:pt idx="123">
                  <c:v>1.4439372410270934E-2</c:v>
                </c:pt>
                <c:pt idx="124">
                  <c:v>1.5991428881967584E-2</c:v>
                </c:pt>
                <c:pt idx="125">
                  <c:v>1.6833369132047249E-2</c:v>
                </c:pt>
                <c:pt idx="126">
                  <c:v>-9.8078522363315157E-3</c:v>
                </c:pt>
                <c:pt idx="127">
                  <c:v>9.7637255764160269E-3</c:v>
                </c:pt>
                <c:pt idx="128">
                  <c:v>1.1182222268153463E-3</c:v>
                </c:pt>
                <c:pt idx="129">
                  <c:v>2.3513234511765235E-2</c:v>
                </c:pt>
                <c:pt idx="130">
                  <c:v>-6.793593229566075E-3</c:v>
                </c:pt>
                <c:pt idx="131">
                  <c:v>2.8697522445056078E-2</c:v>
                </c:pt>
                <c:pt idx="132">
                  <c:v>3.2135237176742271E-2</c:v>
                </c:pt>
                <c:pt idx="133">
                  <c:v>1.8610488791048763E-2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7-174A-8A7D-12829BE5EE1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'данные по выпуску'!$AE$3:$AE$136</c:f>
              <c:numCache>
                <c:formatCode>General</c:formatCode>
                <c:ptCount val="134"/>
                <c:pt idx="0">
                  <c:v>3.6104826969159953E-2</c:v>
                </c:pt>
                <c:pt idx="1">
                  <c:v>3.3618491669143991E-2</c:v>
                </c:pt>
                <c:pt idx="2">
                  <c:v>4.5584869330550504E-3</c:v>
                </c:pt>
                <c:pt idx="3">
                  <c:v>2.97499445840399E-2</c:v>
                </c:pt>
                <c:pt idx="4">
                  <c:v>6.5264410993326472E-3</c:v>
                </c:pt>
                <c:pt idx="5">
                  <c:v>3.6527626995654927E-3</c:v>
                </c:pt>
                <c:pt idx="6">
                  <c:v>9.0633088226854674E-3</c:v>
                </c:pt>
                <c:pt idx="7">
                  <c:v>1.8455066263069364E-2</c:v>
                </c:pt>
                <c:pt idx="8">
                  <c:v>1.1427358765360829E-2</c:v>
                </c:pt>
                <c:pt idx="9">
                  <c:v>2.8975721977658742E-2</c:v>
                </c:pt>
                <c:pt idx="10">
                  <c:v>2.5636372692077636E-2</c:v>
                </c:pt>
                <c:pt idx="11">
                  <c:v>4.1358182709513081E-2</c:v>
                </c:pt>
                <c:pt idx="12">
                  <c:v>2.2661925621643153E-2</c:v>
                </c:pt>
                <c:pt idx="13">
                  <c:v>1.1898881985467069E-2</c:v>
                </c:pt>
                <c:pt idx="14">
                  <c:v>1.1396516894311315E-2</c:v>
                </c:pt>
                <c:pt idx="15">
                  <c:v>3.4342546576891397E-2</c:v>
                </c:pt>
                <c:pt idx="16">
                  <c:v>2.801805087708531E-2</c:v>
                </c:pt>
                <c:pt idx="17">
                  <c:v>3.7243593232731298E-2</c:v>
                </c:pt>
                <c:pt idx="18">
                  <c:v>4.1641533289094257E-2</c:v>
                </c:pt>
                <c:pt idx="19">
                  <c:v>7.6650290784312514E-3</c:v>
                </c:pt>
                <c:pt idx="20">
                  <c:v>5.0156554012904753E-2</c:v>
                </c:pt>
                <c:pt idx="21">
                  <c:v>2.2528001218582228E-2</c:v>
                </c:pt>
                <c:pt idx="22">
                  <c:v>9.6571598037584749E-3</c:v>
                </c:pt>
                <c:pt idx="23">
                  <c:v>3.1200908861773513E-2</c:v>
                </c:pt>
                <c:pt idx="24">
                  <c:v>4.6401735265710897E-4</c:v>
                </c:pt>
                <c:pt idx="25">
                  <c:v>5.7530544556718688E-3</c:v>
                </c:pt>
                <c:pt idx="26">
                  <c:v>-4.0045740842577615E-2</c:v>
                </c:pt>
                <c:pt idx="27">
                  <c:v>9.2997119232940406E-3</c:v>
                </c:pt>
                <c:pt idx="28">
                  <c:v>3.5727193225038034E-2</c:v>
                </c:pt>
                <c:pt idx="29">
                  <c:v>5.5976736173177555E-2</c:v>
                </c:pt>
                <c:pt idx="30">
                  <c:v>4.5641408087113255E-2</c:v>
                </c:pt>
                <c:pt idx="31">
                  <c:v>1.7776444778701217E-2</c:v>
                </c:pt>
                <c:pt idx="32">
                  <c:v>4.7722684705131524E-3</c:v>
                </c:pt>
                <c:pt idx="33">
                  <c:v>1.5476619398639979E-2</c:v>
                </c:pt>
                <c:pt idx="34">
                  <c:v>4.7961384327023904E-2</c:v>
                </c:pt>
                <c:pt idx="35">
                  <c:v>3.3547739703729373E-2</c:v>
                </c:pt>
                <c:pt idx="36">
                  <c:v>-2.6412217903058366E-2</c:v>
                </c:pt>
                <c:pt idx="37">
                  <c:v>1.2885371235356713E-2</c:v>
                </c:pt>
                <c:pt idx="38">
                  <c:v>1.2930953154724145E-2</c:v>
                </c:pt>
                <c:pt idx="39">
                  <c:v>3.3964854597990701E-2</c:v>
                </c:pt>
                <c:pt idx="40">
                  <c:v>1.8560755976405163E-2</c:v>
                </c:pt>
                <c:pt idx="41">
                  <c:v>1.4205317570564979E-2</c:v>
                </c:pt>
                <c:pt idx="42">
                  <c:v>1.608947561120444E-2</c:v>
                </c:pt>
                <c:pt idx="43">
                  <c:v>-9.5382978916580541E-4</c:v>
                </c:pt>
                <c:pt idx="44">
                  <c:v>1.3571199863807726E-2</c:v>
                </c:pt>
                <c:pt idx="45">
                  <c:v>3.4984726329246207E-2</c:v>
                </c:pt>
                <c:pt idx="46">
                  <c:v>1.9231155417891665E-2</c:v>
                </c:pt>
                <c:pt idx="47">
                  <c:v>2.4579529675111456E-2</c:v>
                </c:pt>
                <c:pt idx="48">
                  <c:v>3.0220784121518074E-2</c:v>
                </c:pt>
                <c:pt idx="49">
                  <c:v>-4.9166965771596516E-4</c:v>
                </c:pt>
                <c:pt idx="50">
                  <c:v>2.3188414285155945E-2</c:v>
                </c:pt>
                <c:pt idx="51">
                  <c:v>5.4180299669792653E-4</c:v>
                </c:pt>
                <c:pt idx="52">
                  <c:v>5.7030605150847347E-3</c:v>
                </c:pt>
                <c:pt idx="53">
                  <c:v>3.0341178531358981E-2</c:v>
                </c:pt>
                <c:pt idx="54">
                  <c:v>-3.8544218839386968E-4</c:v>
                </c:pt>
                <c:pt idx="55">
                  <c:v>1.7989374971995042E-2</c:v>
                </c:pt>
                <c:pt idx="56">
                  <c:v>2.8314595331292214E-2</c:v>
                </c:pt>
                <c:pt idx="57">
                  <c:v>1.7174120575048191E-2</c:v>
                </c:pt>
                <c:pt idx="58">
                  <c:v>2.3347793459530974E-2</c:v>
                </c:pt>
                <c:pt idx="59">
                  <c:v>2.9592534033460627E-2</c:v>
                </c:pt>
                <c:pt idx="60">
                  <c:v>2.1014649553740217E-2</c:v>
                </c:pt>
                <c:pt idx="61">
                  <c:v>2.372857071051393E-2</c:v>
                </c:pt>
                <c:pt idx="62">
                  <c:v>4.075178268190438E-2</c:v>
                </c:pt>
                <c:pt idx="63">
                  <c:v>2.8802397002457125E-2</c:v>
                </c:pt>
                <c:pt idx="64">
                  <c:v>1.633002886412438E-2</c:v>
                </c:pt>
                <c:pt idx="65">
                  <c:v>4.1883200105740093E-2</c:v>
                </c:pt>
                <c:pt idx="66">
                  <c:v>1.098204698385552E-2</c:v>
                </c:pt>
                <c:pt idx="67">
                  <c:v>1.3575606271334806E-2</c:v>
                </c:pt>
                <c:pt idx="68">
                  <c:v>3.9956492525506926E-2</c:v>
                </c:pt>
                <c:pt idx="69">
                  <c:v>5.0900591153054897E-2</c:v>
                </c:pt>
                <c:pt idx="70">
                  <c:v>-1.2864130750696812E-2</c:v>
                </c:pt>
                <c:pt idx="71">
                  <c:v>1.8243305515077024E-2</c:v>
                </c:pt>
                <c:pt idx="72">
                  <c:v>5.365696804326836E-2</c:v>
                </c:pt>
                <c:pt idx="73">
                  <c:v>-4.5123036977724462E-3</c:v>
                </c:pt>
                <c:pt idx="74">
                  <c:v>-3.1520043135835341E-4</c:v>
                </c:pt>
                <c:pt idx="75">
                  <c:v>4.0763292150753472E-2</c:v>
                </c:pt>
                <c:pt idx="76">
                  <c:v>4.2542022901052912E-2</c:v>
                </c:pt>
                <c:pt idx="77">
                  <c:v>2.1742615265130993E-2</c:v>
                </c:pt>
                <c:pt idx="78">
                  <c:v>2.766634620424635E-2</c:v>
                </c:pt>
                <c:pt idx="79">
                  <c:v>1.9030533067430744E-2</c:v>
                </c:pt>
                <c:pt idx="80">
                  <c:v>1.5810425213014456E-2</c:v>
                </c:pt>
                <c:pt idx="81">
                  <c:v>2.7815847588474663E-2</c:v>
                </c:pt>
                <c:pt idx="82">
                  <c:v>1.4133746384741075E-2</c:v>
                </c:pt>
                <c:pt idx="83">
                  <c:v>2.1534433591526625E-2</c:v>
                </c:pt>
                <c:pt idx="84">
                  <c:v>2.1937423609230011E-2</c:v>
                </c:pt>
                <c:pt idx="85">
                  <c:v>1.0912599999636452E-2</c:v>
                </c:pt>
                <c:pt idx="86">
                  <c:v>1.7683330707140232E-2</c:v>
                </c:pt>
                <c:pt idx="87">
                  <c:v>1.1393889967166393E-2</c:v>
                </c:pt>
                <c:pt idx="88">
                  <c:v>3.0003978064859771E-2</c:v>
                </c:pt>
                <c:pt idx="89">
                  <c:v>3.004669126721593E-2</c:v>
                </c:pt>
                <c:pt idx="90">
                  <c:v>3.4158212911302943E-2</c:v>
                </c:pt>
                <c:pt idx="91">
                  <c:v>2.6925845814944838E-2</c:v>
                </c:pt>
                <c:pt idx="92">
                  <c:v>2.6008594101117222E-2</c:v>
                </c:pt>
                <c:pt idx="93">
                  <c:v>1.6504165901242152E-2</c:v>
                </c:pt>
                <c:pt idx="94">
                  <c:v>2.1654323220657856E-2</c:v>
                </c:pt>
                <c:pt idx="95">
                  <c:v>9.0346549784661168E-3</c:v>
                </c:pt>
                <c:pt idx="96">
                  <c:v>9.1744949647596385E-3</c:v>
                </c:pt>
                <c:pt idx="97">
                  <c:v>3.668380740048427E-2</c:v>
                </c:pt>
                <c:pt idx="98">
                  <c:v>4.4722716609803648E-2</c:v>
                </c:pt>
                <c:pt idx="99">
                  <c:v>3.5158679526021475E-2</c:v>
                </c:pt>
                <c:pt idx="100">
                  <c:v>3.0166732973658572E-2</c:v>
                </c:pt>
                <c:pt idx="101">
                  <c:v>1.7553315389551294E-2</c:v>
                </c:pt>
                <c:pt idx="102">
                  <c:v>1.0663610397059653E-2</c:v>
                </c:pt>
                <c:pt idx="103">
                  <c:v>4.086466876723871E-2</c:v>
                </c:pt>
                <c:pt idx="104">
                  <c:v>-1.0684154223462583E-3</c:v>
                </c:pt>
                <c:pt idx="105">
                  <c:v>1.2504996521943257E-2</c:v>
                </c:pt>
                <c:pt idx="106">
                  <c:v>2.2480267226635098E-2</c:v>
                </c:pt>
                <c:pt idx="107">
                  <c:v>2.8104243739919932E-2</c:v>
                </c:pt>
                <c:pt idx="108">
                  <c:v>3.0677586465969631E-2</c:v>
                </c:pt>
                <c:pt idx="109">
                  <c:v>1.3869826523669415E-2</c:v>
                </c:pt>
                <c:pt idx="110">
                  <c:v>2.0420877258400028E-2</c:v>
                </c:pt>
                <c:pt idx="111">
                  <c:v>4.3974580665969709E-2</c:v>
                </c:pt>
                <c:pt idx="112">
                  <c:v>3.46954422121315E-3</c:v>
                </c:pt>
                <c:pt idx="113">
                  <c:v>1.720413738352522E-2</c:v>
                </c:pt>
                <c:pt idx="114">
                  <c:v>2.3781224070561047E-2</c:v>
                </c:pt>
                <c:pt idx="115">
                  <c:v>1.6992784937901018E-2</c:v>
                </c:pt>
                <c:pt idx="116">
                  <c:v>2.288985588803305E-2</c:v>
                </c:pt>
                <c:pt idx="117">
                  <c:v>3.1296617475241595E-2</c:v>
                </c:pt>
                <c:pt idx="118">
                  <c:v>2.613255066085074E-2</c:v>
                </c:pt>
                <c:pt idx="119">
                  <c:v>6.9904465984702568E-3</c:v>
                </c:pt>
                <c:pt idx="120">
                  <c:v>1.8160508612823367E-2</c:v>
                </c:pt>
                <c:pt idx="121">
                  <c:v>3.9895999629833812E-2</c:v>
                </c:pt>
                <c:pt idx="122">
                  <c:v>2.7548545134505886E-2</c:v>
                </c:pt>
                <c:pt idx="123">
                  <c:v>1.4570276258390802E-2</c:v>
                </c:pt>
                <c:pt idx="124">
                  <c:v>1.6120451858349316E-2</c:v>
                </c:pt>
                <c:pt idx="125">
                  <c:v>1.6960465359509014E-2</c:v>
                </c:pt>
                <c:pt idx="126">
                  <c:v>-9.6860199205498487E-3</c:v>
                </c:pt>
                <c:pt idx="127">
                  <c:v>9.8860396366593495E-3</c:v>
                </c:pt>
                <c:pt idx="128">
                  <c:v>1.2376232908075657E-3</c:v>
                </c:pt>
                <c:pt idx="129">
                  <c:v>2.3633442772184043E-2</c:v>
                </c:pt>
                <c:pt idx="130">
                  <c:v>-6.6787119149331886E-3</c:v>
                </c:pt>
                <c:pt idx="131">
                  <c:v>2.8814719542331835E-2</c:v>
                </c:pt>
                <c:pt idx="132">
                  <c:v>3.2251070770377588E-2</c:v>
                </c:pt>
                <c:pt idx="133">
                  <c:v>1.8723110880468186E-2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7-174A-8A7D-12829BE5E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259663"/>
        <c:axId val="613588544"/>
      </c:lineChart>
      <c:catAx>
        <c:axId val="225259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3588544"/>
        <c:crosses val="autoZero"/>
        <c:auto val="1"/>
        <c:lblAlgn val="ctr"/>
        <c:lblOffset val="100"/>
        <c:noMultiLvlLbl val="0"/>
      </c:catAx>
      <c:valAx>
        <c:axId val="6135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52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'данные по выпуску'!$BF$3:$BF$136</c:f>
              <c:numCache>
                <c:formatCode>General</c:formatCode>
                <c:ptCount val="134"/>
                <c:pt idx="0">
                  <c:v>3.6104826969159953E-2</c:v>
                </c:pt>
                <c:pt idx="1">
                  <c:v>3.3618491669143991E-2</c:v>
                </c:pt>
                <c:pt idx="2">
                  <c:v>4.5584869330550504E-3</c:v>
                </c:pt>
                <c:pt idx="3">
                  <c:v>2.97499445840399E-2</c:v>
                </c:pt>
                <c:pt idx="4">
                  <c:v>6.5264410993326472E-3</c:v>
                </c:pt>
                <c:pt idx="5">
                  <c:v>3.6527626995654927E-3</c:v>
                </c:pt>
                <c:pt idx="6">
                  <c:v>9.0633088226854674E-3</c:v>
                </c:pt>
                <c:pt idx="7">
                  <c:v>1.8455066263069364E-2</c:v>
                </c:pt>
                <c:pt idx="8">
                  <c:v>1.1427358765360829E-2</c:v>
                </c:pt>
                <c:pt idx="9">
                  <c:v>2.8975721977658742E-2</c:v>
                </c:pt>
                <c:pt idx="10">
                  <c:v>2.5636372692077636E-2</c:v>
                </c:pt>
                <c:pt idx="11">
                  <c:v>4.1358182709513081E-2</c:v>
                </c:pt>
                <c:pt idx="12">
                  <c:v>2.2661925621643153E-2</c:v>
                </c:pt>
                <c:pt idx="13">
                  <c:v>1.1898881985467069E-2</c:v>
                </c:pt>
                <c:pt idx="14">
                  <c:v>1.1396516894311315E-2</c:v>
                </c:pt>
                <c:pt idx="15">
                  <c:v>3.4342546576891397E-2</c:v>
                </c:pt>
                <c:pt idx="16">
                  <c:v>2.801805087708531E-2</c:v>
                </c:pt>
                <c:pt idx="17">
                  <c:v>3.7243593232731298E-2</c:v>
                </c:pt>
                <c:pt idx="18">
                  <c:v>4.1641533289094257E-2</c:v>
                </c:pt>
                <c:pt idx="19">
                  <c:v>7.6650290784312514E-3</c:v>
                </c:pt>
                <c:pt idx="20">
                  <c:v>5.0156554012904753E-2</c:v>
                </c:pt>
                <c:pt idx="21">
                  <c:v>2.2528001218582228E-2</c:v>
                </c:pt>
                <c:pt idx="22">
                  <c:v>9.6571598037584749E-3</c:v>
                </c:pt>
                <c:pt idx="23">
                  <c:v>3.1200908861773513E-2</c:v>
                </c:pt>
                <c:pt idx="24">
                  <c:v>4.6401735265710897E-4</c:v>
                </c:pt>
                <c:pt idx="25">
                  <c:v>5.7530544556718688E-3</c:v>
                </c:pt>
                <c:pt idx="26">
                  <c:v>3.1030645927639489E-2</c:v>
                </c:pt>
                <c:pt idx="27">
                  <c:v>6.8168110566355633E-3</c:v>
                </c:pt>
                <c:pt idx="28">
                  <c:v>3.3348945836698007E-2</c:v>
                </c:pt>
                <c:pt idx="29">
                  <c:v>5.3708258558492483E-2</c:v>
                </c:pt>
                <c:pt idx="30">
                  <c:v>4.3535383808659178E-2</c:v>
                </c:pt>
                <c:pt idx="31">
                  <c:v>1.5850662109191616E-2</c:v>
                </c:pt>
                <c:pt idx="32">
                  <c:v>2.9828259012179004E-3</c:v>
                </c:pt>
                <c:pt idx="33">
                  <c:v>1.37713693892898E-2</c:v>
                </c:pt>
                <c:pt idx="34">
                  <c:v>4.6299273043167943E-2</c:v>
                </c:pt>
                <c:pt idx="35">
                  <c:v>3.1997030707974439E-2</c:v>
                </c:pt>
                <c:pt idx="36">
                  <c:v>-2.7796137758137385E-2</c:v>
                </c:pt>
                <c:pt idx="37">
                  <c:v>1.1519376336348586E-2</c:v>
                </c:pt>
                <c:pt idx="38">
                  <c:v>1.1633155826727526E-2</c:v>
                </c:pt>
                <c:pt idx="39">
                  <c:v>3.2704690397463931E-2</c:v>
                </c:pt>
                <c:pt idx="40">
                  <c:v>1.7378445307171475E-2</c:v>
                </c:pt>
                <c:pt idx="41">
                  <c:v>1.3082788280052604E-2</c:v>
                </c:pt>
                <c:pt idx="42">
                  <c:v>1.5015952757486462E-2</c:v>
                </c:pt>
                <c:pt idx="43">
                  <c:v>-1.962457840968046E-3</c:v>
                </c:pt>
                <c:pt idx="44">
                  <c:v>1.2592376955982365E-2</c:v>
                </c:pt>
                <c:pt idx="45">
                  <c:v>3.4027736359245608E-2</c:v>
                </c:pt>
                <c:pt idx="46">
                  <c:v>1.8327982100484252E-2</c:v>
                </c:pt>
                <c:pt idx="47">
                  <c:v>2.3708658899111335E-2</c:v>
                </c:pt>
                <c:pt idx="48">
                  <c:v>2.9380130733567267E-2</c:v>
                </c:pt>
                <c:pt idx="49">
                  <c:v>-1.2752904175163948E-3</c:v>
                </c:pt>
                <c:pt idx="50">
                  <c:v>2.2417069870674489E-2</c:v>
                </c:pt>
                <c:pt idx="51">
                  <c:v>-1.8401619742802744E-4</c:v>
                </c:pt>
                <c:pt idx="52">
                  <c:v>5.0005086327216119E-3</c:v>
                </c:pt>
                <c:pt idx="53">
                  <c:v>2.9647579649090483E-2</c:v>
                </c:pt>
                <c:pt idx="54">
                  <c:v>-1.0343318493469811E-3</c:v>
                </c:pt>
                <c:pt idx="55">
                  <c:v>1.7351736799944728E-2</c:v>
                </c:pt>
                <c:pt idx="56">
                  <c:v>2.7692693568982296E-2</c:v>
                </c:pt>
                <c:pt idx="57">
                  <c:v>1.6579803255954539E-2</c:v>
                </c:pt>
                <c:pt idx="58">
                  <c:v>2.2769794156369816E-2</c:v>
                </c:pt>
                <c:pt idx="59">
                  <c:v>2.9030068855410374E-2</c:v>
                </c:pt>
                <c:pt idx="60">
                  <c:v>2.0474858580562749E-2</c:v>
                </c:pt>
                <c:pt idx="61">
                  <c:v>2.3204522311051523E-2</c:v>
                </c:pt>
                <c:pt idx="62">
                  <c:v>4.0235664773971003E-2</c:v>
                </c:pt>
                <c:pt idx="63">
                  <c:v>2.8307899344590437E-2</c:v>
                </c:pt>
                <c:pt idx="64">
                  <c:v>1.5856325759738388E-2</c:v>
                </c:pt>
                <c:pt idx="65">
                  <c:v>4.1412079516841116E-2</c:v>
                </c:pt>
                <c:pt idx="66">
                  <c:v>1.0538341901234594E-2</c:v>
                </c:pt>
                <c:pt idx="67">
                  <c:v>1.3143654176330788E-2</c:v>
                </c:pt>
                <c:pt idx="68">
                  <c:v>3.9525957862841077E-2</c:v>
                </c:pt>
                <c:pt idx="69">
                  <c:v>5.0477778609512747E-2</c:v>
                </c:pt>
                <c:pt idx="70">
                  <c:v>-1.3250258603879184E-2</c:v>
                </c:pt>
                <c:pt idx="71">
                  <c:v>1.7855919822388877E-2</c:v>
                </c:pt>
                <c:pt idx="72">
                  <c:v>5.3266941407692059E-2</c:v>
                </c:pt>
                <c:pt idx="73">
                  <c:v>-4.8709733736984617E-3</c:v>
                </c:pt>
                <c:pt idx="74">
                  <c:v>-6.6590549689549139E-4</c:v>
                </c:pt>
                <c:pt idx="75">
                  <c:v>4.0407658020556347E-2</c:v>
                </c:pt>
                <c:pt idx="76">
                  <c:v>4.2194913857180882E-2</c:v>
                </c:pt>
                <c:pt idx="77">
                  <c:v>2.1411042133118618E-2</c:v>
                </c:pt>
                <c:pt idx="78">
                  <c:v>2.7341186787183336E-2</c:v>
                </c:pt>
                <c:pt idx="79">
                  <c:v>1.871606600216924E-2</c:v>
                </c:pt>
                <c:pt idx="80">
                  <c:v>1.5504596395450321E-2</c:v>
                </c:pt>
                <c:pt idx="81">
                  <c:v>2.7513859681851383E-2</c:v>
                </c:pt>
                <c:pt idx="82">
                  <c:v>1.3842871943486879E-2</c:v>
                </c:pt>
                <c:pt idx="83">
                  <c:v>2.1248329564943935E-2</c:v>
                </c:pt>
                <c:pt idx="84">
                  <c:v>2.1657862012393947E-2</c:v>
                </c:pt>
                <c:pt idx="85">
                  <c:v>1.0642410879235342E-2</c:v>
                </c:pt>
                <c:pt idx="86">
                  <c:v>1.7417512939105206E-2</c:v>
                </c:pt>
                <c:pt idx="87">
                  <c:v>1.1135650752440718E-2</c:v>
                </c:pt>
                <c:pt idx="88">
                  <c:v>2.9746830649377998E-2</c:v>
                </c:pt>
                <c:pt idx="89">
                  <c:v>2.9795184323949009E-2</c:v>
                </c:pt>
                <c:pt idx="90">
                  <c:v>3.3911190766792387E-2</c:v>
                </c:pt>
                <c:pt idx="91">
                  <c:v>2.6685825751572523E-2</c:v>
                </c:pt>
                <c:pt idx="92">
                  <c:v>2.5773890088849782E-2</c:v>
                </c:pt>
                <c:pt idx="93">
                  <c:v>1.6276530885756646E-2</c:v>
                </c:pt>
                <c:pt idx="94">
                  <c:v>2.143030078471253E-2</c:v>
                </c:pt>
                <c:pt idx="95">
                  <c:v>8.8179611846084249E-3</c:v>
                </c:pt>
                <c:pt idx="96">
                  <c:v>8.9621936097068478E-3</c:v>
                </c:pt>
                <c:pt idx="97">
                  <c:v>3.6470124250174152E-2</c:v>
                </c:pt>
                <c:pt idx="98">
                  <c:v>4.4511682832799604E-2</c:v>
                </c:pt>
                <c:pt idx="99">
                  <c:v>3.4953717903184023E-2</c:v>
                </c:pt>
                <c:pt idx="100">
                  <c:v>2.9966758843843921E-2</c:v>
                </c:pt>
                <c:pt idx="101">
                  <c:v>1.7359624838049204E-2</c:v>
                </c:pt>
                <c:pt idx="102">
                  <c:v>1.0474930548751482E-2</c:v>
                </c:pt>
                <c:pt idx="103">
                  <c:v>4.0674051668830424E-2</c:v>
                </c:pt>
                <c:pt idx="104">
                  <c:v>-1.2479018264228703E-3</c:v>
                </c:pt>
                <c:pt idx="105">
                  <c:v>1.232647144147081E-2</c:v>
                </c:pt>
                <c:pt idx="106">
                  <c:v>2.2303321606720328E-2</c:v>
                </c:pt>
                <c:pt idx="107">
                  <c:v>2.7929589150390788E-2</c:v>
                </c:pt>
                <c:pt idx="108">
                  <c:v>3.0505677937227027E-2</c:v>
                </c:pt>
                <c:pt idx="109">
                  <c:v>1.3703768080583822E-2</c:v>
                </c:pt>
                <c:pt idx="110">
                  <c:v>2.025673008956641E-2</c:v>
                </c:pt>
                <c:pt idx="111">
                  <c:v>4.3809616681060204E-2</c:v>
                </c:pt>
                <c:pt idx="112">
                  <c:v>3.3137622539374245E-3</c:v>
                </c:pt>
                <c:pt idx="113">
                  <c:v>1.7048969336021846E-2</c:v>
                </c:pt>
                <c:pt idx="114">
                  <c:v>2.3627745137625222E-2</c:v>
                </c:pt>
                <c:pt idx="115">
                  <c:v>1.6842929668896112E-2</c:v>
                </c:pt>
                <c:pt idx="116">
                  <c:v>2.2741686140209882E-2</c:v>
                </c:pt>
                <c:pt idx="117">
                  <c:v>3.1149740509389234E-2</c:v>
                </c:pt>
                <c:pt idx="118">
                  <c:v>2.5988844681019918E-2</c:v>
                </c:pt>
                <c:pt idx="119">
                  <c:v>6.8517522323794378E-3</c:v>
                </c:pt>
                <c:pt idx="120">
                  <c:v>1.8022574519880097E-2</c:v>
                </c:pt>
                <c:pt idx="121">
                  <c:v>3.9757411504547369E-2</c:v>
                </c:pt>
                <c:pt idx="122">
                  <c:v>2.7413811174804792E-2</c:v>
                </c:pt>
                <c:pt idx="123">
                  <c:v>1.4439372410270934E-2</c:v>
                </c:pt>
                <c:pt idx="124">
                  <c:v>1.5991428881967584E-2</c:v>
                </c:pt>
                <c:pt idx="125">
                  <c:v>1.6833369132047249E-2</c:v>
                </c:pt>
                <c:pt idx="126">
                  <c:v>-9.8078522363315157E-3</c:v>
                </c:pt>
                <c:pt idx="127">
                  <c:v>9.7637255764160269E-3</c:v>
                </c:pt>
                <c:pt idx="128">
                  <c:v>1.1182222268153463E-3</c:v>
                </c:pt>
                <c:pt idx="129">
                  <c:v>2.3513234511765235E-2</c:v>
                </c:pt>
                <c:pt idx="130">
                  <c:v>-6.793593229566075E-3</c:v>
                </c:pt>
                <c:pt idx="131">
                  <c:v>2.8697522445056078E-2</c:v>
                </c:pt>
                <c:pt idx="132">
                  <c:v>3.2135237176742271E-2</c:v>
                </c:pt>
                <c:pt idx="133">
                  <c:v>1.8610488791048763E-2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3-7C42-B8D5-D9035E5727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'данные по выпуску'!$BG$3:$BG$136</c:f>
              <c:numCache>
                <c:formatCode>General</c:formatCode>
                <c:ptCount val="134"/>
                <c:pt idx="0">
                  <c:v>3.6104826969159953E-2</c:v>
                </c:pt>
                <c:pt idx="1">
                  <c:v>3.3618491669143991E-2</c:v>
                </c:pt>
                <c:pt idx="2">
                  <c:v>4.5584869330550504E-3</c:v>
                </c:pt>
                <c:pt idx="3">
                  <c:v>2.97499445840399E-2</c:v>
                </c:pt>
                <c:pt idx="4">
                  <c:v>6.5264410993326472E-3</c:v>
                </c:pt>
                <c:pt idx="5">
                  <c:v>3.6527626995654927E-3</c:v>
                </c:pt>
                <c:pt idx="6">
                  <c:v>9.0633088226854674E-3</c:v>
                </c:pt>
                <c:pt idx="7">
                  <c:v>1.8455066263069364E-2</c:v>
                </c:pt>
                <c:pt idx="8">
                  <c:v>1.1427358765360829E-2</c:v>
                </c:pt>
                <c:pt idx="9">
                  <c:v>2.8975721977658742E-2</c:v>
                </c:pt>
                <c:pt idx="10">
                  <c:v>2.5636372692077636E-2</c:v>
                </c:pt>
                <c:pt idx="11">
                  <c:v>4.1358182709513081E-2</c:v>
                </c:pt>
                <c:pt idx="12">
                  <c:v>2.2661925621643153E-2</c:v>
                </c:pt>
                <c:pt idx="13">
                  <c:v>1.1898881985467069E-2</c:v>
                </c:pt>
                <c:pt idx="14">
                  <c:v>1.1396516894311315E-2</c:v>
                </c:pt>
                <c:pt idx="15">
                  <c:v>3.4342546576891397E-2</c:v>
                </c:pt>
                <c:pt idx="16">
                  <c:v>2.801805087708531E-2</c:v>
                </c:pt>
                <c:pt idx="17">
                  <c:v>3.7243593232731298E-2</c:v>
                </c:pt>
                <c:pt idx="18">
                  <c:v>4.1641533289094257E-2</c:v>
                </c:pt>
                <c:pt idx="19">
                  <c:v>7.6650290784312514E-3</c:v>
                </c:pt>
                <c:pt idx="20">
                  <c:v>5.0156554012904753E-2</c:v>
                </c:pt>
                <c:pt idx="21">
                  <c:v>2.2528001218582228E-2</c:v>
                </c:pt>
                <c:pt idx="22">
                  <c:v>9.6571598037584749E-3</c:v>
                </c:pt>
                <c:pt idx="23">
                  <c:v>3.1200908861773513E-2</c:v>
                </c:pt>
                <c:pt idx="24">
                  <c:v>4.6401735265710897E-4</c:v>
                </c:pt>
                <c:pt idx="25">
                  <c:v>5.7530544556718688E-3</c:v>
                </c:pt>
                <c:pt idx="26">
                  <c:v>3.1030645927639489E-2</c:v>
                </c:pt>
                <c:pt idx="27" formatCode="0.00">
                  <c:v>-2.7665947564054091E-2</c:v>
                </c:pt>
                <c:pt idx="28" formatCode="0.00">
                  <c:v>1.5612503364674513E-5</c:v>
                </c:pt>
                <c:pt idx="29" formatCode="0.00">
                  <c:v>2.1450194042363452E-2</c:v>
                </c:pt>
                <c:pt idx="30" formatCode="0.00">
                  <c:v>1.2285383808659178E-2</c:v>
                </c:pt>
                <c:pt idx="31" formatCode="0.00">
                  <c:v>-1.4452368193838688E-2</c:v>
                </c:pt>
                <c:pt idx="32" formatCode="0.00">
                  <c:v>-2.6428938804664452E-2</c:v>
                </c:pt>
                <c:pt idx="33" formatCode="0.00">
                  <c:v>-1.480005918213877E-2</c:v>
                </c:pt>
                <c:pt idx="34" formatCode="0.00">
                  <c:v>1.8521495265390167E-2</c:v>
                </c:pt>
                <c:pt idx="35" formatCode="0.00">
                  <c:v>4.9700036809474102E-3</c:v>
                </c:pt>
                <c:pt idx="36" formatCode="0.00">
                  <c:v>-5.4111927231821594E-2</c:v>
                </c:pt>
                <c:pt idx="37" formatCode="0.00">
                  <c:v>-1.4121649304677054E-2</c:v>
                </c:pt>
                <c:pt idx="38" formatCode="0.00">
                  <c:v>-1.3366844173272475E-2</c:v>
                </c:pt>
                <c:pt idx="39" formatCode="0.00">
                  <c:v>8.3144464950249061E-3</c:v>
                </c:pt>
                <c:pt idx="40" formatCode="0.00">
                  <c:v>-6.4310785023523331E-3</c:v>
                </c:pt>
                <c:pt idx="41" formatCode="0.00">
                  <c:v>-1.0173025673435768E-2</c:v>
                </c:pt>
                <c:pt idx="42" formatCode="0.00">
                  <c:v>-7.7113199697862664E-3</c:v>
                </c:pt>
                <c:pt idx="43" formatCode="0.00">
                  <c:v>-2.4184680063190269E-2</c:v>
                </c:pt>
                <c:pt idx="44" formatCode="0.00">
                  <c:v>-9.146753478800243E-3</c:v>
                </c:pt>
                <c:pt idx="45" formatCode="0.00">
                  <c:v>1.2751140614564758E-2</c:v>
                </c:pt>
                <c:pt idx="46" formatCode="0.00">
                  <c:v>-2.5053512328490797E-3</c:v>
                </c:pt>
                <c:pt idx="47" formatCode="0.00">
                  <c:v>3.3004956338052137E-3</c:v>
                </c:pt>
                <c:pt idx="48" formatCode="0.00">
                  <c:v>9.3801307335672664E-3</c:v>
                </c:pt>
                <c:pt idx="49" formatCode="0.00">
                  <c:v>-2.0883133554771297E-2</c:v>
                </c:pt>
                <c:pt idx="50" formatCode="0.00">
                  <c:v>3.1863006399052568E-3</c:v>
                </c:pt>
                <c:pt idx="51" formatCode="0.00">
                  <c:v>-1.9051940725729914E-2</c:v>
                </c:pt>
                <c:pt idx="52" formatCode="0.00">
                  <c:v>-1.3518009885796906E-2</c:v>
                </c:pt>
                <c:pt idx="53" formatCode="0.00">
                  <c:v>1.1465761467272302E-2</c:v>
                </c:pt>
                <c:pt idx="54" formatCode="0.00">
                  <c:v>-1.8891474706489837E-2</c:v>
                </c:pt>
                <c:pt idx="55" formatCode="0.00">
                  <c:v>-1.9212284917807798E-4</c:v>
                </c:pt>
                <c:pt idx="56" formatCode="0.00">
                  <c:v>1.0451314258637469E-2</c:v>
                </c:pt>
                <c:pt idx="57" formatCode="0.00">
                  <c:v>-3.6934928641834189E-4</c:v>
                </c:pt>
                <c:pt idx="58" formatCode="0.00">
                  <c:v>6.1031274897031494E-3</c:v>
                </c:pt>
                <c:pt idx="59" formatCode="0.00">
                  <c:v>1.2636626232459553E-2</c:v>
                </c:pt>
                <c:pt idx="60" formatCode="0.00">
                  <c:v>4.3458263224982335E-3</c:v>
                </c:pt>
                <c:pt idx="61" formatCode="0.00">
                  <c:v>7.3315064380356509E-3</c:v>
                </c:pt>
                <c:pt idx="62" formatCode="0.00">
                  <c:v>2.4610664773971003E-2</c:v>
                </c:pt>
                <c:pt idx="63" formatCode="0.00">
                  <c:v>1.2923283959975052E-2</c:v>
                </c:pt>
                <c:pt idx="64" formatCode="0.00">
                  <c:v>7.0481060822323582E-4</c:v>
                </c:pt>
                <c:pt idx="65" formatCode="0.00">
                  <c:v>2.6486706382512756E-2</c:v>
                </c:pt>
                <c:pt idx="66" formatCode="0.00">
                  <c:v>-4.1675404517065827E-3</c:v>
                </c:pt>
                <c:pt idx="67" formatCode="0.00">
                  <c:v>-1.3490994468576181E-3</c:v>
                </c:pt>
                <c:pt idx="68" formatCode="0.00">
                  <c:v>2.5240243577126793E-2</c:v>
                </c:pt>
                <c:pt idx="69" formatCode="0.00">
                  <c:v>3.6393271567259224E-2</c:v>
                </c:pt>
                <c:pt idx="70" formatCode="0.00">
                  <c:v>-2.7139147492768072E-2</c:v>
                </c:pt>
                <c:pt idx="71" formatCode="0.00">
                  <c:v>4.1572896854025765E-3</c:v>
                </c:pt>
                <c:pt idx="72" formatCode="0.00">
                  <c:v>3.9753427894178545E-2</c:v>
                </c:pt>
                <c:pt idx="73" formatCode="0.00">
                  <c:v>-1.8204306707031798E-2</c:v>
                </c:pt>
                <c:pt idx="74" formatCode="0.00">
                  <c:v>-1.3823800233737596E-2</c:v>
                </c:pt>
                <c:pt idx="75" formatCode="0.00">
                  <c:v>2.7420645033543359E-2</c:v>
                </c:pt>
                <c:pt idx="76" formatCode="0.00">
                  <c:v>2.9374401036668062E-2</c:v>
                </c:pt>
                <c:pt idx="77" formatCode="0.00">
                  <c:v>8.7528142850173529E-3</c:v>
                </c:pt>
                <c:pt idx="78" formatCode="0.00">
                  <c:v>1.4841186787183335E-2</c:v>
                </c:pt>
                <c:pt idx="79" formatCode="0.00">
                  <c:v>6.3703869898235621E-3</c:v>
                </c:pt>
                <c:pt idx="80" formatCode="0.00">
                  <c:v>3.3094744442308081E-3</c:v>
                </c:pt>
                <c:pt idx="81" formatCode="0.00">
                  <c:v>1.5465666910767045E-2</c:v>
                </c:pt>
                <c:pt idx="82" formatCode="0.00">
                  <c:v>1.9381100387249744E-3</c:v>
                </c:pt>
                <c:pt idx="83" formatCode="0.00">
                  <c:v>9.4836236825909942E-3</c:v>
                </c:pt>
                <c:pt idx="84" formatCode="0.00">
                  <c:v>1.0029955035649761E-2</c:v>
                </c:pt>
                <c:pt idx="85" formatCode="0.00">
                  <c:v>-8.51841994327876E-4</c:v>
                </c:pt>
                <c:pt idx="86" formatCode="0.00">
                  <c:v>6.0538765754688424E-3</c:v>
                </c:pt>
                <c:pt idx="87" formatCode="0.00">
                  <c:v>-1.0030430373905719E-4</c:v>
                </c:pt>
                <c:pt idx="88" formatCode="0.00">
                  <c:v>1.8635719538266884E-2</c:v>
                </c:pt>
                <c:pt idx="89" formatCode="0.00">
                  <c:v>1.8806173334938017E-2</c:v>
                </c:pt>
                <c:pt idx="90" formatCode="0.00">
                  <c:v>2.3041625549401083E-2</c:v>
                </c:pt>
                <c:pt idx="91" formatCode="0.00">
                  <c:v>1.5933137579529511E-2</c:v>
                </c:pt>
                <c:pt idx="92" formatCode="0.00">
                  <c:v>1.5135592216509357E-2</c:v>
                </c:pt>
                <c:pt idx="93" formatCode="0.00">
                  <c:v>5.750215096282962E-3</c:v>
                </c:pt>
                <c:pt idx="94" formatCode="0.00">
                  <c:v>1.1013634118045864E-2</c:v>
                </c:pt>
                <c:pt idx="95" formatCode="0.00">
                  <c:v>-1.4913171659070388E-3</c:v>
                </c:pt>
                <c:pt idx="96" formatCode="0.00">
                  <c:v>-1.2418880229462127E-3</c:v>
                </c:pt>
                <c:pt idx="97" formatCode="0.00">
                  <c:v>2.6369114149164048E-2</c:v>
                </c:pt>
                <c:pt idx="98" formatCode="0.00">
                  <c:v>3.4511682832799602E-2</c:v>
                </c:pt>
                <c:pt idx="99" formatCode="0.00">
                  <c:v>2.505272780417412E-2</c:v>
                </c:pt>
                <c:pt idx="100" formatCode="0.00">
                  <c:v>2.0162837275216471E-2</c:v>
                </c:pt>
                <c:pt idx="101" formatCode="0.00">
                  <c:v>7.6508869739715345E-3</c:v>
                </c:pt>
                <c:pt idx="102" formatCode="0.00">
                  <c:v>8.5954593336686619E-4</c:v>
                </c:pt>
                <c:pt idx="103" formatCode="0.00">
                  <c:v>3.11502421450209E-2</c:v>
                </c:pt>
                <c:pt idx="104" formatCode="0.00">
                  <c:v>-1.0681864090573813E-2</c:v>
                </c:pt>
                <c:pt idx="105" formatCode="0.00">
                  <c:v>2.9806770489474461E-3</c:v>
                </c:pt>
                <c:pt idx="106" formatCode="0.00">
                  <c:v>1.3044062347461069E-2</c:v>
                </c:pt>
                <c:pt idx="107" formatCode="0.00">
                  <c:v>1.8755277223785283E-2</c:v>
                </c:pt>
                <c:pt idx="108" formatCode="0.00">
                  <c:v>2.1414768846317937E-2</c:v>
                </c:pt>
                <c:pt idx="109" formatCode="0.00">
                  <c:v>4.6947590715748135E-3</c:v>
                </c:pt>
                <c:pt idx="110" formatCode="0.00">
                  <c:v>1.1328158660994982E-2</c:v>
                </c:pt>
                <c:pt idx="111" formatCode="0.00">
                  <c:v>3.496005915893631E-2</c:v>
                </c:pt>
                <c:pt idx="112" formatCode="0.00">
                  <c:v>-5.4581675706239785E-3</c:v>
                </c:pt>
                <c:pt idx="113" formatCode="0.00">
                  <c:v>8.3533171621088028E-3</c:v>
                </c:pt>
                <c:pt idx="114" formatCode="0.00">
                  <c:v>1.5007055482452809E-2</c:v>
                </c:pt>
                <c:pt idx="115" formatCode="0.00">
                  <c:v>8.2959211218875638E-3</c:v>
                </c:pt>
                <c:pt idx="116" formatCode="0.00">
                  <c:v>1.4267109869023442E-2</c:v>
                </c:pt>
                <c:pt idx="117" formatCode="0.00">
                  <c:v>2.2746379164851421E-2</c:v>
                </c:pt>
                <c:pt idx="118" formatCode="0.00">
                  <c:v>1.7655511347686587E-2</c:v>
                </c:pt>
                <c:pt idx="119" formatCode="0.00">
                  <c:v>-1.4127105775379178E-3</c:v>
                </c:pt>
                <c:pt idx="120" formatCode="0.00">
                  <c:v>9.8258532084046866E-3</c:v>
                </c:pt>
                <c:pt idx="121" formatCode="0.00">
                  <c:v>3.1627330203734358E-2</c:v>
                </c:pt>
                <c:pt idx="122" formatCode="0.00">
                  <c:v>1.9349295045772534E-2</c:v>
                </c:pt>
                <c:pt idx="123" formatCode="0.00">
                  <c:v>6.439372410270934E-3</c:v>
                </c:pt>
                <c:pt idx="124" formatCode="0.00">
                  <c:v>8.0549209454596482E-3</c:v>
                </c:pt>
                <c:pt idx="125" formatCode="0.00">
                  <c:v>8.959353384015753E-3</c:v>
                </c:pt>
                <c:pt idx="126" formatCode="0.00">
                  <c:v>-1.7620352236331516E-2</c:v>
                </c:pt>
                <c:pt idx="127" formatCode="0.00">
                  <c:v>2.011787591919903E-3</c:v>
                </c:pt>
                <c:pt idx="128" formatCode="0.00">
                  <c:v>-6.5740854654923464E-3</c:v>
                </c:pt>
                <c:pt idx="129" formatCode="0.00">
                  <c:v>1.5879646725505694E-2</c:v>
                </c:pt>
                <c:pt idx="130" formatCode="0.00">
                  <c:v>-1.4369350805323651E-2</c:v>
                </c:pt>
                <c:pt idx="131" formatCode="0.00">
                  <c:v>2.1178725452574876E-2</c:v>
                </c:pt>
                <c:pt idx="132" formatCode="0.00">
                  <c:v>2.4672550609578091E-2</c:v>
                </c:pt>
                <c:pt idx="133" formatCode="0.00">
                  <c:v>1.1203081383641355E-2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3-7C42-B8D5-D9035E572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107984"/>
        <c:axId val="727113600"/>
      </c:lineChart>
      <c:catAx>
        <c:axId val="727107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7113600"/>
        <c:crosses val="autoZero"/>
        <c:auto val="1"/>
        <c:lblAlgn val="ctr"/>
        <c:lblOffset val="100"/>
        <c:noMultiLvlLbl val="0"/>
      </c:catAx>
      <c:valAx>
        <c:axId val="72711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710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'данные по выпуску'!$BA$30:$BA$136</c:f>
              <c:numCache>
                <c:formatCode>0.00</c:formatCode>
                <c:ptCount val="107"/>
                <c:pt idx="0">
                  <c:v>-3.4482758620689655E-2</c:v>
                </c:pt>
                <c:pt idx="1">
                  <c:v>-3.3333333333333333E-2</c:v>
                </c:pt>
                <c:pt idx="2">
                  <c:v>-3.2258064516129031E-2</c:v>
                </c:pt>
                <c:pt idx="3">
                  <c:v>-3.125E-2</c:v>
                </c:pt>
                <c:pt idx="4">
                  <c:v>-3.0303030303030304E-2</c:v>
                </c:pt>
                <c:pt idx="5">
                  <c:v>-2.9411764705882353E-2</c:v>
                </c:pt>
                <c:pt idx="6">
                  <c:v>-2.8571428571428571E-2</c:v>
                </c:pt>
                <c:pt idx="7">
                  <c:v>-2.7777777777777776E-2</c:v>
                </c:pt>
                <c:pt idx="8">
                  <c:v>-2.7027027027027029E-2</c:v>
                </c:pt>
                <c:pt idx="9">
                  <c:v>-2.6315789473684209E-2</c:v>
                </c:pt>
                <c:pt idx="10">
                  <c:v>-2.564102564102564E-2</c:v>
                </c:pt>
                <c:pt idx="11">
                  <c:v>-2.5000000000000001E-2</c:v>
                </c:pt>
                <c:pt idx="12">
                  <c:v>-2.4390243902439025E-2</c:v>
                </c:pt>
                <c:pt idx="13">
                  <c:v>-2.3809523809523808E-2</c:v>
                </c:pt>
                <c:pt idx="14">
                  <c:v>-2.3255813953488372E-2</c:v>
                </c:pt>
                <c:pt idx="15">
                  <c:v>-2.2727272727272728E-2</c:v>
                </c:pt>
                <c:pt idx="16">
                  <c:v>-2.2222222222222223E-2</c:v>
                </c:pt>
                <c:pt idx="17">
                  <c:v>-2.1739130434782608E-2</c:v>
                </c:pt>
                <c:pt idx="18">
                  <c:v>-2.1276595744680851E-2</c:v>
                </c:pt>
                <c:pt idx="19">
                  <c:v>-2.0833333333333332E-2</c:v>
                </c:pt>
                <c:pt idx="20">
                  <c:v>-2.0408163265306121E-2</c:v>
                </c:pt>
                <c:pt idx="21">
                  <c:v>-0.02</c:v>
                </c:pt>
                <c:pt idx="22">
                  <c:v>-1.9607843137254902E-2</c:v>
                </c:pt>
                <c:pt idx="23">
                  <c:v>-1.9230769230769232E-2</c:v>
                </c:pt>
                <c:pt idx="24">
                  <c:v>-1.8867924528301886E-2</c:v>
                </c:pt>
                <c:pt idx="25">
                  <c:v>-1.8518518518518517E-2</c:v>
                </c:pt>
                <c:pt idx="26">
                  <c:v>-1.8181818181818181E-2</c:v>
                </c:pt>
                <c:pt idx="27">
                  <c:v>-1.7857142857142856E-2</c:v>
                </c:pt>
                <c:pt idx="28">
                  <c:v>-1.7543859649122806E-2</c:v>
                </c:pt>
                <c:pt idx="29">
                  <c:v>-1.7241379310344827E-2</c:v>
                </c:pt>
                <c:pt idx="30">
                  <c:v>-1.6949152542372881E-2</c:v>
                </c:pt>
                <c:pt idx="31">
                  <c:v>-1.6666666666666666E-2</c:v>
                </c:pt>
                <c:pt idx="32">
                  <c:v>-1.6393442622950821E-2</c:v>
                </c:pt>
                <c:pt idx="33">
                  <c:v>-1.6129032258064516E-2</c:v>
                </c:pt>
                <c:pt idx="34">
                  <c:v>-1.5873015873015872E-2</c:v>
                </c:pt>
                <c:pt idx="35">
                  <c:v>-1.5625E-2</c:v>
                </c:pt>
                <c:pt idx="36">
                  <c:v>-1.5384615384615385E-2</c:v>
                </c:pt>
                <c:pt idx="37">
                  <c:v>-1.5151515151515152E-2</c:v>
                </c:pt>
                <c:pt idx="38">
                  <c:v>-1.4925373134328358E-2</c:v>
                </c:pt>
                <c:pt idx="39">
                  <c:v>-1.4705882352941176E-2</c:v>
                </c:pt>
                <c:pt idx="40">
                  <c:v>-1.4492753623188406E-2</c:v>
                </c:pt>
                <c:pt idx="41">
                  <c:v>-1.4285714285714285E-2</c:v>
                </c:pt>
                <c:pt idx="42">
                  <c:v>-1.4084507042253521E-2</c:v>
                </c:pt>
                <c:pt idx="43">
                  <c:v>-1.3888888888888888E-2</c:v>
                </c:pt>
                <c:pt idx="44">
                  <c:v>-1.3698630136986301E-2</c:v>
                </c:pt>
                <c:pt idx="45">
                  <c:v>-1.3513513513513514E-2</c:v>
                </c:pt>
                <c:pt idx="46">
                  <c:v>-1.3333333333333334E-2</c:v>
                </c:pt>
                <c:pt idx="47">
                  <c:v>-1.3157894736842105E-2</c:v>
                </c:pt>
                <c:pt idx="48">
                  <c:v>-1.2987012987012988E-2</c:v>
                </c:pt>
                <c:pt idx="49">
                  <c:v>-1.282051282051282E-2</c:v>
                </c:pt>
                <c:pt idx="50">
                  <c:v>-1.2658227848101266E-2</c:v>
                </c:pt>
                <c:pt idx="51">
                  <c:v>-1.2500000000000001E-2</c:v>
                </c:pt>
                <c:pt idx="52">
                  <c:v>-1.2345679012345678E-2</c:v>
                </c:pt>
                <c:pt idx="53">
                  <c:v>-1.2195121951219513E-2</c:v>
                </c:pt>
                <c:pt idx="54">
                  <c:v>-1.2048192771084338E-2</c:v>
                </c:pt>
                <c:pt idx="55">
                  <c:v>-1.1904761904761904E-2</c:v>
                </c:pt>
                <c:pt idx="56">
                  <c:v>-1.1764705882352941E-2</c:v>
                </c:pt>
                <c:pt idx="57">
                  <c:v>-1.1627906976744186E-2</c:v>
                </c:pt>
                <c:pt idx="58">
                  <c:v>-1.1494252873563218E-2</c:v>
                </c:pt>
                <c:pt idx="59">
                  <c:v>-1.1363636363636364E-2</c:v>
                </c:pt>
                <c:pt idx="60">
                  <c:v>-1.1235955056179775E-2</c:v>
                </c:pt>
                <c:pt idx="61">
                  <c:v>-1.1111111111111112E-2</c:v>
                </c:pt>
                <c:pt idx="62">
                  <c:v>-1.098901098901099E-2</c:v>
                </c:pt>
                <c:pt idx="63">
                  <c:v>-1.0869565217391304E-2</c:v>
                </c:pt>
                <c:pt idx="64">
                  <c:v>-1.0752688172043012E-2</c:v>
                </c:pt>
                <c:pt idx="65">
                  <c:v>-1.0638297872340425E-2</c:v>
                </c:pt>
                <c:pt idx="66">
                  <c:v>-1.0526315789473684E-2</c:v>
                </c:pt>
                <c:pt idx="67">
                  <c:v>-1.0416666666666666E-2</c:v>
                </c:pt>
                <c:pt idx="68">
                  <c:v>-1.0309278350515464E-2</c:v>
                </c:pt>
                <c:pt idx="69">
                  <c:v>-1.020408163265306E-2</c:v>
                </c:pt>
                <c:pt idx="70">
                  <c:v>-1.0101010101010102E-2</c:v>
                </c:pt>
                <c:pt idx="71">
                  <c:v>-0.01</c:v>
                </c:pt>
                <c:pt idx="72">
                  <c:v>-9.9009900990099011E-3</c:v>
                </c:pt>
                <c:pt idx="73">
                  <c:v>-9.8039215686274508E-3</c:v>
                </c:pt>
                <c:pt idx="74">
                  <c:v>-9.7087378640776691E-3</c:v>
                </c:pt>
                <c:pt idx="75">
                  <c:v>-9.6153846153846159E-3</c:v>
                </c:pt>
                <c:pt idx="76">
                  <c:v>-9.5238095238095247E-3</c:v>
                </c:pt>
                <c:pt idx="77">
                  <c:v>-9.433962264150943E-3</c:v>
                </c:pt>
                <c:pt idx="78">
                  <c:v>-9.3457943925233638E-3</c:v>
                </c:pt>
                <c:pt idx="79">
                  <c:v>-9.2592592592592587E-3</c:v>
                </c:pt>
                <c:pt idx="80">
                  <c:v>-9.1743119266055051E-3</c:v>
                </c:pt>
                <c:pt idx="81">
                  <c:v>-9.0909090909090905E-3</c:v>
                </c:pt>
                <c:pt idx="82">
                  <c:v>-9.0090090090090089E-3</c:v>
                </c:pt>
                <c:pt idx="83">
                  <c:v>-8.9285714285714281E-3</c:v>
                </c:pt>
                <c:pt idx="84">
                  <c:v>-8.8495575221238937E-3</c:v>
                </c:pt>
                <c:pt idx="85">
                  <c:v>-8.771929824561403E-3</c:v>
                </c:pt>
                <c:pt idx="86">
                  <c:v>-8.6956521739130436E-3</c:v>
                </c:pt>
                <c:pt idx="87">
                  <c:v>-8.6206896551724137E-3</c:v>
                </c:pt>
                <c:pt idx="88">
                  <c:v>-8.5470085470085479E-3</c:v>
                </c:pt>
                <c:pt idx="89">
                  <c:v>-8.4745762711864406E-3</c:v>
                </c:pt>
                <c:pt idx="90">
                  <c:v>-8.4033613445378148E-3</c:v>
                </c:pt>
                <c:pt idx="91">
                  <c:v>-8.3333333333333332E-3</c:v>
                </c:pt>
                <c:pt idx="92">
                  <c:v>-8.2644628099173556E-3</c:v>
                </c:pt>
                <c:pt idx="93">
                  <c:v>-8.1967213114754103E-3</c:v>
                </c:pt>
                <c:pt idx="94">
                  <c:v>-8.130081300813009E-3</c:v>
                </c:pt>
                <c:pt idx="95">
                  <c:v>-8.0645161290322578E-3</c:v>
                </c:pt>
                <c:pt idx="96">
                  <c:v>-8.0000000000000002E-3</c:v>
                </c:pt>
                <c:pt idx="97">
                  <c:v>-7.9365079365079361E-3</c:v>
                </c:pt>
                <c:pt idx="98">
                  <c:v>-7.874015748031496E-3</c:v>
                </c:pt>
                <c:pt idx="99">
                  <c:v>-7.8125E-3</c:v>
                </c:pt>
                <c:pt idx="100">
                  <c:v>-7.7519379844961239E-3</c:v>
                </c:pt>
                <c:pt idx="101">
                  <c:v>-7.6923076923076927E-3</c:v>
                </c:pt>
                <c:pt idx="102">
                  <c:v>-7.6335877862595417E-3</c:v>
                </c:pt>
                <c:pt idx="103">
                  <c:v>-7.575757575757576E-3</c:v>
                </c:pt>
                <c:pt idx="104">
                  <c:v>-7.5187969924812026E-3</c:v>
                </c:pt>
                <c:pt idx="105">
                  <c:v>-7.462686567164179E-3</c:v>
                </c:pt>
                <c:pt idx="106">
                  <c:v>-7.4074074074074077E-3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1-8841-8C87-F2B10768C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361424"/>
        <c:axId val="1833465280"/>
      </c:lineChart>
      <c:catAx>
        <c:axId val="194736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3465280"/>
        <c:crosses val="autoZero"/>
        <c:auto val="1"/>
        <c:lblAlgn val="ctr"/>
        <c:lblOffset val="100"/>
        <c:noMultiLvlLbl val="0"/>
      </c:catAx>
      <c:valAx>
        <c:axId val="183346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736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'данные по выпуску'!$BJ$2:$BJ$136</c:f>
              <c:numCache>
                <c:formatCode>General</c:formatCode>
                <c:ptCount val="135"/>
                <c:pt idx="0">
                  <c:v>4.6051701859880918</c:v>
                </c:pt>
                <c:pt idx="1">
                  <c:v>4.6406385090397597</c:v>
                </c:pt>
                <c:pt idx="2">
                  <c:v>4.6737042534726978</c:v>
                </c:pt>
                <c:pt idx="3">
                  <c:v>4.6782523819714559</c:v>
                </c:pt>
                <c:pt idx="4">
                  <c:v>4.7075683824905425</c:v>
                </c:pt>
                <c:pt idx="5">
                  <c:v>4.7140736185853021</c:v>
                </c:pt>
                <c:pt idx="6">
                  <c:v>4.7177197261486965</c:v>
                </c:pt>
                <c:pt idx="7">
                  <c:v>4.7267422096773934</c:v>
                </c:pt>
                <c:pt idx="8">
                  <c:v>4.7450290478268755</c:v>
                </c:pt>
                <c:pt idx="9">
                  <c:v>4.7563916075156705</c:v>
                </c:pt>
                <c:pt idx="10">
                  <c:v>4.7849554702871639</c:v>
                </c:pt>
                <c:pt idx="11">
                  <c:v>4.8102687416359391</c:v>
                </c:pt>
                <c:pt idx="12">
                  <c:v>4.8507945476978556</c:v>
                </c:pt>
                <c:pt idx="13">
                  <c:v>4.8732035065608184</c:v>
                </c:pt>
                <c:pt idx="14">
                  <c:v>4.885032153447165</c:v>
                </c:pt>
                <c:pt idx="15">
                  <c:v>4.8963642192591346</c:v>
                </c:pt>
                <c:pt idx="16">
                  <c:v>4.9301302234396642</c:v>
                </c:pt>
                <c:pt idx="17">
                  <c:v>4.9577629495374307</c:v>
                </c:pt>
                <c:pt idx="18">
                  <c:v>4.9943297530634698</c:v>
                </c:pt>
                <c:pt idx="19">
                  <c:v>5.0351276192501695</c:v>
                </c:pt>
                <c:pt idx="20">
                  <c:v>5.0427634212491466</c:v>
                </c:pt>
                <c:pt idx="21">
                  <c:v>5.0917026733643276</c:v>
                </c:pt>
                <c:pt idx="22">
                  <c:v>5.1139806669790318</c:v>
                </c:pt>
                <c:pt idx="23">
                  <c:v>5.1235914944686014</c:v>
                </c:pt>
                <c:pt idx="24">
                  <c:v>5.154315548474294</c:v>
                </c:pt>
                <c:pt idx="25">
                  <c:v>5.1547794582041906</c:v>
                </c:pt>
                <c:pt idx="26">
                  <c:v>5.1605160270403019</c:v>
                </c:pt>
                <c:pt idx="27">
                  <c:v>5.1910749561024589</c:v>
                </c:pt>
                <c:pt idx="28">
                  <c:v>5.197868637755624</c:v>
                </c:pt>
                <c:pt idx="29">
                  <c:v>5.230673569338701</c:v>
                </c:pt>
                <c:pt idx="30">
                  <c:v>5.2829891866066587</c:v>
                </c:pt>
                <c:pt idx="31">
                  <c:v>5.3256035423437531</c:v>
                </c:pt>
                <c:pt idx="32">
                  <c:v>5.3413298945835255</c:v>
                </c:pt>
                <c:pt idx="33">
                  <c:v>5.3443082806861382</c:v>
                </c:pt>
                <c:pt idx="34">
                  <c:v>5.3579856864569919</c:v>
                </c:pt>
                <c:pt idx="35">
                  <c:v>5.4032451230734742</c:v>
                </c:pt>
                <c:pt idx="36">
                  <c:v>5.4347409129077509</c:v>
                </c:pt>
                <c:pt idx="37">
                  <c:v>5.4065511512115121</c:v>
                </c:pt>
                <c:pt idx="38">
                  <c:v>5.4180046846955676</c:v>
                </c:pt>
                <c:pt idx="39">
                  <c:v>5.4295706956015577</c:v>
                </c:pt>
                <c:pt idx="40">
                  <c:v>5.4617519691645162</c:v>
                </c:pt>
                <c:pt idx="41">
                  <c:v>5.4789811362911527</c:v>
                </c:pt>
                <c:pt idx="42">
                  <c:v>5.4919790840624039</c:v>
                </c:pt>
                <c:pt idx="43">
                  <c:v>5.5068834134350935</c:v>
                </c:pt>
                <c:pt idx="44">
                  <c:v>5.5049190274507236</c:v>
                </c:pt>
                <c:pt idx="45">
                  <c:v>5.51743277978722</c:v>
                </c:pt>
                <c:pt idx="46">
                  <c:v>5.5508943798456505</c:v>
                </c:pt>
                <c:pt idx="47">
                  <c:v>5.5690564288941502</c:v>
                </c:pt>
                <c:pt idx="48">
                  <c:v>5.5924884022361869</c:v>
                </c:pt>
                <c:pt idx="49">
                  <c:v>5.621445208492724</c:v>
                </c:pt>
                <c:pt idx="50">
                  <c:v>5.6201691042003583</c:v>
                </c:pt>
                <c:pt idx="51">
                  <c:v>5.6423386045850137</c:v>
                </c:pt>
                <c:pt idx="52">
                  <c:v>5.6421545714545287</c:v>
                </c:pt>
                <c:pt idx="53">
                  <c:v>5.6471426190676501</c:v>
                </c:pt>
                <c:pt idx="54">
                  <c:v>5.6763592070800897</c:v>
                </c:pt>
                <c:pt idx="55">
                  <c:v>5.6753243399404116</c:v>
                </c:pt>
                <c:pt idx="56">
                  <c:v>5.6925272544390939</c:v>
                </c:pt>
                <c:pt idx="57">
                  <c:v>5.7198434405647864</c:v>
                </c:pt>
                <c:pt idx="58">
                  <c:v>5.7362872994454692</c:v>
                </c:pt>
                <c:pt idx="59">
                  <c:v>5.7588017309416992</c:v>
                </c:pt>
                <c:pt idx="60">
                  <c:v>5.7874184088005034</c:v>
                </c:pt>
                <c:pt idx="61">
                  <c:v>5.8076864753910105</c:v>
                </c:pt>
                <c:pt idx="62">
                  <c:v>5.8306258664360726</c:v>
                </c:pt>
                <c:pt idx="63">
                  <c:v>5.8700731546634861</c:v>
                </c:pt>
                <c:pt idx="64">
                  <c:v>5.8979877898325199</c:v>
                </c:pt>
                <c:pt idx="65">
                  <c:v>5.9137197173354386</c:v>
                </c:pt>
                <c:pt idx="66">
                  <c:v>5.9542972783204187</c:v>
                </c:pt>
                <c:pt idx="67">
                  <c:v>5.964780478956663</c:v>
                </c:pt>
                <c:pt idx="68">
                  <c:v>5.9778385048070675</c:v>
                </c:pt>
                <c:pt idx="69">
                  <c:v>6.0166033043002409</c:v>
                </c:pt>
                <c:pt idx="70">
                  <c:v>6.0658483922233231</c:v>
                </c:pt>
                <c:pt idx="71">
                  <c:v>6.0525095657077168</c:v>
                </c:pt>
                <c:pt idx="72">
                  <c:v>6.070207941228392</c:v>
                </c:pt>
                <c:pt idx="73">
                  <c:v>6.1221046478634564</c:v>
                </c:pt>
                <c:pt idx="74">
                  <c:v>6.117221772634144</c:v>
                </c:pt>
                <c:pt idx="75">
                  <c:v>6.1165556453237064</c:v>
                </c:pt>
                <c:pt idx="76">
                  <c:v>6.1561682605392614</c:v>
                </c:pt>
                <c:pt idx="77">
                  <c:v>6.1974972438218856</c:v>
                </c:pt>
                <c:pt idx="78">
                  <c:v>6.2186822897772318</c:v>
                </c:pt>
                <c:pt idx="79">
                  <c:v>6.2456563824818998</c:v>
                </c:pt>
                <c:pt idx="80">
                  <c:v>6.264199458054339</c:v>
                </c:pt>
                <c:pt idx="81">
                  <c:v>6.2795850863211484</c:v>
                </c:pt>
                <c:pt idx="82">
                  <c:v>6.3067272423598899</c:v>
                </c:pt>
                <c:pt idx="83">
                  <c:v>6.3204751768859371</c:v>
                </c:pt>
                <c:pt idx="84">
                  <c:v>6.3415009083997536</c:v>
                </c:pt>
                <c:pt idx="85">
                  <c:v>6.36292757115028</c:v>
                </c:pt>
                <c:pt idx="86">
                  <c:v>6.3735137501846211</c:v>
                </c:pt>
                <c:pt idx="87">
                  <c:v>6.3907813168685008</c:v>
                </c:pt>
                <c:pt idx="88">
                  <c:v>6.4018554227355162</c:v>
                </c:pt>
                <c:pt idx="89">
                  <c:v>6.4311683992783584</c:v>
                </c:pt>
                <c:pt idx="90">
                  <c:v>6.460528331575663</c:v>
                </c:pt>
                <c:pt idx="91">
                  <c:v>6.4938772149662576</c:v>
                </c:pt>
                <c:pt idx="92">
                  <c:v>6.5202131845558453</c:v>
                </c:pt>
                <c:pt idx="93">
                  <c:v>6.5456605269868149</c:v>
                </c:pt>
                <c:pt idx="94">
                  <c:v>6.5618060151785764</c:v>
                </c:pt>
                <c:pt idx="95">
                  <c:v>6.5830099159036886</c:v>
                </c:pt>
                <c:pt idx="96">
                  <c:v>6.5917892259187276</c:v>
                </c:pt>
                <c:pt idx="97">
                  <c:v>6.6007114974204297</c:v>
                </c:pt>
                <c:pt idx="98">
                  <c:v>6.6365323262134046</c:v>
                </c:pt>
                <c:pt idx="99">
                  <c:v>6.6800818132613617</c:v>
                </c:pt>
                <c:pt idx="100">
                  <c:v>6.7144385219771046</c:v>
                </c:pt>
                <c:pt idx="101">
                  <c:v>6.7439650507307238</c:v>
                </c:pt>
                <c:pt idx="102">
                  <c:v>6.7611757187007377</c:v>
                </c:pt>
                <c:pt idx="103">
                  <c:v>6.7715961672973313</c:v>
                </c:pt>
                <c:pt idx="104">
                  <c:v>6.8114647971119178</c:v>
                </c:pt>
                <c:pt idx="105">
                  <c:v>6.8102161160076351</c:v>
                </c:pt>
                <c:pt idx="106">
                  <c:v>6.8224672350872479</c:v>
                </c:pt>
                <c:pt idx="107">
                  <c:v>6.8445254750134614</c:v>
                </c:pt>
                <c:pt idx="108">
                  <c:v>6.8720721466563122</c:v>
                </c:pt>
                <c:pt idx="109">
                  <c:v>6.9021217778752222</c:v>
                </c:pt>
                <c:pt idx="110">
                  <c:v>6.9157324984300832</c:v>
                </c:pt>
                <c:pt idx="111">
                  <c:v>6.9357867902223385</c:v>
                </c:pt>
                <c:pt idx="112">
                  <c:v>6.9786639035523699</c:v>
                </c:pt>
                <c:pt idx="113">
                  <c:v>6.9819721873956002</c:v>
                </c:pt>
                <c:pt idx="114">
                  <c:v>6.9988774540756946</c:v>
                </c:pt>
                <c:pt idx="115">
                  <c:v>7.0222303844608733</c:v>
                </c:pt>
                <c:pt idx="116">
                  <c:v>7.0389330448294611</c:v>
                </c:pt>
                <c:pt idx="117">
                  <c:v>7.0614199936970845</c:v>
                </c:pt>
                <c:pt idx="118">
                  <c:v>7.0920944263133103</c:v>
                </c:pt>
                <c:pt idx="119">
                  <c:v>7.1177513003721957</c:v>
                </c:pt>
                <c:pt idx="120">
                  <c:v>7.1245796860242061</c:v>
                </c:pt>
                <c:pt idx="121">
                  <c:v>7.1424417792700075</c:v>
                </c:pt>
                <c:pt idx="122">
                  <c:v>7.1814292070456665</c:v>
                </c:pt>
                <c:pt idx="123">
                  <c:v>7.2084739888473051</c:v>
                </c:pt>
                <c:pt idx="124">
                  <c:v>7.2228101062908348</c:v>
                </c:pt>
                <c:pt idx="125">
                  <c:v>7.2386750192717448</c:v>
                </c:pt>
                <c:pt idx="126">
                  <c:v>7.2553682774194828</c:v>
                </c:pt>
                <c:pt idx="127">
                  <c:v>7.2455120113833864</c:v>
                </c:pt>
                <c:pt idx="128">
                  <c:v>7.2552283797966215</c:v>
                </c:pt>
                <c:pt idx="129">
                  <c:v>7.2563459772786549</c:v>
                </c:pt>
                <c:pt idx="130">
                  <c:v>7.2795870339559476</c:v>
                </c:pt>
                <c:pt idx="131">
                  <c:v>7.2727702592217671</c:v>
                </c:pt>
                <c:pt idx="132">
                  <c:v>7.3010637199407951</c:v>
                </c:pt>
                <c:pt idx="133">
                  <c:v>7.3326934221905935</c:v>
                </c:pt>
                <c:pt idx="134">
                  <c:v>7.3511328548679202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1-EA41-84CA-DB6F5EEA5C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'данные по выпуску'!$BK$2:$BK$136</c:f>
              <c:numCache>
                <c:formatCode>General</c:formatCode>
                <c:ptCount val="135"/>
                <c:pt idx="0">
                  <c:v>4.6051701859880918</c:v>
                </c:pt>
                <c:pt idx="1">
                  <c:v>4.6406385090397597</c:v>
                </c:pt>
                <c:pt idx="2">
                  <c:v>4.6737042534726978</c:v>
                </c:pt>
                <c:pt idx="3">
                  <c:v>4.6782523819714559</c:v>
                </c:pt>
                <c:pt idx="4">
                  <c:v>4.7075683824905425</c:v>
                </c:pt>
                <c:pt idx="5">
                  <c:v>4.7140736185853021</c:v>
                </c:pt>
                <c:pt idx="6">
                  <c:v>4.7177197261486965</c:v>
                </c:pt>
                <c:pt idx="7">
                  <c:v>4.7267422096773934</c:v>
                </c:pt>
                <c:pt idx="8">
                  <c:v>4.7450290478268755</c:v>
                </c:pt>
                <c:pt idx="9">
                  <c:v>4.7563916075156705</c:v>
                </c:pt>
                <c:pt idx="10">
                  <c:v>4.7849554702871639</c:v>
                </c:pt>
                <c:pt idx="11">
                  <c:v>4.8102687416359391</c:v>
                </c:pt>
                <c:pt idx="12">
                  <c:v>4.8507945476978556</c:v>
                </c:pt>
                <c:pt idx="13">
                  <c:v>4.8732035065608184</c:v>
                </c:pt>
                <c:pt idx="14">
                  <c:v>4.885032153447165</c:v>
                </c:pt>
                <c:pt idx="15">
                  <c:v>4.8963642192591346</c:v>
                </c:pt>
                <c:pt idx="16">
                  <c:v>4.9301302234396642</c:v>
                </c:pt>
                <c:pt idx="17">
                  <c:v>4.9577629495374307</c:v>
                </c:pt>
                <c:pt idx="18">
                  <c:v>4.9943297530634698</c:v>
                </c:pt>
                <c:pt idx="19">
                  <c:v>5.0351276192501695</c:v>
                </c:pt>
                <c:pt idx="20">
                  <c:v>5.0427634212491466</c:v>
                </c:pt>
                <c:pt idx="21">
                  <c:v>5.0917026733643276</c:v>
                </c:pt>
                <c:pt idx="22">
                  <c:v>5.1139806669790318</c:v>
                </c:pt>
                <c:pt idx="23">
                  <c:v>5.1235914944686014</c:v>
                </c:pt>
                <c:pt idx="24">
                  <c:v>5.154315548474294</c:v>
                </c:pt>
                <c:pt idx="25">
                  <c:v>5.1547794582041906</c:v>
                </c:pt>
                <c:pt idx="26">
                  <c:v>5.1605160270403019</c:v>
                </c:pt>
                <c:pt idx="27">
                  <c:v>5.1910749561024589</c:v>
                </c:pt>
                <c:pt idx="28">
                  <c:v>5.1630190978835397</c:v>
                </c:pt>
                <c:pt idx="29">
                  <c:v>5.1630347102650305</c:v>
                </c:pt>
                <c:pt idx="30">
                  <c:v>5.184258086684097</c:v>
                </c:pt>
                <c:pt idx="31">
                  <c:v>5.1964686176058263</c:v>
                </c:pt>
                <c:pt idx="32">
                  <c:v>5.1819107966777667</c:v>
                </c:pt>
                <c:pt idx="33">
                  <c:v>5.1551263354219925</c:v>
                </c:pt>
                <c:pt idx="34">
                  <c:v>5.1402156626150441</c:v>
                </c:pt>
                <c:pt idx="35">
                  <c:v>5.1585677239031718</c:v>
                </c:pt>
                <c:pt idx="36">
                  <c:v>5.1635254178851433</c:v>
                </c:pt>
                <c:pt idx="37">
                  <c:v>5.1078943846422495</c:v>
                </c:pt>
                <c:pt idx="38">
                  <c:v>5.0936720760744798</c:v>
                </c:pt>
                <c:pt idx="39">
                  <c:v>5.0802150914764326</c:v>
                </c:pt>
                <c:pt idx="40">
                  <c:v>5.0884951633669697</c:v>
                </c:pt>
                <c:pt idx="41">
                  <c:v>5.0820433163889165</c:v>
                </c:pt>
                <c:pt idx="42">
                  <c:v>5.0718181918532519</c:v>
                </c:pt>
                <c:pt idx="43">
                  <c:v>5.0640769859163184</c:v>
                </c:pt>
                <c:pt idx="44">
                  <c:v>5.0395950540664316</c:v>
                </c:pt>
                <c:pt idx="45">
                  <c:v>5.0304062121933342</c:v>
                </c:pt>
                <c:pt idx="46">
                  <c:v>5.0430767415481785</c:v>
                </c:pt>
                <c:pt idx="47">
                  <c:v>5.0405682466712101</c:v>
                </c:pt>
                <c:pt idx="48">
                  <c:v>5.0438633076241119</c:v>
                </c:pt>
                <c:pt idx="49">
                  <c:v>5.0531997181197719</c:v>
                </c:pt>
                <c:pt idx="50">
                  <c:v>5.0320954478279187</c:v>
                </c:pt>
                <c:pt idx="51">
                  <c:v>5.0352766829692222</c:v>
                </c:pt>
                <c:pt idx="52">
                  <c:v>5.016040915437439</c:v>
                </c:pt>
                <c:pt idx="53">
                  <c:v>5.0024307054048487</c:v>
                </c:pt>
                <c:pt idx="54">
                  <c:v>5.0138312331914463</c:v>
                </c:pt>
                <c:pt idx="55">
                  <c:v>4.9947590348664432</c:v>
                </c:pt>
                <c:pt idx="56">
                  <c:v>4.9945668935593064</c:v>
                </c:pt>
                <c:pt idx="57">
                  <c:v>5.0049639704072515</c:v>
                </c:pt>
                <c:pt idx="58">
                  <c:v>5.0045945528945861</c:v>
                </c:pt>
                <c:pt idx="59">
                  <c:v>5.0106791317333066</c:v>
                </c:pt>
                <c:pt idx="60">
                  <c:v>5.0232365821171987</c:v>
                </c:pt>
                <c:pt idx="61">
                  <c:v>5.0275729926063457</c:v>
                </c:pt>
                <c:pt idx="62">
                  <c:v>5.0348777541915428</c:v>
                </c:pt>
                <c:pt idx="63">
                  <c:v>5.0591904553798086</c:v>
                </c:pt>
                <c:pt idx="64">
                  <c:v>5.0720309462484447</c:v>
                </c:pt>
                <c:pt idx="65">
                  <c:v>5.0727355085943167</c:v>
                </c:pt>
                <c:pt idx="66">
                  <c:v>5.0988775155562465</c:v>
                </c:pt>
                <c:pt idx="67">
                  <c:v>5.0947012667043365</c:v>
                </c:pt>
                <c:pt idx="68">
                  <c:v>5.0933512564035066</c:v>
                </c:pt>
                <c:pt idx="69">
                  <c:v>5.1182782255079289</c:v>
                </c:pt>
                <c:pt idx="70">
                  <c:v>5.1540249030730854</c:v>
                </c:pt>
                <c:pt idx="71">
                  <c:v>5.1265106873217947</c:v>
                </c:pt>
                <c:pt idx="72">
                  <c:v>5.1306593593542296</c:v>
                </c:pt>
                <c:pt idx="73">
                  <c:v>5.1696429558342851</c:v>
                </c:pt>
                <c:pt idx="74">
                  <c:v>5.1512709119243807</c:v>
                </c:pt>
                <c:pt idx="75">
                  <c:v>5.1373506731681537</c:v>
                </c:pt>
                <c:pt idx="76">
                  <c:v>5.1644021064630241</c:v>
                </c:pt>
                <c:pt idx="77">
                  <c:v>5.1933533465417474</c:v>
                </c:pt>
                <c:pt idx="78">
                  <c:v>5.2020680770135002</c:v>
                </c:pt>
                <c:pt idx="79">
                  <c:v>5.2168002110456113</c:v>
                </c:pt>
                <c:pt idx="80">
                  <c:v>5.2231503928845893</c:v>
                </c:pt>
                <c:pt idx="81">
                  <c:v>5.226454403070834</c:v>
                </c:pt>
                <c:pt idx="82">
                  <c:v>5.2418016954886237</c:v>
                </c:pt>
                <c:pt idx="83">
                  <c:v>5.2437379298152544</c:v>
                </c:pt>
                <c:pt idx="84">
                  <c:v>5.2531768662479799</c:v>
                </c:pt>
                <c:pt idx="85">
                  <c:v>5.2631568551124834</c:v>
                </c:pt>
                <c:pt idx="86">
                  <c:v>5.26230465009459</c:v>
                </c:pt>
                <c:pt idx="87">
                  <c:v>5.2683402755821112</c:v>
                </c:pt>
                <c:pt idx="88">
                  <c:v>5.2682399662475596</c:v>
                </c:pt>
                <c:pt idx="89">
                  <c:v>5.2867041683878169</c:v>
                </c:pt>
                <c:pt idx="90">
                  <c:v>5.3053356919105061</c:v>
                </c:pt>
                <c:pt idx="91">
                  <c:v>5.3281158677388012</c:v>
                </c:pt>
                <c:pt idx="92">
                  <c:v>5.3439234052605862</c:v>
                </c:pt>
                <c:pt idx="93">
                  <c:v>5.3589455972228519</c:v>
                </c:pt>
                <c:pt idx="94">
                  <c:v>5.3646793429371398</c:v>
                </c:pt>
                <c:pt idx="95">
                  <c:v>5.3756327686590684</c:v>
                </c:pt>
                <c:pt idx="96">
                  <c:v>5.3741403383729018</c:v>
                </c:pt>
                <c:pt idx="97">
                  <c:v>5.3728976785679805</c:v>
                </c:pt>
                <c:pt idx="98">
                  <c:v>5.3989251209976121</c:v>
                </c:pt>
                <c:pt idx="99">
                  <c:v>5.4328546323541245</c:v>
                </c:pt>
                <c:pt idx="100">
                  <c:v>5.4575986853815843</c:v>
                </c:pt>
                <c:pt idx="101">
                  <c:v>5.4775609443234217</c:v>
                </c:pt>
                <c:pt idx="102">
                  <c:v>5.48518271169453</c:v>
                </c:pt>
                <c:pt idx="103">
                  <c:v>5.4860418884298374</c:v>
                </c:pt>
                <c:pt idx="104">
                  <c:v>5.5167168075277937</c:v>
                </c:pt>
                <c:pt idx="105">
                  <c:v>5.505977482769298</c:v>
                </c:pt>
                <c:pt idx="106">
                  <c:v>5.5089537264079356</c:v>
                </c:pt>
                <c:pt idx="107">
                  <c:v>5.5219134476164378</c:v>
                </c:pt>
                <c:pt idx="108">
                  <c:v>5.5404950132729232</c:v>
                </c:pt>
                <c:pt idx="109">
                  <c:v>5.5616837078146339</c:v>
                </c:pt>
                <c:pt idx="110">
                  <c:v>5.5663674808758676</c:v>
                </c:pt>
                <c:pt idx="111">
                  <c:v>5.577631956437747</c:v>
                </c:pt>
                <c:pt idx="112">
                  <c:v>5.6119947922258566</c:v>
                </c:pt>
                <c:pt idx="113">
                  <c:v>5.6065216744332576</c:v>
                </c:pt>
                <c:pt idx="114">
                  <c:v>5.614840295724731</c:v>
                </c:pt>
                <c:pt idx="115">
                  <c:v>5.6297358594085614</c:v>
                </c:pt>
                <c:pt idx="116">
                  <c:v>5.6379975585153064</c:v>
                </c:pt>
                <c:pt idx="117">
                  <c:v>5.6521638509563861</c:v>
                </c:pt>
                <c:pt idx="118">
                  <c:v>5.6746553884840187</c:v>
                </c:pt>
                <c:pt idx="119">
                  <c:v>5.6921568518456356</c:v>
                </c:pt>
                <c:pt idx="120">
                  <c:v>5.6907431424517059</c:v>
                </c:pt>
                <c:pt idx="121">
                  <c:v>5.700521035872459</c:v>
                </c:pt>
                <c:pt idx="122">
                  <c:v>5.731658523570748</c:v>
                </c:pt>
                <c:pt idx="123">
                  <c:v>5.7508230012592163</c:v>
                </c:pt>
                <c:pt idx="124">
                  <c:v>5.7572417294872924</c:v>
                </c:pt>
                <c:pt idx="125">
                  <c:v>5.7652643827171524</c:v>
                </c:pt>
                <c:pt idx="126">
                  <c:v>5.7741838392177502</c:v>
                </c:pt>
                <c:pt idx="127">
                  <c:v>5.7564064005609517</c:v>
                </c:pt>
                <c:pt idx="128">
                  <c:v>5.758416167218221</c:v>
                </c:pt>
                <c:pt idx="129">
                  <c:v>5.7518203772758536</c:v>
                </c:pt>
                <c:pt idx="130">
                  <c:v>5.7675752614681102</c:v>
                </c:pt>
                <c:pt idx="131">
                  <c:v>5.753101671773079</c:v>
                </c:pt>
                <c:pt idx="132">
                  <c:v>5.7740592450511095</c:v>
                </c:pt>
                <c:pt idx="133">
                  <c:v>5.7984323437824399</c:v>
                </c:pt>
                <c:pt idx="134">
                  <c:v>5.809573135442645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1-EA41-84CA-DB6F5EEA5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90416"/>
        <c:axId val="727632832"/>
      </c:lineChart>
      <c:catAx>
        <c:axId val="72689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7632832"/>
        <c:crosses val="autoZero"/>
        <c:auto val="1"/>
        <c:lblAlgn val="ctr"/>
        <c:lblOffset val="100"/>
        <c:noMultiLvlLbl val="0"/>
      </c:catAx>
      <c:valAx>
        <c:axId val="7276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689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soft scenario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итог!$AD$17:$AK$17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итог!$AD$21:$AK$21</c:f>
              <c:numCache>
                <c:formatCode>0.00</c:formatCode>
                <c:ptCount val="8"/>
                <c:pt idx="0">
                  <c:v>22.95</c:v>
                </c:pt>
                <c:pt idx="1">
                  <c:v>39.29</c:v>
                </c:pt>
                <c:pt idx="2">
                  <c:v>24.47</c:v>
                </c:pt>
                <c:pt idx="3">
                  <c:v>13.61</c:v>
                </c:pt>
                <c:pt idx="4">
                  <c:v>26.1</c:v>
                </c:pt>
                <c:pt idx="5">
                  <c:v>11.29</c:v>
                </c:pt>
                <c:pt idx="6">
                  <c:v>14.98</c:v>
                </c:pt>
                <c:pt idx="7">
                  <c:v>12.53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9-D74F-8FAB-64E03F156EF1}"/>
            </c:ext>
          </c:extLst>
        </c:ser>
        <c:ser>
          <c:idx val="1"/>
          <c:order val="1"/>
          <c:tx>
            <c:v>base scenario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итог!$AD$17:$AK$17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итог!$AD$22:$AK$22</c:f>
              <c:numCache>
                <c:formatCode>0.00</c:formatCode>
                <c:ptCount val="8"/>
                <c:pt idx="0">
                  <c:v>23.9</c:v>
                </c:pt>
                <c:pt idx="1">
                  <c:v>39.81</c:v>
                </c:pt>
                <c:pt idx="2">
                  <c:v>24.71</c:v>
                </c:pt>
                <c:pt idx="3">
                  <c:v>13.84</c:v>
                </c:pt>
                <c:pt idx="4">
                  <c:v>26.47</c:v>
                </c:pt>
                <c:pt idx="5">
                  <c:v>11.46</c:v>
                </c:pt>
                <c:pt idx="6">
                  <c:v>15.01</c:v>
                </c:pt>
                <c:pt idx="7">
                  <c:v>12.56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9-D74F-8FAB-64E03F156EF1}"/>
            </c:ext>
          </c:extLst>
        </c:ser>
        <c:ser>
          <c:idx val="2"/>
          <c:order val="2"/>
          <c:tx>
            <c:v>hard scenario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итог!$AD$17:$AK$17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итог!$AD$23:$AK$23</c:f>
              <c:numCache>
                <c:formatCode>0.00</c:formatCode>
                <c:ptCount val="8"/>
                <c:pt idx="0">
                  <c:v>24.62</c:v>
                </c:pt>
                <c:pt idx="1">
                  <c:v>40.19</c:v>
                </c:pt>
                <c:pt idx="2">
                  <c:v>24.88</c:v>
                </c:pt>
                <c:pt idx="3">
                  <c:v>14.01</c:v>
                </c:pt>
                <c:pt idx="4">
                  <c:v>26.74</c:v>
                </c:pt>
                <c:pt idx="5">
                  <c:v>11.59</c:v>
                </c:pt>
                <c:pt idx="6">
                  <c:v>15.04</c:v>
                </c:pt>
                <c:pt idx="7">
                  <c:v>12.58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9-D74F-8FAB-64E03F15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2176543"/>
        <c:axId val="601923807"/>
      </c:barChart>
      <c:catAx>
        <c:axId val="60217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1923807"/>
        <c:crosses val="autoZero"/>
        <c:auto val="1"/>
        <c:lblAlgn val="ctr"/>
        <c:lblOffset val="100"/>
        <c:noMultiLvlLbl val="0"/>
      </c:catAx>
      <c:valAx>
        <c:axId val="60192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17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mining!$H$3:$H$158</c:f>
              <c:numCache>
                <c:formatCode>General</c:formatCode>
                <c:ptCount val="156"/>
                <c:pt idx="0">
                  <c:v>188.00148583166546</c:v>
                </c:pt>
                <c:pt idx="1">
                  <c:v>190.37642757256441</c:v>
                </c:pt>
                <c:pt idx="2">
                  <c:v>193.91061108781747</c:v>
                </c:pt>
                <c:pt idx="3">
                  <c:v>206.60244834732833</c:v>
                </c:pt>
                <c:pt idx="4">
                  <c:v>212.61587084600171</c:v>
                </c:pt>
                <c:pt idx="5">
                  <c:v>215.69660314183631</c:v>
                </c:pt>
                <c:pt idx="6">
                  <c:v>230.93163663611855</c:v>
                </c:pt>
                <c:pt idx="7">
                  <c:v>223.87183386684219</c:v>
                </c:pt>
                <c:pt idx="8">
                  <c:v>220.95762234531506</c:v>
                </c:pt>
                <c:pt idx="9">
                  <c:v>242.08141738090404</c:v>
                </c:pt>
                <c:pt idx="10">
                  <c:v>242.29047130847349</c:v>
                </c:pt>
                <c:pt idx="11">
                  <c:v>242.68784008535684</c:v>
                </c:pt>
                <c:pt idx="12">
                  <c:v>232.33100046760956</c:v>
                </c:pt>
                <c:pt idx="13">
                  <c:v>240.14625239021754</c:v>
                </c:pt>
                <c:pt idx="14">
                  <c:v>227.44780794850962</c:v>
                </c:pt>
                <c:pt idx="15">
                  <c:v>245.58974565182058</c:v>
                </c:pt>
                <c:pt idx="16">
                  <c:v>255.99674907476629</c:v>
                </c:pt>
                <c:pt idx="17">
                  <c:v>247.05068747346334</c:v>
                </c:pt>
                <c:pt idx="18">
                  <c:v>263.81906617996452</c:v>
                </c:pt>
                <c:pt idx="19">
                  <c:v>275.1855487216049</c:v>
                </c:pt>
                <c:pt idx="20">
                  <c:v>282.538388520963</c:v>
                </c:pt>
                <c:pt idx="21">
                  <c:v>306.64154874624239</c:v>
                </c:pt>
                <c:pt idx="22">
                  <c:v>283.84155066963069</c:v>
                </c:pt>
                <c:pt idx="23">
                  <c:v>289.32469527198583</c:v>
                </c:pt>
                <c:pt idx="24">
                  <c:v>305.58952260184651</c:v>
                </c:pt>
                <c:pt idx="25">
                  <c:v>366.37620286920298</c:v>
                </c:pt>
                <c:pt idx="26">
                  <c:v>376.17752119993628</c:v>
                </c:pt>
                <c:pt idx="27">
                  <c:v>375.51249312993616</c:v>
                </c:pt>
                <c:pt idx="28">
                  <c:v>383.44476541329936</c:v>
                </c:pt>
                <c:pt idx="29">
                  <c:v>393.14172351991385</c:v>
                </c:pt>
                <c:pt idx="30">
                  <c:v>394.36688131475876</c:v>
                </c:pt>
                <c:pt idx="31">
                  <c:v>403.25357111705137</c:v>
                </c:pt>
                <c:pt idx="32">
                  <c:v>403.70559546503853</c:v>
                </c:pt>
                <c:pt idx="33">
                  <c:v>400.42683596705331</c:v>
                </c:pt>
                <c:pt idx="34">
                  <c:v>410.53865352539157</c:v>
                </c:pt>
                <c:pt idx="35">
                  <c:v>411.75570456091356</c:v>
                </c:pt>
                <c:pt idx="36">
                  <c:v>420.11779528906754</c:v>
                </c:pt>
                <c:pt idx="37">
                  <c:v>410.10718276029496</c:v>
                </c:pt>
                <c:pt idx="38">
                  <c:v>409.5855695837696</c:v>
                </c:pt>
                <c:pt idx="39">
                  <c:v>422.96240653959535</c:v>
                </c:pt>
                <c:pt idx="40">
                  <c:v>414.93275064573595</c:v>
                </c:pt>
                <c:pt idx="41">
                  <c:v>406.69920083351229</c:v>
                </c:pt>
                <c:pt idx="42">
                  <c:v>415.11560323894292</c:v>
                </c:pt>
                <c:pt idx="43">
                  <c:v>415.94521295210023</c:v>
                </c:pt>
                <c:pt idx="44">
                  <c:v>443.01114339933582</c:v>
                </c:pt>
                <c:pt idx="45">
                  <c:v>453.28711164802081</c:v>
                </c:pt>
                <c:pt idx="46">
                  <c:v>474.10039714393815</c:v>
                </c:pt>
                <c:pt idx="47">
                  <c:v>479.37258308545057</c:v>
                </c:pt>
                <c:pt idx="48">
                  <c:v>507.99661631403239</c:v>
                </c:pt>
                <c:pt idx="49">
                  <c:v>540.0329457389754</c:v>
                </c:pt>
                <c:pt idx="50">
                  <c:v>570.55695415194623</c:v>
                </c:pt>
                <c:pt idx="51">
                  <c:v>569.01178763337191</c:v>
                </c:pt>
                <c:pt idx="52">
                  <c:v>581.20599595970077</c:v>
                </c:pt>
                <c:pt idx="53">
                  <c:v>533.58061894666741</c:v>
                </c:pt>
                <c:pt idx="54">
                  <c:v>519.39064667128218</c:v>
                </c:pt>
                <c:pt idx="55">
                  <c:v>504.85335726775963</c:v>
                </c:pt>
                <c:pt idx="56">
                  <c:v>481.66829978923403</c:v>
                </c:pt>
                <c:pt idx="57">
                  <c:v>481.07266851275989</c:v>
                </c:pt>
                <c:pt idx="58">
                  <c:v>479.4062100068856</c:v>
                </c:pt>
                <c:pt idx="59">
                  <c:v>477.37174158403138</c:v>
                </c:pt>
                <c:pt idx="60">
                  <c:v>460.37543325633658</c:v>
                </c:pt>
                <c:pt idx="61">
                  <c:v>461.4697684625624</c:v>
                </c:pt>
                <c:pt idx="62">
                  <c:v>471.43521023981117</c:v>
                </c:pt>
                <c:pt idx="63">
                  <c:v>521.30161301108387</c:v>
                </c:pt>
                <c:pt idx="64">
                  <c:v>521.55198179306967</c:v>
                </c:pt>
                <c:pt idx="65">
                  <c:v>517.11371312878168</c:v>
                </c:pt>
                <c:pt idx="66">
                  <c:v>601.15998410490113</c:v>
                </c:pt>
                <c:pt idx="67">
                  <c:v>671.12206669134378</c:v>
                </c:pt>
                <c:pt idx="68">
                  <c:v>648.28760116605577</c:v>
                </c:pt>
                <c:pt idx="69">
                  <c:v>647.17183796749839</c:v>
                </c:pt>
                <c:pt idx="70">
                  <c:v>644.10492416520151</c:v>
                </c:pt>
                <c:pt idx="71">
                  <c:v>648.54277543370642</c:v>
                </c:pt>
                <c:pt idx="72">
                  <c:v>656.48175748030621</c:v>
                </c:pt>
                <c:pt idx="73">
                  <c:v>655.31706913730886</c:v>
                </c:pt>
                <c:pt idx="74">
                  <c:v>655.35692064908199</c:v>
                </c:pt>
                <c:pt idx="75">
                  <c:v>646.20993826814561</c:v>
                </c:pt>
                <c:pt idx="76">
                  <c:v>655.66129036612142</c:v>
                </c:pt>
                <c:pt idx="77">
                  <c:v>664.16968260514977</c:v>
                </c:pt>
                <c:pt idx="78">
                  <c:v>677.69898378301502</c:v>
                </c:pt>
                <c:pt idx="79">
                  <c:v>688.84779168610999</c:v>
                </c:pt>
                <c:pt idx="80">
                  <c:v>708.11640924829271</c:v>
                </c:pt>
                <c:pt idx="81">
                  <c:v>743.52619318582981</c:v>
                </c:pt>
                <c:pt idx="82">
                  <c:v>761.46371345117211</c:v>
                </c:pt>
                <c:pt idx="83">
                  <c:v>813.05219596733002</c:v>
                </c:pt>
                <c:pt idx="84">
                  <c:v>826.12088057755102</c:v>
                </c:pt>
                <c:pt idx="85">
                  <c:v>852.9470206382839</c:v>
                </c:pt>
                <c:pt idx="86">
                  <c:v>868.9111834874559</c:v>
                </c:pt>
                <c:pt idx="87">
                  <c:v>859.97224322574232</c:v>
                </c:pt>
                <c:pt idx="88">
                  <c:v>864.81464309478429</c:v>
                </c:pt>
                <c:pt idx="89">
                  <c:v>866.01916767886757</c:v>
                </c:pt>
                <c:pt idx="90">
                  <c:v>837.640518777784</c:v>
                </c:pt>
                <c:pt idx="91">
                  <c:v>835.43574274261402</c:v>
                </c:pt>
                <c:pt idx="92">
                  <c:v>847.91968174128431</c:v>
                </c:pt>
                <c:pt idx="93">
                  <c:v>821.24717187166095</c:v>
                </c:pt>
                <c:pt idx="94">
                  <c:v>862.59140318917719</c:v>
                </c:pt>
                <c:pt idx="95">
                  <c:v>870.66117237066555</c:v>
                </c:pt>
                <c:pt idx="96">
                  <c:v>879.46229182143657</c:v>
                </c:pt>
                <c:pt idx="97">
                  <c:v>891.17415578752832</c:v>
                </c:pt>
                <c:pt idx="98">
                  <c:v>877.24438109103039</c:v>
                </c:pt>
                <c:pt idx="99">
                  <c:v>888.71271643265641</c:v>
                </c:pt>
                <c:pt idx="100">
                  <c:v>922.80176960418146</c:v>
                </c:pt>
                <c:pt idx="101">
                  <c:v>960.2821897967284</c:v>
                </c:pt>
                <c:pt idx="102">
                  <c:v>970.86576727579086</c:v>
                </c:pt>
                <c:pt idx="103">
                  <c:v>1006.5381027152521</c:v>
                </c:pt>
                <c:pt idx="104">
                  <c:v>964.20964663830284</c:v>
                </c:pt>
                <c:pt idx="105">
                  <c:v>1021.1304533209308</c:v>
                </c:pt>
                <c:pt idx="106">
                  <c:v>1031.2235577697572</c:v>
                </c:pt>
                <c:pt idx="107">
                  <c:v>1012.4848415995094</c:v>
                </c:pt>
                <c:pt idx="108">
                  <c:v>1022.5973205456462</c:v>
                </c:pt>
                <c:pt idx="109">
                  <c:v>1015.9831010977425</c:v>
                </c:pt>
                <c:pt idx="110">
                  <c:v>1031.2817189128116</c:v>
                </c:pt>
                <c:pt idx="111">
                  <c:v>1086.1725681472524</c:v>
                </c:pt>
                <c:pt idx="112">
                  <c:v>1053.7934342330257</c:v>
                </c:pt>
                <c:pt idx="113">
                  <c:v>1028.0937290489635</c:v>
                </c:pt>
                <c:pt idx="114">
                  <c:v>1098.3845449598448</c:v>
                </c:pt>
                <c:pt idx="115">
                  <c:v>1130.4636099088625</c:v>
                </c:pt>
                <c:pt idx="116">
                  <c:v>1119.7249609073056</c:v>
                </c:pt>
                <c:pt idx="117">
                  <c:v>1086.5375173218715</c:v>
                </c:pt>
                <c:pt idx="118">
                  <c:v>1065.8983269112734</c:v>
                </c:pt>
                <c:pt idx="119">
                  <c:v>1048.5948956391949</c:v>
                </c:pt>
                <c:pt idx="120">
                  <c:v>1029.4316760341526</c:v>
                </c:pt>
                <c:pt idx="121">
                  <c:v>1031.3588067770565</c:v>
                </c:pt>
                <c:pt idx="122">
                  <c:v>1046.6390071486242</c:v>
                </c:pt>
                <c:pt idx="123">
                  <c:v>1044.3230104273816</c:v>
                </c:pt>
                <c:pt idx="124">
                  <c:v>1070.8800988168966</c:v>
                </c:pt>
                <c:pt idx="125">
                  <c:v>1168.6825110348266</c:v>
                </c:pt>
                <c:pt idx="126">
                  <c:v>1167.6844734360329</c:v>
                </c:pt>
                <c:pt idx="127">
                  <c:v>1139.7890640848427</c:v>
                </c:pt>
                <c:pt idx="128">
                  <c:v>1162.3140701594832</c:v>
                </c:pt>
                <c:pt idx="129">
                  <c:v>1236.9223793567676</c:v>
                </c:pt>
                <c:pt idx="130">
                  <c:v>1242.7842225210543</c:v>
                </c:pt>
                <c:pt idx="131">
                  <c:v>1325.7809419578296</c:v>
                </c:pt>
                <c:pt idx="132">
                  <c:v>1394.2484084780767</c:v>
                </c:pt>
                <c:pt idx="133">
                  <c:v>1412.1873318833614</c:v>
                </c:pt>
                <c:pt idx="134">
                  <c:v>1422.9265767075904</c:v>
                </c:pt>
                <c:pt idx="135">
                  <c:v>1422.1498271199468</c:v>
                </c:pt>
                <c:pt idx="136">
                  <c:v>1418.8530660194551</c:v>
                </c:pt>
                <c:pt idx="137">
                  <c:v>1358.6511525778219</c:v>
                </c:pt>
                <c:pt idx="138">
                  <c:v>1307.1112461561822</c:v>
                </c:pt>
                <c:pt idx="139">
                  <c:v>1299.4697403244329</c:v>
                </c:pt>
                <c:pt idx="140">
                  <c:v>1353.6721625286116</c:v>
                </c:pt>
                <c:pt idx="141">
                  <c:v>1379.9394623100684</c:v>
                </c:pt>
                <c:pt idx="142">
                  <c:v>1421.7754180047896</c:v>
                </c:pt>
                <c:pt idx="143">
                  <c:v>1454.3281836501269</c:v>
                </c:pt>
                <c:pt idx="144">
                  <c:v>1502.2787554495421</c:v>
                </c:pt>
                <c:pt idx="145">
                  <c:v>1995.6781821477473</c:v>
                </c:pt>
                <c:pt idx="146">
                  <c:v>2030.7252775655222</c:v>
                </c:pt>
                <c:pt idx="147">
                  <c:v>2102.7886951858977</c:v>
                </c:pt>
                <c:pt idx="148">
                  <c:v>2165.6906664226499</c:v>
                </c:pt>
                <c:pt idx="149">
                  <c:v>2179.8303795023712</c:v>
                </c:pt>
                <c:pt idx="150">
                  <c:v>1683.7221457284118</c:v>
                </c:pt>
                <c:pt idx="151">
                  <c:v>1731.3038429798939</c:v>
                </c:pt>
                <c:pt idx="152">
                  <c:v>1739.2866321220899</c:v>
                </c:pt>
                <c:pt idx="153">
                  <c:v>1762.5455946330226</c:v>
                </c:pt>
                <c:pt idx="154">
                  <c:v>1800.0528984644347</c:v>
                </c:pt>
                <c:pt idx="155">
                  <c:v>1790.5771957299712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14-E04D-8CE0-18410CB62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090048"/>
        <c:axId val="1533617824"/>
      </c:lineChart>
      <c:catAx>
        <c:axId val="1516090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33617824"/>
        <c:crosses val="autoZero"/>
        <c:auto val="1"/>
        <c:lblAlgn val="ctr"/>
        <c:lblOffset val="100"/>
        <c:noMultiLvlLbl val="0"/>
      </c:catAx>
      <c:valAx>
        <c:axId val="15336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609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mining!$K$2</c:f>
              <c:strCache>
                <c:ptCount val="1"/>
                <c:pt idx="0">
                  <c:v>d_min(adj)_total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mining!$B$3:$B$158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mining!$K$3:$K$158</c:f>
              <c:numCache>
                <c:formatCode>General</c:formatCode>
                <c:ptCount val="156"/>
                <c:pt idx="0">
                  <c:v>190.84242494194018</c:v>
                </c:pt>
                <c:pt idx="1">
                  <c:v>191.14189419888334</c:v>
                </c:pt>
                <c:pt idx="2">
                  <c:v>191.42616501749148</c:v>
                </c:pt>
                <c:pt idx="3">
                  <c:v>206.99308614449109</c:v>
                </c:pt>
                <c:pt idx="4">
                  <c:v>211.82710936977929</c:v>
                </c:pt>
                <c:pt idx="5">
                  <c:v>214.98326573525583</c:v>
                </c:pt>
                <c:pt idx="6">
                  <c:v>225.49611259571137</c:v>
                </c:pt>
                <c:pt idx="7">
                  <c:v>222.94274609709899</c:v>
                </c:pt>
                <c:pt idx="8">
                  <c:v>223.08038235651387</c:v>
                </c:pt>
                <c:pt idx="9">
                  <c:v>247.85698087257904</c:v>
                </c:pt>
                <c:pt idx="10">
                  <c:v>243.42128322946425</c:v>
                </c:pt>
                <c:pt idx="11">
                  <c:v>238.94357177169726</c:v>
                </c:pt>
                <c:pt idx="12">
                  <c:v>234.64323047253137</c:v>
                </c:pt>
                <c:pt idx="13">
                  <c:v>240.13697387360557</c:v>
                </c:pt>
                <c:pt idx="14">
                  <c:v>224.80799767438441</c:v>
                </c:pt>
                <c:pt idx="15">
                  <c:v>246.29522537353293</c:v>
                </c:pt>
                <c:pt idx="16">
                  <c:v>253.85474313914534</c:v>
                </c:pt>
                <c:pt idx="17">
                  <c:v>249.72946017081091</c:v>
                </c:pt>
                <c:pt idx="18">
                  <c:v>267.08644531436789</c:v>
                </c:pt>
                <c:pt idx="19">
                  <c:v>272.13610943190918</c:v>
                </c:pt>
                <c:pt idx="20">
                  <c:v>285.1779822475923</c:v>
                </c:pt>
                <c:pt idx="21">
                  <c:v>313.62271866470394</c:v>
                </c:pt>
                <c:pt idx="22">
                  <c:v>282.68054993451796</c:v>
                </c:pt>
                <c:pt idx="23">
                  <c:v>290.40816336838435</c:v>
                </c:pt>
                <c:pt idx="24">
                  <c:v>305.44582126379328</c:v>
                </c:pt>
                <c:pt idx="25">
                  <c:v>366.01039818139503</c:v>
                </c:pt>
                <c:pt idx="26">
                  <c:v>374.90372342273707</c:v>
                </c:pt>
                <c:pt idx="27">
                  <c:v>372.40973001447179</c:v>
                </c:pt>
                <c:pt idx="28">
                  <c:v>379.31567199962097</c:v>
                </c:pt>
                <c:pt idx="29">
                  <c:v>397.10693384792052</c:v>
                </c:pt>
                <c:pt idx="30">
                  <c:v>389.24794839041908</c:v>
                </c:pt>
                <c:pt idx="31">
                  <c:v>402.6450056769001</c:v>
                </c:pt>
                <c:pt idx="32">
                  <c:v>407.32573118291685</c:v>
                </c:pt>
                <c:pt idx="33">
                  <c:v>403.11632592435529</c:v>
                </c:pt>
                <c:pt idx="34">
                  <c:v>412.01043034703332</c:v>
                </c:pt>
                <c:pt idx="35">
                  <c:v>412.69988583704793</c:v>
                </c:pt>
                <c:pt idx="36">
                  <c:v>418.40364482144543</c:v>
                </c:pt>
                <c:pt idx="37">
                  <c:v>408.91605754348546</c:v>
                </c:pt>
                <c:pt idx="38">
                  <c:v>409.99583440321697</c:v>
                </c:pt>
                <c:pt idx="39">
                  <c:v>416.48962580516894</c:v>
                </c:pt>
                <c:pt idx="40">
                  <c:v>413.86280490990049</c:v>
                </c:pt>
                <c:pt idx="41">
                  <c:v>404.64798387917796</c:v>
                </c:pt>
                <c:pt idx="42">
                  <c:v>413.54559893873869</c:v>
                </c:pt>
                <c:pt idx="43">
                  <c:v>407.15167787605606</c:v>
                </c:pt>
                <c:pt idx="44">
                  <c:v>457.66409424608179</c:v>
                </c:pt>
                <c:pt idx="45">
                  <c:v>454.42687935607159</c:v>
                </c:pt>
                <c:pt idx="46">
                  <c:v>476.37854426411127</c:v>
                </c:pt>
                <c:pt idx="47">
                  <c:v>484.40505175012379</c:v>
                </c:pt>
                <c:pt idx="48">
                  <c:v>505.92136051148287</c:v>
                </c:pt>
                <c:pt idx="49">
                  <c:v>540.73392156479451</c:v>
                </c:pt>
                <c:pt idx="50">
                  <c:v>562.94825991652476</c:v>
                </c:pt>
                <c:pt idx="51">
                  <c:v>563.65778831344574</c:v>
                </c:pt>
                <c:pt idx="52">
                  <c:v>574.13589442838509</c:v>
                </c:pt>
                <c:pt idx="53">
                  <c:v>529.07194716666652</c:v>
                </c:pt>
                <c:pt idx="54">
                  <c:v>521.60146671847008</c:v>
                </c:pt>
                <c:pt idx="55">
                  <c:v>508.09344129292833</c:v>
                </c:pt>
                <c:pt idx="56">
                  <c:v>487.39885671564485</c:v>
                </c:pt>
                <c:pt idx="57">
                  <c:v>482.34372579526473</c:v>
                </c:pt>
                <c:pt idx="58">
                  <c:v>484.79628685720576</c:v>
                </c:pt>
                <c:pt idx="59">
                  <c:v>475.96994952043332</c:v>
                </c:pt>
                <c:pt idx="60">
                  <c:v>458.66883246531773</c:v>
                </c:pt>
                <c:pt idx="61">
                  <c:v>462.75097055930911</c:v>
                </c:pt>
                <c:pt idx="62">
                  <c:v>464.09709424951933</c:v>
                </c:pt>
                <c:pt idx="63">
                  <c:v>515.26650203144482</c:v>
                </c:pt>
                <c:pt idx="64">
                  <c:v>517.98710913974287</c:v>
                </c:pt>
                <c:pt idx="65">
                  <c:v>513.19176581661259</c:v>
                </c:pt>
                <c:pt idx="66">
                  <c:v>624.61410607865503</c:v>
                </c:pt>
                <c:pt idx="67">
                  <c:v>679.32155756393934</c:v>
                </c:pt>
                <c:pt idx="68">
                  <c:v>646.80735049288398</c:v>
                </c:pt>
                <c:pt idx="69">
                  <c:v>658.37158471822784</c:v>
                </c:pt>
                <c:pt idx="70">
                  <c:v>646.69882183640243</c:v>
                </c:pt>
                <c:pt idx="71">
                  <c:v>646.4283119732936</c:v>
                </c:pt>
                <c:pt idx="72">
                  <c:v>659.38939406583484</c:v>
                </c:pt>
                <c:pt idx="73">
                  <c:v>651.36696193294051</c:v>
                </c:pt>
                <c:pt idx="74">
                  <c:v>647.73058147912468</c:v>
                </c:pt>
                <c:pt idx="75">
                  <c:v>641.4536178328749</c:v>
                </c:pt>
                <c:pt idx="76">
                  <c:v>642.42741749687082</c:v>
                </c:pt>
                <c:pt idx="77">
                  <c:v>669.03032936191937</c:v>
                </c:pt>
                <c:pt idx="78">
                  <c:v>680.11816889928355</c:v>
                </c:pt>
                <c:pt idx="79">
                  <c:v>675.5678699030683</c:v>
                </c:pt>
                <c:pt idx="80">
                  <c:v>725.50620087528819</c:v>
                </c:pt>
                <c:pt idx="81">
                  <c:v>751.54860203536225</c:v>
                </c:pt>
                <c:pt idx="82">
                  <c:v>762.30826202395974</c:v>
                </c:pt>
                <c:pt idx="83">
                  <c:v>810.92873780478953</c:v>
                </c:pt>
                <c:pt idx="84">
                  <c:v>833.83212553487033</c:v>
                </c:pt>
                <c:pt idx="85">
                  <c:v>844.74167498559586</c:v>
                </c:pt>
                <c:pt idx="86">
                  <c:v>872.53815530885106</c:v>
                </c:pt>
                <c:pt idx="87">
                  <c:v>844.34672053674433</c:v>
                </c:pt>
                <c:pt idx="88">
                  <c:v>854.56688057959343</c:v>
                </c:pt>
                <c:pt idx="89">
                  <c:v>867.14811676627676</c:v>
                </c:pt>
                <c:pt idx="90">
                  <c:v>836.23127134456706</c:v>
                </c:pt>
                <c:pt idx="91">
                  <c:v>836.02108397086363</c:v>
                </c:pt>
                <c:pt idx="92">
                  <c:v>849.14245269246135</c:v>
                </c:pt>
                <c:pt idx="93">
                  <c:v>833.21393817948604</c:v>
                </c:pt>
                <c:pt idx="94">
                  <c:v>857.7219645213188</c:v>
                </c:pt>
                <c:pt idx="95">
                  <c:v>880.24292541919738</c:v>
                </c:pt>
                <c:pt idx="96">
                  <c:v>877.21959792703001</c:v>
                </c:pt>
                <c:pt idx="97">
                  <c:v>890.89603238206337</c:v>
                </c:pt>
                <c:pt idx="98">
                  <c:v>877.90529390074778</c:v>
                </c:pt>
                <c:pt idx="99">
                  <c:v>869.97805297008802</c:v>
                </c:pt>
                <c:pt idx="100">
                  <c:v>917.59986758464993</c:v>
                </c:pt>
                <c:pt idx="101">
                  <c:v>965.77632400954815</c:v>
                </c:pt>
                <c:pt idx="102">
                  <c:v>964.59819747465428</c:v>
                </c:pt>
                <c:pt idx="103">
                  <c:v>940.063392910517</c:v>
                </c:pt>
                <c:pt idx="104">
                  <c:v>938.15994701545799</c:v>
                </c:pt>
                <c:pt idx="105">
                  <c:v>969.48391221008592</c:v>
                </c:pt>
                <c:pt idx="106">
                  <c:v>980.36047579883916</c:v>
                </c:pt>
                <c:pt idx="107">
                  <c:v>967.413950068394</c:v>
                </c:pt>
                <c:pt idx="108">
                  <c:v>968.76138784272575</c:v>
                </c:pt>
                <c:pt idx="109">
                  <c:v>965.69259157503132</c:v>
                </c:pt>
                <c:pt idx="110">
                  <c:v>986.52726429804613</c:v>
                </c:pt>
                <c:pt idx="111">
                  <c:v>1003.5375242726641</c:v>
                </c:pt>
                <c:pt idx="112">
                  <c:v>1012.5896815284041</c:v>
                </c:pt>
                <c:pt idx="113">
                  <c:v>968.60603193126076</c:v>
                </c:pt>
                <c:pt idx="114">
                  <c:v>1063.6756650065072</c:v>
                </c:pt>
                <c:pt idx="115">
                  <c:v>1078.6144656747972</c:v>
                </c:pt>
                <c:pt idx="116">
                  <c:v>1072.6012283181497</c:v>
                </c:pt>
                <c:pt idx="117">
                  <c:v>1030.2006388482084</c:v>
                </c:pt>
                <c:pt idx="118">
                  <c:v>1020.2656300486759</c:v>
                </c:pt>
                <c:pt idx="119">
                  <c:v>994.56854226860742</c:v>
                </c:pt>
                <c:pt idx="120">
                  <c:v>980.9871924630437</c:v>
                </c:pt>
                <c:pt idx="121">
                  <c:v>986.26239583392112</c:v>
                </c:pt>
                <c:pt idx="122">
                  <c:v>985.12294531760938</c:v>
                </c:pt>
                <c:pt idx="123">
                  <c:v>975.83508255825916</c:v>
                </c:pt>
                <c:pt idx="124">
                  <c:v>1026.4225136380596</c:v>
                </c:pt>
                <c:pt idx="125">
                  <c:v>1101.16525978457</c:v>
                </c:pt>
                <c:pt idx="126">
                  <c:v>1095.561153185047</c:v>
                </c:pt>
                <c:pt idx="127">
                  <c:v>1093.8525278835245</c:v>
                </c:pt>
                <c:pt idx="128">
                  <c:v>1097.2808978255794</c:v>
                </c:pt>
                <c:pt idx="129">
                  <c:v>1173.4854042421096</c:v>
                </c:pt>
                <c:pt idx="130">
                  <c:v>1190.8749486621464</c:v>
                </c:pt>
                <c:pt idx="131">
                  <c:v>1257.9080493968888</c:v>
                </c:pt>
                <c:pt idx="132">
                  <c:v>1347.7352579201799</c:v>
                </c:pt>
                <c:pt idx="133">
                  <c:v>1337.3645694427983</c:v>
                </c:pt>
                <c:pt idx="134">
                  <c:v>1341.8246752112573</c:v>
                </c:pt>
                <c:pt idx="135">
                  <c:v>1338.8276008127111</c:v>
                </c:pt>
                <c:pt idx="136">
                  <c:v>1338.6794837850894</c:v>
                </c:pt>
                <c:pt idx="137">
                  <c:v>1282.1687330902041</c:v>
                </c:pt>
                <c:pt idx="138">
                  <c:v>1227.8599406907483</c:v>
                </c:pt>
                <c:pt idx="139">
                  <c:v>1232.0654090107125</c:v>
                </c:pt>
                <c:pt idx="140">
                  <c:v>1290.3237852942063</c:v>
                </c:pt>
                <c:pt idx="141">
                  <c:v>1326.5989639881716</c:v>
                </c:pt>
                <c:pt idx="142">
                  <c:v>1352.175248214432</c:v>
                </c:pt>
                <c:pt idx="143">
                  <c:v>1385.9325191406065</c:v>
                </c:pt>
                <c:pt idx="144">
                  <c:v>1444.1440732570879</c:v>
                </c:pt>
                <c:pt idx="145">
                  <c:v>1883.2977602823926</c:v>
                </c:pt>
                <c:pt idx="146">
                  <c:v>1914.4046382203139</c:v>
                </c:pt>
                <c:pt idx="147">
                  <c:v>1986.1565039818652</c:v>
                </c:pt>
                <c:pt idx="148">
                  <c:v>2033.7427335329457</c:v>
                </c:pt>
                <c:pt idx="149">
                  <c:v>2085.2674109440291</c:v>
                </c:pt>
                <c:pt idx="150">
                  <c:v>1584.4874155919049</c:v>
                </c:pt>
                <c:pt idx="151">
                  <c:v>1633.3893662601956</c:v>
                </c:pt>
                <c:pt idx="152">
                  <c:v>1654.9040777393759</c:v>
                </c:pt>
                <c:pt idx="153">
                  <c:v>1684.9599245912534</c:v>
                </c:pt>
                <c:pt idx="154">
                  <c:v>1709.09262393011</c:v>
                </c:pt>
                <c:pt idx="155">
                  <c:v>1710.5669032600865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4-664A-B090-73603DA8572B}"/>
            </c:ext>
          </c:extLst>
        </c:ser>
        <c:ser>
          <c:idx val="1"/>
          <c:order val="1"/>
          <c:tx>
            <c:strRef>
              <c:f>mining!$L$2</c:f>
              <c:strCache>
                <c:ptCount val="1"/>
                <c:pt idx="0">
                  <c:v>d_min_total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mining!$B$3:$B$158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mining!$L$3:$L$158</c:f>
              <c:numCache>
                <c:formatCode>General</c:formatCode>
                <c:ptCount val="156"/>
                <c:pt idx="0">
                  <c:v>190.84242494194024</c:v>
                </c:pt>
                <c:pt idx="1">
                  <c:v>191.14189419888331</c:v>
                </c:pt>
                <c:pt idx="2">
                  <c:v>191.42616501749146</c:v>
                </c:pt>
                <c:pt idx="3">
                  <c:v>206.99308614449106</c:v>
                </c:pt>
                <c:pt idx="4">
                  <c:v>211.82710936977932</c:v>
                </c:pt>
                <c:pt idx="5">
                  <c:v>214.9832657352558</c:v>
                </c:pt>
                <c:pt idx="6">
                  <c:v>225.49611259571139</c:v>
                </c:pt>
                <c:pt idx="7">
                  <c:v>222.94274609709905</c:v>
                </c:pt>
                <c:pt idx="8">
                  <c:v>223.08038235651395</c:v>
                </c:pt>
                <c:pt idx="9">
                  <c:v>247.8569808725791</c:v>
                </c:pt>
                <c:pt idx="10">
                  <c:v>243.42128322946419</c:v>
                </c:pt>
                <c:pt idx="11">
                  <c:v>238.94357177169726</c:v>
                </c:pt>
                <c:pt idx="12">
                  <c:v>234.64323047253143</c:v>
                </c:pt>
                <c:pt idx="13">
                  <c:v>240.13697387360548</c:v>
                </c:pt>
                <c:pt idx="14">
                  <c:v>224.80799767438435</c:v>
                </c:pt>
                <c:pt idx="15">
                  <c:v>246.29522537353293</c:v>
                </c:pt>
                <c:pt idx="16">
                  <c:v>253.85474313914531</c:v>
                </c:pt>
                <c:pt idx="17">
                  <c:v>249.72946017081094</c:v>
                </c:pt>
                <c:pt idx="18">
                  <c:v>267.08644531436795</c:v>
                </c:pt>
                <c:pt idx="19">
                  <c:v>272.13610943190912</c:v>
                </c:pt>
                <c:pt idx="20">
                  <c:v>285.17798224759224</c:v>
                </c:pt>
                <c:pt idx="21">
                  <c:v>313.62271866470383</c:v>
                </c:pt>
                <c:pt idx="22">
                  <c:v>282.68054993451796</c:v>
                </c:pt>
                <c:pt idx="23">
                  <c:v>290.40816336838441</c:v>
                </c:pt>
                <c:pt idx="24">
                  <c:v>305.44582126379316</c:v>
                </c:pt>
                <c:pt idx="25">
                  <c:v>366.01039818139515</c:v>
                </c:pt>
                <c:pt idx="26">
                  <c:v>374.90372342273702</c:v>
                </c:pt>
                <c:pt idx="27">
                  <c:v>372.40973001447168</c:v>
                </c:pt>
                <c:pt idx="28">
                  <c:v>379.31567199962092</c:v>
                </c:pt>
                <c:pt idx="29">
                  <c:v>397.10693384792069</c:v>
                </c:pt>
                <c:pt idx="30">
                  <c:v>389.24794839041903</c:v>
                </c:pt>
                <c:pt idx="31">
                  <c:v>402.64500567690021</c:v>
                </c:pt>
                <c:pt idx="32">
                  <c:v>407.3257311829168</c:v>
                </c:pt>
                <c:pt idx="33">
                  <c:v>403.11632592435541</c:v>
                </c:pt>
                <c:pt idx="34">
                  <c:v>412.01043034703326</c:v>
                </c:pt>
                <c:pt idx="35">
                  <c:v>412.69988583704799</c:v>
                </c:pt>
                <c:pt idx="36">
                  <c:v>418.40364482144537</c:v>
                </c:pt>
                <c:pt idx="37">
                  <c:v>408.91605754348535</c:v>
                </c:pt>
                <c:pt idx="38">
                  <c:v>409.99583440321692</c:v>
                </c:pt>
                <c:pt idx="39">
                  <c:v>416.48962580516894</c:v>
                </c:pt>
                <c:pt idx="40">
                  <c:v>413.86280490990038</c:v>
                </c:pt>
                <c:pt idx="41">
                  <c:v>404.64798387917807</c:v>
                </c:pt>
                <c:pt idx="42">
                  <c:v>413.54559893873869</c:v>
                </c:pt>
                <c:pt idx="43">
                  <c:v>407.151677876056</c:v>
                </c:pt>
                <c:pt idx="44">
                  <c:v>457.66409424608202</c:v>
                </c:pt>
                <c:pt idx="45">
                  <c:v>454.42687935607154</c:v>
                </c:pt>
                <c:pt idx="46">
                  <c:v>476.37854426411133</c:v>
                </c:pt>
                <c:pt idx="47">
                  <c:v>484.40505175012373</c:v>
                </c:pt>
                <c:pt idx="48">
                  <c:v>505.92136051148276</c:v>
                </c:pt>
                <c:pt idx="49">
                  <c:v>540.73392156479429</c:v>
                </c:pt>
                <c:pt idx="50">
                  <c:v>562.94825991652488</c:v>
                </c:pt>
                <c:pt idx="51">
                  <c:v>563.65778831344551</c:v>
                </c:pt>
                <c:pt idx="52">
                  <c:v>574.13589442838486</c:v>
                </c:pt>
                <c:pt idx="53">
                  <c:v>529.07194716666675</c:v>
                </c:pt>
                <c:pt idx="54">
                  <c:v>521.60146671847019</c:v>
                </c:pt>
                <c:pt idx="55">
                  <c:v>508.09344129292822</c:v>
                </c:pt>
                <c:pt idx="56">
                  <c:v>487.39885671564502</c:v>
                </c:pt>
                <c:pt idx="57">
                  <c:v>482.34372579526456</c:v>
                </c:pt>
                <c:pt idx="58">
                  <c:v>484.79628685720587</c:v>
                </c:pt>
                <c:pt idx="59">
                  <c:v>475.96994952043315</c:v>
                </c:pt>
                <c:pt idx="60">
                  <c:v>458.66883246531773</c:v>
                </c:pt>
                <c:pt idx="61">
                  <c:v>462.75097055930928</c:v>
                </c:pt>
                <c:pt idx="62">
                  <c:v>464.09709424951916</c:v>
                </c:pt>
                <c:pt idx="63">
                  <c:v>515.26650203144482</c:v>
                </c:pt>
                <c:pt idx="64">
                  <c:v>517.98710913974276</c:v>
                </c:pt>
                <c:pt idx="65">
                  <c:v>513.19176581661281</c:v>
                </c:pt>
                <c:pt idx="66">
                  <c:v>624.61410607865514</c:v>
                </c:pt>
                <c:pt idx="67">
                  <c:v>679.32155756393956</c:v>
                </c:pt>
                <c:pt idx="68">
                  <c:v>646.8073504928841</c:v>
                </c:pt>
                <c:pt idx="69">
                  <c:v>658.37158471822761</c:v>
                </c:pt>
                <c:pt idx="70">
                  <c:v>646.69882183640254</c:v>
                </c:pt>
                <c:pt idx="71">
                  <c:v>646.42831197329338</c:v>
                </c:pt>
                <c:pt idx="72">
                  <c:v>659.38939406583484</c:v>
                </c:pt>
                <c:pt idx="73">
                  <c:v>651.36696193294063</c:v>
                </c:pt>
                <c:pt idx="74">
                  <c:v>647.73058147912491</c:v>
                </c:pt>
                <c:pt idx="75">
                  <c:v>641.45361783287467</c:v>
                </c:pt>
                <c:pt idx="76">
                  <c:v>642.42741749687082</c:v>
                </c:pt>
                <c:pt idx="77">
                  <c:v>669.03032936191926</c:v>
                </c:pt>
                <c:pt idx="78">
                  <c:v>680.11816889928377</c:v>
                </c:pt>
                <c:pt idx="79">
                  <c:v>675.56786990306853</c:v>
                </c:pt>
                <c:pt idx="80">
                  <c:v>725.50620087528796</c:v>
                </c:pt>
                <c:pt idx="81">
                  <c:v>751.54860203536202</c:v>
                </c:pt>
                <c:pt idx="82">
                  <c:v>762.30826202396008</c:v>
                </c:pt>
                <c:pt idx="83">
                  <c:v>810.92873780478965</c:v>
                </c:pt>
                <c:pt idx="84">
                  <c:v>833.83212553487056</c:v>
                </c:pt>
                <c:pt idx="85">
                  <c:v>844.74167498559586</c:v>
                </c:pt>
                <c:pt idx="86">
                  <c:v>872.53815530885106</c:v>
                </c:pt>
                <c:pt idx="87">
                  <c:v>844.34672053674456</c:v>
                </c:pt>
                <c:pt idx="88">
                  <c:v>854.56688057959343</c:v>
                </c:pt>
                <c:pt idx="89">
                  <c:v>867.14811676627687</c:v>
                </c:pt>
                <c:pt idx="90">
                  <c:v>836.23127134456718</c:v>
                </c:pt>
                <c:pt idx="91">
                  <c:v>836.0210839708634</c:v>
                </c:pt>
                <c:pt idx="92">
                  <c:v>849.14245269246112</c:v>
                </c:pt>
                <c:pt idx="93">
                  <c:v>833.21393817948581</c:v>
                </c:pt>
                <c:pt idx="94">
                  <c:v>857.7219645213188</c:v>
                </c:pt>
                <c:pt idx="95">
                  <c:v>880.24292541919772</c:v>
                </c:pt>
                <c:pt idx="96">
                  <c:v>877.21959792703001</c:v>
                </c:pt>
                <c:pt idx="97">
                  <c:v>890.89603238206314</c:v>
                </c:pt>
                <c:pt idx="98">
                  <c:v>877.90529390074789</c:v>
                </c:pt>
                <c:pt idx="99">
                  <c:v>869.97805297008802</c:v>
                </c:pt>
                <c:pt idx="100">
                  <c:v>917.5998675846497</c:v>
                </c:pt>
                <c:pt idx="101">
                  <c:v>965.7763240095486</c:v>
                </c:pt>
                <c:pt idx="102">
                  <c:v>534.68471550604534</c:v>
                </c:pt>
                <c:pt idx="103">
                  <c:v>549.01825818696011</c:v>
                </c:pt>
                <c:pt idx="104">
                  <c:v>547.90660278399537</c:v>
                </c:pt>
                <c:pt idx="105">
                  <c:v>566.20050608919576</c:v>
                </c:pt>
                <c:pt idx="106">
                  <c:v>572.55266493464228</c:v>
                </c:pt>
                <c:pt idx="107">
                  <c:v>564.99160143647214</c:v>
                </c:pt>
                <c:pt idx="108">
                  <c:v>565.77853553629745</c:v>
                </c:pt>
                <c:pt idx="109">
                  <c:v>563.98628918958673</c:v>
                </c:pt>
                <c:pt idx="110">
                  <c:v>576.15420873049129</c:v>
                </c:pt>
                <c:pt idx="111">
                  <c:v>586.08858483001995</c:v>
                </c:pt>
                <c:pt idx="112">
                  <c:v>591.37524916229859</c:v>
                </c:pt>
                <c:pt idx="113">
                  <c:v>565.68780417439712</c:v>
                </c:pt>
                <c:pt idx="114">
                  <c:v>621.21061758365568</c:v>
                </c:pt>
                <c:pt idx="115">
                  <c:v>629.93521465249125</c:v>
                </c:pt>
                <c:pt idx="116">
                  <c:v>626.42334819273015</c:v>
                </c:pt>
                <c:pt idx="117">
                  <c:v>601.6604460816136</c:v>
                </c:pt>
                <c:pt idx="118">
                  <c:v>595.85817650349111</c:v>
                </c:pt>
                <c:pt idx="119">
                  <c:v>580.85049672371485</c:v>
                </c:pt>
                <c:pt idx="120">
                  <c:v>572.91868162453034</c:v>
                </c:pt>
                <c:pt idx="121">
                  <c:v>575.99951956386803</c:v>
                </c:pt>
                <c:pt idx="122">
                  <c:v>575.33405472131221</c:v>
                </c:pt>
                <c:pt idx="123">
                  <c:v>569.9097330501636</c:v>
                </c:pt>
                <c:pt idx="124">
                  <c:v>599.45393560824448</c:v>
                </c:pt>
                <c:pt idx="125">
                  <c:v>643.10538785171354</c:v>
                </c:pt>
                <c:pt idx="126">
                  <c:v>639.83246299668019</c:v>
                </c:pt>
                <c:pt idx="127">
                  <c:v>638.83458722148202</c:v>
                </c:pt>
                <c:pt idx="128">
                  <c:v>640.83683271705388</c:v>
                </c:pt>
                <c:pt idx="129">
                  <c:v>685.34198598046021</c:v>
                </c:pt>
                <c:pt idx="130">
                  <c:v>695.49787276442964</c:v>
                </c:pt>
                <c:pt idx="131">
                  <c:v>734.64671792083584</c:v>
                </c:pt>
                <c:pt idx="132">
                  <c:v>787.10783696150497</c:v>
                </c:pt>
                <c:pt idx="133">
                  <c:v>781.05112060919271</c:v>
                </c:pt>
                <c:pt idx="134">
                  <c:v>783.65592313506011</c:v>
                </c:pt>
                <c:pt idx="135">
                  <c:v>781.90556398018225</c:v>
                </c:pt>
                <c:pt idx="136">
                  <c:v>781.81906028997753</c:v>
                </c:pt>
                <c:pt idx="137">
                  <c:v>748.81550526451724</c:v>
                </c:pt>
                <c:pt idx="138">
                  <c:v>717.09794362745367</c:v>
                </c:pt>
                <c:pt idx="139">
                  <c:v>719.55403213095224</c:v>
                </c:pt>
                <c:pt idx="140">
                  <c:v>753.57823998031404</c:v>
                </c:pt>
                <c:pt idx="141">
                  <c:v>774.76376382070237</c:v>
                </c:pt>
                <c:pt idx="142">
                  <c:v>789.70089159601207</c:v>
                </c:pt>
                <c:pt idx="143">
                  <c:v>809.41590041861207</c:v>
                </c:pt>
                <c:pt idx="144">
                  <c:v>843.41276306469149</c:v>
                </c:pt>
                <c:pt idx="145">
                  <c:v>1099.8884370940114</c:v>
                </c:pt>
                <c:pt idx="146">
                  <c:v>1118.055556537134</c:v>
                </c:pt>
                <c:pt idx="147">
                  <c:v>1159.9602670695867</c:v>
                </c:pt>
                <c:pt idx="148">
                  <c:v>1187.7517001355336</c:v>
                </c:pt>
                <c:pt idx="149">
                  <c:v>1217.8432757241712</c:v>
                </c:pt>
                <c:pt idx="150">
                  <c:v>925.3764454481111</c:v>
                </c:pt>
                <c:pt idx="151">
                  <c:v>953.93628936962136</c:v>
                </c:pt>
                <c:pt idx="152">
                  <c:v>966.50136690670467</c:v>
                </c:pt>
                <c:pt idx="153">
                  <c:v>984.05466045200842</c:v>
                </c:pt>
                <c:pt idx="154">
                  <c:v>998.14870204142483</c:v>
                </c:pt>
                <c:pt idx="155">
                  <c:v>999.00971447519134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24-664A-B090-73603DA85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66879"/>
        <c:axId val="1849733456"/>
      </c:lineChart>
      <c:dateAx>
        <c:axId val="196866879"/>
        <c:scaling>
          <c:orientation val="minMax"/>
          <c:min val="4039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[$-419]mmmm\ yy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49733456"/>
        <c:crosses val="autoZero"/>
        <c:auto val="0"/>
        <c:lblOffset val="100"/>
        <c:baseTimeUnit val="months"/>
        <c:majorUnit val="24"/>
        <c:majorTimeUnit val="months"/>
        <c:minorUnit val="1"/>
        <c:minorTimeUnit val="months"/>
      </c:dateAx>
      <c:valAx>
        <c:axId val="18497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866879"/>
        <c:crosses val="autoZero"/>
        <c:crossBetween val="between"/>
      </c:valAx>
      <c:spPr>
        <a:noFill/>
        <a:ln>
          <a:solidFill>
            <a:schemeClr val="tx1">
              <a:lumMod val="15000"/>
              <a:lumOff val="85000"/>
            </a:schemeClr>
          </a:solidFill>
          <a:prstDash val="dash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base!$C$1</c:f>
              <c:strCache>
                <c:ptCount val="1"/>
                <c:pt idx="0">
                  <c:v>cd_man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base!$C$2:$C$157</c:f>
              <c:numCache>
                <c:formatCode>General</c:formatCode>
                <c:ptCount val="156"/>
                <c:pt idx="0">
                  <c:v>9.946722513667968</c:v>
                </c:pt>
                <c:pt idx="1">
                  <c:v>9.8644067465228247</c:v>
                </c:pt>
                <c:pt idx="2">
                  <c:v>9.9307174003464791</c:v>
                </c:pt>
                <c:pt idx="3">
                  <c:v>10.03360475026828</c:v>
                </c:pt>
                <c:pt idx="4">
                  <c:v>11.121417227212381</c:v>
                </c:pt>
                <c:pt idx="5">
                  <c:v>9.1144485889164422</c:v>
                </c:pt>
                <c:pt idx="6">
                  <c:v>9.4808772768166492</c:v>
                </c:pt>
                <c:pt idx="7">
                  <c:v>9.7341766794433617</c:v>
                </c:pt>
                <c:pt idx="8">
                  <c:v>9.6242360564424807</c:v>
                </c:pt>
                <c:pt idx="9">
                  <c:v>9.7033690113877196</c:v>
                </c:pt>
                <c:pt idx="10">
                  <c:v>9.9012680545534675</c:v>
                </c:pt>
                <c:pt idx="11">
                  <c:v>10.117865210115067</c:v>
                </c:pt>
                <c:pt idx="12">
                  <c:v>10.140916221424293</c:v>
                </c:pt>
                <c:pt idx="13">
                  <c:v>10.385982474610422</c:v>
                </c:pt>
                <c:pt idx="14">
                  <c:v>10.551674595564316</c:v>
                </c:pt>
                <c:pt idx="15">
                  <c:v>10.893779691956039</c:v>
                </c:pt>
                <c:pt idx="16">
                  <c:v>12.20833388374486</c:v>
                </c:pt>
                <c:pt idx="17">
                  <c:v>10.697090062388096</c:v>
                </c:pt>
                <c:pt idx="18">
                  <c:v>11.374622569755063</c:v>
                </c:pt>
                <c:pt idx="19">
                  <c:v>11.49683359080554</c:v>
                </c:pt>
                <c:pt idx="20">
                  <c:v>11.446437333975926</c:v>
                </c:pt>
                <c:pt idx="21">
                  <c:v>11.089049929541396</c:v>
                </c:pt>
                <c:pt idx="22">
                  <c:v>11.332995212411586</c:v>
                </c:pt>
                <c:pt idx="23">
                  <c:v>11.271716856249727</c:v>
                </c:pt>
                <c:pt idx="24">
                  <c:v>11.520958241227991</c:v>
                </c:pt>
                <c:pt idx="25">
                  <c:v>11.641569668445937</c:v>
                </c:pt>
                <c:pt idx="26">
                  <c:v>11.948098162225167</c:v>
                </c:pt>
                <c:pt idx="27">
                  <c:v>11.9012878655441</c:v>
                </c:pt>
                <c:pt idx="28">
                  <c:v>12.807000950139823</c:v>
                </c:pt>
                <c:pt idx="29">
                  <c:v>11.573821132283925</c:v>
                </c:pt>
                <c:pt idx="30">
                  <c:v>11.592033955006212</c:v>
                </c:pt>
                <c:pt idx="31">
                  <c:v>11.543002480404455</c:v>
                </c:pt>
                <c:pt idx="32">
                  <c:v>11.726070388830774</c:v>
                </c:pt>
                <c:pt idx="33">
                  <c:v>11.791381102385678</c:v>
                </c:pt>
                <c:pt idx="34">
                  <c:v>11.630648418877261</c:v>
                </c:pt>
                <c:pt idx="35">
                  <c:v>11.669255229900891</c:v>
                </c:pt>
                <c:pt idx="36">
                  <c:v>11.898396512577694</c:v>
                </c:pt>
                <c:pt idx="37">
                  <c:v>12.066521684503426</c:v>
                </c:pt>
                <c:pt idx="38">
                  <c:v>12.27641463195101</c:v>
                </c:pt>
                <c:pt idx="39">
                  <c:v>12.335245596900533</c:v>
                </c:pt>
                <c:pt idx="40">
                  <c:v>13.037690362303618</c:v>
                </c:pt>
                <c:pt idx="41">
                  <c:v>13.07416468343701</c:v>
                </c:pt>
                <c:pt idx="42">
                  <c:v>12.922938587314444</c:v>
                </c:pt>
                <c:pt idx="43">
                  <c:v>13.547918033721162</c:v>
                </c:pt>
                <c:pt idx="44">
                  <c:v>13.650292990278935</c:v>
                </c:pt>
                <c:pt idx="45">
                  <c:v>13.935287553019684</c:v>
                </c:pt>
                <c:pt idx="46">
                  <c:v>14.355909423478119</c:v>
                </c:pt>
                <c:pt idx="47">
                  <c:v>14.436523799907313</c:v>
                </c:pt>
                <c:pt idx="48">
                  <c:v>14.474025667903478</c:v>
                </c:pt>
                <c:pt idx="49">
                  <c:v>14.299463521559597</c:v>
                </c:pt>
                <c:pt idx="50">
                  <c:v>14.179072390378835</c:v>
                </c:pt>
                <c:pt idx="51">
                  <c:v>14.469275853541795</c:v>
                </c:pt>
                <c:pt idx="52">
                  <c:v>14.988220860654483</c:v>
                </c:pt>
                <c:pt idx="53">
                  <c:v>15.581170652879317</c:v>
                </c:pt>
                <c:pt idx="54">
                  <c:v>15.097545528116859</c:v>
                </c:pt>
                <c:pt idx="55">
                  <c:v>14.949281407676727</c:v>
                </c:pt>
                <c:pt idx="56">
                  <c:v>15.474563965233036</c:v>
                </c:pt>
                <c:pt idx="57">
                  <c:v>15.384718072847061</c:v>
                </c:pt>
                <c:pt idx="58">
                  <c:v>15.676095535714884</c:v>
                </c:pt>
                <c:pt idx="59">
                  <c:v>15.420483999935485</c:v>
                </c:pt>
                <c:pt idx="60">
                  <c:v>15.444968605077277</c:v>
                </c:pt>
                <c:pt idx="61">
                  <c:v>15.439660383076047</c:v>
                </c:pt>
                <c:pt idx="62">
                  <c:v>15.540049984510491</c:v>
                </c:pt>
                <c:pt idx="63">
                  <c:v>15.892191265775281</c:v>
                </c:pt>
                <c:pt idx="64">
                  <c:v>15.974274519052074</c:v>
                </c:pt>
                <c:pt idx="65">
                  <c:v>16.108280052369423</c:v>
                </c:pt>
                <c:pt idx="66">
                  <c:v>16.161802767935836</c:v>
                </c:pt>
                <c:pt idx="67">
                  <c:v>16.27675322930741</c:v>
                </c:pt>
                <c:pt idx="68">
                  <c:v>16.071631382107842</c:v>
                </c:pt>
                <c:pt idx="69">
                  <c:v>16.182615259303095</c:v>
                </c:pt>
                <c:pt idx="70">
                  <c:v>15.998414993060269</c:v>
                </c:pt>
                <c:pt idx="71">
                  <c:v>15.876819066696529</c:v>
                </c:pt>
                <c:pt idx="72">
                  <c:v>15.814845885803162</c:v>
                </c:pt>
                <c:pt idx="73">
                  <c:v>15.91298017780591</c:v>
                </c:pt>
                <c:pt idx="74">
                  <c:v>15.687410358978942</c:v>
                </c:pt>
                <c:pt idx="75">
                  <c:v>15.280790347558836</c:v>
                </c:pt>
                <c:pt idx="76">
                  <c:v>15.427656479072692</c:v>
                </c:pt>
                <c:pt idx="77">
                  <c:v>14.519884209936746</c:v>
                </c:pt>
                <c:pt idx="78">
                  <c:v>15.203254286100751</c:v>
                </c:pt>
                <c:pt idx="79">
                  <c:v>15.184759838427128</c:v>
                </c:pt>
                <c:pt idx="80">
                  <c:v>14.768801699460525</c:v>
                </c:pt>
                <c:pt idx="81">
                  <c:v>14.594244343933561</c:v>
                </c:pt>
                <c:pt idx="82">
                  <c:v>14.69348781141454</c:v>
                </c:pt>
                <c:pt idx="83">
                  <c:v>14.755687173797426</c:v>
                </c:pt>
                <c:pt idx="84">
                  <c:v>14.91463765653852</c:v>
                </c:pt>
                <c:pt idx="85">
                  <c:v>15.036499836724083</c:v>
                </c:pt>
                <c:pt idx="86">
                  <c:v>15.068621659338053</c:v>
                </c:pt>
                <c:pt idx="87">
                  <c:v>14.985246558267578</c:v>
                </c:pt>
                <c:pt idx="88">
                  <c:v>14.845736841236993</c:v>
                </c:pt>
                <c:pt idx="89">
                  <c:v>14.706583389481818</c:v>
                </c:pt>
                <c:pt idx="90">
                  <c:v>15.178590696464234</c:v>
                </c:pt>
                <c:pt idx="91">
                  <c:v>15.045564306273125</c:v>
                </c:pt>
                <c:pt idx="92">
                  <c:v>15.097087007732105</c:v>
                </c:pt>
                <c:pt idx="93">
                  <c:v>14.651561487457522</c:v>
                </c:pt>
                <c:pt idx="94">
                  <c:v>15.142070711620589</c:v>
                </c:pt>
                <c:pt idx="95">
                  <c:v>15.192486004856033</c:v>
                </c:pt>
                <c:pt idx="96">
                  <c:v>15.208710733291969</c:v>
                </c:pt>
                <c:pt idx="97">
                  <c:v>15.044420857556911</c:v>
                </c:pt>
                <c:pt idx="98">
                  <c:v>15.354493557119326</c:v>
                </c:pt>
                <c:pt idx="99">
                  <c:v>15.291229959142605</c:v>
                </c:pt>
                <c:pt idx="100">
                  <c:v>15.540591884869457</c:v>
                </c:pt>
                <c:pt idx="101">
                  <c:v>15.495282329077646</c:v>
                </c:pt>
                <c:pt idx="102">
                  <c:v>18.309095874325255</c:v>
                </c:pt>
                <c:pt idx="103">
                  <c:v>18.667181756348999</c:v>
                </c:pt>
                <c:pt idx="104">
                  <c:v>18.188189153471445</c:v>
                </c:pt>
                <c:pt idx="105">
                  <c:v>18.86780406874756</c:v>
                </c:pt>
                <c:pt idx="106">
                  <c:v>18.620713445218058</c:v>
                </c:pt>
                <c:pt idx="107">
                  <c:v>19.147126386484661</c:v>
                </c:pt>
                <c:pt idx="108">
                  <c:v>18.752160294146048</c:v>
                </c:pt>
                <c:pt idx="109">
                  <c:v>18.64587868267418</c:v>
                </c:pt>
                <c:pt idx="110">
                  <c:v>18.615997592042188</c:v>
                </c:pt>
                <c:pt idx="111">
                  <c:v>18.713891825849245</c:v>
                </c:pt>
                <c:pt idx="112">
                  <c:v>18.593551112340773</c:v>
                </c:pt>
                <c:pt idx="113">
                  <c:v>17.873224359869806</c:v>
                </c:pt>
                <c:pt idx="114">
                  <c:v>17.506184101690629</c:v>
                </c:pt>
                <c:pt idx="115">
                  <c:v>16.844926797951349</c:v>
                </c:pt>
                <c:pt idx="116">
                  <c:v>19.522436391104733</c:v>
                </c:pt>
                <c:pt idx="117">
                  <c:v>19.152595776765207</c:v>
                </c:pt>
                <c:pt idx="118">
                  <c:v>18.843329671000436</c:v>
                </c:pt>
                <c:pt idx="119">
                  <c:v>18.084423824683029</c:v>
                </c:pt>
                <c:pt idx="120">
                  <c:v>18.088805560090108</c:v>
                </c:pt>
                <c:pt idx="121">
                  <c:v>18.814328486733164</c:v>
                </c:pt>
                <c:pt idx="122">
                  <c:v>18.952587621111466</c:v>
                </c:pt>
                <c:pt idx="123">
                  <c:v>18.886655427420735</c:v>
                </c:pt>
                <c:pt idx="124">
                  <c:v>18.683009232563858</c:v>
                </c:pt>
                <c:pt idx="125">
                  <c:v>19.010651405147854</c:v>
                </c:pt>
                <c:pt idx="126">
                  <c:v>18.865375857033012</c:v>
                </c:pt>
                <c:pt idx="127">
                  <c:v>18.465694089756976</c:v>
                </c:pt>
                <c:pt idx="128">
                  <c:v>18.871982791217253</c:v>
                </c:pt>
                <c:pt idx="129">
                  <c:v>18.764604942804951</c:v>
                </c:pt>
                <c:pt idx="130">
                  <c:v>18.956365432683192</c:v>
                </c:pt>
                <c:pt idx="131">
                  <c:v>19.526125126487006</c:v>
                </c:pt>
                <c:pt idx="132">
                  <c:v>19.202859091859306</c:v>
                </c:pt>
                <c:pt idx="133">
                  <c:v>18.964445483535208</c:v>
                </c:pt>
                <c:pt idx="134">
                  <c:v>18.949824887945212</c:v>
                </c:pt>
                <c:pt idx="135">
                  <c:v>19.095787885472678</c:v>
                </c:pt>
                <c:pt idx="136">
                  <c:v>18.712432715394712</c:v>
                </c:pt>
                <c:pt idx="137">
                  <c:v>19.422753746934617</c:v>
                </c:pt>
                <c:pt idx="138">
                  <c:v>20.366819616552572</c:v>
                </c:pt>
                <c:pt idx="139">
                  <c:v>22.286502099053401</c:v>
                </c:pt>
                <c:pt idx="140">
                  <c:v>21.983654520587653</c:v>
                </c:pt>
                <c:pt idx="141">
                  <c:v>21.956686884229818</c:v>
                </c:pt>
                <c:pt idx="142">
                  <c:v>21.901894629159671</c:v>
                </c:pt>
                <c:pt idx="143">
                  <c:v>21.715798832120189</c:v>
                </c:pt>
                <c:pt idx="144">
                  <c:v>22.097856696371966</c:v>
                </c:pt>
                <c:pt idx="145">
                  <c:v>22.510566366281711</c:v>
                </c:pt>
                <c:pt idx="146">
                  <c:v>23.040816858359019</c:v>
                </c:pt>
                <c:pt idx="147">
                  <c:v>23.250722096353517</c:v>
                </c:pt>
                <c:pt idx="148">
                  <c:v>23.630517191291997</c:v>
                </c:pt>
                <c:pt idx="149">
                  <c:v>24.055545831854818</c:v>
                </c:pt>
                <c:pt idx="150">
                  <c:v>24.714226327167811</c:v>
                </c:pt>
                <c:pt idx="151">
                  <c:v>24.159833279536173</c:v>
                </c:pt>
                <c:pt idx="152">
                  <c:v>24.089902733897127</c:v>
                </c:pt>
                <c:pt idx="153">
                  <c:v>23.99030148520653</c:v>
                </c:pt>
                <c:pt idx="154">
                  <c:v>23.942570393737874</c:v>
                </c:pt>
                <c:pt idx="155">
                  <c:v>24.475728427453571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B-A341-B0D2-7C9FE5213287}"/>
            </c:ext>
          </c:extLst>
        </c:ser>
        <c:ser>
          <c:idx val="7"/>
          <c:order val="1"/>
          <c:tx>
            <c:strRef>
              <c:f>base!$I$1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1B-A341-B0D2-7C9FE5213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886352"/>
        <c:axId val="823898848"/>
      </c:lineChart>
      <c:dateAx>
        <c:axId val="82388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19]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98848"/>
        <c:crosses val="autoZero"/>
        <c:auto val="1"/>
        <c:lblOffset val="100"/>
        <c:baseTimeUnit val="months"/>
        <c:majorUnit val="24"/>
        <c:majorTimeUnit val="months"/>
      </c:dateAx>
      <c:valAx>
        <c:axId val="82389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base!$D$1</c:f>
              <c:strCache>
                <c:ptCount val="1"/>
                <c:pt idx="0">
                  <c:v>cd_en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base!$D$2:$D$157</c:f>
              <c:numCache>
                <c:formatCode>General</c:formatCode>
                <c:ptCount val="156"/>
                <c:pt idx="0">
                  <c:v>8.9538943221093756</c:v>
                </c:pt>
                <c:pt idx="1">
                  <c:v>8.8352864418786634</c:v>
                </c:pt>
                <c:pt idx="2">
                  <c:v>8.9580662085686562</c:v>
                </c:pt>
                <c:pt idx="3">
                  <c:v>9.031601340667283</c:v>
                </c:pt>
                <c:pt idx="4">
                  <c:v>8.8276918543258187</c:v>
                </c:pt>
                <c:pt idx="5">
                  <c:v>8.4851084501206611</c:v>
                </c:pt>
                <c:pt idx="6">
                  <c:v>8.426951054183089</c:v>
                </c:pt>
                <c:pt idx="7">
                  <c:v>8.8383647601989956</c:v>
                </c:pt>
                <c:pt idx="8">
                  <c:v>8.9657764752662601</c:v>
                </c:pt>
                <c:pt idx="9">
                  <c:v>9.0340582760327237</c:v>
                </c:pt>
                <c:pt idx="10">
                  <c:v>9.3280453315233007</c:v>
                </c:pt>
                <c:pt idx="11">
                  <c:v>9.4403346809700484</c:v>
                </c:pt>
                <c:pt idx="12">
                  <c:v>9.5469908540505504</c:v>
                </c:pt>
                <c:pt idx="13">
                  <c:v>10.205312547271562</c:v>
                </c:pt>
                <c:pt idx="14">
                  <c:v>10.78793198296944</c:v>
                </c:pt>
                <c:pt idx="15">
                  <c:v>10.876563405269966</c:v>
                </c:pt>
                <c:pt idx="16">
                  <c:v>12.211206036926498</c:v>
                </c:pt>
                <c:pt idx="17">
                  <c:v>11.687109290540315</c:v>
                </c:pt>
                <c:pt idx="18">
                  <c:v>11.147137949340648</c:v>
                </c:pt>
                <c:pt idx="19">
                  <c:v>12.013438096987311</c:v>
                </c:pt>
                <c:pt idx="20">
                  <c:v>12.787359522300273</c:v>
                </c:pt>
                <c:pt idx="21">
                  <c:v>12.877608560604083</c:v>
                </c:pt>
                <c:pt idx="22">
                  <c:v>12.85847814588468</c:v>
                </c:pt>
                <c:pt idx="23">
                  <c:v>13.066561821741177</c:v>
                </c:pt>
                <c:pt idx="24">
                  <c:v>13.14359044375967</c:v>
                </c:pt>
                <c:pt idx="25">
                  <c:v>13.338869139626125</c:v>
                </c:pt>
                <c:pt idx="26">
                  <c:v>13.784363589104801</c:v>
                </c:pt>
                <c:pt idx="27">
                  <c:v>13.324751542378769</c:v>
                </c:pt>
                <c:pt idx="28">
                  <c:v>13.035711504697952</c:v>
                </c:pt>
                <c:pt idx="29">
                  <c:v>13.026324072166405</c:v>
                </c:pt>
                <c:pt idx="30">
                  <c:v>12.98656911288866</c:v>
                </c:pt>
                <c:pt idx="31">
                  <c:v>13.039314405191808</c:v>
                </c:pt>
                <c:pt idx="32">
                  <c:v>13.070046040728036</c:v>
                </c:pt>
                <c:pt idx="33">
                  <c:v>12.973955467173541</c:v>
                </c:pt>
                <c:pt idx="34">
                  <c:v>13.154211149193598</c:v>
                </c:pt>
                <c:pt idx="35">
                  <c:v>13.433514518424376</c:v>
                </c:pt>
                <c:pt idx="36">
                  <c:v>13.707687619308249</c:v>
                </c:pt>
                <c:pt idx="37">
                  <c:v>13.463550898853066</c:v>
                </c:pt>
                <c:pt idx="38">
                  <c:v>14.519550982396627</c:v>
                </c:pt>
                <c:pt idx="39">
                  <c:v>14.954242377417945</c:v>
                </c:pt>
                <c:pt idx="40">
                  <c:v>14.597499539423909</c:v>
                </c:pt>
                <c:pt idx="41">
                  <c:v>14.278227355479002</c:v>
                </c:pt>
                <c:pt idx="42">
                  <c:v>14.735818664637739</c:v>
                </c:pt>
                <c:pt idx="43">
                  <c:v>15.305723268102541</c:v>
                </c:pt>
                <c:pt idx="44">
                  <c:v>15.576637636643889</c:v>
                </c:pt>
                <c:pt idx="45">
                  <c:v>16.140428190059655</c:v>
                </c:pt>
                <c:pt idx="46">
                  <c:v>16.034665899633861</c:v>
                </c:pt>
                <c:pt idx="47">
                  <c:v>15.735162199034535</c:v>
                </c:pt>
                <c:pt idx="48">
                  <c:v>15.751721015945723</c:v>
                </c:pt>
                <c:pt idx="49">
                  <c:v>15.359364759326795</c:v>
                </c:pt>
                <c:pt idx="50">
                  <c:v>15.237822483763276</c:v>
                </c:pt>
                <c:pt idx="51">
                  <c:v>15.567979090373358</c:v>
                </c:pt>
                <c:pt idx="52">
                  <c:v>16.295760539299611</c:v>
                </c:pt>
                <c:pt idx="53">
                  <c:v>16.212277686704407</c:v>
                </c:pt>
                <c:pt idx="54">
                  <c:v>15.997865081783752</c:v>
                </c:pt>
                <c:pt idx="55">
                  <c:v>15.732468889348857</c:v>
                </c:pt>
                <c:pt idx="56">
                  <c:v>15.611090412056173</c:v>
                </c:pt>
                <c:pt idx="57">
                  <c:v>15.675069867964234</c:v>
                </c:pt>
                <c:pt idx="58">
                  <c:v>15.621876907825627</c:v>
                </c:pt>
                <c:pt idx="59">
                  <c:v>15.252467708688069</c:v>
                </c:pt>
                <c:pt idx="60">
                  <c:v>15.151878163160896</c:v>
                </c:pt>
                <c:pt idx="61">
                  <c:v>15.364285116762284</c:v>
                </c:pt>
                <c:pt idx="62">
                  <c:v>15.548123190742572</c:v>
                </c:pt>
                <c:pt idx="63">
                  <c:v>16.065151192064945</c:v>
                </c:pt>
                <c:pt idx="64">
                  <c:v>16.608444389742566</c:v>
                </c:pt>
                <c:pt idx="65">
                  <c:v>14.917690355415623</c:v>
                </c:pt>
                <c:pt idx="66">
                  <c:v>15.063728279410949</c:v>
                </c:pt>
                <c:pt idx="67">
                  <c:v>15.354627856491719</c:v>
                </c:pt>
                <c:pt idx="68">
                  <c:v>15.451736935370487</c:v>
                </c:pt>
                <c:pt idx="69">
                  <c:v>15.382019454400014</c:v>
                </c:pt>
                <c:pt idx="70">
                  <c:v>15.40731897181025</c:v>
                </c:pt>
                <c:pt idx="71">
                  <c:v>16.089862745074047</c:v>
                </c:pt>
                <c:pt idx="72">
                  <c:v>16.042217562445956</c:v>
                </c:pt>
                <c:pt idx="73">
                  <c:v>16.615998242415824</c:v>
                </c:pt>
                <c:pt idx="74">
                  <c:v>16.637492324266365</c:v>
                </c:pt>
                <c:pt idx="75">
                  <c:v>16.117995234592449</c:v>
                </c:pt>
                <c:pt idx="76">
                  <c:v>16.519312038306332</c:v>
                </c:pt>
                <c:pt idx="77">
                  <c:v>16.957609757507136</c:v>
                </c:pt>
                <c:pt idx="78">
                  <c:v>18.555616130547421</c:v>
                </c:pt>
                <c:pt idx="79">
                  <c:v>18.88443926072156</c:v>
                </c:pt>
                <c:pt idx="80">
                  <c:v>18.099777619409775</c:v>
                </c:pt>
                <c:pt idx="81">
                  <c:v>17.587826530375818</c:v>
                </c:pt>
                <c:pt idx="82">
                  <c:v>17.662312910462248</c:v>
                </c:pt>
                <c:pt idx="83">
                  <c:v>17.622877568828351</c:v>
                </c:pt>
                <c:pt idx="84">
                  <c:v>17.497964032546168</c:v>
                </c:pt>
                <c:pt idx="85">
                  <c:v>17.377117812484357</c:v>
                </c:pt>
                <c:pt idx="86">
                  <c:v>16.874112729079876</c:v>
                </c:pt>
                <c:pt idx="87">
                  <c:v>17.212635725976071</c:v>
                </c:pt>
                <c:pt idx="88">
                  <c:v>17.124500276968718</c:v>
                </c:pt>
                <c:pt idx="89">
                  <c:v>16.697934467536815</c:v>
                </c:pt>
                <c:pt idx="90">
                  <c:v>16.297074244448464</c:v>
                </c:pt>
                <c:pt idx="91">
                  <c:v>15.941672047799383</c:v>
                </c:pt>
                <c:pt idx="92">
                  <c:v>16.085740735668828</c:v>
                </c:pt>
                <c:pt idx="93">
                  <c:v>16.705617897314177</c:v>
                </c:pt>
                <c:pt idx="94">
                  <c:v>16.66942707906933</c:v>
                </c:pt>
                <c:pt idx="95">
                  <c:v>16.697710672768935</c:v>
                </c:pt>
                <c:pt idx="96">
                  <c:v>16.897236759248702</c:v>
                </c:pt>
                <c:pt idx="97">
                  <c:v>16.875690416974692</c:v>
                </c:pt>
                <c:pt idx="98">
                  <c:v>17.12276248079489</c:v>
                </c:pt>
                <c:pt idx="99">
                  <c:v>16.90295934963633</c:v>
                </c:pt>
                <c:pt idx="100">
                  <c:v>17.005584792486971</c:v>
                </c:pt>
                <c:pt idx="101">
                  <c:v>16.932386693276747</c:v>
                </c:pt>
                <c:pt idx="102">
                  <c:v>15.658784245260868</c:v>
                </c:pt>
                <c:pt idx="103">
                  <c:v>15.378795250879532</c:v>
                </c:pt>
                <c:pt idx="104">
                  <c:v>15.56193263674524</c:v>
                </c:pt>
                <c:pt idx="105">
                  <c:v>15.191427150547947</c:v>
                </c:pt>
                <c:pt idx="106">
                  <c:v>15.129099148630315</c:v>
                </c:pt>
                <c:pt idx="107">
                  <c:v>15.378623464273495</c:v>
                </c:pt>
                <c:pt idx="108">
                  <c:v>15.371858592993242</c:v>
                </c:pt>
                <c:pt idx="109">
                  <c:v>15.445747354305992</c:v>
                </c:pt>
                <c:pt idx="110">
                  <c:v>15.570697832666102</c:v>
                </c:pt>
                <c:pt idx="111">
                  <c:v>15.330167142523941</c:v>
                </c:pt>
                <c:pt idx="112">
                  <c:v>15.992234461550304</c:v>
                </c:pt>
                <c:pt idx="113">
                  <c:v>16.650237720293919</c:v>
                </c:pt>
                <c:pt idx="114">
                  <c:v>15.707809529668687</c:v>
                </c:pt>
                <c:pt idx="115">
                  <c:v>16.829529985683418</c:v>
                </c:pt>
                <c:pt idx="116">
                  <c:v>16.966657402319914</c:v>
                </c:pt>
                <c:pt idx="117">
                  <c:v>17.563908573407051</c:v>
                </c:pt>
                <c:pt idx="118">
                  <c:v>17.635705300854479</c:v>
                </c:pt>
                <c:pt idx="119">
                  <c:v>16.961797537109479</c:v>
                </c:pt>
                <c:pt idx="120">
                  <c:v>16.962324321012812</c:v>
                </c:pt>
                <c:pt idx="121">
                  <c:v>17.022932617634979</c:v>
                </c:pt>
                <c:pt idx="122">
                  <c:v>17.293944966684968</c:v>
                </c:pt>
                <c:pt idx="123">
                  <c:v>17.093646805024502</c:v>
                </c:pt>
                <c:pt idx="124">
                  <c:v>16.814070460929706</c:v>
                </c:pt>
                <c:pt idx="125">
                  <c:v>16.750357449635345</c:v>
                </c:pt>
                <c:pt idx="126">
                  <c:v>16.009039050312534</c:v>
                </c:pt>
                <c:pt idx="127">
                  <c:v>15.964979078795015</c:v>
                </c:pt>
                <c:pt idx="128">
                  <c:v>16.479475991982795</c:v>
                </c:pt>
                <c:pt idx="129">
                  <c:v>16.575245395936953</c:v>
                </c:pt>
                <c:pt idx="130">
                  <c:v>16.525092042459107</c:v>
                </c:pt>
                <c:pt idx="131">
                  <c:v>16.556724227431893</c:v>
                </c:pt>
                <c:pt idx="132">
                  <c:v>16.804793186286524</c:v>
                </c:pt>
                <c:pt idx="133">
                  <c:v>16.494560291215308</c:v>
                </c:pt>
                <c:pt idx="134">
                  <c:v>16.583233227929167</c:v>
                </c:pt>
                <c:pt idx="135">
                  <c:v>17.278206201939636</c:v>
                </c:pt>
                <c:pt idx="136">
                  <c:v>16.760487835231899</c:v>
                </c:pt>
                <c:pt idx="137">
                  <c:v>16.85316097830292</c:v>
                </c:pt>
                <c:pt idx="138">
                  <c:v>17.942814627385712</c:v>
                </c:pt>
                <c:pt idx="139">
                  <c:v>17.417271556597385</c:v>
                </c:pt>
                <c:pt idx="140">
                  <c:v>16.978506519254395</c:v>
                </c:pt>
                <c:pt idx="141">
                  <c:v>16.016978933012417</c:v>
                </c:pt>
                <c:pt idx="142">
                  <c:v>15.995608232336844</c:v>
                </c:pt>
                <c:pt idx="143">
                  <c:v>15.958913223026718</c:v>
                </c:pt>
                <c:pt idx="144">
                  <c:v>15.687923614033007</c:v>
                </c:pt>
                <c:pt idx="145">
                  <c:v>15.546153349704189</c:v>
                </c:pt>
                <c:pt idx="146">
                  <c:v>15.658408410563325</c:v>
                </c:pt>
                <c:pt idx="147">
                  <c:v>15.384927708649947</c:v>
                </c:pt>
                <c:pt idx="148">
                  <c:v>15.310621160292678</c:v>
                </c:pt>
                <c:pt idx="149">
                  <c:v>15.190591257025689</c:v>
                </c:pt>
                <c:pt idx="150">
                  <c:v>14.343797313824203</c:v>
                </c:pt>
                <c:pt idx="151">
                  <c:v>14.410514067524641</c:v>
                </c:pt>
                <c:pt idx="152">
                  <c:v>14.001830397495816</c:v>
                </c:pt>
                <c:pt idx="153">
                  <c:v>13.788800624217961</c:v>
                </c:pt>
                <c:pt idx="154">
                  <c:v>13.771995066365365</c:v>
                </c:pt>
                <c:pt idx="155">
                  <c:v>13.617615239887472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02-054B-A81C-53A25240AF75}"/>
            </c:ext>
          </c:extLst>
        </c:ser>
        <c:ser>
          <c:idx val="7"/>
          <c:order val="1"/>
          <c:tx>
            <c:strRef>
              <c:f>base!$I$1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02-054B-A81C-53A25240A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666672"/>
        <c:axId val="2089668400"/>
      </c:lineChart>
      <c:dateAx>
        <c:axId val="208966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19]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668400"/>
        <c:crosses val="autoZero"/>
        <c:auto val="1"/>
        <c:lblOffset val="100"/>
        <c:baseTimeUnit val="months"/>
        <c:majorUnit val="24"/>
        <c:majorTimeUnit val="months"/>
      </c:dateAx>
      <c:valAx>
        <c:axId val="208966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66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base!$E$1</c:f>
              <c:strCache>
                <c:ptCount val="1"/>
                <c:pt idx="0">
                  <c:v>cd_agr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base!$E$2:$E$157</c:f>
              <c:numCache>
                <c:formatCode>General</c:formatCode>
                <c:ptCount val="156"/>
                <c:pt idx="0">
                  <c:v>28.262498976523322</c:v>
                </c:pt>
                <c:pt idx="1">
                  <c:v>33.141486996589691</c:v>
                </c:pt>
                <c:pt idx="2">
                  <c:v>32.206383307836305</c:v>
                </c:pt>
                <c:pt idx="3">
                  <c:v>34.064003555587298</c:v>
                </c:pt>
                <c:pt idx="4">
                  <c:v>25.595173122221375</c:v>
                </c:pt>
                <c:pt idx="5">
                  <c:v>24.470804081139512</c:v>
                </c:pt>
                <c:pt idx="6">
                  <c:v>24.756402790694001</c:v>
                </c:pt>
                <c:pt idx="7">
                  <c:v>25.246558945888491</c:v>
                </c:pt>
                <c:pt idx="8">
                  <c:v>25.791163300993944</c:v>
                </c:pt>
                <c:pt idx="9">
                  <c:v>26.596247247703783</c:v>
                </c:pt>
                <c:pt idx="10">
                  <c:v>26.980545579573587</c:v>
                </c:pt>
                <c:pt idx="11">
                  <c:v>27.134698490686311</c:v>
                </c:pt>
                <c:pt idx="12">
                  <c:v>27.309814841656937</c:v>
                </c:pt>
                <c:pt idx="13">
                  <c:v>28.009673231223882</c:v>
                </c:pt>
                <c:pt idx="14">
                  <c:v>26.973973913032918</c:v>
                </c:pt>
                <c:pt idx="15">
                  <c:v>28.301526340655496</c:v>
                </c:pt>
                <c:pt idx="16">
                  <c:v>28.856348399817715</c:v>
                </c:pt>
                <c:pt idx="17">
                  <c:v>29.06104370915142</c:v>
                </c:pt>
                <c:pt idx="18">
                  <c:v>28.991091753692</c:v>
                </c:pt>
                <c:pt idx="19">
                  <c:v>29.152522914332305</c:v>
                </c:pt>
                <c:pt idx="20">
                  <c:v>29.2929794970606</c:v>
                </c:pt>
                <c:pt idx="21">
                  <c:v>29.554191918719567</c:v>
                </c:pt>
                <c:pt idx="22">
                  <c:v>29.654793731152562</c:v>
                </c:pt>
                <c:pt idx="23">
                  <c:v>31.322372347060774</c:v>
                </c:pt>
                <c:pt idx="24">
                  <c:v>31.198910712258613</c:v>
                </c:pt>
                <c:pt idx="25">
                  <c:v>33.366746817478067</c:v>
                </c:pt>
                <c:pt idx="26">
                  <c:v>34.296695536004243</c:v>
                </c:pt>
                <c:pt idx="27">
                  <c:v>34.218032703703024</c:v>
                </c:pt>
                <c:pt idx="28">
                  <c:v>31.317395972601584</c:v>
                </c:pt>
                <c:pt idx="29">
                  <c:v>31.418240812787655</c:v>
                </c:pt>
                <c:pt idx="30">
                  <c:v>31.727674656813075</c:v>
                </c:pt>
                <c:pt idx="31">
                  <c:v>32.011585978570402</c:v>
                </c:pt>
                <c:pt idx="32">
                  <c:v>32.234035894104366</c:v>
                </c:pt>
                <c:pt idx="33">
                  <c:v>32.316153593844547</c:v>
                </c:pt>
                <c:pt idx="34">
                  <c:v>32.114192202066484</c:v>
                </c:pt>
                <c:pt idx="35">
                  <c:v>31.93822050114774</c:v>
                </c:pt>
                <c:pt idx="36">
                  <c:v>32.385313210330203</c:v>
                </c:pt>
                <c:pt idx="37">
                  <c:v>35.400675987735518</c:v>
                </c:pt>
                <c:pt idx="38">
                  <c:v>29.769820296547238</c:v>
                </c:pt>
                <c:pt idx="39">
                  <c:v>32.469602859276776</c:v>
                </c:pt>
                <c:pt idx="40">
                  <c:v>32.360078065424887</c:v>
                </c:pt>
                <c:pt idx="41">
                  <c:v>31.690097591392671</c:v>
                </c:pt>
                <c:pt idx="42">
                  <c:v>31.624815411644519</c:v>
                </c:pt>
                <c:pt idx="43">
                  <c:v>31.953069997985089</c:v>
                </c:pt>
                <c:pt idx="44">
                  <c:v>31.469668063439684</c:v>
                </c:pt>
                <c:pt idx="45">
                  <c:v>31.239612523774852</c:v>
                </c:pt>
                <c:pt idx="46">
                  <c:v>31.000561143632915</c:v>
                </c:pt>
                <c:pt idx="47">
                  <c:v>29.629729313269497</c:v>
                </c:pt>
                <c:pt idx="48">
                  <c:v>30.695204473922235</c:v>
                </c:pt>
                <c:pt idx="49">
                  <c:v>30.392515457409623</c:v>
                </c:pt>
                <c:pt idx="50">
                  <c:v>32.994853427704726</c:v>
                </c:pt>
                <c:pt idx="51">
                  <c:v>31.100646219500732</c:v>
                </c:pt>
                <c:pt idx="52">
                  <c:v>31.233004150812921</c:v>
                </c:pt>
                <c:pt idx="53">
                  <c:v>30.168466648010565</c:v>
                </c:pt>
                <c:pt idx="54">
                  <c:v>29.240155026840018</c:v>
                </c:pt>
                <c:pt idx="55">
                  <c:v>28.531748487166627</c:v>
                </c:pt>
                <c:pt idx="56">
                  <c:v>28.122560382024858</c:v>
                </c:pt>
                <c:pt idx="57">
                  <c:v>27.656066575562722</c:v>
                </c:pt>
                <c:pt idx="58">
                  <c:v>27.751248506040358</c:v>
                </c:pt>
                <c:pt idx="59">
                  <c:v>27.688396947733562</c:v>
                </c:pt>
                <c:pt idx="60">
                  <c:v>26.996214639713294</c:v>
                </c:pt>
                <c:pt idx="61">
                  <c:v>27.032164289168595</c:v>
                </c:pt>
                <c:pt idx="62">
                  <c:v>28.244717112478018</c:v>
                </c:pt>
                <c:pt idx="63">
                  <c:v>27.301824614783197</c:v>
                </c:pt>
                <c:pt idx="64">
                  <c:v>26.807793960987023</c:v>
                </c:pt>
                <c:pt idx="65">
                  <c:v>26.618970904414962</c:v>
                </c:pt>
                <c:pt idx="66">
                  <c:v>26.334374074969897</c:v>
                </c:pt>
                <c:pt idx="67">
                  <c:v>26.339313281270154</c:v>
                </c:pt>
                <c:pt idx="68">
                  <c:v>26.18240730779187</c:v>
                </c:pt>
                <c:pt idx="69">
                  <c:v>26.206293739425533</c:v>
                </c:pt>
                <c:pt idx="70">
                  <c:v>25.894137106349927</c:v>
                </c:pt>
                <c:pt idx="71">
                  <c:v>25.115766623432034</c:v>
                </c:pt>
                <c:pt idx="72">
                  <c:v>24.975349673934094</c:v>
                </c:pt>
                <c:pt idx="73">
                  <c:v>26.010021913106627</c:v>
                </c:pt>
                <c:pt idx="74">
                  <c:v>27.322649429159458</c:v>
                </c:pt>
                <c:pt idx="75">
                  <c:v>25.056125286465303</c:v>
                </c:pt>
                <c:pt idx="76">
                  <c:v>25.944590659680177</c:v>
                </c:pt>
                <c:pt idx="77">
                  <c:v>26.708275183643504</c:v>
                </c:pt>
                <c:pt idx="78">
                  <c:v>27.322203316619497</c:v>
                </c:pt>
                <c:pt idx="79">
                  <c:v>27.093468408684302</c:v>
                </c:pt>
                <c:pt idx="80">
                  <c:v>27.122950563771184</c:v>
                </c:pt>
                <c:pt idx="81">
                  <c:v>27.191760056666777</c:v>
                </c:pt>
                <c:pt idx="82">
                  <c:v>27.38001435948518</c:v>
                </c:pt>
                <c:pt idx="83">
                  <c:v>27.659826538346277</c:v>
                </c:pt>
                <c:pt idx="84">
                  <c:v>24.76124773040257</c:v>
                </c:pt>
                <c:pt idx="85">
                  <c:v>25.448511366801934</c:v>
                </c:pt>
                <c:pt idx="86">
                  <c:v>29.555447631272205</c:v>
                </c:pt>
                <c:pt idx="87">
                  <c:v>25.978663324185305</c:v>
                </c:pt>
                <c:pt idx="88">
                  <c:v>26.216508351926596</c:v>
                </c:pt>
                <c:pt idx="89">
                  <c:v>26.309012421358432</c:v>
                </c:pt>
                <c:pt idx="90">
                  <c:v>26.54745910584036</c:v>
                </c:pt>
                <c:pt idx="91">
                  <c:v>26.802337180430456</c:v>
                </c:pt>
                <c:pt idx="92">
                  <c:v>26.935851681406611</c:v>
                </c:pt>
                <c:pt idx="93">
                  <c:v>26.898546674580242</c:v>
                </c:pt>
                <c:pt idx="94">
                  <c:v>26.997522829851043</c:v>
                </c:pt>
                <c:pt idx="95">
                  <c:v>27.520753883623609</c:v>
                </c:pt>
                <c:pt idx="96">
                  <c:v>27.508235724680244</c:v>
                </c:pt>
                <c:pt idx="97">
                  <c:v>27.691205468456811</c:v>
                </c:pt>
                <c:pt idx="98">
                  <c:v>27.75488807101226</c:v>
                </c:pt>
                <c:pt idx="99">
                  <c:v>29.377196182151316</c:v>
                </c:pt>
                <c:pt idx="100">
                  <c:v>28.422788001580439</c:v>
                </c:pt>
                <c:pt idx="101">
                  <c:v>28.393328304281052</c:v>
                </c:pt>
                <c:pt idx="102">
                  <c:v>26.345161874296423</c:v>
                </c:pt>
                <c:pt idx="103">
                  <c:v>26.754415687720904</c:v>
                </c:pt>
                <c:pt idx="104">
                  <c:v>27.250522446541119</c:v>
                </c:pt>
                <c:pt idx="105">
                  <c:v>27.602829858604728</c:v>
                </c:pt>
                <c:pt idx="106">
                  <c:v>27.918759619378857</c:v>
                </c:pt>
                <c:pt idx="107">
                  <c:v>27.699521906988291</c:v>
                </c:pt>
                <c:pt idx="108">
                  <c:v>27.847121357831721</c:v>
                </c:pt>
                <c:pt idx="109">
                  <c:v>27.52651224687315</c:v>
                </c:pt>
                <c:pt idx="110">
                  <c:v>27.986694776307854</c:v>
                </c:pt>
                <c:pt idx="111">
                  <c:v>28.250675499387214</c:v>
                </c:pt>
                <c:pt idx="112">
                  <c:v>27.736008324745921</c:v>
                </c:pt>
                <c:pt idx="113">
                  <c:v>28.183061898665567</c:v>
                </c:pt>
                <c:pt idx="114">
                  <c:v>29.486009114282741</c:v>
                </c:pt>
                <c:pt idx="115">
                  <c:v>29.547502076956185</c:v>
                </c:pt>
                <c:pt idx="116">
                  <c:v>29.72714103975834</c:v>
                </c:pt>
                <c:pt idx="117">
                  <c:v>29.089990864373494</c:v>
                </c:pt>
                <c:pt idx="118">
                  <c:v>28.881211009933239</c:v>
                </c:pt>
                <c:pt idx="119">
                  <c:v>28.480103945291319</c:v>
                </c:pt>
                <c:pt idx="120">
                  <c:v>28.203373296584651</c:v>
                </c:pt>
                <c:pt idx="121">
                  <c:v>29.244597515938558</c:v>
                </c:pt>
                <c:pt idx="122">
                  <c:v>31.835569897167659</c:v>
                </c:pt>
                <c:pt idx="123">
                  <c:v>31.534491673464306</c:v>
                </c:pt>
                <c:pt idx="124">
                  <c:v>29.415719460879114</c:v>
                </c:pt>
                <c:pt idx="125">
                  <c:v>29.704241689620218</c:v>
                </c:pt>
                <c:pt idx="126">
                  <c:v>29.915143801175557</c:v>
                </c:pt>
                <c:pt idx="127">
                  <c:v>30.031813056794039</c:v>
                </c:pt>
                <c:pt idx="128">
                  <c:v>30.139563901456562</c:v>
                </c:pt>
                <c:pt idx="129">
                  <c:v>30.039688845975046</c:v>
                </c:pt>
                <c:pt idx="130">
                  <c:v>29.989432116237193</c:v>
                </c:pt>
                <c:pt idx="131">
                  <c:v>29.846512252347832</c:v>
                </c:pt>
                <c:pt idx="132">
                  <c:v>32.096882307016841</c:v>
                </c:pt>
                <c:pt idx="133">
                  <c:v>31.259961973192095</c:v>
                </c:pt>
                <c:pt idx="134">
                  <c:v>30.343812492509823</c:v>
                </c:pt>
                <c:pt idx="135">
                  <c:v>28.520319210316661</c:v>
                </c:pt>
                <c:pt idx="136">
                  <c:v>29.302568505089535</c:v>
                </c:pt>
                <c:pt idx="137">
                  <c:v>28.967607430543257</c:v>
                </c:pt>
                <c:pt idx="138">
                  <c:v>28.890573981730249</c:v>
                </c:pt>
                <c:pt idx="139">
                  <c:v>29.067610464553024</c:v>
                </c:pt>
                <c:pt idx="140">
                  <c:v>27.903884911142704</c:v>
                </c:pt>
                <c:pt idx="141">
                  <c:v>27.653185308250993</c:v>
                </c:pt>
                <c:pt idx="142">
                  <c:v>26.731040973145756</c:v>
                </c:pt>
                <c:pt idx="143">
                  <c:v>26.481847682720186</c:v>
                </c:pt>
                <c:pt idx="144">
                  <c:v>26.605346522841831</c:v>
                </c:pt>
                <c:pt idx="145">
                  <c:v>26.715571601150941</c:v>
                </c:pt>
                <c:pt idx="146">
                  <c:v>27.046957439652275</c:v>
                </c:pt>
                <c:pt idx="147">
                  <c:v>25.939906923421141</c:v>
                </c:pt>
                <c:pt idx="148">
                  <c:v>27.331911506048204</c:v>
                </c:pt>
                <c:pt idx="149">
                  <c:v>27.544118203281982</c:v>
                </c:pt>
                <c:pt idx="150">
                  <c:v>25.849056070495941</c:v>
                </c:pt>
                <c:pt idx="151">
                  <c:v>25.94164574863732</c:v>
                </c:pt>
                <c:pt idx="152">
                  <c:v>25.494931354761334</c:v>
                </c:pt>
                <c:pt idx="153">
                  <c:v>25.483070930630809</c:v>
                </c:pt>
                <c:pt idx="154">
                  <c:v>25.377121236510494</c:v>
                </c:pt>
                <c:pt idx="155">
                  <c:v>26.103383982914607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0A-1540-ABE4-D0494FBB6868}"/>
            </c:ext>
          </c:extLst>
        </c:ser>
        <c:ser>
          <c:idx val="7"/>
          <c:order val="1"/>
          <c:tx>
            <c:strRef>
              <c:f>base!$I$1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0A-1540-ABE4-D0494FBB6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713312"/>
        <c:axId val="2089715312"/>
      </c:lineChart>
      <c:dateAx>
        <c:axId val="208971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19]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715312"/>
        <c:crosses val="autoZero"/>
        <c:auto val="1"/>
        <c:lblOffset val="100"/>
        <c:baseTimeUnit val="months"/>
        <c:majorUnit val="24"/>
        <c:majorTimeUnit val="months"/>
      </c:dateAx>
      <c:valAx>
        <c:axId val="208971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7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base!$F$1</c:f>
              <c:strCache>
                <c:ptCount val="1"/>
                <c:pt idx="0">
                  <c:v>cd_con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base!$F$2:$F$157</c:f>
              <c:numCache>
                <c:formatCode>General</c:formatCode>
                <c:ptCount val="156"/>
                <c:pt idx="0">
                  <c:v>11.109804417204359</c:v>
                </c:pt>
                <c:pt idx="1">
                  <c:v>10.666847675694283</c:v>
                </c:pt>
                <c:pt idx="2">
                  <c:v>10.756877200665807</c:v>
                </c:pt>
                <c:pt idx="3">
                  <c:v>10.73371551860113</c:v>
                </c:pt>
                <c:pt idx="4">
                  <c:v>10.490620577607023</c:v>
                </c:pt>
                <c:pt idx="5">
                  <c:v>10.813621371943615</c:v>
                </c:pt>
                <c:pt idx="6">
                  <c:v>11.131235027695514</c:v>
                </c:pt>
                <c:pt idx="7">
                  <c:v>11.139728743094841</c:v>
                </c:pt>
                <c:pt idx="8">
                  <c:v>11.029188587287791</c:v>
                </c:pt>
                <c:pt idx="9">
                  <c:v>11.19767597688119</c:v>
                </c:pt>
                <c:pt idx="10">
                  <c:v>11.22657777333036</c:v>
                </c:pt>
                <c:pt idx="11">
                  <c:v>11.168027424287278</c:v>
                </c:pt>
                <c:pt idx="12">
                  <c:v>11.085433376419308</c:v>
                </c:pt>
                <c:pt idx="13">
                  <c:v>10.867984718888836</c:v>
                </c:pt>
                <c:pt idx="14">
                  <c:v>11.101172242091268</c:v>
                </c:pt>
                <c:pt idx="15">
                  <c:v>11.341773732438707</c:v>
                </c:pt>
                <c:pt idx="16">
                  <c:v>11.434852967369421</c:v>
                </c:pt>
                <c:pt idx="17">
                  <c:v>11.63657555835327</c:v>
                </c:pt>
                <c:pt idx="18">
                  <c:v>12.143586050225137</c:v>
                </c:pt>
                <c:pt idx="19">
                  <c:v>11.961709003620687</c:v>
                </c:pt>
                <c:pt idx="20">
                  <c:v>11.66430747996376</c:v>
                </c:pt>
                <c:pt idx="21">
                  <c:v>12.046877420974145</c:v>
                </c:pt>
                <c:pt idx="22">
                  <c:v>11.787648627356184</c:v>
                </c:pt>
                <c:pt idx="23">
                  <c:v>12.139428653452947</c:v>
                </c:pt>
                <c:pt idx="24">
                  <c:v>12.023638956530606</c:v>
                </c:pt>
                <c:pt idx="25">
                  <c:v>12.310391062871197</c:v>
                </c:pt>
                <c:pt idx="26">
                  <c:v>11.842488960399514</c:v>
                </c:pt>
                <c:pt idx="27">
                  <c:v>12.841538245706959</c:v>
                </c:pt>
                <c:pt idx="28">
                  <c:v>12.365645767973151</c:v>
                </c:pt>
                <c:pt idx="29">
                  <c:v>12.210538301402105</c:v>
                </c:pt>
                <c:pt idx="30">
                  <c:v>12.278645265856937</c:v>
                </c:pt>
                <c:pt idx="31">
                  <c:v>12.118049729670631</c:v>
                </c:pt>
                <c:pt idx="32">
                  <c:v>12.473249365254148</c:v>
                </c:pt>
                <c:pt idx="33">
                  <c:v>12.179793529998463</c:v>
                </c:pt>
                <c:pt idx="34">
                  <c:v>12.871150562725092</c:v>
                </c:pt>
                <c:pt idx="35">
                  <c:v>12.418338653111027</c:v>
                </c:pt>
                <c:pt idx="36">
                  <c:v>13.155990649453644</c:v>
                </c:pt>
                <c:pt idx="37">
                  <c:v>13.339945534696875</c:v>
                </c:pt>
                <c:pt idx="38">
                  <c:v>13.593234929569824</c:v>
                </c:pt>
                <c:pt idx="39">
                  <c:v>13.959969567839376</c:v>
                </c:pt>
                <c:pt idx="40">
                  <c:v>14.501755385575001</c:v>
                </c:pt>
                <c:pt idx="41">
                  <c:v>14.087557692328966</c:v>
                </c:pt>
                <c:pt idx="42">
                  <c:v>13.954705763564446</c:v>
                </c:pt>
                <c:pt idx="43">
                  <c:v>14.104199571943711</c:v>
                </c:pt>
                <c:pt idx="44">
                  <c:v>14.248766992470099</c:v>
                </c:pt>
                <c:pt idx="45">
                  <c:v>13.921843420199021</c:v>
                </c:pt>
                <c:pt idx="46">
                  <c:v>14.336199655723783</c:v>
                </c:pt>
                <c:pt idx="47">
                  <c:v>14.219354787985555</c:v>
                </c:pt>
                <c:pt idx="48">
                  <c:v>15.913167258080303</c:v>
                </c:pt>
                <c:pt idx="49">
                  <c:v>16.558477280364304</c:v>
                </c:pt>
                <c:pt idx="50">
                  <c:v>16.565613193239358</c:v>
                </c:pt>
                <c:pt idx="51">
                  <c:v>16.656375871443526</c:v>
                </c:pt>
                <c:pt idx="52">
                  <c:v>17.72900016830949</c:v>
                </c:pt>
                <c:pt idx="53">
                  <c:v>18.433736204252352</c:v>
                </c:pt>
                <c:pt idx="54">
                  <c:v>17.872076668165089</c:v>
                </c:pt>
                <c:pt idx="55">
                  <c:v>18.130993283961189</c:v>
                </c:pt>
                <c:pt idx="56">
                  <c:v>18.195837553571398</c:v>
                </c:pt>
                <c:pt idx="57">
                  <c:v>17.684436488292171</c:v>
                </c:pt>
                <c:pt idx="58">
                  <c:v>17.290474880351798</c:v>
                </c:pt>
                <c:pt idx="59">
                  <c:v>18.052733489403877</c:v>
                </c:pt>
                <c:pt idx="60">
                  <c:v>17.4974814672197</c:v>
                </c:pt>
                <c:pt idx="61">
                  <c:v>16.524691876868122</c:v>
                </c:pt>
                <c:pt idx="62">
                  <c:v>16.519819881970001</c:v>
                </c:pt>
                <c:pt idx="63">
                  <c:v>15.76963385429684</c:v>
                </c:pt>
                <c:pt idx="64">
                  <c:v>15.222154154455705</c:v>
                </c:pt>
                <c:pt idx="65">
                  <c:v>15.256345451362581</c:v>
                </c:pt>
                <c:pt idx="66">
                  <c:v>14.952854790733934</c:v>
                </c:pt>
                <c:pt idx="67">
                  <c:v>14.992763915001044</c:v>
                </c:pt>
                <c:pt idx="68">
                  <c:v>14.92682254833753</c:v>
                </c:pt>
                <c:pt idx="69">
                  <c:v>15.243484086499448</c:v>
                </c:pt>
                <c:pt idx="70">
                  <c:v>14.907655390370676</c:v>
                </c:pt>
                <c:pt idx="71">
                  <c:v>14.481097900078115</c:v>
                </c:pt>
                <c:pt idx="72">
                  <c:v>14.674344497260025</c:v>
                </c:pt>
                <c:pt idx="73">
                  <c:v>14.879589053754579</c:v>
                </c:pt>
                <c:pt idx="74">
                  <c:v>13.13711274023906</c:v>
                </c:pt>
                <c:pt idx="75">
                  <c:v>12.355521405872057</c:v>
                </c:pt>
                <c:pt idx="76">
                  <c:v>12.992408220490967</c:v>
                </c:pt>
                <c:pt idx="77">
                  <c:v>12.882628143430644</c:v>
                </c:pt>
                <c:pt idx="78">
                  <c:v>13.562156386181712</c:v>
                </c:pt>
                <c:pt idx="79">
                  <c:v>12.909148932042706</c:v>
                </c:pt>
                <c:pt idx="80">
                  <c:v>13.539609475006714</c:v>
                </c:pt>
                <c:pt idx="81">
                  <c:v>13.322404668736837</c:v>
                </c:pt>
                <c:pt idx="82">
                  <c:v>13.096872398850936</c:v>
                </c:pt>
                <c:pt idx="83">
                  <c:v>13.357701508846297</c:v>
                </c:pt>
                <c:pt idx="84">
                  <c:v>12.271130312904768</c:v>
                </c:pt>
                <c:pt idx="85">
                  <c:v>12.170666558867813</c:v>
                </c:pt>
                <c:pt idx="86">
                  <c:v>12.407268321631271</c:v>
                </c:pt>
                <c:pt idx="87">
                  <c:v>11.002577683702009</c:v>
                </c:pt>
                <c:pt idx="88">
                  <c:v>11.241778527119184</c:v>
                </c:pt>
                <c:pt idx="89">
                  <c:v>9.3396065454590662</c:v>
                </c:pt>
                <c:pt idx="90">
                  <c:v>10.6263314390368</c:v>
                </c:pt>
                <c:pt idx="91">
                  <c:v>10.758527300976928</c:v>
                </c:pt>
                <c:pt idx="92">
                  <c:v>10.275035662937402</c:v>
                </c:pt>
                <c:pt idx="93">
                  <c:v>10.519781029824079</c:v>
                </c:pt>
                <c:pt idx="94">
                  <c:v>10.528996176578653</c:v>
                </c:pt>
                <c:pt idx="95">
                  <c:v>10.361835820937477</c:v>
                </c:pt>
                <c:pt idx="96">
                  <c:v>10.523962015576478</c:v>
                </c:pt>
                <c:pt idx="97">
                  <c:v>10.437961250168222</c:v>
                </c:pt>
                <c:pt idx="98">
                  <c:v>10.662893457012881</c:v>
                </c:pt>
                <c:pt idx="99">
                  <c:v>10.411511521635033</c:v>
                </c:pt>
                <c:pt idx="100">
                  <c:v>10.083099910657889</c:v>
                </c:pt>
                <c:pt idx="101">
                  <c:v>9.9988937396467623</c:v>
                </c:pt>
                <c:pt idx="102">
                  <c:v>8.0818331430050403</c:v>
                </c:pt>
                <c:pt idx="103">
                  <c:v>7.9089976258765633</c:v>
                </c:pt>
                <c:pt idx="104">
                  <c:v>7.6465100645804451</c:v>
                </c:pt>
                <c:pt idx="105">
                  <c:v>7.666415011814915</c:v>
                </c:pt>
                <c:pt idx="106">
                  <c:v>7.617033321894076</c:v>
                </c:pt>
                <c:pt idx="107">
                  <c:v>7.7181290523692923</c:v>
                </c:pt>
                <c:pt idx="108">
                  <c:v>7.885422680071172</c:v>
                </c:pt>
                <c:pt idx="109">
                  <c:v>7.8427991394538257</c:v>
                </c:pt>
                <c:pt idx="110">
                  <c:v>7.8790786731524971</c:v>
                </c:pt>
                <c:pt idx="111">
                  <c:v>8.3115440916913474</c:v>
                </c:pt>
                <c:pt idx="112">
                  <c:v>8.2102953103161251</c:v>
                </c:pt>
                <c:pt idx="113">
                  <c:v>8.1116734012609886</c:v>
                </c:pt>
                <c:pt idx="114">
                  <c:v>7.6930924328407269</c:v>
                </c:pt>
                <c:pt idx="115">
                  <c:v>7.6621487668015407</c:v>
                </c:pt>
                <c:pt idx="116">
                  <c:v>8.2742214199703543</c:v>
                </c:pt>
                <c:pt idx="117">
                  <c:v>7.9186118211843102</c:v>
                </c:pt>
                <c:pt idx="118">
                  <c:v>7.8609365725346088</c:v>
                </c:pt>
                <c:pt idx="119">
                  <c:v>7.862148321260868</c:v>
                </c:pt>
                <c:pt idx="120">
                  <c:v>7.9059079120280735</c:v>
                </c:pt>
                <c:pt idx="121">
                  <c:v>7.8081823770935337</c:v>
                </c:pt>
                <c:pt idx="122">
                  <c:v>7.9441354468123659</c:v>
                </c:pt>
                <c:pt idx="123">
                  <c:v>8.3594116939466119</c:v>
                </c:pt>
                <c:pt idx="124">
                  <c:v>8.4210075148838435</c:v>
                </c:pt>
                <c:pt idx="125">
                  <c:v>8.2456337720728907</c:v>
                </c:pt>
                <c:pt idx="126">
                  <c:v>8.5812529924614935</c:v>
                </c:pt>
                <c:pt idx="127">
                  <c:v>8.5487566961882102</c:v>
                </c:pt>
                <c:pt idx="128">
                  <c:v>8.8002179408132601</c:v>
                </c:pt>
                <c:pt idx="129">
                  <c:v>8.8207317907341611</c:v>
                </c:pt>
                <c:pt idx="130">
                  <c:v>8.8180383022614262</c:v>
                </c:pt>
                <c:pt idx="131">
                  <c:v>9.3140590918537267</c:v>
                </c:pt>
                <c:pt idx="132">
                  <c:v>9.3944870483450771</c:v>
                </c:pt>
                <c:pt idx="133">
                  <c:v>9.6443443347368216</c:v>
                </c:pt>
                <c:pt idx="134">
                  <c:v>9.9836202738181221</c:v>
                </c:pt>
                <c:pt idx="135">
                  <c:v>9.8808468439241626</c:v>
                </c:pt>
                <c:pt idx="136">
                  <c:v>10.003307443853959</c:v>
                </c:pt>
                <c:pt idx="137">
                  <c:v>10.559641880741699</c:v>
                </c:pt>
                <c:pt idx="138">
                  <c:v>10.73968530870502</c:v>
                </c:pt>
                <c:pt idx="139">
                  <c:v>11.583955310811568</c:v>
                </c:pt>
                <c:pt idx="140">
                  <c:v>11.053008936076221</c:v>
                </c:pt>
                <c:pt idx="141">
                  <c:v>11.426044652622476</c:v>
                </c:pt>
                <c:pt idx="142">
                  <c:v>11.118497934376009</c:v>
                </c:pt>
                <c:pt idx="143">
                  <c:v>10.759578521569265</c:v>
                </c:pt>
                <c:pt idx="144">
                  <c:v>10.97095535868208</c:v>
                </c:pt>
                <c:pt idx="145">
                  <c:v>11.497497572430253</c:v>
                </c:pt>
                <c:pt idx="146">
                  <c:v>11.106479303111282</c:v>
                </c:pt>
                <c:pt idx="147">
                  <c:v>11.31613374896693</c:v>
                </c:pt>
                <c:pt idx="148">
                  <c:v>11.379289245993212</c:v>
                </c:pt>
                <c:pt idx="149">
                  <c:v>11.449914253150599</c:v>
                </c:pt>
                <c:pt idx="150">
                  <c:v>10.462036219280874</c:v>
                </c:pt>
                <c:pt idx="151">
                  <c:v>10.734119985289221</c:v>
                </c:pt>
                <c:pt idx="152">
                  <c:v>10.571526209907676</c:v>
                </c:pt>
                <c:pt idx="153">
                  <c:v>10.631933482675665</c:v>
                </c:pt>
                <c:pt idx="154">
                  <c:v>11.059626178911863</c:v>
                </c:pt>
                <c:pt idx="155">
                  <c:v>11.296724067642572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3C-ED45-8EBF-E0913DBDE98B}"/>
            </c:ext>
          </c:extLst>
        </c:ser>
        <c:ser>
          <c:idx val="7"/>
          <c:order val="1"/>
          <c:tx>
            <c:strRef>
              <c:f>base!$I$1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3C-ED45-8EBF-E0913DBDE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6588736"/>
        <c:axId val="1722858960"/>
      </c:lineChart>
      <c:dateAx>
        <c:axId val="170658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19]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2858960"/>
        <c:crosses val="autoZero"/>
        <c:auto val="1"/>
        <c:lblOffset val="100"/>
        <c:baseTimeUnit val="months"/>
        <c:majorUnit val="24"/>
        <c:majorTimeUnit val="months"/>
      </c:dateAx>
      <c:valAx>
        <c:axId val="17228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658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base!$G$1</c:f>
              <c:strCache>
                <c:ptCount val="1"/>
                <c:pt idx="0">
                  <c:v>cd_tr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base!$G$2:$G$157</c:f>
              <c:numCache>
                <c:formatCode>General</c:formatCode>
                <c:ptCount val="156"/>
                <c:pt idx="0">
                  <c:v>6.737238783155858</c:v>
                </c:pt>
                <c:pt idx="1">
                  <c:v>6.8940510102842465</c:v>
                </c:pt>
                <c:pt idx="2">
                  <c:v>6.9897671289178733</c:v>
                </c:pt>
                <c:pt idx="3">
                  <c:v>7.1221011397007743</c:v>
                </c:pt>
                <c:pt idx="4">
                  <c:v>7.4371421965131006</c:v>
                </c:pt>
                <c:pt idx="5">
                  <c:v>7.0252357604605677</c:v>
                </c:pt>
                <c:pt idx="6">
                  <c:v>7.0831759307321533</c:v>
                </c:pt>
                <c:pt idx="7">
                  <c:v>7.513110289953481</c:v>
                </c:pt>
                <c:pt idx="8">
                  <c:v>7.7334420420056924</c:v>
                </c:pt>
                <c:pt idx="9">
                  <c:v>8.0490986700249039</c:v>
                </c:pt>
                <c:pt idx="10">
                  <c:v>8.3155423798076615</c:v>
                </c:pt>
                <c:pt idx="11">
                  <c:v>8.7372522426398032</c:v>
                </c:pt>
                <c:pt idx="12">
                  <c:v>9.1522364165001413</c:v>
                </c:pt>
                <c:pt idx="13">
                  <c:v>9.6949807394577867</c:v>
                </c:pt>
                <c:pt idx="14">
                  <c:v>10.127221459078203</c:v>
                </c:pt>
                <c:pt idx="15">
                  <c:v>10.509021749298137</c:v>
                </c:pt>
                <c:pt idx="16">
                  <c:v>11.33929314338201</c:v>
                </c:pt>
                <c:pt idx="17">
                  <c:v>12.051454338002968</c:v>
                </c:pt>
                <c:pt idx="18">
                  <c:v>12.474089272730703</c:v>
                </c:pt>
                <c:pt idx="19">
                  <c:v>11.709638398255153</c:v>
                </c:pt>
                <c:pt idx="20">
                  <c:v>12.041704872017247</c:v>
                </c:pt>
                <c:pt idx="21">
                  <c:v>13.069092732993889</c:v>
                </c:pt>
                <c:pt idx="22">
                  <c:v>13.000919189933787</c:v>
                </c:pt>
                <c:pt idx="23">
                  <c:v>13.556574229266458</c:v>
                </c:pt>
                <c:pt idx="24">
                  <c:v>13.83054305539021</c:v>
                </c:pt>
                <c:pt idx="25">
                  <c:v>14.140109397124302</c:v>
                </c:pt>
                <c:pt idx="26">
                  <c:v>14.838684550880574</c:v>
                </c:pt>
                <c:pt idx="27">
                  <c:v>14.617095098190614</c:v>
                </c:pt>
                <c:pt idx="28">
                  <c:v>14.474752652112274</c:v>
                </c:pt>
                <c:pt idx="29">
                  <c:v>14.727087346425932</c:v>
                </c:pt>
                <c:pt idx="30">
                  <c:v>14.696216384605094</c:v>
                </c:pt>
                <c:pt idx="31">
                  <c:v>14.667078210707738</c:v>
                </c:pt>
                <c:pt idx="32">
                  <c:v>13.306822424302094</c:v>
                </c:pt>
                <c:pt idx="33">
                  <c:v>13.218172545574571</c:v>
                </c:pt>
                <c:pt idx="34">
                  <c:v>13.428809544372776</c:v>
                </c:pt>
                <c:pt idx="35">
                  <c:v>13.114531044536569</c:v>
                </c:pt>
                <c:pt idx="36">
                  <c:v>12.879452712902282</c:v>
                </c:pt>
                <c:pt idx="37">
                  <c:v>13.112605406030836</c:v>
                </c:pt>
                <c:pt idx="38">
                  <c:v>12.85468068976145</c:v>
                </c:pt>
                <c:pt idx="39">
                  <c:v>13.495248818862889</c:v>
                </c:pt>
                <c:pt idx="40">
                  <c:v>12.971781357787231</c:v>
                </c:pt>
                <c:pt idx="41">
                  <c:v>12.32386116971114</c:v>
                </c:pt>
                <c:pt idx="42">
                  <c:v>12.770971536801833</c:v>
                </c:pt>
                <c:pt idx="43">
                  <c:v>13.193223738706086</c:v>
                </c:pt>
                <c:pt idx="44">
                  <c:v>13.124256838871089</c:v>
                </c:pt>
                <c:pt idx="45">
                  <c:v>13.182919535789267</c:v>
                </c:pt>
                <c:pt idx="46">
                  <c:v>13.225257011460068</c:v>
                </c:pt>
                <c:pt idx="47">
                  <c:v>13.885596107750709</c:v>
                </c:pt>
                <c:pt idx="48">
                  <c:v>13.274923701745418</c:v>
                </c:pt>
                <c:pt idx="49">
                  <c:v>13.25415920332413</c:v>
                </c:pt>
                <c:pt idx="50">
                  <c:v>13.310064946432201</c:v>
                </c:pt>
                <c:pt idx="51">
                  <c:v>13.479399021208938</c:v>
                </c:pt>
                <c:pt idx="52">
                  <c:v>14.132533054917088</c:v>
                </c:pt>
                <c:pt idx="53">
                  <c:v>14.377530509806668</c:v>
                </c:pt>
                <c:pt idx="54">
                  <c:v>13.792166210426405</c:v>
                </c:pt>
                <c:pt idx="55">
                  <c:v>13.860447446410102</c:v>
                </c:pt>
                <c:pt idx="56">
                  <c:v>13.661644447943846</c:v>
                </c:pt>
                <c:pt idx="57">
                  <c:v>13.350194594600216</c:v>
                </c:pt>
                <c:pt idx="58">
                  <c:v>13.01692050185477</c:v>
                </c:pt>
                <c:pt idx="59">
                  <c:v>12.465705203228353</c:v>
                </c:pt>
                <c:pt idx="60">
                  <c:v>12.463703549356282</c:v>
                </c:pt>
                <c:pt idx="61">
                  <c:v>12.306527137412933</c:v>
                </c:pt>
                <c:pt idx="62">
                  <c:v>11.961044239586052</c:v>
                </c:pt>
                <c:pt idx="63">
                  <c:v>12.038368566587627</c:v>
                </c:pt>
                <c:pt idx="64">
                  <c:v>11.978806383290708</c:v>
                </c:pt>
                <c:pt idx="65">
                  <c:v>12.101182160309115</c:v>
                </c:pt>
                <c:pt idx="66">
                  <c:v>12.307045389620727</c:v>
                </c:pt>
                <c:pt idx="67">
                  <c:v>12.387994131359745</c:v>
                </c:pt>
                <c:pt idx="68">
                  <c:v>12.502913684281127</c:v>
                </c:pt>
                <c:pt idx="69">
                  <c:v>12.750243055048232</c:v>
                </c:pt>
                <c:pt idx="70">
                  <c:v>12.625791611744221</c:v>
                </c:pt>
                <c:pt idx="71">
                  <c:v>12.227338700495164</c:v>
                </c:pt>
                <c:pt idx="72">
                  <c:v>12.259284443470349</c:v>
                </c:pt>
                <c:pt idx="73">
                  <c:v>11.917220073769727</c:v>
                </c:pt>
                <c:pt idx="74">
                  <c:v>11.930418109696069</c:v>
                </c:pt>
                <c:pt idx="75">
                  <c:v>11.710706366729671</c:v>
                </c:pt>
                <c:pt idx="76">
                  <c:v>11.679862273475855</c:v>
                </c:pt>
                <c:pt idx="77">
                  <c:v>11.457446388593187</c:v>
                </c:pt>
                <c:pt idx="78">
                  <c:v>11.396408180117291</c:v>
                </c:pt>
                <c:pt idx="79">
                  <c:v>11.88819818997356</c:v>
                </c:pt>
                <c:pt idx="80">
                  <c:v>11.650582851882312</c:v>
                </c:pt>
                <c:pt idx="81">
                  <c:v>11.697688474605101</c:v>
                </c:pt>
                <c:pt idx="82">
                  <c:v>11.502632158806373</c:v>
                </c:pt>
                <c:pt idx="83">
                  <c:v>11.501557097922664</c:v>
                </c:pt>
                <c:pt idx="84">
                  <c:v>11.647282631294704</c:v>
                </c:pt>
                <c:pt idx="85">
                  <c:v>11.665387965113259</c:v>
                </c:pt>
                <c:pt idx="86">
                  <c:v>11.536092192515856</c:v>
                </c:pt>
                <c:pt idx="87">
                  <c:v>12.00756692013891</c:v>
                </c:pt>
                <c:pt idx="88">
                  <c:v>11.809601344261342</c:v>
                </c:pt>
                <c:pt idx="89">
                  <c:v>11.665817828445972</c:v>
                </c:pt>
                <c:pt idx="90">
                  <c:v>13.557734513493408</c:v>
                </c:pt>
                <c:pt idx="91">
                  <c:v>13.466517339298049</c:v>
                </c:pt>
                <c:pt idx="92">
                  <c:v>13.338090545565739</c:v>
                </c:pt>
                <c:pt idx="93">
                  <c:v>13.547621141344695</c:v>
                </c:pt>
                <c:pt idx="94">
                  <c:v>13.56655952660746</c:v>
                </c:pt>
                <c:pt idx="95">
                  <c:v>13.872100759056305</c:v>
                </c:pt>
                <c:pt idx="96">
                  <c:v>14.232017063505269</c:v>
                </c:pt>
                <c:pt idx="97">
                  <c:v>14.884414010405985</c:v>
                </c:pt>
                <c:pt idx="98">
                  <c:v>15.123123665645688</c:v>
                </c:pt>
                <c:pt idx="99">
                  <c:v>15.323294290101089</c:v>
                </c:pt>
                <c:pt idx="100">
                  <c:v>15.340688809477298</c:v>
                </c:pt>
                <c:pt idx="101">
                  <c:v>15.290911855610767</c:v>
                </c:pt>
                <c:pt idx="102">
                  <c:v>13.502280831646299</c:v>
                </c:pt>
                <c:pt idx="103">
                  <c:v>13.168039230765663</c:v>
                </c:pt>
                <c:pt idx="104">
                  <c:v>13.353959102201173</c:v>
                </c:pt>
                <c:pt idx="105">
                  <c:v>13.101366566970611</c:v>
                </c:pt>
                <c:pt idx="106">
                  <c:v>13.212427269220836</c:v>
                </c:pt>
                <c:pt idx="107">
                  <c:v>13.173517159058619</c:v>
                </c:pt>
                <c:pt idx="108">
                  <c:v>13.237045909444005</c:v>
                </c:pt>
                <c:pt idx="109">
                  <c:v>13.218164636462825</c:v>
                </c:pt>
                <c:pt idx="110">
                  <c:v>13.555922027476532</c:v>
                </c:pt>
                <c:pt idx="111">
                  <c:v>13.831563617440148</c:v>
                </c:pt>
                <c:pt idx="112">
                  <c:v>13.7673877357084</c:v>
                </c:pt>
                <c:pt idx="113">
                  <c:v>14.245121021049881</c:v>
                </c:pt>
                <c:pt idx="114">
                  <c:v>12.471106917057845</c:v>
                </c:pt>
                <c:pt idx="115">
                  <c:v>12.883710268780325</c:v>
                </c:pt>
                <c:pt idx="116">
                  <c:v>13.295083711928502</c:v>
                </c:pt>
                <c:pt idx="117">
                  <c:v>14.074110401724585</c:v>
                </c:pt>
                <c:pt idx="118">
                  <c:v>14.354934597958318</c:v>
                </c:pt>
                <c:pt idx="119">
                  <c:v>14.163558158048431</c:v>
                </c:pt>
                <c:pt idx="120">
                  <c:v>14.048772455925567</c:v>
                </c:pt>
                <c:pt idx="121">
                  <c:v>14.065202954721551</c:v>
                </c:pt>
                <c:pt idx="122">
                  <c:v>14.168486691177041</c:v>
                </c:pt>
                <c:pt idx="123">
                  <c:v>14.034517299019745</c:v>
                </c:pt>
                <c:pt idx="124">
                  <c:v>13.934220739782836</c:v>
                </c:pt>
                <c:pt idx="125">
                  <c:v>13.852859536553224</c:v>
                </c:pt>
                <c:pt idx="126">
                  <c:v>13.340023100229994</c:v>
                </c:pt>
                <c:pt idx="127">
                  <c:v>13.236955866689772</c:v>
                </c:pt>
                <c:pt idx="128">
                  <c:v>12.762408852452612</c:v>
                </c:pt>
                <c:pt idx="129">
                  <c:v>12.439272381902082</c:v>
                </c:pt>
                <c:pt idx="130">
                  <c:v>12.639352673052066</c:v>
                </c:pt>
                <c:pt idx="131">
                  <c:v>13.127298996941015</c:v>
                </c:pt>
                <c:pt idx="132">
                  <c:v>13.55768090956054</c:v>
                </c:pt>
                <c:pt idx="133">
                  <c:v>12.713769549690625</c:v>
                </c:pt>
                <c:pt idx="134">
                  <c:v>12.47019231256386</c:v>
                </c:pt>
                <c:pt idx="135">
                  <c:v>12.720567571665798</c:v>
                </c:pt>
                <c:pt idx="136">
                  <c:v>12.954543806383107</c:v>
                </c:pt>
                <c:pt idx="137">
                  <c:v>12.945517006062289</c:v>
                </c:pt>
                <c:pt idx="138">
                  <c:v>13.393148269334681</c:v>
                </c:pt>
                <c:pt idx="139">
                  <c:v>13.803455073933026</c:v>
                </c:pt>
                <c:pt idx="140">
                  <c:v>13.419519669680177</c:v>
                </c:pt>
                <c:pt idx="141">
                  <c:v>13.198041366002345</c:v>
                </c:pt>
                <c:pt idx="142">
                  <c:v>12.955332507546778</c:v>
                </c:pt>
                <c:pt idx="143">
                  <c:v>12.971299497331939</c:v>
                </c:pt>
                <c:pt idx="144">
                  <c:v>12.86013111292311</c:v>
                </c:pt>
                <c:pt idx="145">
                  <c:v>13.340751042796136</c:v>
                </c:pt>
                <c:pt idx="146">
                  <c:v>13.342632444671379</c:v>
                </c:pt>
                <c:pt idx="147">
                  <c:v>13.443045593182591</c:v>
                </c:pt>
                <c:pt idx="148">
                  <c:v>13.5276645658197</c:v>
                </c:pt>
                <c:pt idx="149">
                  <c:v>13.491525048194593</c:v>
                </c:pt>
                <c:pt idx="150">
                  <c:v>12.838974446018566</c:v>
                </c:pt>
                <c:pt idx="151">
                  <c:v>14.132461812061976</c:v>
                </c:pt>
                <c:pt idx="152">
                  <c:v>14.493919983979765</c:v>
                </c:pt>
                <c:pt idx="153">
                  <c:v>14.824296525697379</c:v>
                </c:pt>
                <c:pt idx="154">
                  <c:v>14.968402060440363</c:v>
                </c:pt>
                <c:pt idx="155">
                  <c:v>14.984422068672647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D4-8C4F-A906-F189801A225D}"/>
            </c:ext>
          </c:extLst>
        </c:ser>
        <c:ser>
          <c:idx val="7"/>
          <c:order val="1"/>
          <c:tx>
            <c:strRef>
              <c:f>base!$I$1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D4-8C4F-A906-F189801A2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553904"/>
        <c:axId val="2089517184"/>
      </c:lineChart>
      <c:dateAx>
        <c:axId val="208955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19]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517184"/>
        <c:crosses val="autoZero"/>
        <c:auto val="1"/>
        <c:lblOffset val="100"/>
        <c:baseTimeUnit val="months"/>
        <c:majorUnit val="24"/>
        <c:majorTimeUnit val="months"/>
      </c:dateAx>
      <c:valAx>
        <c:axId val="20895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55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sail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base!$H$1</c:f>
              <c:strCache>
                <c:ptCount val="1"/>
                <c:pt idx="0">
                  <c:v>cd_sail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base!$H$2:$H$157</c:f>
              <c:numCache>
                <c:formatCode>General</c:formatCode>
                <c:ptCount val="156"/>
                <c:pt idx="0">
                  <c:v>12.628386668992842</c:v>
                </c:pt>
                <c:pt idx="1">
                  <c:v>12.810237438090867</c:v>
                </c:pt>
                <c:pt idx="2">
                  <c:v>13.000874322059282</c:v>
                </c:pt>
                <c:pt idx="3">
                  <c:v>12.638808771297152</c:v>
                </c:pt>
                <c:pt idx="4">
                  <c:v>13.317548253479208</c:v>
                </c:pt>
                <c:pt idx="5">
                  <c:v>12.32480935413737</c:v>
                </c:pt>
                <c:pt idx="6">
                  <c:v>12.167302911868989</c:v>
                </c:pt>
                <c:pt idx="7">
                  <c:v>12.202376201753259</c:v>
                </c:pt>
                <c:pt idx="8">
                  <c:v>12.31607071149155</c:v>
                </c:pt>
                <c:pt idx="9">
                  <c:v>12.621690964886652</c:v>
                </c:pt>
                <c:pt idx="10">
                  <c:v>12.674575527133667</c:v>
                </c:pt>
                <c:pt idx="11">
                  <c:v>12.921399598158988</c:v>
                </c:pt>
                <c:pt idx="12">
                  <c:v>12.900567630095807</c:v>
                </c:pt>
                <c:pt idx="13">
                  <c:v>12.969419699438072</c:v>
                </c:pt>
                <c:pt idx="14">
                  <c:v>13.271041920874216</c:v>
                </c:pt>
                <c:pt idx="15">
                  <c:v>13.367979716991984</c:v>
                </c:pt>
                <c:pt idx="16">
                  <c:v>13.532633915099924</c:v>
                </c:pt>
                <c:pt idx="17">
                  <c:v>13.624953152446839</c:v>
                </c:pt>
                <c:pt idx="18">
                  <c:v>13.508281229240522</c:v>
                </c:pt>
                <c:pt idx="19">
                  <c:v>13.735496929905946</c:v>
                </c:pt>
                <c:pt idx="20">
                  <c:v>13.831430870244432</c:v>
                </c:pt>
                <c:pt idx="21">
                  <c:v>13.847914955173296</c:v>
                </c:pt>
                <c:pt idx="22">
                  <c:v>13.895000573865152</c:v>
                </c:pt>
                <c:pt idx="23">
                  <c:v>13.954171303730837</c:v>
                </c:pt>
                <c:pt idx="24">
                  <c:v>14.061664145444732</c:v>
                </c:pt>
                <c:pt idx="25">
                  <c:v>14.085986698691075</c:v>
                </c:pt>
                <c:pt idx="26">
                  <c:v>14.176952789887029</c:v>
                </c:pt>
                <c:pt idx="27">
                  <c:v>14.290722448872144</c:v>
                </c:pt>
                <c:pt idx="28">
                  <c:v>14.028522583032689</c:v>
                </c:pt>
                <c:pt idx="29">
                  <c:v>14.385665140527918</c:v>
                </c:pt>
                <c:pt idx="30">
                  <c:v>14.625008369240973</c:v>
                </c:pt>
                <c:pt idx="31">
                  <c:v>14.731503427678515</c:v>
                </c:pt>
                <c:pt idx="32">
                  <c:v>14.766579560784882</c:v>
                </c:pt>
                <c:pt idx="33">
                  <c:v>14.779566885582549</c:v>
                </c:pt>
                <c:pt idx="34">
                  <c:v>14.71094557274613</c:v>
                </c:pt>
                <c:pt idx="35">
                  <c:v>14.657698965037348</c:v>
                </c:pt>
                <c:pt idx="36">
                  <c:v>14.781946589775625</c:v>
                </c:pt>
                <c:pt idx="37">
                  <c:v>14.955599492518584</c:v>
                </c:pt>
                <c:pt idx="38">
                  <c:v>14.91578226134717</c:v>
                </c:pt>
                <c:pt idx="39">
                  <c:v>14.888121464141832</c:v>
                </c:pt>
                <c:pt idx="40">
                  <c:v>14.617300272676944</c:v>
                </c:pt>
                <c:pt idx="41">
                  <c:v>14.803343550071176</c:v>
                </c:pt>
                <c:pt idx="42">
                  <c:v>14.720261628053347</c:v>
                </c:pt>
                <c:pt idx="43">
                  <c:v>14.697495847834185</c:v>
                </c:pt>
                <c:pt idx="44">
                  <c:v>14.814952060458779</c:v>
                </c:pt>
                <c:pt idx="45">
                  <c:v>14.816067694877372</c:v>
                </c:pt>
                <c:pt idx="46">
                  <c:v>15.004260572790333</c:v>
                </c:pt>
                <c:pt idx="47">
                  <c:v>14.90761480648006</c:v>
                </c:pt>
                <c:pt idx="48">
                  <c:v>14.822287342136535</c:v>
                </c:pt>
                <c:pt idx="49">
                  <c:v>14.768472330256044</c:v>
                </c:pt>
                <c:pt idx="50">
                  <c:v>14.593755947334019</c:v>
                </c:pt>
                <c:pt idx="51">
                  <c:v>14.743311175734073</c:v>
                </c:pt>
                <c:pt idx="52">
                  <c:v>14.068706056125739</c:v>
                </c:pt>
                <c:pt idx="53">
                  <c:v>16.43787509747138</c:v>
                </c:pt>
                <c:pt idx="54">
                  <c:v>15.960227516992116</c:v>
                </c:pt>
                <c:pt idx="55">
                  <c:v>15.736888437046851</c:v>
                </c:pt>
                <c:pt idx="56">
                  <c:v>15.814956676562852</c:v>
                </c:pt>
                <c:pt idx="57">
                  <c:v>15.456427825354622</c:v>
                </c:pt>
                <c:pt idx="58">
                  <c:v>15.43236246637834</c:v>
                </c:pt>
                <c:pt idx="59">
                  <c:v>15.2320036712137</c:v>
                </c:pt>
                <c:pt idx="60">
                  <c:v>14.99306045217881</c:v>
                </c:pt>
                <c:pt idx="61">
                  <c:v>15.120504241959974</c:v>
                </c:pt>
                <c:pt idx="62">
                  <c:v>15.148689668469316</c:v>
                </c:pt>
                <c:pt idx="63">
                  <c:v>14.959614256346866</c:v>
                </c:pt>
                <c:pt idx="64">
                  <c:v>14.636447211467447</c:v>
                </c:pt>
                <c:pt idx="65">
                  <c:v>13.434860488908196</c:v>
                </c:pt>
                <c:pt idx="66">
                  <c:v>13.187082587624547</c:v>
                </c:pt>
                <c:pt idx="67">
                  <c:v>13.383655248921887</c:v>
                </c:pt>
                <c:pt idx="68">
                  <c:v>13.282954725201055</c:v>
                </c:pt>
                <c:pt idx="69">
                  <c:v>13.242621416408683</c:v>
                </c:pt>
                <c:pt idx="70">
                  <c:v>13.134227125761843</c:v>
                </c:pt>
                <c:pt idx="71">
                  <c:v>12.89732880907658</c:v>
                </c:pt>
                <c:pt idx="72">
                  <c:v>12.819471429794213</c:v>
                </c:pt>
                <c:pt idx="73">
                  <c:v>12.538258077661396</c:v>
                </c:pt>
                <c:pt idx="74">
                  <c:v>12.529445821541342</c:v>
                </c:pt>
                <c:pt idx="75">
                  <c:v>12.585604457910391</c:v>
                </c:pt>
                <c:pt idx="76">
                  <c:v>12.964489811189873</c:v>
                </c:pt>
                <c:pt idx="77">
                  <c:v>12.632934135898516</c:v>
                </c:pt>
                <c:pt idx="78">
                  <c:v>12.314116690911431</c:v>
                </c:pt>
                <c:pt idx="79">
                  <c:v>12.01648020682185</c:v>
                </c:pt>
                <c:pt idx="80">
                  <c:v>12.022081997044024</c:v>
                </c:pt>
                <c:pt idx="81">
                  <c:v>11.885548791304618</c:v>
                </c:pt>
                <c:pt idx="82">
                  <c:v>11.782739001780351</c:v>
                </c:pt>
                <c:pt idx="83">
                  <c:v>11.715663118492106</c:v>
                </c:pt>
                <c:pt idx="84">
                  <c:v>11.643089525612458</c:v>
                </c:pt>
                <c:pt idx="85">
                  <c:v>11.375696423584397</c:v>
                </c:pt>
                <c:pt idx="86">
                  <c:v>11.610989304563052</c:v>
                </c:pt>
                <c:pt idx="87">
                  <c:v>11.403908043494145</c:v>
                </c:pt>
                <c:pt idx="88">
                  <c:v>11.333008346552369</c:v>
                </c:pt>
                <c:pt idx="89">
                  <c:v>11.240869267364911</c:v>
                </c:pt>
                <c:pt idx="90">
                  <c:v>11.310812629256491</c:v>
                </c:pt>
                <c:pt idx="91">
                  <c:v>11.483163147372354</c:v>
                </c:pt>
                <c:pt idx="92">
                  <c:v>11.39823763702214</c:v>
                </c:pt>
                <c:pt idx="93">
                  <c:v>11.546145668223186</c:v>
                </c:pt>
                <c:pt idx="94">
                  <c:v>11.462110078443937</c:v>
                </c:pt>
                <c:pt idx="95">
                  <c:v>11.471132517763543</c:v>
                </c:pt>
                <c:pt idx="96">
                  <c:v>11.542312912378623</c:v>
                </c:pt>
                <c:pt idx="97">
                  <c:v>11.615734739260381</c:v>
                </c:pt>
                <c:pt idx="98">
                  <c:v>11.707278817500997</c:v>
                </c:pt>
                <c:pt idx="99">
                  <c:v>11.640215475012214</c:v>
                </c:pt>
                <c:pt idx="100">
                  <c:v>11.725238982172181</c:v>
                </c:pt>
                <c:pt idx="101">
                  <c:v>11.8008722010683</c:v>
                </c:pt>
                <c:pt idx="102">
                  <c:v>11.462670399656599</c:v>
                </c:pt>
                <c:pt idx="103">
                  <c:v>11.440900555753787</c:v>
                </c:pt>
                <c:pt idx="104">
                  <c:v>11.533594782537476</c:v>
                </c:pt>
                <c:pt idx="105">
                  <c:v>11.433074491133354</c:v>
                </c:pt>
                <c:pt idx="106">
                  <c:v>11.425138473913972</c:v>
                </c:pt>
                <c:pt idx="107">
                  <c:v>11.430018525883005</c:v>
                </c:pt>
                <c:pt idx="108">
                  <c:v>11.246154198790341</c:v>
                </c:pt>
                <c:pt idx="109">
                  <c:v>11.131668710923559</c:v>
                </c:pt>
                <c:pt idx="110">
                  <c:v>10.940267434504324</c:v>
                </c:pt>
                <c:pt idx="111">
                  <c:v>10.709721592023314</c:v>
                </c:pt>
                <c:pt idx="112">
                  <c:v>10.594805435334496</c:v>
                </c:pt>
                <c:pt idx="113">
                  <c:v>10.178078865951981</c:v>
                </c:pt>
                <c:pt idx="114">
                  <c:v>10.062821014385383</c:v>
                </c:pt>
                <c:pt idx="115">
                  <c:v>9.7259182398512909</c:v>
                </c:pt>
                <c:pt idx="116">
                  <c:v>13.605978216697169</c:v>
                </c:pt>
                <c:pt idx="117">
                  <c:v>12.791804618154984</c:v>
                </c:pt>
                <c:pt idx="118">
                  <c:v>10.980425605952986</c:v>
                </c:pt>
                <c:pt idx="119">
                  <c:v>10.147440896371796</c:v>
                </c:pt>
                <c:pt idx="120">
                  <c:v>10.002517998396058</c:v>
                </c:pt>
                <c:pt idx="121">
                  <c:v>9.8904974042244884</c:v>
                </c:pt>
                <c:pt idx="122">
                  <c:v>9.640089177367587</c:v>
                </c:pt>
                <c:pt idx="123">
                  <c:v>9.5160952866345703</c:v>
                </c:pt>
                <c:pt idx="124">
                  <c:v>9.8371409558049976</c:v>
                </c:pt>
                <c:pt idx="125">
                  <c:v>9.3913588560251213</c:v>
                </c:pt>
                <c:pt idx="126">
                  <c:v>9.2748370634489383</c:v>
                </c:pt>
                <c:pt idx="127">
                  <c:v>9.0700478159981355</c:v>
                </c:pt>
                <c:pt idx="128">
                  <c:v>8.9406917762241171</c:v>
                </c:pt>
                <c:pt idx="129">
                  <c:v>8.9290803397539857</c:v>
                </c:pt>
                <c:pt idx="130">
                  <c:v>9.1419839296291983</c:v>
                </c:pt>
                <c:pt idx="131">
                  <c:v>9.2688720663128645</c:v>
                </c:pt>
                <c:pt idx="132">
                  <c:v>9.3822045792727859</c:v>
                </c:pt>
                <c:pt idx="133">
                  <c:v>9.3293450286153714</c:v>
                </c:pt>
                <c:pt idx="134">
                  <c:v>9.4367481503278192</c:v>
                </c:pt>
                <c:pt idx="135">
                  <c:v>9.5620522150487783</c:v>
                </c:pt>
                <c:pt idx="136">
                  <c:v>9.584420197849937</c:v>
                </c:pt>
                <c:pt idx="137">
                  <c:v>9.745021165612691</c:v>
                </c:pt>
                <c:pt idx="138">
                  <c:v>9.9432901188637715</c:v>
                </c:pt>
                <c:pt idx="139">
                  <c:v>10.506817122083721</c:v>
                </c:pt>
                <c:pt idx="140">
                  <c:v>11.459464007022261</c:v>
                </c:pt>
                <c:pt idx="141">
                  <c:v>11.089157098177347</c:v>
                </c:pt>
                <c:pt idx="142">
                  <c:v>10.699935355089009</c:v>
                </c:pt>
                <c:pt idx="143">
                  <c:v>10.633215359083174</c:v>
                </c:pt>
                <c:pt idx="144">
                  <c:v>10.56362698886262</c:v>
                </c:pt>
                <c:pt idx="145">
                  <c:v>10.589701248445074</c:v>
                </c:pt>
                <c:pt idx="146">
                  <c:v>11.3267443239152</c:v>
                </c:pt>
                <c:pt idx="147">
                  <c:v>11.905745125809721</c:v>
                </c:pt>
                <c:pt idx="148">
                  <c:v>12.631133761330561</c:v>
                </c:pt>
                <c:pt idx="149">
                  <c:v>11.980707830555668</c:v>
                </c:pt>
                <c:pt idx="150">
                  <c:v>11.764691155914969</c:v>
                </c:pt>
                <c:pt idx="151">
                  <c:v>12.037422363723858</c:v>
                </c:pt>
                <c:pt idx="152">
                  <c:v>12.094706901648211</c:v>
                </c:pt>
                <c:pt idx="153">
                  <c:v>12.342631428317922</c:v>
                </c:pt>
                <c:pt idx="154">
                  <c:v>12.37904409843205</c:v>
                </c:pt>
                <c:pt idx="155">
                  <c:v>12.524556610299209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47-C046-A446-7A9F363578C7}"/>
            </c:ext>
          </c:extLst>
        </c:ser>
        <c:ser>
          <c:idx val="7"/>
          <c:order val="1"/>
          <c:tx>
            <c:strRef>
              <c:f>base!$I$1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47-C046-A446-7A9F3635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101472"/>
        <c:axId val="1595103744"/>
      </c:lineChart>
      <c:dateAx>
        <c:axId val="159510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19]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5103744"/>
        <c:crosses val="autoZero"/>
        <c:auto val="1"/>
        <c:lblOffset val="100"/>
        <c:baseTimeUnit val="months"/>
        <c:majorUnit val="24"/>
        <c:majorTimeUnit val="months"/>
      </c:dateAx>
      <c:valAx>
        <c:axId val="1595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510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base!$B$1</c:f>
              <c:strCache>
                <c:ptCount val="1"/>
                <c:pt idx="0">
                  <c:v>cd_min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base!$B$2:$B$157</c:f>
              <c:numCache>
                <c:formatCode>General</c:formatCode>
                <c:ptCount val="156"/>
                <c:pt idx="0">
                  <c:v>4.5444182708571308</c:v>
                </c:pt>
                <c:pt idx="1">
                  <c:v>4.4898215411372551</c:v>
                </c:pt>
                <c:pt idx="2">
                  <c:v>4.4556489309967642</c:v>
                </c:pt>
                <c:pt idx="3">
                  <c:v>4.8172784284121919</c:v>
                </c:pt>
                <c:pt idx="4">
                  <c:v>4.8970824325894373</c:v>
                </c:pt>
                <c:pt idx="5">
                  <c:v>4.8571622232021623</c:v>
                </c:pt>
                <c:pt idx="6">
                  <c:v>5.1577548953058994</c:v>
                </c:pt>
                <c:pt idx="7">
                  <c:v>5.0889287142922015</c:v>
                </c:pt>
                <c:pt idx="8">
                  <c:v>5.1764998130950763</c:v>
                </c:pt>
                <c:pt idx="9">
                  <c:v>5.7356914471124201</c:v>
                </c:pt>
                <c:pt idx="10">
                  <c:v>5.6633990335001183</c:v>
                </c:pt>
                <c:pt idx="11">
                  <c:v>5.5593813616653769</c:v>
                </c:pt>
                <c:pt idx="12">
                  <c:v>5.4817270123384745</c:v>
                </c:pt>
                <c:pt idx="13">
                  <c:v>5.6667450090361244</c:v>
                </c:pt>
                <c:pt idx="14">
                  <c:v>5.3644035542320525</c:v>
                </c:pt>
                <c:pt idx="15">
                  <c:v>5.7723602031900203</c:v>
                </c:pt>
                <c:pt idx="16">
                  <c:v>5.9692753381204691</c:v>
                </c:pt>
                <c:pt idx="17">
                  <c:v>5.7463000043154846</c:v>
                </c:pt>
                <c:pt idx="18">
                  <c:v>6.1456039628835706</c:v>
                </c:pt>
                <c:pt idx="19">
                  <c:v>6.2704708564904896</c:v>
                </c:pt>
                <c:pt idx="20">
                  <c:v>6.6674285896434444</c:v>
                </c:pt>
                <c:pt idx="21">
                  <c:v>7.4302021917172461</c:v>
                </c:pt>
                <c:pt idx="22">
                  <c:v>6.684561926687806</c:v>
                </c:pt>
                <c:pt idx="23">
                  <c:v>6.8049041469246587</c:v>
                </c:pt>
                <c:pt idx="24">
                  <c:v>7.1829962175458419</c:v>
                </c:pt>
                <c:pt idx="25">
                  <c:v>8.5821419739537745</c:v>
                </c:pt>
                <c:pt idx="26">
                  <c:v>8.8800441916678601</c:v>
                </c:pt>
                <c:pt idx="27">
                  <c:v>8.78785954066994</c:v>
                </c:pt>
                <c:pt idx="28">
                  <c:v>8.974895994147353</c:v>
                </c:pt>
                <c:pt idx="29">
                  <c:v>9.3350843634093152</c:v>
                </c:pt>
                <c:pt idx="30">
                  <c:v>9.1148870920322889</c:v>
                </c:pt>
                <c:pt idx="31">
                  <c:v>9.381661614468042</c:v>
                </c:pt>
                <c:pt idx="32">
                  <c:v>9.4011176049669576</c:v>
                </c:pt>
                <c:pt idx="33">
                  <c:v>9.2958304426426324</c:v>
                </c:pt>
                <c:pt idx="34">
                  <c:v>9.4682172887033271</c:v>
                </c:pt>
                <c:pt idx="35">
                  <c:v>9.5340233699463148</c:v>
                </c:pt>
                <c:pt idx="36">
                  <c:v>9.6183667947062315</c:v>
                </c:pt>
                <c:pt idx="37">
                  <c:v>9.475887038719593</c:v>
                </c:pt>
                <c:pt idx="38">
                  <c:v>9.5187082759402841</c:v>
                </c:pt>
                <c:pt idx="39">
                  <c:v>9.7064710974685138</c:v>
                </c:pt>
                <c:pt idx="40">
                  <c:v>9.6922994422114073</c:v>
                </c:pt>
                <c:pt idx="41">
                  <c:v>9.476972779998917</c:v>
                </c:pt>
                <c:pt idx="42">
                  <c:v>9.7134604755835543</c:v>
                </c:pt>
                <c:pt idx="43">
                  <c:v>9.7557448761851848</c:v>
                </c:pt>
                <c:pt idx="44">
                  <c:v>10.8103029118002</c:v>
                </c:pt>
                <c:pt idx="45">
                  <c:v>10.723975627504736</c:v>
                </c:pt>
                <c:pt idx="46">
                  <c:v>11.216087741918468</c:v>
                </c:pt>
                <c:pt idx="47">
                  <c:v>11.464789668723558</c:v>
                </c:pt>
                <c:pt idx="48">
                  <c:v>11.896877030226484</c:v>
                </c:pt>
                <c:pt idx="49">
                  <c:v>12.661294933667275</c:v>
                </c:pt>
                <c:pt idx="50">
                  <c:v>13.23829325511737</c:v>
                </c:pt>
                <c:pt idx="51">
                  <c:v>13.398137817875419</c:v>
                </c:pt>
                <c:pt idx="52">
                  <c:v>14.206954337498487</c:v>
                </c:pt>
                <c:pt idx="53">
                  <c:v>13.44079626425148</c:v>
                </c:pt>
                <c:pt idx="54">
                  <c:v>13.262592792186172</c:v>
                </c:pt>
                <c:pt idx="55">
                  <c:v>12.899846227658358</c:v>
                </c:pt>
                <c:pt idx="56">
                  <c:v>12.307682396968451</c:v>
                </c:pt>
                <c:pt idx="57">
                  <c:v>11.964796315324824</c:v>
                </c:pt>
                <c:pt idx="58">
                  <c:v>11.997399429477094</c:v>
                </c:pt>
                <c:pt idx="59">
                  <c:v>11.605851383403882</c:v>
                </c:pt>
                <c:pt idx="60">
                  <c:v>11.011061482504989</c:v>
                </c:pt>
                <c:pt idx="61">
                  <c:v>11.085488269319924</c:v>
                </c:pt>
                <c:pt idx="62">
                  <c:v>11.049380454616861</c:v>
                </c:pt>
                <c:pt idx="63">
                  <c:v>12.360601239196196</c:v>
                </c:pt>
                <c:pt idx="64">
                  <c:v>12.329463683681526</c:v>
                </c:pt>
                <c:pt idx="65">
                  <c:v>12.284102639637467</c:v>
                </c:pt>
                <c:pt idx="66">
                  <c:v>14.851833746562601</c:v>
                </c:pt>
                <c:pt idx="67">
                  <c:v>15.990799991404383</c:v>
                </c:pt>
                <c:pt idx="68">
                  <c:v>15.527796535458211</c:v>
                </c:pt>
                <c:pt idx="69">
                  <c:v>15.911923146958129</c:v>
                </c:pt>
                <c:pt idx="70">
                  <c:v>15.564092947021573</c:v>
                </c:pt>
                <c:pt idx="71">
                  <c:v>15.456040680163577</c:v>
                </c:pt>
                <c:pt idx="72">
                  <c:v>15.814445921725055</c:v>
                </c:pt>
                <c:pt idx="73">
                  <c:v>15.468448722930626</c:v>
                </c:pt>
                <c:pt idx="74">
                  <c:v>15.365488185671042</c:v>
                </c:pt>
                <c:pt idx="75">
                  <c:v>15.120791122491603</c:v>
                </c:pt>
                <c:pt idx="76">
                  <c:v>15.044236359975752</c:v>
                </c:pt>
                <c:pt idx="77">
                  <c:v>15.548608816591495</c:v>
                </c:pt>
                <c:pt idx="78">
                  <c:v>15.672647728150377</c:v>
                </c:pt>
                <c:pt idx="79">
                  <c:v>15.612378620427201</c:v>
                </c:pt>
                <c:pt idx="80">
                  <c:v>16.433799359432879</c:v>
                </c:pt>
                <c:pt idx="81">
                  <c:v>16.834408680746296</c:v>
                </c:pt>
                <c:pt idx="82">
                  <c:v>17.163191813097939</c:v>
                </c:pt>
                <c:pt idx="83">
                  <c:v>18.223855631768579</c:v>
                </c:pt>
                <c:pt idx="84">
                  <c:v>18.89711466643303</c:v>
                </c:pt>
                <c:pt idx="85">
                  <c:v>19.599625414893463</c:v>
                </c:pt>
                <c:pt idx="86">
                  <c:v>20.05553663907061</c:v>
                </c:pt>
                <c:pt idx="87">
                  <c:v>19.513923767420177</c:v>
                </c:pt>
                <c:pt idx="88">
                  <c:v>19.715827475993649</c:v>
                </c:pt>
                <c:pt idx="89">
                  <c:v>19.644414289853533</c:v>
                </c:pt>
                <c:pt idx="90">
                  <c:v>18.947325150372393</c:v>
                </c:pt>
                <c:pt idx="91">
                  <c:v>18.803313602026265</c:v>
                </c:pt>
                <c:pt idx="92">
                  <c:v>18.954043270293631</c:v>
                </c:pt>
                <c:pt idx="93">
                  <c:v>18.504464493566243</c:v>
                </c:pt>
                <c:pt idx="94">
                  <c:v>18.810892123810572</c:v>
                </c:pt>
                <c:pt idx="95">
                  <c:v>19.16086499806821</c:v>
                </c:pt>
                <c:pt idx="96">
                  <c:v>18.924760152065826</c:v>
                </c:pt>
                <c:pt idx="97">
                  <c:v>19.219890864441631</c:v>
                </c:pt>
                <c:pt idx="98">
                  <c:v>18.835320961196445</c:v>
                </c:pt>
                <c:pt idx="99">
                  <c:v>18.741358024690172</c:v>
                </c:pt>
                <c:pt idx="100">
                  <c:v>19.838587199493279</c:v>
                </c:pt>
                <c:pt idx="101">
                  <c:v>21.000635671914672</c:v>
                </c:pt>
                <c:pt idx="102">
                  <c:v>20.925838274061402</c:v>
                </c:pt>
                <c:pt idx="103">
                  <c:v>20.331879364989394</c:v>
                </c:pt>
                <c:pt idx="104">
                  <c:v>20.277608563239756</c:v>
                </c:pt>
                <c:pt idx="105">
                  <c:v>21.077246444164171</c:v>
                </c:pt>
                <c:pt idx="106">
                  <c:v>21.110001453677924</c:v>
                </c:pt>
                <c:pt idx="107">
                  <c:v>20.608827171963796</c:v>
                </c:pt>
                <c:pt idx="108">
                  <c:v>20.405145769437198</c:v>
                </c:pt>
                <c:pt idx="109">
                  <c:v>20.489787325435703</c:v>
                </c:pt>
                <c:pt idx="110">
                  <c:v>21.05540609898544</c:v>
                </c:pt>
                <c:pt idx="111">
                  <c:v>21.405048535122379</c:v>
                </c:pt>
                <c:pt idx="112">
                  <c:v>21.550338520973987</c:v>
                </c:pt>
                <c:pt idx="113">
                  <c:v>20.54125898605276</c:v>
                </c:pt>
                <c:pt idx="114">
                  <c:v>22.669861417950855</c:v>
                </c:pt>
                <c:pt idx="115">
                  <c:v>23.149426474829635</c:v>
                </c:pt>
                <c:pt idx="116">
                  <c:v>23.2523264775865</c:v>
                </c:pt>
                <c:pt idx="117">
                  <c:v>25.418439252190836</c:v>
                </c:pt>
                <c:pt idx="118">
                  <c:v>25.327684529274567</c:v>
                </c:pt>
                <c:pt idx="119">
                  <c:v>24.509804187264159</c:v>
                </c:pt>
                <c:pt idx="120">
                  <c:v>23.037896564056648</c:v>
                </c:pt>
                <c:pt idx="121">
                  <c:v>22.982528113443731</c:v>
                </c:pt>
                <c:pt idx="122">
                  <c:v>23.032695883619976</c:v>
                </c:pt>
                <c:pt idx="123">
                  <c:v>22.306327264391843</c:v>
                </c:pt>
                <c:pt idx="124">
                  <c:v>23.66274715621552</c:v>
                </c:pt>
                <c:pt idx="125">
                  <c:v>25.410217194176759</c:v>
                </c:pt>
                <c:pt idx="126">
                  <c:v>25.092790361830026</c:v>
                </c:pt>
                <c:pt idx="127">
                  <c:v>24.943755392681933</c:v>
                </c:pt>
                <c:pt idx="128">
                  <c:v>24.497453005985456</c:v>
                </c:pt>
                <c:pt idx="129">
                  <c:v>26.277947410391366</c:v>
                </c:pt>
                <c:pt idx="130">
                  <c:v>26.790308844288312</c:v>
                </c:pt>
                <c:pt idx="131">
                  <c:v>28.725329740317687</c:v>
                </c:pt>
                <c:pt idx="132">
                  <c:v>31.024751407586802</c:v>
                </c:pt>
                <c:pt idx="133">
                  <c:v>29.92191700786438</c:v>
                </c:pt>
                <c:pt idx="134">
                  <c:v>29.522762486851693</c:v>
                </c:pt>
                <c:pt idx="135">
                  <c:v>29.271285383888461</c:v>
                </c:pt>
                <c:pt idx="136">
                  <c:v>28.918393943405704</c:v>
                </c:pt>
                <c:pt idx="137">
                  <c:v>28.031520699453214</c:v>
                </c:pt>
                <c:pt idx="138">
                  <c:v>27.169124065114943</c:v>
                </c:pt>
                <c:pt idx="139">
                  <c:v>29.667796236349968</c:v>
                </c:pt>
                <c:pt idx="140">
                  <c:v>32.466765558427895</c:v>
                </c:pt>
                <c:pt idx="141">
                  <c:v>32.122777559080141</c:v>
                </c:pt>
                <c:pt idx="142">
                  <c:v>30.67191622050137</c:v>
                </c:pt>
                <c:pt idx="143">
                  <c:v>31.553705667814743</c:v>
                </c:pt>
                <c:pt idx="144">
                  <c:v>32.645942544588877</c:v>
                </c:pt>
                <c:pt idx="145">
                  <c:v>42.634230680690266</c:v>
                </c:pt>
                <c:pt idx="146">
                  <c:v>43.318058876481146</c:v>
                </c:pt>
                <c:pt idx="147">
                  <c:v>44.633926465262007</c:v>
                </c:pt>
                <c:pt idx="148">
                  <c:v>45.074296031059014</c:v>
                </c:pt>
                <c:pt idx="149">
                  <c:v>46.832793307320728</c:v>
                </c:pt>
                <c:pt idx="150">
                  <c:v>35.396896834466347</c:v>
                </c:pt>
                <c:pt idx="151">
                  <c:v>36.590061760396175</c:v>
                </c:pt>
                <c:pt idx="152">
                  <c:v>37.179867508042534</c:v>
                </c:pt>
                <c:pt idx="153">
                  <c:v>38.111918372149226</c:v>
                </c:pt>
                <c:pt idx="154">
                  <c:v>38.862973920775502</c:v>
                </c:pt>
                <c:pt idx="155">
                  <c:v>39.28821911619108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0-0642-B0FF-359D87AB32D4}"/>
            </c:ext>
          </c:extLst>
        </c:ser>
        <c:ser>
          <c:idx val="7"/>
          <c:order val="1"/>
          <c:tx>
            <c:strRef>
              <c:f>base!$I$1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base!$A$2:$A$157</c:f>
              <c:numCache>
                <c:formatCode>[$-419]mmmm\ yyyy;@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base!$I$2:$I$157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90-0642-B0FF-359D87AB3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557984"/>
        <c:axId val="1412560256"/>
      </c:lineChart>
      <c:dateAx>
        <c:axId val="141255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19]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2560256"/>
        <c:crosses val="autoZero"/>
        <c:auto val="1"/>
        <c:lblOffset val="100"/>
        <c:baseTimeUnit val="months"/>
        <c:majorUnit val="24"/>
        <c:majorTimeUnit val="months"/>
        <c:minorUnit val="6"/>
        <c:minorTimeUnit val="months"/>
      </c:dateAx>
      <c:valAx>
        <c:axId val="14125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255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kasha!$C$1</c:f>
              <c:strCache>
                <c:ptCount val="1"/>
                <c:pt idx="0">
                  <c:v>cd_man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kasha!$C$2:$C$157</c:f>
              <c:numCache>
                <c:formatCode>General</c:formatCode>
                <c:ptCount val="156"/>
                <c:pt idx="0">
                  <c:v>10.358309450539025</c:v>
                </c:pt>
                <c:pt idx="1">
                  <c:v>10.264195165902404</c:v>
                </c:pt>
                <c:pt idx="2">
                  <c:v>10.33821937954783</c:v>
                </c:pt>
                <c:pt idx="3">
                  <c:v>10.401480463203454</c:v>
                </c:pt>
                <c:pt idx="4">
                  <c:v>11.546976062198958</c:v>
                </c:pt>
                <c:pt idx="5">
                  <c:v>9.4883608413013185</c:v>
                </c:pt>
                <c:pt idx="6">
                  <c:v>9.8360324400629402</c:v>
                </c:pt>
                <c:pt idx="7">
                  <c:v>10.073405782441931</c:v>
                </c:pt>
                <c:pt idx="8">
                  <c:v>9.9716316942885115</c:v>
                </c:pt>
                <c:pt idx="9">
                  <c:v>10.02804948405381</c:v>
                </c:pt>
                <c:pt idx="10">
                  <c:v>10.241090632891062</c:v>
                </c:pt>
                <c:pt idx="11">
                  <c:v>10.448366035133738</c:v>
                </c:pt>
                <c:pt idx="12">
                  <c:v>10.477878551701211</c:v>
                </c:pt>
                <c:pt idx="13">
                  <c:v>10.698328669472765</c:v>
                </c:pt>
                <c:pt idx="14">
                  <c:v>10.830027271888918</c:v>
                </c:pt>
                <c:pt idx="15">
                  <c:v>11.182798030870709</c:v>
                </c:pt>
                <c:pt idx="16">
                  <c:v>12.514822156322696</c:v>
                </c:pt>
                <c:pt idx="17">
                  <c:v>10.998012745318327</c:v>
                </c:pt>
                <c:pt idx="18">
                  <c:v>11.717977945747933</c:v>
                </c:pt>
                <c:pt idx="19">
                  <c:v>11.759754402374748</c:v>
                </c:pt>
                <c:pt idx="20">
                  <c:v>11.751168983336745</c:v>
                </c:pt>
                <c:pt idx="21">
                  <c:v>11.363254570283894</c:v>
                </c:pt>
                <c:pt idx="22">
                  <c:v>11.579927521767351</c:v>
                </c:pt>
                <c:pt idx="23">
                  <c:v>11.552292245324667</c:v>
                </c:pt>
                <c:pt idx="24">
                  <c:v>11.842955951536487</c:v>
                </c:pt>
                <c:pt idx="25">
                  <c:v>11.928643141531715</c:v>
                </c:pt>
                <c:pt idx="26">
                  <c:v>12.222231018920173</c:v>
                </c:pt>
                <c:pt idx="27">
                  <c:v>12.171281793530973</c:v>
                </c:pt>
                <c:pt idx="28">
                  <c:v>13.063891910049071</c:v>
                </c:pt>
                <c:pt idx="29">
                  <c:v>11.898097296772265</c:v>
                </c:pt>
                <c:pt idx="30">
                  <c:v>11.832051515858351</c:v>
                </c:pt>
                <c:pt idx="31">
                  <c:v>11.802165864336725</c:v>
                </c:pt>
                <c:pt idx="32">
                  <c:v>11.978839649119706</c:v>
                </c:pt>
                <c:pt idx="33">
                  <c:v>12.026181034423535</c:v>
                </c:pt>
                <c:pt idx="34">
                  <c:v>11.863172606687643</c:v>
                </c:pt>
                <c:pt idx="35">
                  <c:v>11.929104569288851</c:v>
                </c:pt>
                <c:pt idx="36">
                  <c:v>12.151801778126975</c:v>
                </c:pt>
                <c:pt idx="37">
                  <c:v>12.316237120892014</c:v>
                </c:pt>
                <c:pt idx="38">
                  <c:v>12.554525317360772</c:v>
                </c:pt>
                <c:pt idx="39">
                  <c:v>12.597955838875064</c:v>
                </c:pt>
                <c:pt idx="40">
                  <c:v>13.294311916486176</c:v>
                </c:pt>
                <c:pt idx="41">
                  <c:v>13.328226480611875</c:v>
                </c:pt>
                <c:pt idx="42">
                  <c:v>13.21858323677802</c:v>
                </c:pt>
                <c:pt idx="43">
                  <c:v>13.727308361136977</c:v>
                </c:pt>
                <c:pt idx="44">
                  <c:v>13.818836624567478</c:v>
                </c:pt>
                <c:pt idx="45">
                  <c:v>14.080121568657891</c:v>
                </c:pt>
                <c:pt idx="46">
                  <c:v>14.499120646137008</c:v>
                </c:pt>
                <c:pt idx="47">
                  <c:v>14.613078025467125</c:v>
                </c:pt>
                <c:pt idx="48">
                  <c:v>14.67045323678715</c:v>
                </c:pt>
                <c:pt idx="49">
                  <c:v>14.471844185624674</c:v>
                </c:pt>
                <c:pt idx="50">
                  <c:v>14.352450042644644</c:v>
                </c:pt>
                <c:pt idx="51">
                  <c:v>14.508261664864175</c:v>
                </c:pt>
                <c:pt idx="52">
                  <c:v>14.660109649171318</c:v>
                </c:pt>
                <c:pt idx="53">
                  <c:v>15.13733746414745</c:v>
                </c:pt>
                <c:pt idx="54">
                  <c:v>14.730475926830501</c:v>
                </c:pt>
                <c:pt idx="55">
                  <c:v>14.727432660204402</c:v>
                </c:pt>
                <c:pt idx="56">
                  <c:v>15.204881987671429</c:v>
                </c:pt>
                <c:pt idx="57">
                  <c:v>15.216023328806861</c:v>
                </c:pt>
                <c:pt idx="58">
                  <c:v>15.558143801210015</c:v>
                </c:pt>
                <c:pt idx="59">
                  <c:v>15.372601092917288</c:v>
                </c:pt>
                <c:pt idx="60">
                  <c:v>15.415910773037606</c:v>
                </c:pt>
                <c:pt idx="61">
                  <c:v>15.405592035804277</c:v>
                </c:pt>
                <c:pt idx="62">
                  <c:v>15.508902683388214</c:v>
                </c:pt>
                <c:pt idx="63">
                  <c:v>15.861644996110467</c:v>
                </c:pt>
                <c:pt idx="64">
                  <c:v>15.960234234866586</c:v>
                </c:pt>
                <c:pt idx="65">
                  <c:v>16.019094321634029</c:v>
                </c:pt>
                <c:pt idx="66">
                  <c:v>16.107069855555274</c:v>
                </c:pt>
                <c:pt idx="67">
                  <c:v>16.260074194133857</c:v>
                </c:pt>
                <c:pt idx="68">
                  <c:v>16.033280083158644</c:v>
                </c:pt>
                <c:pt idx="69">
                  <c:v>16.125003016531519</c:v>
                </c:pt>
                <c:pt idx="70">
                  <c:v>15.985672644841966</c:v>
                </c:pt>
                <c:pt idx="71">
                  <c:v>15.913853779734451</c:v>
                </c:pt>
                <c:pt idx="72">
                  <c:v>15.841820599698261</c:v>
                </c:pt>
                <c:pt idx="73">
                  <c:v>15.939971416084962</c:v>
                </c:pt>
                <c:pt idx="74">
                  <c:v>15.725673766896993</c:v>
                </c:pt>
                <c:pt idx="75">
                  <c:v>15.363109895319582</c:v>
                </c:pt>
                <c:pt idx="76">
                  <c:v>15.485376426410454</c:v>
                </c:pt>
                <c:pt idx="77">
                  <c:v>14.515737598845526</c:v>
                </c:pt>
                <c:pt idx="78">
                  <c:v>15.222978159789804</c:v>
                </c:pt>
                <c:pt idx="79">
                  <c:v>15.220300050114789</c:v>
                </c:pt>
                <c:pt idx="80">
                  <c:v>14.805505984842043</c:v>
                </c:pt>
                <c:pt idx="81">
                  <c:v>14.674109998403523</c:v>
                </c:pt>
                <c:pt idx="82">
                  <c:v>14.787817139338472</c:v>
                </c:pt>
                <c:pt idx="83">
                  <c:v>14.869120573024983</c:v>
                </c:pt>
                <c:pt idx="84">
                  <c:v>15.087226514352524</c:v>
                </c:pt>
                <c:pt idx="85">
                  <c:v>15.193569529031627</c:v>
                </c:pt>
                <c:pt idx="86">
                  <c:v>15.276437112810461</c:v>
                </c:pt>
                <c:pt idx="87">
                  <c:v>15.210385284342854</c:v>
                </c:pt>
                <c:pt idx="88">
                  <c:v>15.071664001305599</c:v>
                </c:pt>
                <c:pt idx="89">
                  <c:v>14.952812416224615</c:v>
                </c:pt>
                <c:pt idx="90">
                  <c:v>15.351504163175717</c:v>
                </c:pt>
                <c:pt idx="91">
                  <c:v>15.230686793598291</c:v>
                </c:pt>
                <c:pt idx="92">
                  <c:v>15.311056093782867</c:v>
                </c:pt>
                <c:pt idx="93">
                  <c:v>14.894433566899815</c:v>
                </c:pt>
                <c:pt idx="94">
                  <c:v>15.378308283138789</c:v>
                </c:pt>
                <c:pt idx="95">
                  <c:v>15.447477811636549</c:v>
                </c:pt>
                <c:pt idx="96">
                  <c:v>15.520667131231081</c:v>
                </c:pt>
                <c:pt idx="97">
                  <c:v>15.311886018783923</c:v>
                </c:pt>
                <c:pt idx="98">
                  <c:v>15.624828959940404</c:v>
                </c:pt>
                <c:pt idx="99">
                  <c:v>15.567295321367077</c:v>
                </c:pt>
                <c:pt idx="100">
                  <c:v>15.808408465841092</c:v>
                </c:pt>
                <c:pt idx="101">
                  <c:v>15.70854711476618</c:v>
                </c:pt>
                <c:pt idx="102">
                  <c:v>18.470017407905541</c:v>
                </c:pt>
                <c:pt idx="103">
                  <c:v>18.812178418499183</c:v>
                </c:pt>
                <c:pt idx="104">
                  <c:v>18.405815029443428</c:v>
                </c:pt>
                <c:pt idx="105">
                  <c:v>19.109339966087081</c:v>
                </c:pt>
                <c:pt idx="106">
                  <c:v>18.870736085670245</c:v>
                </c:pt>
                <c:pt idx="107">
                  <c:v>19.428220771620634</c:v>
                </c:pt>
                <c:pt idx="108">
                  <c:v>19.154028935647212</c:v>
                </c:pt>
                <c:pt idx="109">
                  <c:v>18.998185466999917</c:v>
                </c:pt>
                <c:pt idx="110">
                  <c:v>18.970409288632101</c:v>
                </c:pt>
                <c:pt idx="111">
                  <c:v>19.119788950323073</c:v>
                </c:pt>
                <c:pt idx="112">
                  <c:v>19.006748014858957</c:v>
                </c:pt>
                <c:pt idx="113">
                  <c:v>18.256061505483448</c:v>
                </c:pt>
                <c:pt idx="114">
                  <c:v>17.841236189698424</c:v>
                </c:pt>
                <c:pt idx="115">
                  <c:v>17.111582447653408</c:v>
                </c:pt>
                <c:pt idx="116">
                  <c:v>19.940543097583458</c:v>
                </c:pt>
                <c:pt idx="117">
                  <c:v>19.615331544257781</c:v>
                </c:pt>
                <c:pt idx="118">
                  <c:v>19.355486116092724</c:v>
                </c:pt>
                <c:pt idx="119">
                  <c:v>18.572530691493956</c:v>
                </c:pt>
                <c:pt idx="120">
                  <c:v>18.762257545060532</c:v>
                </c:pt>
                <c:pt idx="121">
                  <c:v>19.412755423679663</c:v>
                </c:pt>
                <c:pt idx="122">
                  <c:v>19.54556378726749</c:v>
                </c:pt>
                <c:pt idx="123">
                  <c:v>19.528640195754583</c:v>
                </c:pt>
                <c:pt idx="124">
                  <c:v>19.315905315424114</c:v>
                </c:pt>
                <c:pt idx="125">
                  <c:v>19.559361218676557</c:v>
                </c:pt>
                <c:pt idx="126">
                  <c:v>19.493033202697205</c:v>
                </c:pt>
                <c:pt idx="127">
                  <c:v>18.917162920993924</c:v>
                </c:pt>
                <c:pt idx="128">
                  <c:v>19.402669280557785</c:v>
                </c:pt>
                <c:pt idx="129">
                  <c:v>19.279840616479802</c:v>
                </c:pt>
                <c:pt idx="130">
                  <c:v>19.453313635389428</c:v>
                </c:pt>
                <c:pt idx="131">
                  <c:v>19.897840429530341</c:v>
                </c:pt>
                <c:pt idx="132">
                  <c:v>19.695299144940073</c:v>
                </c:pt>
                <c:pt idx="133">
                  <c:v>19.352805607186724</c:v>
                </c:pt>
                <c:pt idx="134">
                  <c:v>19.273515082871128</c:v>
                </c:pt>
                <c:pt idx="135">
                  <c:v>19.426840556537844</c:v>
                </c:pt>
                <c:pt idx="136">
                  <c:v>18.96911462018933</c:v>
                </c:pt>
                <c:pt idx="137">
                  <c:v>19.62636096716346</c:v>
                </c:pt>
                <c:pt idx="138">
                  <c:v>20.545208932720296</c:v>
                </c:pt>
                <c:pt idx="139">
                  <c:v>21.243389140012013</c:v>
                </c:pt>
                <c:pt idx="140">
                  <c:v>21.32066352666461</c:v>
                </c:pt>
                <c:pt idx="141">
                  <c:v>21.63500675389303</c:v>
                </c:pt>
                <c:pt idx="142">
                  <c:v>21.98394882533194</c:v>
                </c:pt>
                <c:pt idx="143">
                  <c:v>21.817460541692355</c:v>
                </c:pt>
                <c:pt idx="144">
                  <c:v>22.469146648868758</c:v>
                </c:pt>
                <c:pt idx="145">
                  <c:v>22.85799266848171</c:v>
                </c:pt>
                <c:pt idx="146">
                  <c:v>23.375742249733428</c:v>
                </c:pt>
                <c:pt idx="147">
                  <c:v>23.602094684135668</c:v>
                </c:pt>
                <c:pt idx="148">
                  <c:v>23.974454590756782</c:v>
                </c:pt>
                <c:pt idx="149">
                  <c:v>24.390423179098267</c:v>
                </c:pt>
                <c:pt idx="150">
                  <c:v>25.077526821842429</c:v>
                </c:pt>
                <c:pt idx="151">
                  <c:v>24.448809014037625</c:v>
                </c:pt>
                <c:pt idx="152">
                  <c:v>24.48945288994976</c:v>
                </c:pt>
                <c:pt idx="153">
                  <c:v>24.331823185419218</c:v>
                </c:pt>
                <c:pt idx="154">
                  <c:v>24.307192408189358</c:v>
                </c:pt>
                <c:pt idx="155">
                  <c:v>24.710173711534733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B0-394C-81A3-49EB06870DBC}"/>
            </c:ext>
          </c:extLst>
        </c:ser>
        <c:ser>
          <c:idx val="7"/>
          <c:order val="1"/>
          <c:tx>
            <c:strRef>
              <c:f>kasha!$I$1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B0-394C-81A3-49EB06870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310576"/>
        <c:axId val="1854854992"/>
      </c:lineChart>
      <c:dateAx>
        <c:axId val="15333105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4854992"/>
        <c:crosses val="autoZero"/>
        <c:auto val="1"/>
        <c:lblOffset val="100"/>
        <c:baseTimeUnit val="months"/>
      </c:dateAx>
      <c:valAx>
        <c:axId val="18548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3331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kasha!$E$1</c:f>
              <c:strCache>
                <c:ptCount val="1"/>
                <c:pt idx="0">
                  <c:v>cd_agr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kasha!$E$2:$E$157</c:f>
              <c:numCache>
                <c:formatCode>General</c:formatCode>
                <c:ptCount val="156"/>
                <c:pt idx="0">
                  <c:v>29.45189261012446</c:v>
                </c:pt>
                <c:pt idx="1">
                  <c:v>34.541253683961379</c:v>
                </c:pt>
                <c:pt idx="2">
                  <c:v>33.560936828770451</c:v>
                </c:pt>
                <c:pt idx="3">
                  <c:v>35.445013000004892</c:v>
                </c:pt>
                <c:pt idx="4">
                  <c:v>26.669547381874445</c:v>
                </c:pt>
                <c:pt idx="5">
                  <c:v>25.531629553404755</c:v>
                </c:pt>
                <c:pt idx="6">
                  <c:v>25.71502027351654</c:v>
                </c:pt>
                <c:pt idx="7">
                  <c:v>26.275787535304044</c:v>
                </c:pt>
                <c:pt idx="8">
                  <c:v>26.642911840330296</c:v>
                </c:pt>
                <c:pt idx="9">
                  <c:v>27.527701867111066</c:v>
                </c:pt>
                <c:pt idx="10">
                  <c:v>28.025170366638832</c:v>
                </c:pt>
                <c:pt idx="11">
                  <c:v>28.079926434147737</c:v>
                </c:pt>
                <c:pt idx="12">
                  <c:v>28.261094458806866</c:v>
                </c:pt>
                <c:pt idx="13">
                  <c:v>28.911569907787154</c:v>
                </c:pt>
                <c:pt idx="14">
                  <c:v>27.767257087798544</c:v>
                </c:pt>
                <c:pt idx="15">
                  <c:v>29.119525683299177</c:v>
                </c:pt>
                <c:pt idx="16">
                  <c:v>29.653973879850025</c:v>
                </c:pt>
                <c:pt idx="17">
                  <c:v>29.961596684259767</c:v>
                </c:pt>
                <c:pt idx="18">
                  <c:v>29.904074759256041</c:v>
                </c:pt>
                <c:pt idx="19">
                  <c:v>30.003287942776577</c:v>
                </c:pt>
                <c:pt idx="20">
                  <c:v>29.989958290798992</c:v>
                </c:pt>
                <c:pt idx="21">
                  <c:v>30.305986663538146</c:v>
                </c:pt>
                <c:pt idx="22">
                  <c:v>30.439201011641792</c:v>
                </c:pt>
                <c:pt idx="23">
                  <c:v>32.140932947610381</c:v>
                </c:pt>
                <c:pt idx="24">
                  <c:v>32.047622902839102</c:v>
                </c:pt>
                <c:pt idx="25">
                  <c:v>34.2480883441957</c:v>
                </c:pt>
                <c:pt idx="26">
                  <c:v>35.085733852494528</c:v>
                </c:pt>
                <c:pt idx="27">
                  <c:v>34.990998993549155</c:v>
                </c:pt>
                <c:pt idx="28">
                  <c:v>32.020268422481031</c:v>
                </c:pt>
                <c:pt idx="29">
                  <c:v>32.191530440279166</c:v>
                </c:pt>
                <c:pt idx="30">
                  <c:v>32.544060469907201</c:v>
                </c:pt>
                <c:pt idx="31">
                  <c:v>32.776910928547764</c:v>
                </c:pt>
                <c:pt idx="32">
                  <c:v>32.909560196905133</c:v>
                </c:pt>
                <c:pt idx="33">
                  <c:v>33.008575941478639</c:v>
                </c:pt>
                <c:pt idx="34">
                  <c:v>32.822475605260372</c:v>
                </c:pt>
                <c:pt idx="35">
                  <c:v>32.702573950843835</c:v>
                </c:pt>
                <c:pt idx="36">
                  <c:v>33.128621509918041</c:v>
                </c:pt>
                <c:pt idx="37">
                  <c:v>36.185824748901652</c:v>
                </c:pt>
                <c:pt idx="38">
                  <c:v>30.466849120029103</c:v>
                </c:pt>
                <c:pt idx="39">
                  <c:v>33.216839848885137</c:v>
                </c:pt>
                <c:pt idx="40">
                  <c:v>33.034362705474727</c:v>
                </c:pt>
                <c:pt idx="41">
                  <c:v>32.566900988457284</c:v>
                </c:pt>
                <c:pt idx="42">
                  <c:v>32.252772102731214</c:v>
                </c:pt>
                <c:pt idx="43">
                  <c:v>32.377034653679232</c:v>
                </c:pt>
                <c:pt idx="44">
                  <c:v>31.871867122831461</c:v>
                </c:pt>
                <c:pt idx="45">
                  <c:v>31.608235559374915</c:v>
                </c:pt>
                <c:pt idx="46">
                  <c:v>31.321825355902366</c:v>
                </c:pt>
                <c:pt idx="47">
                  <c:v>30.012808632355309</c:v>
                </c:pt>
                <c:pt idx="48">
                  <c:v>31.106162162623527</c:v>
                </c:pt>
                <c:pt idx="49">
                  <c:v>30.765497894545181</c:v>
                </c:pt>
                <c:pt idx="50">
                  <c:v>33.385141975813681</c:v>
                </c:pt>
                <c:pt idx="51">
                  <c:v>31.172894399992249</c:v>
                </c:pt>
                <c:pt idx="52">
                  <c:v>30.479205859905463</c:v>
                </c:pt>
                <c:pt idx="53">
                  <c:v>29.32975956323321</c:v>
                </c:pt>
                <c:pt idx="54">
                  <c:v>28.444481467839363</c:v>
                </c:pt>
                <c:pt idx="55">
                  <c:v>27.90925651253475</c:v>
                </c:pt>
                <c:pt idx="56">
                  <c:v>27.574572763479104</c:v>
                </c:pt>
                <c:pt idx="57">
                  <c:v>27.327481910644142</c:v>
                </c:pt>
                <c:pt idx="58">
                  <c:v>27.414489633658345</c:v>
                </c:pt>
                <c:pt idx="59">
                  <c:v>27.563976357215179</c:v>
                </c:pt>
                <c:pt idx="60">
                  <c:v>26.972932543382544</c:v>
                </c:pt>
                <c:pt idx="61">
                  <c:v>26.942357097194204</c:v>
                </c:pt>
                <c:pt idx="62">
                  <c:v>28.16966651507224</c:v>
                </c:pt>
                <c:pt idx="63">
                  <c:v>27.233340152969181</c:v>
                </c:pt>
                <c:pt idx="64">
                  <c:v>26.71671417252356</c:v>
                </c:pt>
                <c:pt idx="65">
                  <c:v>26.546347307349055</c:v>
                </c:pt>
                <c:pt idx="66">
                  <c:v>26.29571273166351</c:v>
                </c:pt>
                <c:pt idx="67">
                  <c:v>26.30021070491425</c:v>
                </c:pt>
                <c:pt idx="68">
                  <c:v>26.095082594288023</c:v>
                </c:pt>
                <c:pt idx="69">
                  <c:v>26.10997136600691</c:v>
                </c:pt>
                <c:pt idx="70">
                  <c:v>25.829286139455249</c:v>
                </c:pt>
                <c:pt idx="71">
                  <c:v>25.128891332230609</c:v>
                </c:pt>
                <c:pt idx="72">
                  <c:v>25.020952203081706</c:v>
                </c:pt>
                <c:pt idx="73">
                  <c:v>26.068182917154214</c:v>
                </c:pt>
                <c:pt idx="74">
                  <c:v>27.370193442150935</c:v>
                </c:pt>
                <c:pt idx="75">
                  <c:v>25.202089000146856</c:v>
                </c:pt>
                <c:pt idx="76">
                  <c:v>26.033080261558677</c:v>
                </c:pt>
                <c:pt idx="77">
                  <c:v>26.882074770138747</c:v>
                </c:pt>
                <c:pt idx="78">
                  <c:v>27.178199525051852</c:v>
                </c:pt>
                <c:pt idx="79">
                  <c:v>27.191472046104124</c:v>
                </c:pt>
                <c:pt idx="80">
                  <c:v>27.157838679340969</c:v>
                </c:pt>
                <c:pt idx="81">
                  <c:v>27.361472567099906</c:v>
                </c:pt>
                <c:pt idx="82">
                  <c:v>27.523632203726226</c:v>
                </c:pt>
                <c:pt idx="83">
                  <c:v>27.839557553073369</c:v>
                </c:pt>
                <c:pt idx="84">
                  <c:v>24.995972352809446</c:v>
                </c:pt>
                <c:pt idx="85">
                  <c:v>25.734591218269355</c:v>
                </c:pt>
                <c:pt idx="86">
                  <c:v>29.984006782659407</c:v>
                </c:pt>
                <c:pt idx="87">
                  <c:v>26.447626958534162</c:v>
                </c:pt>
                <c:pt idx="88">
                  <c:v>26.637731395506155</c:v>
                </c:pt>
                <c:pt idx="89">
                  <c:v>26.735048121120503</c:v>
                </c:pt>
                <c:pt idx="90">
                  <c:v>26.816545697834975</c:v>
                </c:pt>
                <c:pt idx="91">
                  <c:v>27.268442352070871</c:v>
                </c:pt>
                <c:pt idx="92">
                  <c:v>27.307846681893519</c:v>
                </c:pt>
                <c:pt idx="93">
                  <c:v>27.377234262913298</c:v>
                </c:pt>
                <c:pt idx="94">
                  <c:v>27.422732255592766</c:v>
                </c:pt>
                <c:pt idx="95">
                  <c:v>27.954666620328343</c:v>
                </c:pt>
                <c:pt idx="96">
                  <c:v>27.998372970022526</c:v>
                </c:pt>
                <c:pt idx="97">
                  <c:v>28.190146844396079</c:v>
                </c:pt>
                <c:pt idx="98">
                  <c:v>28.284304703069591</c:v>
                </c:pt>
                <c:pt idx="99">
                  <c:v>30.03203169273759</c:v>
                </c:pt>
                <c:pt idx="100">
                  <c:v>28.984746265964887</c:v>
                </c:pt>
                <c:pt idx="101">
                  <c:v>28.893762044589238</c:v>
                </c:pt>
                <c:pt idx="102">
                  <c:v>26.530603001341291</c:v>
                </c:pt>
                <c:pt idx="103">
                  <c:v>27.074799062350344</c:v>
                </c:pt>
                <c:pt idx="104">
                  <c:v>27.542629665918973</c:v>
                </c:pt>
                <c:pt idx="105">
                  <c:v>27.92228988065742</c:v>
                </c:pt>
                <c:pt idx="106">
                  <c:v>28.283072941498176</c:v>
                </c:pt>
                <c:pt idx="107">
                  <c:v>28.14165291837525</c:v>
                </c:pt>
                <c:pt idx="108">
                  <c:v>28.333967174155379</c:v>
                </c:pt>
                <c:pt idx="109">
                  <c:v>28.055050153981174</c:v>
                </c:pt>
                <c:pt idx="110">
                  <c:v>28.61800454745234</c:v>
                </c:pt>
                <c:pt idx="111">
                  <c:v>29.001591748546698</c:v>
                </c:pt>
                <c:pt idx="112">
                  <c:v>28.464004427372565</c:v>
                </c:pt>
                <c:pt idx="113">
                  <c:v>28.846326388746263</c:v>
                </c:pt>
                <c:pt idx="114">
                  <c:v>29.984550781704058</c:v>
                </c:pt>
                <c:pt idx="115">
                  <c:v>30.180488950684435</c:v>
                </c:pt>
                <c:pt idx="116">
                  <c:v>30.358100845980264</c:v>
                </c:pt>
                <c:pt idx="117">
                  <c:v>29.746356569869729</c:v>
                </c:pt>
                <c:pt idx="118">
                  <c:v>29.678149648157152</c:v>
                </c:pt>
                <c:pt idx="119">
                  <c:v>29.450059838752637</c:v>
                </c:pt>
                <c:pt idx="120">
                  <c:v>29.183625148097814</c:v>
                </c:pt>
                <c:pt idx="121">
                  <c:v>30.224316469988437</c:v>
                </c:pt>
                <c:pt idx="122">
                  <c:v>32.983659420684447</c:v>
                </c:pt>
                <c:pt idx="123">
                  <c:v>32.760612880484359</c:v>
                </c:pt>
                <c:pt idx="124">
                  <c:v>30.502567343559875</c:v>
                </c:pt>
                <c:pt idx="125">
                  <c:v>30.667699170630613</c:v>
                </c:pt>
                <c:pt idx="126">
                  <c:v>30.890823370816097</c:v>
                </c:pt>
                <c:pt idx="127">
                  <c:v>30.936686532690963</c:v>
                </c:pt>
                <c:pt idx="128">
                  <c:v>31.025150947422379</c:v>
                </c:pt>
                <c:pt idx="129">
                  <c:v>30.846472488693617</c:v>
                </c:pt>
                <c:pt idx="130">
                  <c:v>30.821057110967473</c:v>
                </c:pt>
                <c:pt idx="131">
                  <c:v>30.573322964875345</c:v>
                </c:pt>
                <c:pt idx="132">
                  <c:v>32.798909728430232</c:v>
                </c:pt>
                <c:pt idx="133">
                  <c:v>31.894549966356976</c:v>
                </c:pt>
                <c:pt idx="134">
                  <c:v>31.004240433580971</c:v>
                </c:pt>
                <c:pt idx="135">
                  <c:v>29.127099401102022</c:v>
                </c:pt>
                <c:pt idx="136">
                  <c:v>29.785096407315056</c:v>
                </c:pt>
                <c:pt idx="137">
                  <c:v>29.282132865148522</c:v>
                </c:pt>
                <c:pt idx="138">
                  <c:v>28.919364339160019</c:v>
                </c:pt>
                <c:pt idx="139">
                  <c:v>27.752893098033866</c:v>
                </c:pt>
                <c:pt idx="140">
                  <c:v>27.004700374900114</c:v>
                </c:pt>
                <c:pt idx="141">
                  <c:v>27.204779376366186</c:v>
                </c:pt>
                <c:pt idx="142">
                  <c:v>26.854983154026758</c:v>
                </c:pt>
                <c:pt idx="143">
                  <c:v>26.696278995800078</c:v>
                </c:pt>
                <c:pt idx="144">
                  <c:v>26.985007459815314</c:v>
                </c:pt>
                <c:pt idx="145">
                  <c:v>27.09503503798793</c:v>
                </c:pt>
                <c:pt idx="146">
                  <c:v>27.478820867415003</c:v>
                </c:pt>
                <c:pt idx="147">
                  <c:v>26.462592524747816</c:v>
                </c:pt>
                <c:pt idx="148">
                  <c:v>27.743746505565461</c:v>
                </c:pt>
                <c:pt idx="149">
                  <c:v>28.023038237505865</c:v>
                </c:pt>
                <c:pt idx="150">
                  <c:v>26.213897682012739</c:v>
                </c:pt>
                <c:pt idx="151">
                  <c:v>26.266933392738334</c:v>
                </c:pt>
                <c:pt idx="152">
                  <c:v>25.887221004966865</c:v>
                </c:pt>
                <c:pt idx="153">
                  <c:v>25.893405989969452</c:v>
                </c:pt>
                <c:pt idx="154">
                  <c:v>25.797170191279189</c:v>
                </c:pt>
                <c:pt idx="155">
                  <c:v>26.469689126494192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62-8847-AD91-EED3138425EC}"/>
            </c:ext>
          </c:extLst>
        </c:ser>
        <c:ser>
          <c:idx val="7"/>
          <c:order val="1"/>
          <c:tx>
            <c:strRef>
              <c:f>kasha!$I$1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62-8847-AD91-EED313842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601600"/>
        <c:axId val="2089603872"/>
      </c:lineChart>
      <c:dateAx>
        <c:axId val="20896016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603872"/>
        <c:crosses val="autoZero"/>
        <c:auto val="1"/>
        <c:lblOffset val="100"/>
        <c:baseTimeUnit val="months"/>
      </c:dateAx>
      <c:valAx>
        <c:axId val="208960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60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kasha!$D$1</c:f>
              <c:strCache>
                <c:ptCount val="1"/>
                <c:pt idx="0">
                  <c:v>cd_en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kasha!$D$2:$D$157</c:f>
              <c:numCache>
                <c:formatCode>General</c:formatCode>
                <c:ptCount val="156"/>
                <c:pt idx="0">
                  <c:v>9.3316144000261119</c:v>
                </c:pt>
                <c:pt idx="1">
                  <c:v>9.2184611188008212</c:v>
                </c:pt>
                <c:pt idx="2">
                  <c:v>9.210506534476524</c:v>
                </c:pt>
                <c:pt idx="3">
                  <c:v>9.3704340137469568</c:v>
                </c:pt>
                <c:pt idx="4">
                  <c:v>9.1539031405347586</c:v>
                </c:pt>
                <c:pt idx="5">
                  <c:v>8.7462389802892364</c:v>
                </c:pt>
                <c:pt idx="6">
                  <c:v>8.707797214195292</c:v>
                </c:pt>
                <c:pt idx="7">
                  <c:v>9.1225899141759932</c:v>
                </c:pt>
                <c:pt idx="8">
                  <c:v>9.343863087295297</c:v>
                </c:pt>
                <c:pt idx="9">
                  <c:v>9.3527997970066288</c:v>
                </c:pt>
                <c:pt idx="10">
                  <c:v>9.7518349864274256</c:v>
                </c:pt>
                <c:pt idx="11">
                  <c:v>9.7737360327937939</c:v>
                </c:pt>
                <c:pt idx="12">
                  <c:v>9.8814098635591563</c:v>
                </c:pt>
                <c:pt idx="13">
                  <c:v>10.53520888646878</c:v>
                </c:pt>
                <c:pt idx="14">
                  <c:v>11.040297860573432</c:v>
                </c:pt>
                <c:pt idx="15">
                  <c:v>11.166928508924643</c:v>
                </c:pt>
                <c:pt idx="16">
                  <c:v>12.537387260089686</c:v>
                </c:pt>
                <c:pt idx="17">
                  <c:v>12.062890164717356</c:v>
                </c:pt>
                <c:pt idx="18">
                  <c:v>11.536456938407373</c:v>
                </c:pt>
                <c:pt idx="19">
                  <c:v>12.233258890337797</c:v>
                </c:pt>
                <c:pt idx="20">
                  <c:v>13.110825735284205</c:v>
                </c:pt>
                <c:pt idx="21">
                  <c:v>13.136415115721217</c:v>
                </c:pt>
                <c:pt idx="22">
                  <c:v>13.165430160835303</c:v>
                </c:pt>
                <c:pt idx="23">
                  <c:v>13.342774162687691</c:v>
                </c:pt>
                <c:pt idx="24">
                  <c:v>13.514714372598995</c:v>
                </c:pt>
                <c:pt idx="25">
                  <c:v>13.705747138833342</c:v>
                </c:pt>
                <c:pt idx="26">
                  <c:v>14.091302895718002</c:v>
                </c:pt>
                <c:pt idx="27">
                  <c:v>13.706847935163621</c:v>
                </c:pt>
                <c:pt idx="28">
                  <c:v>13.388231457138861</c:v>
                </c:pt>
                <c:pt idx="29">
                  <c:v>13.327736852597193</c:v>
                </c:pt>
                <c:pt idx="30">
                  <c:v>13.406765792586675</c:v>
                </c:pt>
                <c:pt idx="31">
                  <c:v>13.278153861039792</c:v>
                </c:pt>
                <c:pt idx="32">
                  <c:v>13.347736595717421</c:v>
                </c:pt>
                <c:pt idx="33">
                  <c:v>13.201314016824481</c:v>
                </c:pt>
                <c:pt idx="34">
                  <c:v>13.480189390086805</c:v>
                </c:pt>
                <c:pt idx="35">
                  <c:v>13.671486556633219</c:v>
                </c:pt>
                <c:pt idx="36">
                  <c:v>14.077334568487302</c:v>
                </c:pt>
                <c:pt idx="37">
                  <c:v>13.786136671500929</c:v>
                </c:pt>
                <c:pt idx="38">
                  <c:v>14.745246329622281</c:v>
                </c:pt>
                <c:pt idx="39">
                  <c:v>15.350045831655136</c:v>
                </c:pt>
                <c:pt idx="40">
                  <c:v>14.963095712780957</c:v>
                </c:pt>
                <c:pt idx="41">
                  <c:v>14.285970426746616</c:v>
                </c:pt>
                <c:pt idx="42">
                  <c:v>15.238454628302994</c:v>
                </c:pt>
                <c:pt idx="43">
                  <c:v>15.503101740198556</c:v>
                </c:pt>
                <c:pt idx="44">
                  <c:v>15.83433847224585</c:v>
                </c:pt>
                <c:pt idx="45">
                  <c:v>16.271122121776262</c:v>
                </c:pt>
                <c:pt idx="46">
                  <c:v>16.187461632282758</c:v>
                </c:pt>
                <c:pt idx="47">
                  <c:v>15.949605973990733</c:v>
                </c:pt>
                <c:pt idx="48">
                  <c:v>16.022963288916298</c:v>
                </c:pt>
                <c:pt idx="49">
                  <c:v>15.54968258542514</c:v>
                </c:pt>
                <c:pt idx="50">
                  <c:v>15.439910608385906</c:v>
                </c:pt>
                <c:pt idx="51">
                  <c:v>15.640600766437746</c:v>
                </c:pt>
                <c:pt idx="52">
                  <c:v>15.999712832105327</c:v>
                </c:pt>
                <c:pt idx="53">
                  <c:v>15.644568977440604</c:v>
                </c:pt>
                <c:pt idx="54">
                  <c:v>15.587972773543486</c:v>
                </c:pt>
                <c:pt idx="55">
                  <c:v>15.362720385297262</c:v>
                </c:pt>
                <c:pt idx="56">
                  <c:v>15.385934313065539</c:v>
                </c:pt>
                <c:pt idx="57">
                  <c:v>15.456168715651984</c:v>
                </c:pt>
                <c:pt idx="58">
                  <c:v>15.441434741633607</c:v>
                </c:pt>
                <c:pt idx="59">
                  <c:v>15.301238000128029</c:v>
                </c:pt>
                <c:pt idx="60">
                  <c:v>15.175283566601379</c:v>
                </c:pt>
                <c:pt idx="61">
                  <c:v>15.275231681330196</c:v>
                </c:pt>
                <c:pt idx="62">
                  <c:v>15.530066758078677</c:v>
                </c:pt>
                <c:pt idx="63">
                  <c:v>16.024996047511962</c:v>
                </c:pt>
                <c:pt idx="64">
                  <c:v>16.565704030467774</c:v>
                </c:pt>
                <c:pt idx="65">
                  <c:v>14.62823321853176</c:v>
                </c:pt>
                <c:pt idx="66">
                  <c:v>15.021937968477616</c:v>
                </c:pt>
                <c:pt idx="67">
                  <c:v>15.391699012614392</c:v>
                </c:pt>
                <c:pt idx="68">
                  <c:v>15.594322286682761</c:v>
                </c:pt>
                <c:pt idx="69">
                  <c:v>15.339323983695056</c:v>
                </c:pt>
                <c:pt idx="70">
                  <c:v>15.400189254517928</c:v>
                </c:pt>
                <c:pt idx="71">
                  <c:v>16.238687770572842</c:v>
                </c:pt>
                <c:pt idx="72">
                  <c:v>16.096945028865868</c:v>
                </c:pt>
                <c:pt idx="73">
                  <c:v>16.62654280666592</c:v>
                </c:pt>
                <c:pt idx="74">
                  <c:v>16.634840269235845</c:v>
                </c:pt>
                <c:pt idx="75">
                  <c:v>16.17425680735775</c:v>
                </c:pt>
                <c:pt idx="76">
                  <c:v>16.453021592782235</c:v>
                </c:pt>
                <c:pt idx="77">
                  <c:v>16.489095650124209</c:v>
                </c:pt>
                <c:pt idx="78">
                  <c:v>18.766303096492098</c:v>
                </c:pt>
                <c:pt idx="79">
                  <c:v>19.176141252121859</c:v>
                </c:pt>
                <c:pt idx="80">
                  <c:v>18.507363037552494</c:v>
                </c:pt>
                <c:pt idx="81">
                  <c:v>17.760517147206041</c:v>
                </c:pt>
                <c:pt idx="82">
                  <c:v>17.871574015288971</c:v>
                </c:pt>
                <c:pt idx="83">
                  <c:v>17.896618117962831</c:v>
                </c:pt>
                <c:pt idx="84">
                  <c:v>17.733381569794837</c:v>
                </c:pt>
                <c:pt idx="85">
                  <c:v>17.595179131441341</c:v>
                </c:pt>
                <c:pt idx="86">
                  <c:v>17.043184555750408</c:v>
                </c:pt>
                <c:pt idx="87">
                  <c:v>17.355406903592772</c:v>
                </c:pt>
                <c:pt idx="88">
                  <c:v>17.03870151375806</c:v>
                </c:pt>
                <c:pt idx="89">
                  <c:v>16.219432100157995</c:v>
                </c:pt>
                <c:pt idx="90">
                  <c:v>16.749320649048943</c:v>
                </c:pt>
                <c:pt idx="91">
                  <c:v>16.922553856868536</c:v>
                </c:pt>
                <c:pt idx="92">
                  <c:v>16.709207957848946</c:v>
                </c:pt>
                <c:pt idx="93">
                  <c:v>17.27782483836658</c:v>
                </c:pt>
                <c:pt idx="94">
                  <c:v>16.959692005307357</c:v>
                </c:pt>
                <c:pt idx="95">
                  <c:v>17.095450901521158</c:v>
                </c:pt>
                <c:pt idx="96">
                  <c:v>17.236844777684713</c:v>
                </c:pt>
                <c:pt idx="97">
                  <c:v>17.197302864268618</c:v>
                </c:pt>
                <c:pt idx="98">
                  <c:v>17.388656706327478</c:v>
                </c:pt>
                <c:pt idx="99">
                  <c:v>17.122600103697707</c:v>
                </c:pt>
                <c:pt idx="100">
                  <c:v>17.08622115448399</c:v>
                </c:pt>
                <c:pt idx="101">
                  <c:v>16.868258004408631</c:v>
                </c:pt>
                <c:pt idx="102">
                  <c:v>15.808255703711593</c:v>
                </c:pt>
                <c:pt idx="103">
                  <c:v>15.704899614752277</c:v>
                </c:pt>
                <c:pt idx="104">
                  <c:v>15.992484095287328</c:v>
                </c:pt>
                <c:pt idx="105">
                  <c:v>15.528682837470567</c:v>
                </c:pt>
                <c:pt idx="106">
                  <c:v>15.374176289048217</c:v>
                </c:pt>
                <c:pt idx="107">
                  <c:v>15.736720911489597</c:v>
                </c:pt>
                <c:pt idx="108">
                  <c:v>15.694970508269076</c:v>
                </c:pt>
                <c:pt idx="109">
                  <c:v>15.805976920899711</c:v>
                </c:pt>
                <c:pt idx="110">
                  <c:v>15.832347340012449</c:v>
                </c:pt>
                <c:pt idx="111">
                  <c:v>15.509689727490825</c:v>
                </c:pt>
                <c:pt idx="112">
                  <c:v>15.148474937743362</c:v>
                </c:pt>
                <c:pt idx="113">
                  <c:v>16.680496144117591</c:v>
                </c:pt>
                <c:pt idx="114">
                  <c:v>16.713672023659942</c:v>
                </c:pt>
                <c:pt idx="115">
                  <c:v>17.458341949434192</c:v>
                </c:pt>
                <c:pt idx="116">
                  <c:v>17.571548745724328</c:v>
                </c:pt>
                <c:pt idx="117">
                  <c:v>18.222627585861172</c:v>
                </c:pt>
                <c:pt idx="118">
                  <c:v>18.135569622588942</c:v>
                </c:pt>
                <c:pt idx="119">
                  <c:v>17.558397882900763</c:v>
                </c:pt>
                <c:pt idx="120">
                  <c:v>17.581651513217949</c:v>
                </c:pt>
                <c:pt idx="121">
                  <c:v>17.646218677043688</c:v>
                </c:pt>
                <c:pt idx="122">
                  <c:v>17.791351838565259</c:v>
                </c:pt>
                <c:pt idx="123">
                  <c:v>17.605616694924485</c:v>
                </c:pt>
                <c:pt idx="124">
                  <c:v>16.759575194769955</c:v>
                </c:pt>
                <c:pt idx="125">
                  <c:v>16.988132626902868</c:v>
                </c:pt>
                <c:pt idx="126">
                  <c:v>16.743904113632013</c:v>
                </c:pt>
                <c:pt idx="127">
                  <c:v>16.73947451602961</c:v>
                </c:pt>
                <c:pt idx="128">
                  <c:v>17.366655319803726</c:v>
                </c:pt>
                <c:pt idx="129">
                  <c:v>17.181730059175862</c:v>
                </c:pt>
                <c:pt idx="130">
                  <c:v>16.993217206502663</c:v>
                </c:pt>
                <c:pt idx="131">
                  <c:v>16.973955981674109</c:v>
                </c:pt>
                <c:pt idx="132">
                  <c:v>17.207238294909924</c:v>
                </c:pt>
                <c:pt idx="133">
                  <c:v>16.858687205288785</c:v>
                </c:pt>
                <c:pt idx="134">
                  <c:v>16.86195093013184</c:v>
                </c:pt>
                <c:pt idx="135">
                  <c:v>17.467100235849514</c:v>
                </c:pt>
                <c:pt idx="136">
                  <c:v>16.868276675355428</c:v>
                </c:pt>
                <c:pt idx="137">
                  <c:v>16.80617738018012</c:v>
                </c:pt>
                <c:pt idx="138">
                  <c:v>18.096863300233437</c:v>
                </c:pt>
                <c:pt idx="139">
                  <c:v>16.884988567320377</c:v>
                </c:pt>
                <c:pt idx="140">
                  <c:v>16.515025317467863</c:v>
                </c:pt>
                <c:pt idx="141">
                  <c:v>15.856260134558166</c:v>
                </c:pt>
                <c:pt idx="142">
                  <c:v>16.055678011609253</c:v>
                </c:pt>
                <c:pt idx="143">
                  <c:v>16.095462186863031</c:v>
                </c:pt>
                <c:pt idx="144">
                  <c:v>15.880415859937658</c:v>
                </c:pt>
                <c:pt idx="145">
                  <c:v>15.763456005287832</c:v>
                </c:pt>
                <c:pt idx="146">
                  <c:v>15.853773876771466</c:v>
                </c:pt>
                <c:pt idx="147">
                  <c:v>15.509367427764222</c:v>
                </c:pt>
                <c:pt idx="148">
                  <c:v>15.25809548515284</c:v>
                </c:pt>
                <c:pt idx="149">
                  <c:v>15.295520008652641</c:v>
                </c:pt>
                <c:pt idx="150">
                  <c:v>14.672179934566444</c:v>
                </c:pt>
                <c:pt idx="151">
                  <c:v>14.737747575787957</c:v>
                </c:pt>
                <c:pt idx="152">
                  <c:v>14.454886123337358</c:v>
                </c:pt>
                <c:pt idx="153">
                  <c:v>14.103659341280709</c:v>
                </c:pt>
                <c:pt idx="154">
                  <c:v>14.029714861038102</c:v>
                </c:pt>
                <c:pt idx="155">
                  <c:v>13.847130459343024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CC-644B-BA1F-9EDB0DA5F26E}"/>
            </c:ext>
          </c:extLst>
        </c:ser>
        <c:ser>
          <c:idx val="7"/>
          <c:order val="1"/>
          <c:tx>
            <c:strRef>
              <c:f>kasha!$I$1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CC-644B-BA1F-9EDB0DA5F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570800"/>
        <c:axId val="2089388016"/>
      </c:lineChart>
      <c:dateAx>
        <c:axId val="2089570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388016"/>
        <c:crosses val="autoZero"/>
        <c:auto val="1"/>
        <c:lblOffset val="100"/>
        <c:baseTimeUnit val="months"/>
      </c:dateAx>
      <c:valAx>
        <c:axId val="208938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57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kasha!$F$1</c:f>
              <c:strCache>
                <c:ptCount val="1"/>
                <c:pt idx="0">
                  <c:v>cd_con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kasha!$F$2:$F$157</c:f>
              <c:numCache>
                <c:formatCode>General</c:formatCode>
                <c:ptCount val="156"/>
                <c:pt idx="0">
                  <c:v>11.586205737664114</c:v>
                </c:pt>
                <c:pt idx="1">
                  <c:v>11.121128927877198</c:v>
                </c:pt>
                <c:pt idx="2">
                  <c:v>11.234961461714299</c:v>
                </c:pt>
                <c:pt idx="3">
                  <c:v>11.152869161134129</c:v>
                </c:pt>
                <c:pt idx="4">
                  <c:v>10.991293749236249</c:v>
                </c:pt>
                <c:pt idx="5">
                  <c:v>11.323691129846166</c:v>
                </c:pt>
                <c:pt idx="6">
                  <c:v>11.441212166396808</c:v>
                </c:pt>
                <c:pt idx="7">
                  <c:v>11.543679699020526</c:v>
                </c:pt>
                <c:pt idx="8">
                  <c:v>11.443198944031721</c:v>
                </c:pt>
                <c:pt idx="9">
                  <c:v>11.607332820604762</c:v>
                </c:pt>
                <c:pt idx="10">
                  <c:v>11.605498372296365</c:v>
                </c:pt>
                <c:pt idx="11">
                  <c:v>11.552883824740428</c:v>
                </c:pt>
                <c:pt idx="12">
                  <c:v>11.467240357468524</c:v>
                </c:pt>
                <c:pt idx="13">
                  <c:v>11.218422792522572</c:v>
                </c:pt>
                <c:pt idx="14">
                  <c:v>11.427675769254003</c:v>
                </c:pt>
                <c:pt idx="15">
                  <c:v>11.662169086521775</c:v>
                </c:pt>
                <c:pt idx="16">
                  <c:v>11.801810560064938</c:v>
                </c:pt>
                <c:pt idx="17">
                  <c:v>11.99304823526524</c:v>
                </c:pt>
                <c:pt idx="18">
                  <c:v>12.445673156647164</c:v>
                </c:pt>
                <c:pt idx="19">
                  <c:v>12.307932670473216</c:v>
                </c:pt>
                <c:pt idx="20">
                  <c:v>11.980117864782899</c:v>
                </c:pt>
                <c:pt idx="21">
                  <c:v>12.350632537838401</c:v>
                </c:pt>
                <c:pt idx="22">
                  <c:v>12.067947274994603</c:v>
                </c:pt>
                <c:pt idx="23">
                  <c:v>12.434709430273685</c:v>
                </c:pt>
                <c:pt idx="24">
                  <c:v>12.323879274748844</c:v>
                </c:pt>
                <c:pt idx="25">
                  <c:v>12.641340338772446</c:v>
                </c:pt>
                <c:pt idx="26">
                  <c:v>12.113468415187391</c:v>
                </c:pt>
                <c:pt idx="27">
                  <c:v>13.092521365328659</c:v>
                </c:pt>
                <c:pt idx="28">
                  <c:v>12.715844907267114</c:v>
                </c:pt>
                <c:pt idx="29">
                  <c:v>12.541341584208972</c:v>
                </c:pt>
                <c:pt idx="30">
                  <c:v>12.669780192675795</c:v>
                </c:pt>
                <c:pt idx="31">
                  <c:v>12.450829620266926</c:v>
                </c:pt>
                <c:pt idx="32">
                  <c:v>12.757702355714361</c:v>
                </c:pt>
                <c:pt idx="33">
                  <c:v>12.431248122004849</c:v>
                </c:pt>
                <c:pt idx="34">
                  <c:v>13.133648156564917</c:v>
                </c:pt>
                <c:pt idx="35">
                  <c:v>12.659202893803934</c:v>
                </c:pt>
                <c:pt idx="36">
                  <c:v>13.371087825583221</c:v>
                </c:pt>
                <c:pt idx="37">
                  <c:v>13.651307864594276</c:v>
                </c:pt>
                <c:pt idx="38">
                  <c:v>13.871428457287021</c:v>
                </c:pt>
                <c:pt idx="39">
                  <c:v>14.199482459868202</c:v>
                </c:pt>
                <c:pt idx="40">
                  <c:v>14.904295805911884</c:v>
                </c:pt>
                <c:pt idx="41">
                  <c:v>14.420068072840689</c:v>
                </c:pt>
                <c:pt idx="42">
                  <c:v>14.411164079317748</c:v>
                </c:pt>
                <c:pt idx="43">
                  <c:v>14.404041321894493</c:v>
                </c:pt>
                <c:pt idx="44">
                  <c:v>14.44518106689457</c:v>
                </c:pt>
                <c:pt idx="45">
                  <c:v>14.086747721691864</c:v>
                </c:pt>
                <c:pt idx="46">
                  <c:v>14.484246272107141</c:v>
                </c:pt>
                <c:pt idx="47">
                  <c:v>14.357730562859116</c:v>
                </c:pt>
                <c:pt idx="48">
                  <c:v>16.060882482938318</c:v>
                </c:pt>
                <c:pt idx="49">
                  <c:v>16.810157860416876</c:v>
                </c:pt>
                <c:pt idx="50">
                  <c:v>16.738083367209651</c:v>
                </c:pt>
                <c:pt idx="51">
                  <c:v>16.685384963075979</c:v>
                </c:pt>
                <c:pt idx="52">
                  <c:v>17.439973070289192</c:v>
                </c:pt>
                <c:pt idx="53">
                  <c:v>17.966474048556528</c:v>
                </c:pt>
                <c:pt idx="54">
                  <c:v>17.338987652417181</c:v>
                </c:pt>
                <c:pt idx="55">
                  <c:v>17.698135011994033</c:v>
                </c:pt>
                <c:pt idx="56">
                  <c:v>17.852594698042783</c:v>
                </c:pt>
                <c:pt idx="57">
                  <c:v>17.498320068034047</c:v>
                </c:pt>
                <c:pt idx="58">
                  <c:v>17.090692084708863</c:v>
                </c:pt>
                <c:pt idx="59">
                  <c:v>17.954919618670285</c:v>
                </c:pt>
                <c:pt idx="60">
                  <c:v>17.434292927653292</c:v>
                </c:pt>
                <c:pt idx="61">
                  <c:v>16.522382809902592</c:v>
                </c:pt>
                <c:pt idx="62">
                  <c:v>16.464001561252012</c:v>
                </c:pt>
                <c:pt idx="63">
                  <c:v>15.72389085174208</c:v>
                </c:pt>
                <c:pt idx="64">
                  <c:v>15.277273227626925</c:v>
                </c:pt>
                <c:pt idx="65">
                  <c:v>15.270018518905331</c:v>
                </c:pt>
                <c:pt idx="66">
                  <c:v>14.858400574234</c:v>
                </c:pt>
                <c:pt idx="67">
                  <c:v>14.93965057489714</c:v>
                </c:pt>
                <c:pt idx="68">
                  <c:v>14.910463802587007</c:v>
                </c:pt>
                <c:pt idx="69">
                  <c:v>15.209881947032818</c:v>
                </c:pt>
                <c:pt idx="70">
                  <c:v>14.875331781083363</c:v>
                </c:pt>
                <c:pt idx="71">
                  <c:v>14.483657008441297</c:v>
                </c:pt>
                <c:pt idx="72">
                  <c:v>14.661011544890652</c:v>
                </c:pt>
                <c:pt idx="73">
                  <c:v>14.941922491767615</c:v>
                </c:pt>
                <c:pt idx="74">
                  <c:v>13.152175448375791</c:v>
                </c:pt>
                <c:pt idx="75">
                  <c:v>12.408215463725087</c:v>
                </c:pt>
                <c:pt idx="76">
                  <c:v>13.089270844059884</c:v>
                </c:pt>
                <c:pt idx="77">
                  <c:v>12.987116498820669</c:v>
                </c:pt>
                <c:pt idx="78">
                  <c:v>13.531327831210454</c:v>
                </c:pt>
                <c:pt idx="79">
                  <c:v>12.941467261590034</c:v>
                </c:pt>
                <c:pt idx="80">
                  <c:v>13.597794369922603</c:v>
                </c:pt>
                <c:pt idx="81">
                  <c:v>13.418214576660226</c:v>
                </c:pt>
                <c:pt idx="82">
                  <c:v>13.176793903131127</c:v>
                </c:pt>
                <c:pt idx="83">
                  <c:v>13.421934922409921</c:v>
                </c:pt>
                <c:pt idx="84">
                  <c:v>12.386290155147824</c:v>
                </c:pt>
                <c:pt idx="85">
                  <c:v>12.331471072264165</c:v>
                </c:pt>
                <c:pt idx="86">
                  <c:v>12.55981411208945</c:v>
                </c:pt>
                <c:pt idx="87">
                  <c:v>11.158977592201392</c:v>
                </c:pt>
                <c:pt idx="88">
                  <c:v>11.447648741041611</c:v>
                </c:pt>
                <c:pt idx="89">
                  <c:v>9.5545337536306807</c:v>
                </c:pt>
                <c:pt idx="90">
                  <c:v>10.784382485354326</c:v>
                </c:pt>
                <c:pt idx="91">
                  <c:v>10.958184212347483</c:v>
                </c:pt>
                <c:pt idx="92">
                  <c:v>10.451363509352536</c:v>
                </c:pt>
                <c:pt idx="93">
                  <c:v>10.723247774837537</c:v>
                </c:pt>
                <c:pt idx="94">
                  <c:v>10.718947688652097</c:v>
                </c:pt>
                <c:pt idx="95">
                  <c:v>10.542982354972063</c:v>
                </c:pt>
                <c:pt idx="96">
                  <c:v>10.723331931900434</c:v>
                </c:pt>
                <c:pt idx="97">
                  <c:v>10.628755951841995</c:v>
                </c:pt>
                <c:pt idx="98">
                  <c:v>10.829996017823307</c:v>
                </c:pt>
                <c:pt idx="99">
                  <c:v>10.594640457706795</c:v>
                </c:pt>
                <c:pt idx="100">
                  <c:v>10.262653908882074</c:v>
                </c:pt>
                <c:pt idx="101">
                  <c:v>10.092374344734866</c:v>
                </c:pt>
                <c:pt idx="102">
                  <c:v>8.1898799468620425</c:v>
                </c:pt>
                <c:pt idx="103">
                  <c:v>8.0350376567837944</c:v>
                </c:pt>
                <c:pt idx="104">
                  <c:v>7.7549982570350267</c:v>
                </c:pt>
                <c:pt idx="105">
                  <c:v>7.7702706403364425</c:v>
                </c:pt>
                <c:pt idx="106">
                  <c:v>7.744502478465682</c:v>
                </c:pt>
                <c:pt idx="107">
                  <c:v>7.8592491258729114</c:v>
                </c:pt>
                <c:pt idx="108">
                  <c:v>8.0573597183344887</c:v>
                </c:pt>
                <c:pt idx="109">
                  <c:v>8.0070334077075263</c:v>
                </c:pt>
                <c:pt idx="110">
                  <c:v>8.0347973240719419</c:v>
                </c:pt>
                <c:pt idx="111">
                  <c:v>8.4943093793528934</c:v>
                </c:pt>
                <c:pt idx="112">
                  <c:v>8.4004766550672834</c:v>
                </c:pt>
                <c:pt idx="113">
                  <c:v>8.2261920423164057</c:v>
                </c:pt>
                <c:pt idx="114">
                  <c:v>7.8512210180208584</c:v>
                </c:pt>
                <c:pt idx="115">
                  <c:v>7.8735170802345982</c:v>
                </c:pt>
                <c:pt idx="116">
                  <c:v>8.4558460001327518</c:v>
                </c:pt>
                <c:pt idx="117">
                  <c:v>8.1078523301849277</c:v>
                </c:pt>
                <c:pt idx="118">
                  <c:v>8.1071337127652434</c:v>
                </c:pt>
                <c:pt idx="119">
                  <c:v>8.1435867321216282</c:v>
                </c:pt>
                <c:pt idx="120">
                  <c:v>8.1932187629317852</c:v>
                </c:pt>
                <c:pt idx="121">
                  <c:v>8.0829212849238612</c:v>
                </c:pt>
                <c:pt idx="122">
                  <c:v>8.2193215467020178</c:v>
                </c:pt>
                <c:pt idx="123">
                  <c:v>8.6442693746406949</c:v>
                </c:pt>
                <c:pt idx="124">
                  <c:v>8.5453923013575288</c:v>
                </c:pt>
                <c:pt idx="125">
                  <c:v>8.4597743224788822</c:v>
                </c:pt>
                <c:pt idx="126">
                  <c:v>8.8529611927382739</c:v>
                </c:pt>
                <c:pt idx="127">
                  <c:v>8.8488920000712525</c:v>
                </c:pt>
                <c:pt idx="128">
                  <c:v>9.0616464205059959</c:v>
                </c:pt>
                <c:pt idx="129">
                  <c:v>9.0982328743032586</c:v>
                </c:pt>
                <c:pt idx="130">
                  <c:v>9.0836141793166494</c:v>
                </c:pt>
                <c:pt idx="131">
                  <c:v>9.5438469670370925</c:v>
                </c:pt>
                <c:pt idx="132">
                  <c:v>9.6147566364606494</c:v>
                </c:pt>
                <c:pt idx="133">
                  <c:v>9.8285020431242227</c:v>
                </c:pt>
                <c:pt idx="134">
                  <c:v>10.177898524670837</c:v>
                </c:pt>
                <c:pt idx="135">
                  <c:v>10.052172583241301</c:v>
                </c:pt>
                <c:pt idx="136">
                  <c:v>10.090132344790174</c:v>
                </c:pt>
                <c:pt idx="137">
                  <c:v>10.719421258705786</c:v>
                </c:pt>
                <c:pt idx="138">
                  <c:v>10.787574678165326</c:v>
                </c:pt>
                <c:pt idx="139">
                  <c:v>11.139778526040631</c:v>
                </c:pt>
                <c:pt idx="140">
                  <c:v>10.720344834988055</c:v>
                </c:pt>
                <c:pt idx="141">
                  <c:v>11.313567345348499</c:v>
                </c:pt>
                <c:pt idx="142">
                  <c:v>11.193518804991845</c:v>
                </c:pt>
                <c:pt idx="143">
                  <c:v>10.858765935092963</c:v>
                </c:pt>
                <c:pt idx="144">
                  <c:v>11.107504387226118</c:v>
                </c:pt>
                <c:pt idx="145">
                  <c:v>11.645180692535034</c:v>
                </c:pt>
                <c:pt idx="146">
                  <c:v>11.260407364499699</c:v>
                </c:pt>
                <c:pt idx="147">
                  <c:v>11.517213963540952</c:v>
                </c:pt>
                <c:pt idx="148">
                  <c:v>11.508534865719401</c:v>
                </c:pt>
                <c:pt idx="149">
                  <c:v>11.682240057728412</c:v>
                </c:pt>
                <c:pt idx="150">
                  <c:v>10.624401342783132</c:v>
                </c:pt>
                <c:pt idx="151">
                  <c:v>10.931528999816011</c:v>
                </c:pt>
                <c:pt idx="152">
                  <c:v>10.750132098623514</c:v>
                </c:pt>
                <c:pt idx="153">
                  <c:v>10.868783358654435</c:v>
                </c:pt>
                <c:pt idx="154">
                  <c:v>11.261832558729235</c:v>
                </c:pt>
                <c:pt idx="155">
                  <c:v>11.463042224128067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25-BB42-A085-B26F451EFA30}"/>
            </c:ext>
          </c:extLst>
        </c:ser>
        <c:ser>
          <c:idx val="7"/>
          <c:order val="1"/>
          <c:tx>
            <c:strRef>
              <c:f>kasha!$I$1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25-BB42-A085-B26F451EF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323760"/>
        <c:axId val="1358293168"/>
      </c:lineChart>
      <c:dateAx>
        <c:axId val="14493237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58293168"/>
        <c:crosses val="autoZero"/>
        <c:auto val="1"/>
        <c:lblOffset val="100"/>
        <c:baseTimeUnit val="months"/>
      </c:dateAx>
      <c:valAx>
        <c:axId val="135829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932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kasha!$G$1</c:f>
              <c:strCache>
                <c:ptCount val="1"/>
                <c:pt idx="0">
                  <c:v>cd_tr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kasha!$G$2:$G$157</c:f>
              <c:numCache>
                <c:formatCode>General</c:formatCode>
                <c:ptCount val="156"/>
                <c:pt idx="0">
                  <c:v>7.0226213497625016</c:v>
                </c:pt>
                <c:pt idx="1">
                  <c:v>7.1638880972640839</c:v>
                </c:pt>
                <c:pt idx="2">
                  <c:v>7.2492088489493591</c:v>
                </c:pt>
                <c:pt idx="3">
                  <c:v>7.3054294706284795</c:v>
                </c:pt>
                <c:pt idx="4">
                  <c:v>7.7270151609335889</c:v>
                </c:pt>
                <c:pt idx="5">
                  <c:v>6.8707615390933761</c:v>
                </c:pt>
                <c:pt idx="6">
                  <c:v>7.4182433398816778</c:v>
                </c:pt>
                <c:pt idx="7">
                  <c:v>7.9516095760628644</c:v>
                </c:pt>
                <c:pt idx="8">
                  <c:v>8.1527929213264354</c:v>
                </c:pt>
                <c:pt idx="9">
                  <c:v>8.3073653083558323</c:v>
                </c:pt>
                <c:pt idx="10">
                  <c:v>8.7264354893952181</c:v>
                </c:pt>
                <c:pt idx="11">
                  <c:v>9.0565279426418073</c:v>
                </c:pt>
                <c:pt idx="12">
                  <c:v>9.479232728117811</c:v>
                </c:pt>
                <c:pt idx="13">
                  <c:v>10.010703998934567</c:v>
                </c:pt>
                <c:pt idx="14">
                  <c:v>10.380464855720405</c:v>
                </c:pt>
                <c:pt idx="15">
                  <c:v>10.580664793823209</c:v>
                </c:pt>
                <c:pt idx="16">
                  <c:v>11.61608236293684</c:v>
                </c:pt>
                <c:pt idx="17">
                  <c:v>12.18109743344543</c:v>
                </c:pt>
                <c:pt idx="18">
                  <c:v>12.844983609926562</c:v>
                </c:pt>
                <c:pt idx="19">
                  <c:v>12.133775298884691</c:v>
                </c:pt>
                <c:pt idx="20">
                  <c:v>12.557659137632253</c:v>
                </c:pt>
                <c:pt idx="21">
                  <c:v>13.219793385639724</c:v>
                </c:pt>
                <c:pt idx="22">
                  <c:v>13.454584067583195</c:v>
                </c:pt>
                <c:pt idx="23">
                  <c:v>13.93130479606765</c:v>
                </c:pt>
                <c:pt idx="24">
                  <c:v>14.250575658047083</c:v>
                </c:pt>
                <c:pt idx="25">
                  <c:v>14.576598710336549</c:v>
                </c:pt>
                <c:pt idx="26">
                  <c:v>15.174682321178585</c:v>
                </c:pt>
                <c:pt idx="27">
                  <c:v>14.687237642064735</c:v>
                </c:pt>
                <c:pt idx="28">
                  <c:v>14.7466528256132</c:v>
                </c:pt>
                <c:pt idx="29">
                  <c:v>14.900982978973737</c:v>
                </c:pt>
                <c:pt idx="30">
                  <c:v>15.102590536433677</c:v>
                </c:pt>
                <c:pt idx="31">
                  <c:v>14.973215829713874</c:v>
                </c:pt>
                <c:pt idx="32">
                  <c:v>13.799463643474196</c:v>
                </c:pt>
                <c:pt idx="33">
                  <c:v>13.548375915688773</c:v>
                </c:pt>
                <c:pt idx="34">
                  <c:v>13.715853184433225</c:v>
                </c:pt>
                <c:pt idx="35">
                  <c:v>13.37030056525327</c:v>
                </c:pt>
                <c:pt idx="36">
                  <c:v>13.154324253393524</c:v>
                </c:pt>
                <c:pt idx="37">
                  <c:v>13.511942422411508</c:v>
                </c:pt>
                <c:pt idx="38">
                  <c:v>13.103048319278503</c:v>
                </c:pt>
                <c:pt idx="39">
                  <c:v>13.586171763078063</c:v>
                </c:pt>
                <c:pt idx="40">
                  <c:v>13.207235587603483</c:v>
                </c:pt>
                <c:pt idx="41">
                  <c:v>12.630727394155222</c:v>
                </c:pt>
                <c:pt idx="42">
                  <c:v>12.971974908323086</c:v>
                </c:pt>
                <c:pt idx="43">
                  <c:v>13.389169544967926</c:v>
                </c:pt>
                <c:pt idx="44">
                  <c:v>13.534994665741443</c:v>
                </c:pt>
                <c:pt idx="45">
                  <c:v>13.322482648076594</c:v>
                </c:pt>
                <c:pt idx="46">
                  <c:v>13.391679111328596</c:v>
                </c:pt>
                <c:pt idx="47">
                  <c:v>14.027365720465948</c:v>
                </c:pt>
                <c:pt idx="48">
                  <c:v>13.417235797790154</c:v>
                </c:pt>
                <c:pt idx="49">
                  <c:v>13.425060907427874</c:v>
                </c:pt>
                <c:pt idx="50">
                  <c:v>13.454879671211252</c:v>
                </c:pt>
                <c:pt idx="51">
                  <c:v>13.329611203742722</c:v>
                </c:pt>
                <c:pt idx="52">
                  <c:v>13.799392215809423</c:v>
                </c:pt>
                <c:pt idx="53">
                  <c:v>14.165870716195451</c:v>
                </c:pt>
                <c:pt idx="54">
                  <c:v>13.195627100189386</c:v>
                </c:pt>
                <c:pt idx="55">
                  <c:v>13.575412614439495</c:v>
                </c:pt>
                <c:pt idx="56">
                  <c:v>13.633208229249702</c:v>
                </c:pt>
                <c:pt idx="57">
                  <c:v>13.199357711766289</c:v>
                </c:pt>
                <c:pt idx="58">
                  <c:v>12.830851978284358</c:v>
                </c:pt>
                <c:pt idx="59">
                  <c:v>12.385361766206131</c:v>
                </c:pt>
                <c:pt idx="60">
                  <c:v>12.427643657246927</c:v>
                </c:pt>
                <c:pt idx="61">
                  <c:v>12.274766971729546</c:v>
                </c:pt>
                <c:pt idx="62">
                  <c:v>11.931362658267428</c:v>
                </c:pt>
                <c:pt idx="63">
                  <c:v>11.887600107390318</c:v>
                </c:pt>
                <c:pt idx="64">
                  <c:v>11.98408711372093</c:v>
                </c:pt>
                <c:pt idx="65">
                  <c:v>12.118927618804181</c:v>
                </c:pt>
                <c:pt idx="66">
                  <c:v>12.147486492579608</c:v>
                </c:pt>
                <c:pt idx="67">
                  <c:v>12.324078570290361</c:v>
                </c:pt>
                <c:pt idx="68">
                  <c:v>12.706962332065377</c:v>
                </c:pt>
                <c:pt idx="69">
                  <c:v>12.683029711463728</c:v>
                </c:pt>
                <c:pt idx="70">
                  <c:v>12.561561236882476</c:v>
                </c:pt>
                <c:pt idx="71">
                  <c:v>12.192472244881701</c:v>
                </c:pt>
                <c:pt idx="72">
                  <c:v>12.262557074901785</c:v>
                </c:pt>
                <c:pt idx="73">
                  <c:v>11.940070753054284</c:v>
                </c:pt>
                <c:pt idx="74">
                  <c:v>11.962359027798447</c:v>
                </c:pt>
                <c:pt idx="75">
                  <c:v>11.721330325313463</c:v>
                </c:pt>
                <c:pt idx="76">
                  <c:v>11.779164611964569</c:v>
                </c:pt>
                <c:pt idx="77">
                  <c:v>11.452843738288388</c:v>
                </c:pt>
                <c:pt idx="78">
                  <c:v>11.337100812344898</c:v>
                </c:pt>
                <c:pt idx="79">
                  <c:v>11.91179372108385</c:v>
                </c:pt>
                <c:pt idx="80">
                  <c:v>11.851479045081128</c:v>
                </c:pt>
                <c:pt idx="81">
                  <c:v>11.715911317450283</c:v>
                </c:pt>
                <c:pt idx="82">
                  <c:v>11.536464632068419</c:v>
                </c:pt>
                <c:pt idx="83">
                  <c:v>11.543835301630109</c:v>
                </c:pt>
                <c:pt idx="84">
                  <c:v>11.714491211277856</c:v>
                </c:pt>
                <c:pt idx="85">
                  <c:v>11.809584793926122</c:v>
                </c:pt>
                <c:pt idx="86">
                  <c:v>11.724721120403617</c:v>
                </c:pt>
                <c:pt idx="87">
                  <c:v>12.148929717204345</c:v>
                </c:pt>
                <c:pt idx="88">
                  <c:v>12.107253937456937</c:v>
                </c:pt>
                <c:pt idx="89">
                  <c:v>11.913426554964998</c:v>
                </c:pt>
                <c:pt idx="90">
                  <c:v>13.842211579396325</c:v>
                </c:pt>
                <c:pt idx="91">
                  <c:v>13.664258332877189</c:v>
                </c:pt>
                <c:pt idx="92">
                  <c:v>13.620719334278013</c:v>
                </c:pt>
                <c:pt idx="93">
                  <c:v>13.675941921410406</c:v>
                </c:pt>
                <c:pt idx="94">
                  <c:v>13.721753503607319</c:v>
                </c:pt>
                <c:pt idx="95">
                  <c:v>14.043010868716452</c:v>
                </c:pt>
                <c:pt idx="96">
                  <c:v>14.445919192775523</c:v>
                </c:pt>
                <c:pt idx="97">
                  <c:v>15.171082643035433</c:v>
                </c:pt>
                <c:pt idx="98">
                  <c:v>15.448248515769281</c:v>
                </c:pt>
                <c:pt idx="99">
                  <c:v>15.62058384537969</c:v>
                </c:pt>
                <c:pt idx="100">
                  <c:v>15.795759993278212</c:v>
                </c:pt>
                <c:pt idx="101">
                  <c:v>15.71814383164515</c:v>
                </c:pt>
                <c:pt idx="102">
                  <c:v>13.572773248287925</c:v>
                </c:pt>
                <c:pt idx="103">
                  <c:v>13.389820894389921</c:v>
                </c:pt>
                <c:pt idx="104">
                  <c:v>13.53142044119182</c:v>
                </c:pt>
                <c:pt idx="105">
                  <c:v>13.094801065850728</c:v>
                </c:pt>
                <c:pt idx="106">
                  <c:v>13.306732276993481</c:v>
                </c:pt>
                <c:pt idx="107">
                  <c:v>13.328867599574723</c:v>
                </c:pt>
                <c:pt idx="108">
                  <c:v>13.473803072117668</c:v>
                </c:pt>
                <c:pt idx="109">
                  <c:v>13.482405615085851</c:v>
                </c:pt>
                <c:pt idx="110">
                  <c:v>13.889019003554052</c:v>
                </c:pt>
                <c:pt idx="111">
                  <c:v>14.185278642076767</c:v>
                </c:pt>
                <c:pt idx="112">
                  <c:v>14.161216602290857</c:v>
                </c:pt>
                <c:pt idx="113">
                  <c:v>14.71082045229366</c:v>
                </c:pt>
                <c:pt idx="114">
                  <c:v>12.592724956945837</c:v>
                </c:pt>
                <c:pt idx="115">
                  <c:v>13.376540243756006</c:v>
                </c:pt>
                <c:pt idx="116">
                  <c:v>13.528703081028475</c:v>
                </c:pt>
                <c:pt idx="117">
                  <c:v>14.294411336346689</c:v>
                </c:pt>
                <c:pt idx="118">
                  <c:v>14.692684224396707</c:v>
                </c:pt>
                <c:pt idx="119">
                  <c:v>14.526997755906395</c:v>
                </c:pt>
                <c:pt idx="120">
                  <c:v>14.49196031201828</c:v>
                </c:pt>
                <c:pt idx="121">
                  <c:v>14.547167325321986</c:v>
                </c:pt>
                <c:pt idx="122">
                  <c:v>14.705334317887047</c:v>
                </c:pt>
                <c:pt idx="123">
                  <c:v>14.552326684898036</c:v>
                </c:pt>
                <c:pt idx="124">
                  <c:v>14.526713176169443</c:v>
                </c:pt>
                <c:pt idx="125">
                  <c:v>14.393046369287902</c:v>
                </c:pt>
                <c:pt idx="126">
                  <c:v>13.655936350903993</c:v>
                </c:pt>
                <c:pt idx="127">
                  <c:v>13.752842699924836</c:v>
                </c:pt>
                <c:pt idx="128">
                  <c:v>13.076158117279739</c:v>
                </c:pt>
                <c:pt idx="129">
                  <c:v>12.70093959482038</c:v>
                </c:pt>
                <c:pt idx="130">
                  <c:v>12.959742563471016</c:v>
                </c:pt>
                <c:pt idx="131">
                  <c:v>13.341432444103713</c:v>
                </c:pt>
                <c:pt idx="132">
                  <c:v>13.859643717736029</c:v>
                </c:pt>
                <c:pt idx="133">
                  <c:v>12.976871149510671</c:v>
                </c:pt>
                <c:pt idx="134">
                  <c:v>12.751953320936963</c:v>
                </c:pt>
                <c:pt idx="135">
                  <c:v>12.944315427756829</c:v>
                </c:pt>
                <c:pt idx="136">
                  <c:v>13.140660581728625</c:v>
                </c:pt>
                <c:pt idx="137">
                  <c:v>13.261111896936146</c:v>
                </c:pt>
                <c:pt idx="138">
                  <c:v>13.30127263861864</c:v>
                </c:pt>
                <c:pt idx="139">
                  <c:v>13.344140492005415</c:v>
                </c:pt>
                <c:pt idx="140">
                  <c:v>12.961941717534895</c:v>
                </c:pt>
                <c:pt idx="141">
                  <c:v>12.997685767568793</c:v>
                </c:pt>
                <c:pt idx="142">
                  <c:v>12.992529504671161</c:v>
                </c:pt>
                <c:pt idx="143">
                  <c:v>12.952525232212365</c:v>
                </c:pt>
                <c:pt idx="144">
                  <c:v>12.956174880750133</c:v>
                </c:pt>
                <c:pt idx="145">
                  <c:v>13.539964970151736</c:v>
                </c:pt>
                <c:pt idx="146">
                  <c:v>13.551650060645995</c:v>
                </c:pt>
                <c:pt idx="147">
                  <c:v>13.683003428496736</c:v>
                </c:pt>
                <c:pt idx="148">
                  <c:v>13.850477746891054</c:v>
                </c:pt>
                <c:pt idx="149">
                  <c:v>13.816685186232741</c:v>
                </c:pt>
                <c:pt idx="150">
                  <c:v>12.688520765206224</c:v>
                </c:pt>
                <c:pt idx="151">
                  <c:v>14.451442734228785</c:v>
                </c:pt>
                <c:pt idx="152">
                  <c:v>14.766831127239053</c:v>
                </c:pt>
                <c:pt idx="153">
                  <c:v>15.003150534845357</c:v>
                </c:pt>
                <c:pt idx="154">
                  <c:v>15.175646265875162</c:v>
                </c:pt>
                <c:pt idx="155">
                  <c:v>15.014252545212155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2D-6F4C-95DC-01D84E891AA6}"/>
            </c:ext>
          </c:extLst>
        </c:ser>
        <c:ser>
          <c:idx val="7"/>
          <c:order val="1"/>
          <c:tx>
            <c:strRef>
              <c:f>kasha!$I$1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2D-6F4C-95DC-01D84E891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445136"/>
        <c:axId val="1347446864"/>
      </c:lineChart>
      <c:dateAx>
        <c:axId val="13474451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7446864"/>
        <c:crosses val="autoZero"/>
        <c:auto val="1"/>
        <c:lblOffset val="100"/>
        <c:baseTimeUnit val="months"/>
      </c:dateAx>
      <c:valAx>
        <c:axId val="13474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744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sail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kasha!$H$1</c:f>
              <c:strCache>
                <c:ptCount val="1"/>
                <c:pt idx="0">
                  <c:v>cd_sail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kasha!$H$2:$H$157</c:f>
              <c:numCache>
                <c:formatCode>General</c:formatCode>
                <c:ptCount val="156"/>
                <c:pt idx="0">
                  <c:v>13.111486265648058</c:v>
                </c:pt>
                <c:pt idx="1">
                  <c:v>13.297176062374238</c:v>
                </c:pt>
                <c:pt idx="2">
                  <c:v>13.436348225162066</c:v>
                </c:pt>
                <c:pt idx="3">
                  <c:v>13.11857610728649</c:v>
                </c:pt>
                <c:pt idx="4">
                  <c:v>13.792424456696757</c:v>
                </c:pt>
                <c:pt idx="5">
                  <c:v>12.699730466963494</c:v>
                </c:pt>
                <c:pt idx="6">
                  <c:v>12.687098429035789</c:v>
                </c:pt>
                <c:pt idx="7">
                  <c:v>12.687165641267864</c:v>
                </c:pt>
                <c:pt idx="8">
                  <c:v>12.695462840760973</c:v>
                </c:pt>
                <c:pt idx="9">
                  <c:v>13.01201869716035</c:v>
                </c:pt>
                <c:pt idx="10">
                  <c:v>13.155044557324247</c:v>
                </c:pt>
                <c:pt idx="11">
                  <c:v>13.322270850316388</c:v>
                </c:pt>
                <c:pt idx="12">
                  <c:v>13.308764978251107</c:v>
                </c:pt>
                <c:pt idx="13">
                  <c:v>13.347139353869357</c:v>
                </c:pt>
                <c:pt idx="14">
                  <c:v>13.584068751552604</c:v>
                </c:pt>
                <c:pt idx="15">
                  <c:v>13.738161361116793</c:v>
                </c:pt>
                <c:pt idx="16">
                  <c:v>13.854051388640187</c:v>
                </c:pt>
                <c:pt idx="17">
                  <c:v>13.988843009175186</c:v>
                </c:pt>
                <c:pt idx="18">
                  <c:v>13.908593569725726</c:v>
                </c:pt>
                <c:pt idx="19">
                  <c:v>14.102027901202904</c:v>
                </c:pt>
                <c:pt idx="20">
                  <c:v>14.129388659678536</c:v>
                </c:pt>
                <c:pt idx="21">
                  <c:v>14.143388312591465</c:v>
                </c:pt>
                <c:pt idx="22">
                  <c:v>14.247421797622502</c:v>
                </c:pt>
                <c:pt idx="23">
                  <c:v>14.273740378617052</c:v>
                </c:pt>
                <c:pt idx="24">
                  <c:v>14.417743981849124</c:v>
                </c:pt>
                <c:pt idx="25">
                  <c:v>14.422804476546288</c:v>
                </c:pt>
                <c:pt idx="26">
                  <c:v>14.45647812806366</c:v>
                </c:pt>
                <c:pt idx="27">
                  <c:v>14.600058766478552</c:v>
                </c:pt>
                <c:pt idx="28">
                  <c:v>14.318916085570962</c:v>
                </c:pt>
                <c:pt idx="29">
                  <c:v>14.795768776323145</c:v>
                </c:pt>
                <c:pt idx="30">
                  <c:v>14.922808794849677</c:v>
                </c:pt>
                <c:pt idx="31">
                  <c:v>15.02065240927376</c:v>
                </c:pt>
                <c:pt idx="32">
                  <c:v>15.023534864075327</c:v>
                </c:pt>
                <c:pt idx="33">
                  <c:v>15.04349499189054</c:v>
                </c:pt>
                <c:pt idx="34">
                  <c:v>15.00930022329638</c:v>
                </c:pt>
                <c:pt idx="35">
                  <c:v>14.953477090503872</c:v>
                </c:pt>
                <c:pt idx="36">
                  <c:v>15.100975976683671</c:v>
                </c:pt>
                <c:pt idx="37">
                  <c:v>15.263800768826835</c:v>
                </c:pt>
                <c:pt idx="38">
                  <c:v>15.228680766168955</c:v>
                </c:pt>
                <c:pt idx="39">
                  <c:v>15.19840507092886</c:v>
                </c:pt>
                <c:pt idx="40">
                  <c:v>14.919744031621251</c:v>
                </c:pt>
                <c:pt idx="41">
                  <c:v>15.197729618266607</c:v>
                </c:pt>
                <c:pt idx="42">
                  <c:v>15.009880007509283</c:v>
                </c:pt>
                <c:pt idx="43">
                  <c:v>14.836186928855296</c:v>
                </c:pt>
                <c:pt idx="44">
                  <c:v>14.95924190904377</c:v>
                </c:pt>
                <c:pt idx="45">
                  <c:v>14.952488169353652</c:v>
                </c:pt>
                <c:pt idx="46">
                  <c:v>15.146823085349956</c:v>
                </c:pt>
                <c:pt idx="47">
                  <c:v>15.064029349233305</c:v>
                </c:pt>
                <c:pt idx="48">
                  <c:v>15.018650768579917</c:v>
                </c:pt>
                <c:pt idx="49">
                  <c:v>14.959662743151091</c:v>
                </c:pt>
                <c:pt idx="50">
                  <c:v>14.754670038646022</c:v>
                </c:pt>
                <c:pt idx="51">
                  <c:v>14.782639045270813</c:v>
                </c:pt>
                <c:pt idx="52">
                  <c:v>13.816172129796378</c:v>
                </c:pt>
                <c:pt idx="53">
                  <c:v>16.17896508961806</c:v>
                </c:pt>
                <c:pt idx="54">
                  <c:v>15.553240208390992</c:v>
                </c:pt>
                <c:pt idx="55">
                  <c:v>15.365715807619907</c:v>
                </c:pt>
                <c:pt idx="56">
                  <c:v>15.505242575062702</c:v>
                </c:pt>
                <c:pt idx="57">
                  <c:v>15.266346841418779</c:v>
                </c:pt>
                <c:pt idx="58">
                  <c:v>15.251037180381529</c:v>
                </c:pt>
                <c:pt idx="59">
                  <c:v>15.158660148294139</c:v>
                </c:pt>
                <c:pt idx="60">
                  <c:v>14.977913488667172</c:v>
                </c:pt>
                <c:pt idx="61">
                  <c:v>15.10556957572644</c:v>
                </c:pt>
                <c:pt idx="62">
                  <c:v>15.096640642498349</c:v>
                </c:pt>
                <c:pt idx="63">
                  <c:v>14.928049594531807</c:v>
                </c:pt>
                <c:pt idx="64">
                  <c:v>14.63456501768338</c:v>
                </c:pt>
                <c:pt idx="65">
                  <c:v>13.548296562948158</c:v>
                </c:pt>
                <c:pt idx="66">
                  <c:v>13.138404036193165</c:v>
                </c:pt>
                <c:pt idx="67">
                  <c:v>13.328274142577351</c:v>
                </c:pt>
                <c:pt idx="68">
                  <c:v>13.235615798920678</c:v>
                </c:pt>
                <c:pt idx="69">
                  <c:v>13.182079224414617</c:v>
                </c:pt>
                <c:pt idx="70">
                  <c:v>13.110219162222002</c:v>
                </c:pt>
                <c:pt idx="71">
                  <c:v>12.896001329464791</c:v>
                </c:pt>
                <c:pt idx="72">
                  <c:v>12.817529656249313</c:v>
                </c:pt>
                <c:pt idx="73">
                  <c:v>12.560126475442431</c:v>
                </c:pt>
                <c:pt idx="74">
                  <c:v>12.495870151196501</c:v>
                </c:pt>
                <c:pt idx="75">
                  <c:v>12.663329253156391</c:v>
                </c:pt>
                <c:pt idx="76">
                  <c:v>13.024254207214579</c:v>
                </c:pt>
                <c:pt idx="77">
                  <c:v>12.787364520649552</c:v>
                </c:pt>
                <c:pt idx="78">
                  <c:v>12.327096189572401</c:v>
                </c:pt>
                <c:pt idx="79">
                  <c:v>12.0442615796529</c:v>
                </c:pt>
                <c:pt idx="80">
                  <c:v>12.055052719897715</c:v>
                </c:pt>
                <c:pt idx="81">
                  <c:v>11.955987890490212</c:v>
                </c:pt>
                <c:pt idx="82">
                  <c:v>11.852012204186492</c:v>
                </c:pt>
                <c:pt idx="83">
                  <c:v>11.76795191691015</c:v>
                </c:pt>
                <c:pt idx="84">
                  <c:v>11.714583363587684</c:v>
                </c:pt>
                <c:pt idx="85">
                  <c:v>11.482306758384668</c:v>
                </c:pt>
                <c:pt idx="86">
                  <c:v>11.674227343405743</c:v>
                </c:pt>
                <c:pt idx="87">
                  <c:v>11.60452519816052</c:v>
                </c:pt>
                <c:pt idx="88">
                  <c:v>11.500142948450888</c:v>
                </c:pt>
                <c:pt idx="89">
                  <c:v>11.545856878548621</c:v>
                </c:pt>
                <c:pt idx="90">
                  <c:v>11.468044669831809</c:v>
                </c:pt>
                <c:pt idx="91">
                  <c:v>11.654478379514011</c:v>
                </c:pt>
                <c:pt idx="92">
                  <c:v>11.570542834791116</c:v>
                </c:pt>
                <c:pt idx="93">
                  <c:v>11.7420591097772</c:v>
                </c:pt>
                <c:pt idx="94">
                  <c:v>11.630792783382887</c:v>
                </c:pt>
                <c:pt idx="95">
                  <c:v>11.604678801328873</c:v>
                </c:pt>
                <c:pt idx="96">
                  <c:v>11.673997511154846</c:v>
                </c:pt>
                <c:pt idx="97">
                  <c:v>11.784625274839017</c:v>
                </c:pt>
                <c:pt idx="98">
                  <c:v>11.801158365011997</c:v>
                </c:pt>
                <c:pt idx="99">
                  <c:v>11.904707437702701</c:v>
                </c:pt>
                <c:pt idx="100">
                  <c:v>11.931108124826149</c:v>
                </c:pt>
                <c:pt idx="101">
                  <c:v>12.098693781793962</c:v>
                </c:pt>
                <c:pt idx="102">
                  <c:v>11.596090736948714</c:v>
                </c:pt>
                <c:pt idx="103">
                  <c:v>11.584768903601782</c:v>
                </c:pt>
                <c:pt idx="104">
                  <c:v>11.70096102237742</c:v>
                </c:pt>
                <c:pt idx="105">
                  <c:v>11.596597412553022</c:v>
                </c:pt>
                <c:pt idx="106">
                  <c:v>11.559877162602778</c:v>
                </c:pt>
                <c:pt idx="107">
                  <c:v>11.54021678218289</c:v>
                </c:pt>
                <c:pt idx="108">
                  <c:v>11.357165364573008</c:v>
                </c:pt>
                <c:pt idx="109">
                  <c:v>11.284411200517598</c:v>
                </c:pt>
                <c:pt idx="110">
                  <c:v>11.029464666765213</c:v>
                </c:pt>
                <c:pt idx="111">
                  <c:v>11.002073485711385</c:v>
                </c:pt>
                <c:pt idx="112">
                  <c:v>10.827625457535566</c:v>
                </c:pt>
                <c:pt idx="113">
                  <c:v>10.530475178862448</c:v>
                </c:pt>
                <c:pt idx="114">
                  <c:v>10.283736867750221</c:v>
                </c:pt>
                <c:pt idx="115">
                  <c:v>9.9205153231013483</c:v>
                </c:pt>
                <c:pt idx="116">
                  <c:v>13.933137517708472</c:v>
                </c:pt>
                <c:pt idx="117">
                  <c:v>13.116483147015048</c:v>
                </c:pt>
                <c:pt idx="118">
                  <c:v>11.230294645744438</c:v>
                </c:pt>
                <c:pt idx="119">
                  <c:v>10.36458450339987</c:v>
                </c:pt>
                <c:pt idx="120">
                  <c:v>10.228177072331645</c:v>
                </c:pt>
                <c:pt idx="121">
                  <c:v>10.123148146684807</c:v>
                </c:pt>
                <c:pt idx="122">
                  <c:v>9.8116553980418892</c:v>
                </c:pt>
                <c:pt idx="123">
                  <c:v>9.8886235684182182</c:v>
                </c:pt>
                <c:pt idx="124">
                  <c:v>10.13476419572963</c:v>
                </c:pt>
                <c:pt idx="125">
                  <c:v>9.8161248044317446</c:v>
                </c:pt>
                <c:pt idx="126">
                  <c:v>9.5893288851721348</c:v>
                </c:pt>
                <c:pt idx="127">
                  <c:v>9.3080368523945562</c:v>
                </c:pt>
                <c:pt idx="128">
                  <c:v>9.219403017070249</c:v>
                </c:pt>
                <c:pt idx="129">
                  <c:v>9.1927475384765351</c:v>
                </c:pt>
                <c:pt idx="130">
                  <c:v>9.3345845869501201</c:v>
                </c:pt>
                <c:pt idx="131">
                  <c:v>9.3826704948462716</c:v>
                </c:pt>
                <c:pt idx="132">
                  <c:v>9.4976408846470211</c:v>
                </c:pt>
                <c:pt idx="133">
                  <c:v>9.4321127190056782</c:v>
                </c:pt>
                <c:pt idx="134">
                  <c:v>9.497276452632903</c:v>
                </c:pt>
                <c:pt idx="135">
                  <c:v>9.7995584914196936</c:v>
                </c:pt>
                <c:pt idx="136">
                  <c:v>9.7472479190140255</c:v>
                </c:pt>
                <c:pt idx="137">
                  <c:v>9.9949336127100974</c:v>
                </c:pt>
                <c:pt idx="138">
                  <c:v>10.05246189876363</c:v>
                </c:pt>
                <c:pt idx="139">
                  <c:v>10.084531941483331</c:v>
                </c:pt>
                <c:pt idx="140">
                  <c:v>11.182380572204693</c:v>
                </c:pt>
                <c:pt idx="141">
                  <c:v>10.944319460822895</c:v>
                </c:pt>
                <c:pt idx="142">
                  <c:v>10.695715985239927</c:v>
                </c:pt>
                <c:pt idx="143">
                  <c:v>10.612843841118259</c:v>
                </c:pt>
                <c:pt idx="144">
                  <c:v>10.624795395908729</c:v>
                </c:pt>
                <c:pt idx="145">
                  <c:v>10.661007804927213</c:v>
                </c:pt>
                <c:pt idx="146">
                  <c:v>11.377404460628155</c:v>
                </c:pt>
                <c:pt idx="147">
                  <c:v>12.199096807059426</c:v>
                </c:pt>
                <c:pt idx="148">
                  <c:v>12.971984592026828</c:v>
                </c:pt>
                <c:pt idx="149">
                  <c:v>12.28318014807806</c:v>
                </c:pt>
                <c:pt idx="150">
                  <c:v>12.0214426521677</c:v>
                </c:pt>
                <c:pt idx="151">
                  <c:v>12.178292708741113</c:v>
                </c:pt>
                <c:pt idx="152">
                  <c:v>12.30983808349203</c:v>
                </c:pt>
                <c:pt idx="153">
                  <c:v>12.467695024733288</c:v>
                </c:pt>
                <c:pt idx="154">
                  <c:v>12.485186980689472</c:v>
                </c:pt>
                <c:pt idx="155">
                  <c:v>12.556786102933616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39-AB49-97D8-D489F628A8C0}"/>
            </c:ext>
          </c:extLst>
        </c:ser>
        <c:ser>
          <c:idx val="7"/>
          <c:order val="1"/>
          <c:tx>
            <c:strRef>
              <c:f>kasha!$I$1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39-AB49-97D8-D489F628A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9145712"/>
        <c:axId val="1419147440"/>
      </c:lineChart>
      <c:dateAx>
        <c:axId val="1419145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147440"/>
        <c:crosses val="autoZero"/>
        <c:auto val="1"/>
        <c:lblOffset val="100"/>
        <c:baseTimeUnit val="months"/>
      </c:dateAx>
      <c:valAx>
        <c:axId val="141914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14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(</a:t>
            </a:r>
            <a:r>
              <a:rPr lang="ru-RU"/>
              <a:t>с</a:t>
            </a:r>
            <a:r>
              <a:rPr lang="ru-RU" baseline="0"/>
              <a:t> декомпозицией долга)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kasha!$B$1</c:f>
              <c:strCache>
                <c:ptCount val="1"/>
                <c:pt idx="0">
                  <c:v>cd_min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kasha!$B$2:$B$157</c:f>
              <c:numCache>
                <c:formatCode>General</c:formatCode>
                <c:ptCount val="156"/>
                <c:pt idx="0">
                  <c:v>4.716497766357298</c:v>
                </c:pt>
                <c:pt idx="1">
                  <c:v>4.6733445664379776</c:v>
                </c:pt>
                <c:pt idx="2">
                  <c:v>4.632899928121879</c:v>
                </c:pt>
                <c:pt idx="3">
                  <c:v>4.9977290490866384</c:v>
                </c:pt>
                <c:pt idx="4">
                  <c:v>5.0869861540002201</c:v>
                </c:pt>
                <c:pt idx="5">
                  <c:v>5.0473917328346136</c:v>
                </c:pt>
                <c:pt idx="6">
                  <c:v>5.3664369453198013</c:v>
                </c:pt>
                <c:pt idx="7">
                  <c:v>5.2763463518177192</c:v>
                </c:pt>
                <c:pt idx="8">
                  <c:v>5.3690189145433198</c:v>
                </c:pt>
                <c:pt idx="9">
                  <c:v>5.9257734115862624</c:v>
                </c:pt>
                <c:pt idx="10">
                  <c:v>5.8583121252469974</c:v>
                </c:pt>
                <c:pt idx="11">
                  <c:v>5.7478982046907197</c:v>
                </c:pt>
                <c:pt idx="12">
                  <c:v>5.6608448658393282</c:v>
                </c:pt>
                <c:pt idx="13">
                  <c:v>5.8365604702034677</c:v>
                </c:pt>
                <c:pt idx="14">
                  <c:v>5.5166389447486237</c:v>
                </c:pt>
                <c:pt idx="15">
                  <c:v>5.9267147206330169</c:v>
                </c:pt>
                <c:pt idx="16">
                  <c:v>6.1233291669050347</c:v>
                </c:pt>
                <c:pt idx="17">
                  <c:v>5.9079968100556108</c:v>
                </c:pt>
                <c:pt idx="18">
                  <c:v>6.3284960050582058</c:v>
                </c:pt>
                <c:pt idx="19">
                  <c:v>6.4407990507296073</c:v>
                </c:pt>
                <c:pt idx="20">
                  <c:v>6.8413640402273268</c:v>
                </c:pt>
                <c:pt idx="21">
                  <c:v>7.6040773407120534</c:v>
                </c:pt>
                <c:pt idx="22">
                  <c:v>6.847730547830877</c:v>
                </c:pt>
                <c:pt idx="23">
                  <c:v>6.9723262833853203</c:v>
                </c:pt>
                <c:pt idx="24">
                  <c:v>7.371135876809598</c:v>
                </c:pt>
                <c:pt idx="25">
                  <c:v>8.7754259908172116</c:v>
                </c:pt>
                <c:pt idx="26">
                  <c:v>9.0717750232726324</c:v>
                </c:pt>
                <c:pt idx="27">
                  <c:v>8.9862681932502007</c:v>
                </c:pt>
                <c:pt idx="28">
                  <c:v>9.170877329546089</c:v>
                </c:pt>
                <c:pt idx="29">
                  <c:v>9.5722463962085822</c:v>
                </c:pt>
                <c:pt idx="30">
                  <c:v>9.3431950896307416</c:v>
                </c:pt>
                <c:pt idx="31">
                  <c:v>9.5942065194928521</c:v>
                </c:pt>
                <c:pt idx="32">
                  <c:v>9.6072685126035378</c:v>
                </c:pt>
                <c:pt idx="33">
                  <c:v>9.492863721324623</c:v>
                </c:pt>
                <c:pt idx="34">
                  <c:v>9.6693994893182982</c:v>
                </c:pt>
                <c:pt idx="35">
                  <c:v>9.7524748134826797</c:v>
                </c:pt>
                <c:pt idx="36">
                  <c:v>9.8372997000140678</c:v>
                </c:pt>
                <c:pt idx="37">
                  <c:v>9.6836168483511535</c:v>
                </c:pt>
                <c:pt idx="38">
                  <c:v>9.7359335379368144</c:v>
                </c:pt>
                <c:pt idx="39">
                  <c:v>9.921315193187171</c:v>
                </c:pt>
                <c:pt idx="40">
                  <c:v>9.891699657134426</c:v>
                </c:pt>
                <c:pt idx="41">
                  <c:v>9.69065807497579</c:v>
                </c:pt>
                <c:pt idx="42">
                  <c:v>9.9312069774178031</c:v>
                </c:pt>
                <c:pt idx="43">
                  <c:v>9.8851392427690215</c:v>
                </c:pt>
                <c:pt idx="44">
                  <c:v>10.956604010005561</c:v>
                </c:pt>
                <c:pt idx="45">
                  <c:v>10.847702294198053</c:v>
                </c:pt>
                <c:pt idx="46">
                  <c:v>11.347385440023233</c:v>
                </c:pt>
                <c:pt idx="47">
                  <c:v>11.600143666554503</c:v>
                </c:pt>
                <c:pt idx="48">
                  <c:v>12.054434496851067</c:v>
                </c:pt>
                <c:pt idx="49">
                  <c:v>12.825352836302246</c:v>
                </c:pt>
                <c:pt idx="50">
                  <c:v>13.388900253878433</c:v>
                </c:pt>
                <c:pt idx="51">
                  <c:v>13.42210189003308</c:v>
                </c:pt>
                <c:pt idx="52">
                  <c:v>13.896764318495306</c:v>
                </c:pt>
                <c:pt idx="53">
                  <c:v>13.059857411088988</c:v>
                </c:pt>
                <c:pt idx="54">
                  <c:v>12.983937016573849</c:v>
                </c:pt>
                <c:pt idx="55">
                  <c:v>12.651958681698453</c:v>
                </c:pt>
                <c:pt idx="56">
                  <c:v>12.077587863076237</c:v>
                </c:pt>
                <c:pt idx="57">
                  <c:v>11.831511260416152</c:v>
                </c:pt>
                <c:pt idx="58">
                  <c:v>11.875344847626826</c:v>
                </c:pt>
                <c:pt idx="59">
                  <c:v>11.546799194362565</c:v>
                </c:pt>
                <c:pt idx="60">
                  <c:v>10.988681663708437</c:v>
                </c:pt>
                <c:pt idx="61">
                  <c:v>11.046681012013133</c:v>
                </c:pt>
                <c:pt idx="62">
                  <c:v>11.008386277846999</c:v>
                </c:pt>
                <c:pt idx="63">
                  <c:v>12.340885492505324</c:v>
                </c:pt>
                <c:pt idx="64">
                  <c:v>12.281063959949529</c:v>
                </c:pt>
                <c:pt idx="65">
                  <c:v>12.246102241413503</c:v>
                </c:pt>
                <c:pt idx="66">
                  <c:v>14.856684520150127</c:v>
                </c:pt>
                <c:pt idx="67">
                  <c:v>15.992584494163953</c:v>
                </c:pt>
                <c:pt idx="68">
                  <c:v>15.505144245897103</c:v>
                </c:pt>
                <c:pt idx="69">
                  <c:v>15.863101199658974</c:v>
                </c:pt>
                <c:pt idx="70">
                  <c:v>15.554619805201193</c:v>
                </c:pt>
                <c:pt idx="71">
                  <c:v>15.471541110095261</c:v>
                </c:pt>
                <c:pt idx="72">
                  <c:v>15.825389565903965</c:v>
                </c:pt>
                <c:pt idx="73">
                  <c:v>15.488113589274835</c:v>
                </c:pt>
                <c:pt idx="74">
                  <c:v>15.376936445023498</c:v>
                </c:pt>
                <c:pt idx="75">
                  <c:v>15.152948486083654</c:v>
                </c:pt>
                <c:pt idx="76">
                  <c:v>15.066834297133942</c:v>
                </c:pt>
                <c:pt idx="77">
                  <c:v>15.601684592872591</c:v>
                </c:pt>
                <c:pt idx="78">
                  <c:v>15.691874390170854</c:v>
                </c:pt>
                <c:pt idx="79">
                  <c:v>15.652489389568624</c:v>
                </c:pt>
                <c:pt idx="80">
                  <c:v>16.518328183081941</c:v>
                </c:pt>
                <c:pt idx="81">
                  <c:v>16.961381401137903</c:v>
                </c:pt>
                <c:pt idx="82">
                  <c:v>17.288804734246057</c:v>
                </c:pt>
                <c:pt idx="83">
                  <c:v>18.386804268179901</c:v>
                </c:pt>
                <c:pt idx="84">
                  <c:v>19.106407454130746</c:v>
                </c:pt>
                <c:pt idx="85">
                  <c:v>19.812785778877391</c:v>
                </c:pt>
                <c:pt idx="86">
                  <c:v>20.304736977336326</c:v>
                </c:pt>
                <c:pt idx="87">
                  <c:v>19.758615625905062</c:v>
                </c:pt>
                <c:pt idx="88">
                  <c:v>19.982213742158432</c:v>
                </c:pt>
                <c:pt idx="89">
                  <c:v>19.971947425153935</c:v>
                </c:pt>
                <c:pt idx="90">
                  <c:v>19.264282557177641</c:v>
                </c:pt>
                <c:pt idx="91">
                  <c:v>19.117813322709754</c:v>
                </c:pt>
                <c:pt idx="92">
                  <c:v>19.284238478686614</c:v>
                </c:pt>
                <c:pt idx="93">
                  <c:v>18.830915206943363</c:v>
                </c:pt>
                <c:pt idx="94">
                  <c:v>19.138525022617781</c:v>
                </c:pt>
                <c:pt idx="95">
                  <c:v>19.488574371230797</c:v>
                </c:pt>
                <c:pt idx="96">
                  <c:v>19.253751271580047</c:v>
                </c:pt>
                <c:pt idx="97">
                  <c:v>19.541291717722505</c:v>
                </c:pt>
                <c:pt idx="98">
                  <c:v>19.141241589913054</c:v>
                </c:pt>
                <c:pt idx="99">
                  <c:v>19.047321576941588</c:v>
                </c:pt>
                <c:pt idx="100">
                  <c:v>20.137713058846046</c:v>
                </c:pt>
                <c:pt idx="101">
                  <c:v>21.301485505969652</c:v>
                </c:pt>
                <c:pt idx="102">
                  <c:v>21.236531110992807</c:v>
                </c:pt>
                <c:pt idx="103">
                  <c:v>20.626237803700853</c:v>
                </c:pt>
                <c:pt idx="104">
                  <c:v>20.562862895611946</c:v>
                </c:pt>
                <c:pt idx="105">
                  <c:v>21.375613841321879</c:v>
                </c:pt>
                <c:pt idx="106">
                  <c:v>21.422320597478837</c:v>
                </c:pt>
                <c:pt idx="107">
                  <c:v>20.945981786411956</c:v>
                </c:pt>
                <c:pt idx="108">
                  <c:v>20.75654735629519</c:v>
                </c:pt>
                <c:pt idx="109">
                  <c:v>20.870061083917218</c:v>
                </c:pt>
                <c:pt idx="110">
                  <c:v>21.451805979429022</c:v>
                </c:pt>
                <c:pt idx="111">
                  <c:v>21.843406241368424</c:v>
                </c:pt>
                <c:pt idx="112">
                  <c:v>22.022543656879776</c:v>
                </c:pt>
                <c:pt idx="113">
                  <c:v>21.003691458197594</c:v>
                </c:pt>
                <c:pt idx="114">
                  <c:v>23.196253229858737</c:v>
                </c:pt>
                <c:pt idx="115">
                  <c:v>23.71038656622413</c:v>
                </c:pt>
                <c:pt idx="116">
                  <c:v>23.796913625667205</c:v>
                </c:pt>
                <c:pt idx="117">
                  <c:v>26.092408509794229</c:v>
                </c:pt>
                <c:pt idx="118">
                  <c:v>26.060685222040664</c:v>
                </c:pt>
                <c:pt idx="119">
                  <c:v>25.319639790572857</c:v>
                </c:pt>
                <c:pt idx="120">
                  <c:v>23.801104719682776</c:v>
                </c:pt>
                <c:pt idx="121">
                  <c:v>23.743022701038846</c:v>
                </c:pt>
                <c:pt idx="122">
                  <c:v>23.774349473486783</c:v>
                </c:pt>
                <c:pt idx="123">
                  <c:v>23.059792511321813</c:v>
                </c:pt>
                <c:pt idx="124">
                  <c:v>24.440506803512598</c:v>
                </c:pt>
                <c:pt idx="125">
                  <c:v>26.242925179424851</c:v>
                </c:pt>
                <c:pt idx="126">
                  <c:v>25.948312667196539</c:v>
                </c:pt>
                <c:pt idx="127">
                  <c:v>25.763159948018842</c:v>
                </c:pt>
                <c:pt idx="128">
                  <c:v>25.254345962839999</c:v>
                </c:pt>
                <c:pt idx="129">
                  <c:v>27.066742161171749</c:v>
                </c:pt>
                <c:pt idx="130">
                  <c:v>27.542384675220408</c:v>
                </c:pt>
                <c:pt idx="131">
                  <c:v>29.398422040957907</c:v>
                </c:pt>
                <c:pt idx="132">
                  <c:v>31.689015552928609</c:v>
                </c:pt>
                <c:pt idx="133">
                  <c:v>30.520591618806701</c:v>
                </c:pt>
                <c:pt idx="134">
                  <c:v>30.073339787298686</c:v>
                </c:pt>
                <c:pt idx="135">
                  <c:v>29.738997601653889</c:v>
                </c:pt>
                <c:pt idx="136">
                  <c:v>29.338524922136802</c:v>
                </c:pt>
                <c:pt idx="137">
                  <c:v>28.337743802599768</c:v>
                </c:pt>
                <c:pt idx="138">
                  <c:v>27.300644769917167</c:v>
                </c:pt>
                <c:pt idx="139">
                  <c:v>28.405909934909307</c:v>
                </c:pt>
                <c:pt idx="140">
                  <c:v>31.41643361184574</c:v>
                </c:pt>
                <c:pt idx="141">
                  <c:v>31.687038926078074</c:v>
                </c:pt>
                <c:pt idx="142">
                  <c:v>30.800056016335343</c:v>
                </c:pt>
                <c:pt idx="143">
                  <c:v>31.796988952361431</c:v>
                </c:pt>
                <c:pt idx="144">
                  <c:v>33.073350525640187</c:v>
                </c:pt>
                <c:pt idx="145">
                  <c:v>43.230090581973968</c:v>
                </c:pt>
                <c:pt idx="146">
                  <c:v>43.917026953778525</c:v>
                </c:pt>
                <c:pt idx="147">
                  <c:v>45.341991317902242</c:v>
                </c:pt>
                <c:pt idx="148">
                  <c:v>45.791533470436562</c:v>
                </c:pt>
                <c:pt idx="149">
                  <c:v>47.65860199229904</c:v>
                </c:pt>
                <c:pt idx="150">
                  <c:v>35.994353039513626</c:v>
                </c:pt>
                <c:pt idx="151">
                  <c:v>37.168408387827775</c:v>
                </c:pt>
                <c:pt idx="152">
                  <c:v>37.805308944422677</c:v>
                </c:pt>
                <c:pt idx="153">
                  <c:v>38.740353253752573</c:v>
                </c:pt>
                <c:pt idx="154">
                  <c:v>39.487183296996669</c:v>
                </c:pt>
                <c:pt idx="155">
                  <c:v>39.808323569882958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37-4E48-B557-AEF1807C1C13}"/>
            </c:ext>
          </c:extLst>
        </c:ser>
        <c:ser>
          <c:idx val="7"/>
          <c:order val="1"/>
          <c:tx>
            <c:strRef>
              <c:f>kasha!$I$1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kasha!$A$2:$A$157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kasha!$I$2:$I$157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37-4E48-B557-AEF1807C1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479568"/>
        <c:axId val="2089481840"/>
      </c:lineChart>
      <c:dateAx>
        <c:axId val="20894795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481840"/>
        <c:crosses val="autoZero"/>
        <c:auto val="1"/>
        <c:lblOffset val="100"/>
        <c:baseTimeUnit val="months"/>
      </c:dateAx>
      <c:valAx>
        <c:axId val="20894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4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'kasha (2)'!$C$1</c:f>
              <c:strCache>
                <c:ptCount val="1"/>
                <c:pt idx="0">
                  <c:v>cd_man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(2)'!$C$2:$C$157</c:f>
              <c:numCache>
                <c:formatCode>General</c:formatCode>
                <c:ptCount val="156"/>
                <c:pt idx="0">
                  <c:v>10.663935602295549</c:v>
                </c:pt>
                <c:pt idx="1">
                  <c:v>10.561060263372884</c:v>
                </c:pt>
                <c:pt idx="2">
                  <c:v>10.640812223439502</c:v>
                </c:pt>
                <c:pt idx="3">
                  <c:v>10.674648604359227</c:v>
                </c:pt>
                <c:pt idx="4">
                  <c:v>11.862977124020027</c:v>
                </c:pt>
                <c:pt idx="5">
                  <c:v>9.766011448144571</c:v>
                </c:pt>
                <c:pt idx="6">
                  <c:v>10.099754866835267</c:v>
                </c:pt>
                <c:pt idx="7">
                  <c:v>10.325302225272308</c:v>
                </c:pt>
                <c:pt idx="8">
                  <c:v>10.22959224264563</c:v>
                </c:pt>
                <c:pt idx="9">
                  <c:v>10.269142761128617</c:v>
                </c:pt>
                <c:pt idx="10">
                  <c:v>10.493427764110155</c:v>
                </c:pt>
                <c:pt idx="11">
                  <c:v>10.693781246973796</c:v>
                </c:pt>
                <c:pt idx="12">
                  <c:v>10.72809178993551</c:v>
                </c:pt>
                <c:pt idx="13">
                  <c:v>10.930263060484485</c:v>
                </c:pt>
                <c:pt idx="14">
                  <c:v>11.036719588080835</c:v>
                </c:pt>
                <c:pt idx="15">
                  <c:v>11.397410193688756</c:v>
                </c:pt>
                <c:pt idx="16">
                  <c:v>12.742406714808842</c:v>
                </c:pt>
                <c:pt idx="17">
                  <c:v>11.221464544491996</c:v>
                </c:pt>
                <c:pt idx="18">
                  <c:v>11.972938375365477</c:v>
                </c:pt>
                <c:pt idx="19">
                  <c:v>11.954987702215293</c:v>
                </c:pt>
                <c:pt idx="20">
                  <c:v>11.977449151557295</c:v>
                </c:pt>
                <c:pt idx="21">
                  <c:v>11.566866739758952</c:v>
                </c:pt>
                <c:pt idx="22">
                  <c:v>11.763288471039642</c:v>
                </c:pt>
                <c:pt idx="23">
                  <c:v>11.760635049137768</c:v>
                </c:pt>
                <c:pt idx="24">
                  <c:v>12.08205712861497</c:v>
                </c:pt>
                <c:pt idx="25">
                  <c:v>12.141811133493693</c:v>
                </c:pt>
                <c:pt idx="26">
                  <c:v>12.425789884754545</c:v>
                </c:pt>
                <c:pt idx="27">
                  <c:v>12.371767275008009</c:v>
                </c:pt>
                <c:pt idx="28">
                  <c:v>13.254647710257322</c:v>
                </c:pt>
                <c:pt idx="29">
                  <c:v>12.138890352578082</c:v>
                </c:pt>
                <c:pt idx="30">
                  <c:v>12.010277880462844</c:v>
                </c:pt>
                <c:pt idx="31">
                  <c:v>11.994609065546081</c:v>
                </c:pt>
                <c:pt idx="32">
                  <c:v>12.166534858524882</c:v>
                </c:pt>
                <c:pt idx="33">
                  <c:v>12.200533019952909</c:v>
                </c:pt>
                <c:pt idx="34">
                  <c:v>12.035834725779772</c:v>
                </c:pt>
                <c:pt idx="35">
                  <c:v>12.122057130508006</c:v>
                </c:pt>
                <c:pt idx="36">
                  <c:v>12.3399692567487</c:v>
                </c:pt>
                <c:pt idx="37">
                  <c:v>12.501664696504191</c:v>
                </c:pt>
                <c:pt idx="38">
                  <c:v>12.761037941863188</c:v>
                </c:pt>
                <c:pt idx="39">
                  <c:v>12.793032779100823</c:v>
                </c:pt>
                <c:pt idx="40">
                  <c:v>13.484867667985066</c:v>
                </c:pt>
                <c:pt idx="41">
                  <c:v>13.516881470415946</c:v>
                </c:pt>
                <c:pt idx="42">
                  <c:v>13.438115803068539</c:v>
                </c:pt>
                <c:pt idx="43">
                  <c:v>13.860515638917063</c:v>
                </c:pt>
                <c:pt idx="44">
                  <c:v>13.943989630496821</c:v>
                </c:pt>
                <c:pt idx="45">
                  <c:v>14.187668866391528</c:v>
                </c:pt>
                <c:pt idx="46">
                  <c:v>14.605462929986738</c:v>
                </c:pt>
                <c:pt idx="47">
                  <c:v>14.744179340159967</c:v>
                </c:pt>
                <c:pt idx="48">
                  <c:v>14.816311612257438</c:v>
                </c:pt>
                <c:pt idx="49">
                  <c:v>14.599846399193332</c:v>
                </c:pt>
                <c:pt idx="50">
                  <c:v>14.481192575304709</c:v>
                </c:pt>
                <c:pt idx="51">
                  <c:v>14.537210794246519</c:v>
                </c:pt>
                <c:pt idx="52">
                  <c:v>14.416468858051676</c:v>
                </c:pt>
                <c:pt idx="53">
                  <c:v>14.807766680086232</c:v>
                </c:pt>
                <c:pt idx="54">
                  <c:v>14.457906368328935</c:v>
                </c:pt>
                <c:pt idx="55">
                  <c:v>14.562697648259126</c:v>
                </c:pt>
                <c:pt idx="56">
                  <c:v>15.004628146704489</c:v>
                </c:pt>
                <c:pt idx="57">
                  <c:v>15.09075811549735</c:v>
                </c:pt>
                <c:pt idx="58">
                  <c:v>15.470558089710561</c:v>
                </c:pt>
                <c:pt idx="59">
                  <c:v>15.337045376017864</c:v>
                </c:pt>
                <c:pt idx="60">
                  <c:v>15.394333719469801</c:v>
                </c:pt>
                <c:pt idx="61">
                  <c:v>15.380294396494989</c:v>
                </c:pt>
                <c:pt idx="62">
                  <c:v>15.48577408302015</c:v>
                </c:pt>
                <c:pt idx="63">
                  <c:v>15.838962694968584</c:v>
                </c:pt>
                <c:pt idx="64">
                  <c:v>15.949808544348317</c:v>
                </c:pt>
                <c:pt idx="65">
                  <c:v>15.95286896500957</c:v>
                </c:pt>
                <c:pt idx="66">
                  <c:v>16.066427629364942</c:v>
                </c:pt>
                <c:pt idx="67">
                  <c:v>16.247689084504625</c:v>
                </c:pt>
                <c:pt idx="68">
                  <c:v>16.004802114441233</c:v>
                </c:pt>
                <c:pt idx="69">
                  <c:v>16.082222727666675</c:v>
                </c:pt>
                <c:pt idx="70">
                  <c:v>15.976210743840177</c:v>
                </c:pt>
                <c:pt idx="71">
                  <c:v>15.94135411031645</c:v>
                </c:pt>
                <c:pt idx="72">
                  <c:v>15.861850822389883</c:v>
                </c:pt>
                <c:pt idx="73">
                  <c:v>15.960013909049097</c:v>
                </c:pt>
                <c:pt idx="74">
                  <c:v>15.754086471644092</c:v>
                </c:pt>
                <c:pt idx="75">
                  <c:v>15.424236729877832</c:v>
                </c:pt>
                <c:pt idx="76">
                  <c:v>15.528236691895398</c:v>
                </c:pt>
                <c:pt idx="77">
                  <c:v>14.512658509892228</c:v>
                </c:pt>
                <c:pt idx="78">
                  <c:v>15.237624231064908</c:v>
                </c:pt>
                <c:pt idx="79">
                  <c:v>15.246690630470145</c:v>
                </c:pt>
                <c:pt idx="80">
                  <c:v>14.832760954543962</c:v>
                </c:pt>
                <c:pt idx="81">
                  <c:v>14.733414680954263</c:v>
                </c:pt>
                <c:pt idx="82">
                  <c:v>14.857861902445718</c:v>
                </c:pt>
                <c:pt idx="83">
                  <c:v>14.953351169724986</c:v>
                </c:pt>
                <c:pt idx="84">
                  <c:v>15.215383323338594</c:v>
                </c:pt>
                <c:pt idx="85">
                  <c:v>15.310202496011755</c:v>
                </c:pt>
                <c:pt idx="86">
                  <c:v>15.430751624838342</c:v>
                </c:pt>
                <c:pt idx="87">
                  <c:v>15.377563288059006</c:v>
                </c:pt>
                <c:pt idx="88">
                  <c:v>15.239427461035319</c:v>
                </c:pt>
                <c:pt idx="89">
                  <c:v>15.135651139110832</c:v>
                </c:pt>
                <c:pt idx="90">
                  <c:v>15.479902012290308</c:v>
                </c:pt>
                <c:pt idx="91">
                  <c:v>15.36815051835813</c:v>
                </c:pt>
                <c:pt idx="92">
                  <c:v>15.469940019647213</c:v>
                </c:pt>
                <c:pt idx="93">
                  <c:v>15.074779570039135</c:v>
                </c:pt>
                <c:pt idx="94">
                  <c:v>15.553727795799444</c:v>
                </c:pt>
                <c:pt idx="95">
                  <c:v>15.636823385206551</c:v>
                </c:pt>
                <c:pt idx="96">
                  <c:v>15.752312076385945</c:v>
                </c:pt>
                <c:pt idx="97">
                  <c:v>15.510493750545722</c:v>
                </c:pt>
                <c:pt idx="98">
                  <c:v>15.825568005440374</c:v>
                </c:pt>
                <c:pt idx="99">
                  <c:v>15.772289179848958</c:v>
                </c:pt>
                <c:pt idx="100">
                  <c:v>16.00727714627395</c:v>
                </c:pt>
                <c:pt idx="101">
                  <c:v>15.866908058509114</c:v>
                </c:pt>
                <c:pt idx="102">
                  <c:v>18.589510580883257</c:v>
                </c:pt>
                <c:pt idx="103">
                  <c:v>18.919846490298028</c:v>
                </c:pt>
                <c:pt idx="104">
                  <c:v>18.567414324847679</c:v>
                </c:pt>
                <c:pt idx="105">
                  <c:v>19.288693779830833</c:v>
                </c:pt>
                <c:pt idx="106">
                  <c:v>19.056391777355483</c:v>
                </c:pt>
                <c:pt idx="107">
                  <c:v>19.636948958823496</c:v>
                </c:pt>
                <c:pt idx="108">
                  <c:v>19.452438713536008</c:v>
                </c:pt>
                <c:pt idx="109">
                  <c:v>19.259792814282953</c:v>
                </c:pt>
                <c:pt idx="110">
                  <c:v>19.233579650135116</c:v>
                </c:pt>
                <c:pt idx="111">
                  <c:v>19.421190100478707</c:v>
                </c:pt>
                <c:pt idx="112">
                  <c:v>19.313569655493069</c:v>
                </c:pt>
                <c:pt idx="113">
                  <c:v>18.540339341055297</c:v>
                </c:pt>
                <c:pt idx="114">
                  <c:v>18.090030966992071</c:v>
                </c:pt>
                <c:pt idx="115">
                  <c:v>17.309589072164194</c:v>
                </c:pt>
                <c:pt idx="116">
                  <c:v>20.251010540248473</c:v>
                </c:pt>
                <c:pt idx="117">
                  <c:v>19.958938542511866</c:v>
                </c:pt>
                <c:pt idx="118">
                  <c:v>19.73579071127936</c:v>
                </c:pt>
                <c:pt idx="119">
                  <c:v>18.934977139584429</c:v>
                </c:pt>
                <c:pt idx="120">
                  <c:v>19.262333033665708</c:v>
                </c:pt>
                <c:pt idx="121">
                  <c:v>19.857120648768667</c:v>
                </c:pt>
                <c:pt idx="122">
                  <c:v>19.985881512420118</c:v>
                </c:pt>
                <c:pt idx="123">
                  <c:v>20.00534952896076</c:v>
                </c:pt>
                <c:pt idx="124">
                  <c:v>19.785865795066236</c:v>
                </c:pt>
                <c:pt idx="125">
                  <c:v>19.966808719354532</c:v>
                </c:pt>
                <c:pt idx="126">
                  <c:v>19.959103629118818</c:v>
                </c:pt>
                <c:pt idx="127">
                  <c:v>19.252403593542741</c:v>
                </c:pt>
                <c:pt idx="128">
                  <c:v>19.796733462378842</c:v>
                </c:pt>
                <c:pt idx="129">
                  <c:v>19.662431709846441</c:v>
                </c:pt>
                <c:pt idx="130">
                  <c:v>19.82232526624934</c:v>
                </c:pt>
                <c:pt idx="131">
                  <c:v>20.173859679513811</c:v>
                </c:pt>
                <c:pt idx="132">
                  <c:v>20.060963224412546</c:v>
                </c:pt>
                <c:pt idx="133">
                  <c:v>19.641184560585053</c:v>
                </c:pt>
                <c:pt idx="134">
                  <c:v>19.513873023744065</c:v>
                </c:pt>
                <c:pt idx="135">
                  <c:v>19.672665544705684</c:v>
                </c:pt>
                <c:pt idx="136">
                  <c:v>19.15971518536832</c:v>
                </c:pt>
                <c:pt idx="137">
                  <c:v>19.777550632368683</c:v>
                </c:pt>
                <c:pt idx="138">
                  <c:v>20.677672904072946</c:v>
                </c:pt>
                <c:pt idx="139">
                  <c:v>20.46881985474079</c:v>
                </c:pt>
                <c:pt idx="140">
                  <c:v>20.828355904701819</c:v>
                </c:pt>
                <c:pt idx="141">
                  <c:v>21.396141397575434</c:v>
                </c:pt>
                <c:pt idx="142">
                  <c:v>22.04487862160353</c:v>
                </c:pt>
                <c:pt idx="143">
                  <c:v>21.892950005264083</c:v>
                </c:pt>
                <c:pt idx="144">
                  <c:v>22.744850052456126</c:v>
                </c:pt>
                <c:pt idx="145">
                  <c:v>23.115975986824118</c:v>
                </c:pt>
                <c:pt idx="146">
                  <c:v>23.624442947742637</c:v>
                </c:pt>
                <c:pt idx="147">
                  <c:v>23.863008338618894</c:v>
                </c:pt>
                <c:pt idx="148">
                  <c:v>24.229847205115917</c:v>
                </c:pt>
                <c:pt idx="149">
                  <c:v>24.639088201672852</c:v>
                </c:pt>
                <c:pt idx="150">
                  <c:v>25.347297609425588</c:v>
                </c:pt>
                <c:pt idx="151">
                  <c:v>24.663389540713471</c:v>
                </c:pt>
                <c:pt idx="152">
                  <c:v>24.7861410636717</c:v>
                </c:pt>
                <c:pt idx="153">
                  <c:v>24.585422008965072</c:v>
                </c:pt>
                <c:pt idx="154">
                  <c:v>24.577944497577043</c:v>
                </c:pt>
                <c:pt idx="155">
                  <c:v>24.884262351266354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7-9348-9815-35D6F7BC1B35}"/>
            </c:ext>
          </c:extLst>
        </c:ser>
        <c:ser>
          <c:idx val="7"/>
          <c:order val="1"/>
          <c:tx>
            <c:strRef>
              <c:f>'kasha (2)'!$I$1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27-9348-9815-35D6F7BC1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310576"/>
        <c:axId val="1854854992"/>
      </c:lineChart>
      <c:dateAx>
        <c:axId val="15333105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4854992"/>
        <c:crosses val="autoZero"/>
        <c:auto val="1"/>
        <c:lblOffset val="100"/>
        <c:baseTimeUnit val="months"/>
      </c:dateAx>
      <c:valAx>
        <c:axId val="18548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3331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'kasha (2)'!$E$1</c:f>
              <c:strCache>
                <c:ptCount val="1"/>
                <c:pt idx="0">
                  <c:v>cd_agr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(2)'!$E$2:$E$157</c:f>
              <c:numCache>
                <c:formatCode>General</c:formatCode>
                <c:ptCount val="156"/>
                <c:pt idx="0">
                  <c:v>30.336632879038721</c:v>
                </c:pt>
                <c:pt idx="1">
                  <c:v>35.582481684865378</c:v>
                </c:pt>
                <c:pt idx="2">
                  <c:v>34.568532642732841</c:v>
                </c:pt>
                <c:pt idx="3">
                  <c:v>36.472288270957705</c:v>
                </c:pt>
                <c:pt idx="4">
                  <c:v>27.468729540368134</c:v>
                </c:pt>
                <c:pt idx="5">
                  <c:v>26.320733334599023</c:v>
                </c:pt>
                <c:pt idx="6">
                  <c:v>26.428095798370695</c:v>
                </c:pt>
                <c:pt idx="7">
                  <c:v>27.041387714461489</c:v>
                </c:pt>
                <c:pt idx="8">
                  <c:v>27.276492019718148</c:v>
                </c:pt>
                <c:pt idx="9">
                  <c:v>28.220572071873061</c:v>
                </c:pt>
                <c:pt idx="10">
                  <c:v>28.802223134463333</c:v>
                </c:pt>
                <c:pt idx="11">
                  <c:v>28.783042039661215</c:v>
                </c:pt>
                <c:pt idx="12">
                  <c:v>28.968711651730327</c:v>
                </c:pt>
                <c:pt idx="13">
                  <c:v>29.582453192860338</c:v>
                </c:pt>
                <c:pt idx="14">
                  <c:v>28.357347323309817</c:v>
                </c:pt>
                <c:pt idx="15">
                  <c:v>29.728001244237774</c:v>
                </c:pt>
                <c:pt idx="16">
                  <c:v>30.247294174965454</c:v>
                </c:pt>
                <c:pt idx="17">
                  <c:v>30.631480445917845</c:v>
                </c:pt>
                <c:pt idx="18">
                  <c:v>30.583204701637882</c:v>
                </c:pt>
                <c:pt idx="19">
                  <c:v>30.636136529471678</c:v>
                </c:pt>
                <c:pt idx="20">
                  <c:v>30.508411717805007</c:v>
                </c:pt>
                <c:pt idx="21">
                  <c:v>30.865215388081808</c:v>
                </c:pt>
                <c:pt idx="22">
                  <c:v>31.022688839954039</c:v>
                </c:pt>
                <c:pt idx="23">
                  <c:v>32.749826004873647</c:v>
                </c:pt>
                <c:pt idx="24">
                  <c:v>32.678944469149748</c:v>
                </c:pt>
                <c:pt idx="25">
                  <c:v>34.903681511440567</c:v>
                </c:pt>
                <c:pt idx="26">
                  <c:v>35.67266651515024</c:v>
                </c:pt>
                <c:pt idx="27">
                  <c:v>35.565976346563538</c:v>
                </c:pt>
                <c:pt idx="28">
                  <c:v>32.543105894240441</c:v>
                </c:pt>
                <c:pt idx="29">
                  <c:v>32.766748310669151</c:v>
                </c:pt>
                <c:pt idx="30">
                  <c:v>33.151335793575946</c:v>
                </c:pt>
                <c:pt idx="31">
                  <c:v>33.346204207846426</c:v>
                </c:pt>
                <c:pt idx="32">
                  <c:v>33.412054523790438</c:v>
                </c:pt>
                <c:pt idx="33">
                  <c:v>33.523640018451381</c:v>
                </c:pt>
                <c:pt idx="34">
                  <c:v>33.349338059292485</c:v>
                </c:pt>
                <c:pt idx="35">
                  <c:v>33.271144571641734</c:v>
                </c:pt>
                <c:pt idx="36">
                  <c:v>33.681537522148936</c:v>
                </c:pt>
                <c:pt idx="37">
                  <c:v>36.769864133733904</c:v>
                </c:pt>
                <c:pt idx="38">
                  <c:v>30.985339762072641</c:v>
                </c:pt>
                <c:pt idx="39">
                  <c:v>33.772678249606301</c:v>
                </c:pt>
                <c:pt idx="40">
                  <c:v>33.535934898993403</c:v>
                </c:pt>
                <c:pt idx="41">
                  <c:v>33.219118430512317</c:v>
                </c:pt>
                <c:pt idx="42">
                  <c:v>32.71988286912773</c:v>
                </c:pt>
                <c:pt idx="43">
                  <c:v>32.692404261260961</c:v>
                </c:pt>
                <c:pt idx="44">
                  <c:v>32.171046211999737</c:v>
                </c:pt>
                <c:pt idx="45">
                  <c:v>31.882438846185316</c:v>
                </c:pt>
                <c:pt idx="46">
                  <c:v>31.560800391185872</c:v>
                </c:pt>
                <c:pt idx="47">
                  <c:v>30.29776534492601</c:v>
                </c:pt>
                <c:pt idx="48">
                  <c:v>31.411856430477581</c:v>
                </c:pt>
                <c:pt idx="49">
                  <c:v>31.042943958160382</c:v>
                </c:pt>
                <c:pt idx="50">
                  <c:v>33.675461332881873</c:v>
                </c:pt>
                <c:pt idx="51">
                  <c:v>31.226636805223652</c:v>
                </c:pt>
                <c:pt idx="52">
                  <c:v>29.918486781070882</c:v>
                </c:pt>
                <c:pt idx="53">
                  <c:v>28.705880377433697</c:v>
                </c:pt>
                <c:pt idx="54">
                  <c:v>27.852613125290066</c:v>
                </c:pt>
                <c:pt idx="55">
                  <c:v>27.446210720566555</c:v>
                </c:pt>
                <c:pt idx="56">
                  <c:v>27.166947651575715</c:v>
                </c:pt>
                <c:pt idx="57">
                  <c:v>27.083061496251172</c:v>
                </c:pt>
                <c:pt idx="58">
                  <c:v>27.163988767592311</c:v>
                </c:pt>
                <c:pt idx="59">
                  <c:v>27.471425074272467</c:v>
                </c:pt>
                <c:pt idx="60">
                  <c:v>26.955613963909254</c:v>
                </c:pt>
                <c:pt idx="61">
                  <c:v>26.875553276378998</c:v>
                </c:pt>
                <c:pt idx="62">
                  <c:v>28.11383950889438</c:v>
                </c:pt>
                <c:pt idx="63">
                  <c:v>27.182397420933256</c:v>
                </c:pt>
                <c:pt idx="64">
                  <c:v>26.648963720308821</c:v>
                </c:pt>
                <c:pt idx="65">
                  <c:v>26.492325645400975</c:v>
                </c:pt>
                <c:pt idx="66">
                  <c:v>26.266954172421926</c:v>
                </c:pt>
                <c:pt idx="67">
                  <c:v>26.271123930827855</c:v>
                </c:pt>
                <c:pt idx="68">
                  <c:v>26.030125385567867</c:v>
                </c:pt>
                <c:pt idx="69">
                  <c:v>26.038321173712863</c:v>
                </c:pt>
                <c:pt idx="70">
                  <c:v>25.781046212597705</c:v>
                </c:pt>
                <c:pt idx="71">
                  <c:v>25.138654255172039</c:v>
                </c:pt>
                <c:pt idx="72">
                  <c:v>25.054874020688121</c:v>
                </c:pt>
                <c:pt idx="73">
                  <c:v>26.111446459944165</c:v>
                </c:pt>
                <c:pt idx="74">
                  <c:v>27.405559448535204</c:v>
                </c:pt>
                <c:pt idx="75">
                  <c:v>25.31066531302265</c:v>
                </c:pt>
                <c:pt idx="76">
                  <c:v>26.098903982108684</c:v>
                </c:pt>
                <c:pt idx="77">
                  <c:v>27.011357026701216</c:v>
                </c:pt>
                <c:pt idx="78">
                  <c:v>27.071081116413271</c:v>
                </c:pt>
                <c:pt idx="79">
                  <c:v>27.264372860498824</c:v>
                </c:pt>
                <c:pt idx="80">
                  <c:v>27.183790491995001</c:v>
                </c:pt>
                <c:pt idx="81">
                  <c:v>27.48771461840812</c:v>
                </c:pt>
                <c:pt idx="82">
                  <c:v>27.630463522261206</c:v>
                </c:pt>
                <c:pt idx="83">
                  <c:v>27.973251951470683</c:v>
                </c:pt>
                <c:pt idx="84">
                  <c:v>25.170574200071975</c:v>
                </c:pt>
                <c:pt idx="85">
                  <c:v>25.947394076438286</c:v>
                </c:pt>
                <c:pt idx="86">
                  <c:v>30.302794043774963</c:v>
                </c:pt>
                <c:pt idx="87">
                  <c:v>26.796469427707795</c:v>
                </c:pt>
                <c:pt idx="88">
                  <c:v>26.951061632293367</c:v>
                </c:pt>
                <c:pt idx="89">
                  <c:v>27.051958291921849</c:v>
                </c:pt>
                <c:pt idx="90">
                  <c:v>27.016707979721183</c:v>
                </c:pt>
                <c:pt idx="91">
                  <c:v>27.615158530171556</c:v>
                </c:pt>
                <c:pt idx="92">
                  <c:v>27.584558232609563</c:v>
                </c:pt>
                <c:pt idx="93">
                  <c:v>27.733309975497555</c:v>
                </c:pt>
                <c:pt idx="94">
                  <c:v>27.739027795645885</c:v>
                </c:pt>
                <c:pt idx="95">
                  <c:v>28.277436190058708</c:v>
                </c:pt>
                <c:pt idx="96">
                  <c:v>28.362965604452633</c:v>
                </c:pt>
                <c:pt idx="97">
                  <c:v>28.561288504020087</c:v>
                </c:pt>
                <c:pt idx="98">
                  <c:v>28.678115633430743</c:v>
                </c:pt>
                <c:pt idx="99">
                  <c:v>30.519136490815725</c:v>
                </c:pt>
                <c:pt idx="100">
                  <c:v>29.402763558057472</c:v>
                </c:pt>
                <c:pt idx="101">
                  <c:v>29.266013811763674</c:v>
                </c:pt>
                <c:pt idx="102">
                  <c:v>26.668544913904501</c:v>
                </c:pt>
                <c:pt idx="103">
                  <c:v>27.31311887928689</c:v>
                </c:pt>
                <c:pt idx="104">
                  <c:v>27.759916031444302</c:v>
                </c:pt>
                <c:pt idx="105">
                  <c:v>28.159922854160481</c:v>
                </c:pt>
                <c:pt idx="106">
                  <c:v>28.554070412373317</c:v>
                </c:pt>
                <c:pt idx="107">
                  <c:v>28.470535719543001</c:v>
                </c:pt>
                <c:pt idx="108">
                  <c:v>28.696111451949982</c:v>
                </c:pt>
                <c:pt idx="109">
                  <c:v>28.448207437537778</c:v>
                </c:pt>
                <c:pt idx="110">
                  <c:v>29.087609530118566</c:v>
                </c:pt>
                <c:pt idx="111">
                  <c:v>29.560166996845222</c:v>
                </c:pt>
                <c:pt idx="112">
                  <c:v>29.005530335541696</c:v>
                </c:pt>
                <c:pt idx="113">
                  <c:v>29.339701152775039</c:v>
                </c:pt>
                <c:pt idx="114">
                  <c:v>30.355395114848712</c:v>
                </c:pt>
                <c:pt idx="115">
                  <c:v>30.6513414599466</c:v>
                </c:pt>
                <c:pt idx="116">
                  <c:v>30.827445504351036</c:v>
                </c:pt>
                <c:pt idx="117">
                  <c:v>30.2345996160584</c:v>
                </c:pt>
                <c:pt idx="118">
                  <c:v>30.270959030325795</c:v>
                </c:pt>
                <c:pt idx="119">
                  <c:v>30.171569533921993</c:v>
                </c:pt>
                <c:pt idx="120">
                  <c:v>29.91279357662356</c:v>
                </c:pt>
                <c:pt idx="121">
                  <c:v>30.953088498338776</c:v>
                </c:pt>
                <c:pt idx="122">
                  <c:v>33.837675286481939</c:v>
                </c:pt>
                <c:pt idx="123">
                  <c:v>33.672673257952439</c:v>
                </c:pt>
                <c:pt idx="124">
                  <c:v>31.311028109471732</c:v>
                </c:pt>
                <c:pt idx="125">
                  <c:v>31.384374968075178</c:v>
                </c:pt>
                <c:pt idx="126">
                  <c:v>31.61659066974163</c:v>
                </c:pt>
                <c:pt idx="127">
                  <c:v>31.609784134512246</c:v>
                </c:pt>
                <c:pt idx="128">
                  <c:v>31.683902179192909</c:v>
                </c:pt>
                <c:pt idx="129">
                  <c:v>31.446605158693959</c:v>
                </c:pt>
                <c:pt idx="130">
                  <c:v>31.439668225645939</c:v>
                </c:pt>
                <c:pt idx="131">
                  <c:v>31.113967110837699</c:v>
                </c:pt>
                <c:pt idx="132">
                  <c:v>33.321118618792227</c:v>
                </c:pt>
                <c:pt idx="133">
                  <c:v>32.366593481524092</c:v>
                </c:pt>
                <c:pt idx="134">
                  <c:v>31.495505207222532</c:v>
                </c:pt>
                <c:pt idx="135">
                  <c:v>29.578457853006533</c:v>
                </c:pt>
                <c:pt idx="136">
                  <c:v>30.144028769077465</c:v>
                </c:pt>
                <c:pt idx="137">
                  <c:v>29.516095205059916</c:v>
                </c:pt>
                <c:pt idx="138">
                  <c:v>28.940780284104548</c:v>
                </c:pt>
                <c:pt idx="139">
                  <c:v>26.774929736250428</c:v>
                </c:pt>
                <c:pt idx="140">
                  <c:v>26.335834537784343</c:v>
                </c:pt>
                <c:pt idx="141">
                  <c:v>26.871228923807145</c:v>
                </c:pt>
                <c:pt idx="142">
                  <c:v>26.947178568013015</c:v>
                </c:pt>
                <c:pt idx="143">
                  <c:v>26.855785497464748</c:v>
                </c:pt>
                <c:pt idx="144">
                  <c:v>27.267421380644166</c:v>
                </c:pt>
                <c:pt idx="145">
                  <c:v>27.377302046710525</c:v>
                </c:pt>
                <c:pt idx="146">
                  <c:v>27.800066041778503</c:v>
                </c:pt>
                <c:pt idx="147">
                  <c:v>26.851396522357291</c:v>
                </c:pt>
                <c:pt idx="148">
                  <c:v>28.050093368309302</c:v>
                </c:pt>
                <c:pt idx="149">
                  <c:v>28.379286856884107</c:v>
                </c:pt>
                <c:pt idx="150">
                  <c:v>26.485288125315499</c:v>
                </c:pt>
                <c:pt idx="151">
                  <c:v>26.508901290990032</c:v>
                </c:pt>
                <c:pt idx="152">
                  <c:v>26.179028898342153</c:v>
                </c:pt>
                <c:pt idx="153">
                  <c:v>26.198637109834316</c:v>
                </c:pt>
                <c:pt idx="154">
                  <c:v>26.109627072416192</c:v>
                </c:pt>
                <c:pt idx="155">
                  <c:v>26.742168230198526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5-7C45-9429-7B3A3979AFB2}"/>
            </c:ext>
          </c:extLst>
        </c:ser>
        <c:ser>
          <c:idx val="7"/>
          <c:order val="1"/>
          <c:tx>
            <c:strRef>
              <c:f>'kasha (2)'!$I$1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5-7C45-9429-7B3A3979A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601600"/>
        <c:axId val="2089603872"/>
      </c:lineChart>
      <c:dateAx>
        <c:axId val="20896016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603872"/>
        <c:crosses val="autoZero"/>
        <c:auto val="1"/>
        <c:lblOffset val="100"/>
        <c:baseTimeUnit val="months"/>
      </c:dateAx>
      <c:valAx>
        <c:axId val="208960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60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'kasha (2)'!$D$1</c:f>
              <c:strCache>
                <c:ptCount val="1"/>
                <c:pt idx="0">
                  <c:v>cd_en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(2)'!$D$2:$D$157</c:f>
              <c:numCache>
                <c:formatCode>General</c:formatCode>
                <c:ptCount val="156"/>
                <c:pt idx="0">
                  <c:v>9.6125334497026991</c:v>
                </c:pt>
                <c:pt idx="1">
                  <c:v>9.5034368783494934</c:v>
                </c:pt>
                <c:pt idx="2">
                  <c:v>9.3982521709944731</c:v>
                </c:pt>
                <c:pt idx="3">
                  <c:v>9.6224316121957827</c:v>
                </c:pt>
                <c:pt idx="4">
                  <c:v>9.3965139252751815</c:v>
                </c:pt>
                <c:pt idx="5">
                  <c:v>8.9404477202140189</c:v>
                </c:pt>
                <c:pt idx="6">
                  <c:v>8.916668918371256</c:v>
                </c:pt>
                <c:pt idx="7">
                  <c:v>9.3339746533451979</c:v>
                </c:pt>
                <c:pt idx="8">
                  <c:v>9.6250547367634276</c:v>
                </c:pt>
                <c:pt idx="9">
                  <c:v>9.5898551467203852</c:v>
                </c:pt>
                <c:pt idx="10">
                  <c:v>10.067017032812259</c:v>
                </c:pt>
                <c:pt idx="11">
                  <c:v>10.021694233564533</c:v>
                </c:pt>
                <c:pt idx="12">
                  <c:v>10.130124919595049</c:v>
                </c:pt>
                <c:pt idx="13">
                  <c:v>10.780560329289081</c:v>
                </c:pt>
                <c:pt idx="14">
                  <c:v>11.227988128187267</c:v>
                </c:pt>
                <c:pt idx="15">
                  <c:v>11.382879668915391</c:v>
                </c:pt>
                <c:pt idx="16">
                  <c:v>12.779975686256295</c:v>
                </c:pt>
                <c:pt idx="17">
                  <c:v>12.342366984278225</c:v>
                </c:pt>
                <c:pt idx="18">
                  <c:v>11.826002363243868</c:v>
                </c:pt>
                <c:pt idx="19">
                  <c:v>12.396744635410592</c:v>
                </c:pt>
                <c:pt idx="20">
                  <c:v>13.351394946365334</c:v>
                </c:pt>
                <c:pt idx="21">
                  <c:v>13.328895462316945</c:v>
                </c:pt>
                <c:pt idx="22">
                  <c:v>13.393717385628401</c:v>
                </c:pt>
                <c:pt idx="23">
                  <c:v>13.548199589780676</c:v>
                </c:pt>
                <c:pt idx="24">
                  <c:v>13.790727715540136</c:v>
                </c:pt>
                <c:pt idx="25">
                  <c:v>13.978602686923269</c:v>
                </c:pt>
                <c:pt idx="26">
                  <c:v>14.319580669030277</c:v>
                </c:pt>
                <c:pt idx="27">
                  <c:v>13.991021750169651</c:v>
                </c:pt>
                <c:pt idx="28">
                  <c:v>13.650408597887962</c:v>
                </c:pt>
                <c:pt idx="29">
                  <c:v>13.551904422152923</c:v>
                </c:pt>
                <c:pt idx="30">
                  <c:v>13.719275661241435</c:v>
                </c:pt>
                <c:pt idx="31">
                  <c:v>13.455784219828606</c:v>
                </c:pt>
                <c:pt idx="32">
                  <c:v>13.55426140435886</c:v>
                </c:pt>
                <c:pt idx="33">
                  <c:v>13.370405763432329</c:v>
                </c:pt>
                <c:pt idx="34">
                  <c:v>13.72262685370279</c:v>
                </c:pt>
                <c:pt idx="35">
                  <c:v>13.848471797110605</c:v>
                </c:pt>
                <c:pt idx="36">
                  <c:v>14.352249447918521</c:v>
                </c:pt>
                <c:pt idx="37">
                  <c:v>14.026051078993461</c:v>
                </c:pt>
                <c:pt idx="38">
                  <c:v>14.913101114596236</c:v>
                </c:pt>
                <c:pt idx="39">
                  <c:v>15.644413901354445</c:v>
                </c:pt>
                <c:pt idx="40">
                  <c:v>15.234997937707163</c:v>
                </c:pt>
                <c:pt idx="41">
                  <c:v>14.291729125712457</c:v>
                </c:pt>
                <c:pt idx="42">
                  <c:v>15.612276475489113</c:v>
                </c:pt>
                <c:pt idx="43">
                  <c:v>15.649896618335934</c:v>
                </c:pt>
                <c:pt idx="44">
                  <c:v>16.025996469981738</c:v>
                </c:pt>
                <c:pt idx="45">
                  <c:v>16.368322184052062</c:v>
                </c:pt>
                <c:pt idx="46">
                  <c:v>16.301099308752338</c:v>
                </c:pt>
                <c:pt idx="47">
                  <c:v>16.109092707664008</c:v>
                </c:pt>
                <c:pt idx="48">
                  <c:v>16.22469236293129</c:v>
                </c:pt>
                <c:pt idx="49">
                  <c:v>15.691226299857624</c:v>
                </c:pt>
                <c:pt idx="50">
                  <c:v>15.590208162683318</c:v>
                </c:pt>
                <c:pt idx="51">
                  <c:v>15.694611165721913</c:v>
                </c:pt>
                <c:pt idx="52">
                  <c:v>15.779535390062437</c:v>
                </c:pt>
                <c:pt idx="53">
                  <c:v>15.222351042987402</c:v>
                </c:pt>
                <c:pt idx="54">
                  <c:v>15.283126501310161</c:v>
                </c:pt>
                <c:pt idx="55">
                  <c:v>15.087729977187662</c:v>
                </c:pt>
                <c:pt idx="56">
                  <c:v>15.21848057932127</c:v>
                </c:pt>
                <c:pt idx="57">
                  <c:v>15.293366928625396</c:v>
                </c:pt>
                <c:pt idx="58">
                  <c:v>15.307235781049314</c:v>
                </c:pt>
                <c:pt idx="59">
                  <c:v>15.337509579863285</c:v>
                </c:pt>
                <c:pt idx="60">
                  <c:v>15.192690699756874</c:v>
                </c:pt>
                <c:pt idx="61">
                  <c:v>15.209000607276643</c:v>
                </c:pt>
                <c:pt idx="62">
                  <c:v>15.516637776668782</c:v>
                </c:pt>
                <c:pt idx="63">
                  <c:v>15.995131749300276</c:v>
                </c:pt>
                <c:pt idx="64">
                  <c:v>16.533917049017042</c:v>
                </c:pt>
                <c:pt idx="65">
                  <c:v>14.41295733416789</c:v>
                </c:pt>
                <c:pt idx="66">
                  <c:v>14.990857559679043</c:v>
                </c:pt>
                <c:pt idx="67">
                  <c:v>15.419269678187248</c:v>
                </c:pt>
                <c:pt idx="68">
                  <c:v>15.700366269330882</c:v>
                </c:pt>
                <c:pt idx="69">
                  <c:v>15.307570386899034</c:v>
                </c:pt>
                <c:pt idx="70">
                  <c:v>15.394886720913499</c:v>
                </c:pt>
                <c:pt idx="71">
                  <c:v>16.349372341437608</c:v>
                </c:pt>
                <c:pt idx="72">
                  <c:v>16.137647095705113</c:v>
                </c:pt>
                <c:pt idx="73">
                  <c:v>16.634385039953411</c:v>
                </c:pt>
                <c:pt idx="74">
                  <c:v>16.632867875332479</c:v>
                </c:pt>
                <c:pt idx="75">
                  <c:v>16.216099824127497</c:v>
                </c:pt>
                <c:pt idx="76">
                  <c:v>16.403719874266304</c:v>
                </c:pt>
                <c:pt idx="77">
                  <c:v>16.14065100685297</c:v>
                </c:pt>
                <c:pt idx="78">
                  <c:v>18.922995805491993</c:v>
                </c:pt>
                <c:pt idx="79">
                  <c:v>19.393086686065686</c:v>
                </c:pt>
                <c:pt idx="80">
                  <c:v>18.810493622927222</c:v>
                </c:pt>
                <c:pt idx="81">
                  <c:v>17.888951103472209</c:v>
                </c:pt>
                <c:pt idx="82">
                  <c:v>18.027206278806499</c:v>
                </c:pt>
                <c:pt idx="83">
                  <c:v>18.100205217025529</c:v>
                </c:pt>
                <c:pt idx="84">
                  <c:v>17.90846696955926</c:v>
                </c:pt>
                <c:pt idx="85">
                  <c:v>17.757356315218487</c:v>
                </c:pt>
                <c:pt idx="86">
                  <c:v>17.168927135115869</c:v>
                </c:pt>
                <c:pt idx="87">
                  <c:v>17.461589089508063</c:v>
                </c:pt>
                <c:pt idx="88">
                  <c:v>16.974891013777505</c:v>
                </c:pt>
                <c:pt idx="89">
                  <c:v>15.863558959779995</c:v>
                </c:pt>
                <c:pt idx="90">
                  <c:v>17.085666630180569</c:v>
                </c:pt>
                <c:pt idx="91">
                  <c:v>17.652058063180544</c:v>
                </c:pt>
                <c:pt idx="92">
                  <c:v>17.172894771971521</c:v>
                </c:pt>
                <c:pt idx="93">
                  <c:v>17.703388210547772</c:v>
                </c:pt>
                <c:pt idx="94">
                  <c:v>17.175568661065135</c:v>
                </c:pt>
                <c:pt idx="95">
                  <c:v>17.391259394666321</c:v>
                </c:pt>
                <c:pt idx="96">
                  <c:v>17.489419018185174</c:v>
                </c:pt>
                <c:pt idx="97">
                  <c:v>17.436493387463116</c:v>
                </c:pt>
                <c:pt idx="98">
                  <c:v>17.586408315304883</c:v>
                </c:pt>
                <c:pt idx="99">
                  <c:v>17.285951949438807</c:v>
                </c:pt>
                <c:pt idx="100">
                  <c:v>17.146192258764479</c:v>
                </c:pt>
                <c:pt idx="101">
                  <c:v>16.820564033695735</c:v>
                </c:pt>
                <c:pt idx="102">
                  <c:v>15.919421041528267</c:v>
                </c:pt>
                <c:pt idx="103">
                  <c:v>15.947430878909005</c:v>
                </c:pt>
                <c:pt idx="104">
                  <c:v>16.312695049488113</c:v>
                </c:pt>
                <c:pt idx="105">
                  <c:v>15.779507595293509</c:v>
                </c:pt>
                <c:pt idx="106">
                  <c:v>15.556445756330364</c:v>
                </c:pt>
                <c:pt idx="107">
                  <c:v>16.003046162501896</c:v>
                </c:pt>
                <c:pt idx="108">
                  <c:v>15.935276220051966</c:v>
                </c:pt>
                <c:pt idx="109">
                  <c:v>16.073887877794157</c:v>
                </c:pt>
                <c:pt idx="110">
                  <c:v>16.02694205511861</c:v>
                </c:pt>
                <c:pt idx="111">
                  <c:v>15.643204774513299</c:v>
                </c:pt>
                <c:pt idx="112">
                  <c:v>14.520951707072886</c:v>
                </c:pt>
                <c:pt idx="113">
                  <c:v>16.703000025065997</c:v>
                </c:pt>
                <c:pt idx="114">
                  <c:v>17.461754935947258</c:v>
                </c:pt>
                <c:pt idx="115">
                  <c:v>17.926003769945297</c:v>
                </c:pt>
                <c:pt idx="116">
                  <c:v>18.021420254498672</c:v>
                </c:pt>
                <c:pt idx="117">
                  <c:v>18.71253196161771</c:v>
                </c:pt>
                <c:pt idx="118">
                  <c:v>18.507330136362409</c:v>
                </c:pt>
                <c:pt idx="119">
                  <c:v>18.002103187370594</c:v>
                </c:pt>
                <c:pt idx="120">
                  <c:v>18.042259292483223</c:v>
                </c:pt>
                <c:pt idx="121">
                  <c:v>18.109770756275115</c:v>
                </c:pt>
                <c:pt idx="122">
                  <c:v>18.161284690750094</c:v>
                </c:pt>
                <c:pt idx="123">
                  <c:v>17.986380396253157</c:v>
                </c:pt>
                <c:pt idx="124">
                  <c:v>16.719045820568027</c:v>
                </c:pt>
                <c:pt idx="125">
                  <c:v>17.164971457401574</c:v>
                </c:pt>
                <c:pt idx="126">
                  <c:v>17.290440046714551</c:v>
                </c:pt>
                <c:pt idx="127">
                  <c:v>17.315484463413867</c:v>
                </c:pt>
                <c:pt idx="128">
                  <c:v>18.026470850497088</c:v>
                </c:pt>
                <c:pt idx="129">
                  <c:v>17.632786556305089</c:v>
                </c:pt>
                <c:pt idx="130">
                  <c:v>17.34137258372834</c:v>
                </c:pt>
                <c:pt idx="131">
                  <c:v>17.284260767543756</c:v>
                </c:pt>
                <c:pt idx="132">
                  <c:v>17.506545914682253</c:v>
                </c:pt>
                <c:pt idx="133">
                  <c:v>17.129496708525572</c:v>
                </c:pt>
                <c:pt idx="134">
                  <c:v>17.069239651617483</c:v>
                </c:pt>
                <c:pt idx="135">
                  <c:v>17.607585043509747</c:v>
                </c:pt>
                <c:pt idx="136">
                  <c:v>16.94844169782457</c:v>
                </c:pt>
                <c:pt idx="137">
                  <c:v>16.771234605075769</c:v>
                </c:pt>
                <c:pt idx="138">
                  <c:v>18.211432816948047</c:v>
                </c:pt>
                <c:pt idx="139">
                  <c:v>16.489117550001385</c:v>
                </c:pt>
                <c:pt idx="140">
                  <c:v>16.170323761048259</c:v>
                </c:pt>
                <c:pt idx="141">
                  <c:v>15.736729893073676</c:v>
                </c:pt>
                <c:pt idx="142">
                  <c:v>16.100353278543853</c:v>
                </c:pt>
                <c:pt idx="143">
                  <c:v>16.197016770264547</c:v>
                </c:pt>
                <c:pt idx="144">
                  <c:v>16.023576740047311</c:v>
                </c:pt>
                <c:pt idx="145">
                  <c:v>15.925068953785139</c:v>
                </c:pt>
                <c:pt idx="146">
                  <c:v>15.999071636449774</c:v>
                </c:pt>
                <c:pt idx="147">
                  <c:v>15.601916089271468</c:v>
                </c:pt>
                <c:pt idx="148">
                  <c:v>15.219030940781026</c:v>
                </c:pt>
                <c:pt idx="149">
                  <c:v>15.373557917977898</c:v>
                </c:pt>
                <c:pt idx="150">
                  <c:v>14.916405590396032</c:v>
                </c:pt>
                <c:pt idx="151">
                  <c:v>14.981118610419403</c:v>
                </c:pt>
                <c:pt idx="152">
                  <c:v>14.791834015162157</c:v>
                </c:pt>
                <c:pt idx="153">
                  <c:v>14.337826961036294</c:v>
                </c:pt>
                <c:pt idx="154">
                  <c:v>14.221386959067978</c:v>
                </c:pt>
                <c:pt idx="155">
                  <c:v>14.017826170546334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D-6240-97EF-87FFF97B0B5D}"/>
            </c:ext>
          </c:extLst>
        </c:ser>
        <c:ser>
          <c:idx val="7"/>
          <c:order val="1"/>
          <c:tx>
            <c:strRef>
              <c:f>'kasha (2)'!$I$1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D-6240-97EF-87FFF97B0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570800"/>
        <c:axId val="2089388016"/>
      </c:lineChart>
      <c:dateAx>
        <c:axId val="2089570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388016"/>
        <c:crosses val="autoZero"/>
        <c:auto val="1"/>
        <c:lblOffset val="100"/>
        <c:baseTimeUnit val="months"/>
      </c:dateAx>
      <c:valAx>
        <c:axId val="208938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57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'kasha (2)'!$F$1</c:f>
              <c:strCache>
                <c:ptCount val="1"/>
                <c:pt idx="0">
                  <c:v>cd_con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(2)'!$F$2:$F$157</c:f>
              <c:numCache>
                <c:formatCode>General</c:formatCode>
                <c:ptCount val="156"/>
                <c:pt idx="0">
                  <c:v>11.940850207521962</c:v>
                </c:pt>
                <c:pt idx="1">
                  <c:v>11.459306692983498</c:v>
                </c:pt>
                <c:pt idx="2">
                  <c:v>11.590858752559962</c:v>
                </c:pt>
                <c:pt idx="3">
                  <c:v>11.464897098423732</c:v>
                </c:pt>
                <c:pt idx="4">
                  <c:v>11.36400676219167</c:v>
                </c:pt>
                <c:pt idx="5">
                  <c:v>11.703399185036478</c:v>
                </c:pt>
                <c:pt idx="6">
                  <c:v>11.671966518455875</c:v>
                </c:pt>
                <c:pt idx="7">
                  <c:v>11.844390394940895</c:v>
                </c:pt>
                <c:pt idx="8">
                  <c:v>11.751398097093292</c:v>
                </c:pt>
                <c:pt idx="9">
                  <c:v>11.912291115064946</c:v>
                </c:pt>
                <c:pt idx="10">
                  <c:v>11.88757587537472</c:v>
                </c:pt>
                <c:pt idx="11">
                  <c:v>11.839380079575307</c:v>
                </c:pt>
                <c:pt idx="12">
                  <c:v>11.751466551996174</c:v>
                </c:pt>
                <c:pt idx="13">
                  <c:v>11.479297226543672</c:v>
                </c:pt>
                <c:pt idx="14">
                  <c:v>11.670732757814827</c:v>
                </c:pt>
                <c:pt idx="15">
                  <c:v>11.900679005814297</c:v>
                </c:pt>
                <c:pt idx="16">
                  <c:v>12.07498251684336</c:v>
                </c:pt>
                <c:pt idx="17">
                  <c:v>12.258414971445255</c:v>
                </c:pt>
                <c:pt idx="18">
                  <c:v>12.670553981084304</c:v>
                </c:pt>
                <c:pt idx="19">
                  <c:v>12.565669799884732</c:v>
                </c:pt>
                <c:pt idx="20">
                  <c:v>12.215214623943226</c:v>
                </c:pt>
                <c:pt idx="21">
                  <c:v>12.576755068907321</c:v>
                </c:pt>
                <c:pt idx="22">
                  <c:v>12.276608252671297</c:v>
                </c:pt>
                <c:pt idx="23">
                  <c:v>12.654523461128479</c:v>
                </c:pt>
                <c:pt idx="24">
                  <c:v>12.547385306137889</c:v>
                </c:pt>
                <c:pt idx="25">
                  <c:v>12.88770684839624</c:v>
                </c:pt>
                <c:pt idx="26">
                  <c:v>12.315191964133207</c:v>
                </c:pt>
                <c:pt idx="27">
                  <c:v>13.279359166944339</c:v>
                </c:pt>
                <c:pt idx="28">
                  <c:v>12.976541472884787</c:v>
                </c:pt>
                <c:pt idx="29">
                  <c:v>12.787599413102182</c:v>
                </c:pt>
                <c:pt idx="30">
                  <c:v>12.960950331815413</c:v>
                </c:pt>
                <c:pt idx="31">
                  <c:v>12.698558882994377</c:v>
                </c:pt>
                <c:pt idx="32">
                  <c:v>12.969455924961169</c:v>
                </c:pt>
                <c:pt idx="33">
                  <c:v>12.6184368988734</c:v>
                </c:pt>
                <c:pt idx="34">
                  <c:v>13.329057606556463</c:v>
                </c:pt>
                <c:pt idx="35">
                  <c:v>12.838507961358772</c:v>
                </c:pt>
                <c:pt idx="36">
                  <c:v>13.531211277639942</c:v>
                </c:pt>
                <c:pt idx="37">
                  <c:v>13.883093385913998</c:v>
                </c:pt>
                <c:pt idx="38">
                  <c:v>14.078522333643066</c:v>
                </c:pt>
                <c:pt idx="39">
                  <c:v>14.37778155134786</c:v>
                </c:pt>
                <c:pt idx="40">
                  <c:v>15.203956465603087</c:v>
                </c:pt>
                <c:pt idx="41">
                  <c:v>14.667596705853311</c:v>
                </c:pt>
                <c:pt idx="42">
                  <c:v>14.750962502307662</c:v>
                </c:pt>
                <c:pt idx="43">
                  <c:v>14.627250649588889</c:v>
                </c:pt>
                <c:pt idx="44">
                  <c:v>14.59139637383298</c:v>
                </c:pt>
                <c:pt idx="45">
                  <c:v>14.209506404484285</c:v>
                </c:pt>
                <c:pt idx="46">
                  <c:v>14.594455693296098</c:v>
                </c:pt>
                <c:pt idx="47">
                  <c:v>14.460740779694458</c:v>
                </c:pt>
                <c:pt idx="48">
                  <c:v>16.170845208396653</c:v>
                </c:pt>
                <c:pt idx="49">
                  <c:v>16.997514868160096</c:v>
                </c:pt>
                <c:pt idx="50">
                  <c:v>16.86647426536031</c:v>
                </c:pt>
                <c:pt idx="51">
                  <c:v>16.706980020606725</c:v>
                </c:pt>
                <c:pt idx="52">
                  <c:v>17.224814426620785</c:v>
                </c:pt>
                <c:pt idx="53">
                  <c:v>17.618632990241547</c:v>
                </c:pt>
                <c:pt idx="54">
                  <c:v>16.94214351438141</c:v>
                </c:pt>
                <c:pt idx="55">
                  <c:v>17.375905022712676</c:v>
                </c:pt>
                <c:pt idx="56">
                  <c:v>17.597076555452499</c:v>
                </c:pt>
                <c:pt idx="57">
                  <c:v>17.35977057969388</c:v>
                </c:pt>
                <c:pt idx="58">
                  <c:v>16.941969021600798</c:v>
                </c:pt>
                <c:pt idx="59">
                  <c:v>17.8821046476757</c:v>
                </c:pt>
                <c:pt idx="60">
                  <c:v>17.387253876430691</c:v>
                </c:pt>
                <c:pt idx="61">
                  <c:v>16.520663885553127</c:v>
                </c:pt>
                <c:pt idx="62">
                  <c:v>16.422449076174349</c:v>
                </c:pt>
                <c:pt idx="63">
                  <c:v>15.689838673055672</c:v>
                </c:pt>
                <c:pt idx="64">
                  <c:v>15.318305176205483</c:v>
                </c:pt>
                <c:pt idx="65">
                  <c:v>15.280197075474716</c:v>
                </c:pt>
                <c:pt idx="66">
                  <c:v>14.788086609730025</c:v>
                </c:pt>
                <c:pt idx="67">
                  <c:v>14.900111741702162</c:v>
                </c:pt>
                <c:pt idx="68">
                  <c:v>14.898285963305135</c:v>
                </c:pt>
                <c:pt idx="69">
                  <c:v>15.184867715490112</c:v>
                </c:pt>
                <c:pt idx="70">
                  <c:v>14.851269317804446</c:v>
                </c:pt>
                <c:pt idx="71">
                  <c:v>14.485562069552159</c:v>
                </c:pt>
                <c:pt idx="72">
                  <c:v>14.651086178142906</c:v>
                </c:pt>
                <c:pt idx="73">
                  <c:v>14.988324985063015</c:v>
                </c:pt>
                <c:pt idx="74">
                  <c:v>13.163388486443408</c:v>
                </c:pt>
                <c:pt idx="75">
                  <c:v>12.447442173243681</c:v>
                </c:pt>
                <c:pt idx="76">
                  <c:v>13.161377684048253</c:v>
                </c:pt>
                <c:pt idx="77">
                  <c:v>13.06490011488591</c:v>
                </c:pt>
                <c:pt idx="78">
                  <c:v>13.508378321910788</c:v>
                </c:pt>
                <c:pt idx="79">
                  <c:v>12.965525794504984</c:v>
                </c:pt>
                <c:pt idx="80">
                  <c:v>13.64110858910081</c:v>
                </c:pt>
                <c:pt idx="81">
                  <c:v>13.489537750092722</c:v>
                </c:pt>
                <c:pt idx="82">
                  <c:v>13.236289371129283</c:v>
                </c:pt>
                <c:pt idx="83">
                  <c:v>13.469751802678951</c:v>
                </c:pt>
                <c:pt idx="84">
                  <c:v>12.472017879751508</c:v>
                </c:pt>
                <c:pt idx="85">
                  <c:v>12.451177775321087</c:v>
                </c:pt>
                <c:pt idx="86">
                  <c:v>12.673372825431972</c:v>
                </c:pt>
                <c:pt idx="87">
                  <c:v>11.275405402649215</c:v>
                </c:pt>
                <c:pt idx="88">
                  <c:v>11.600903423051276</c:v>
                </c:pt>
                <c:pt idx="89">
                  <c:v>9.7145306774983382</c:v>
                </c:pt>
                <c:pt idx="90">
                  <c:v>10.902039442051395</c:v>
                </c:pt>
                <c:pt idx="91">
                  <c:v>11.106813564210173</c:v>
                </c:pt>
                <c:pt idx="92">
                  <c:v>10.582626150591071</c:v>
                </c:pt>
                <c:pt idx="93">
                  <c:v>10.874713257446528</c:v>
                </c:pt>
                <c:pt idx="94">
                  <c:v>10.860352110522664</c:v>
                </c:pt>
                <c:pt idx="95">
                  <c:v>10.677832141843535</c:v>
                </c:pt>
                <c:pt idx="96">
                  <c:v>10.871747637826859</c:v>
                </c:pt>
                <c:pt idx="97">
                  <c:v>10.770788064098699</c:v>
                </c:pt>
                <c:pt idx="98">
                  <c:v>10.954391137117502</c:v>
                </c:pt>
                <c:pt idx="99">
                  <c:v>10.730965991788283</c:v>
                </c:pt>
                <c:pt idx="100">
                  <c:v>10.39631817423218</c:v>
                </c:pt>
                <c:pt idx="101">
                  <c:v>10.161963529755322</c:v>
                </c:pt>
                <c:pt idx="102">
                  <c:v>8.2703125565716959</c:v>
                </c:pt>
                <c:pt idx="103">
                  <c:v>8.1288648525162177</c:v>
                </c:pt>
                <c:pt idx="104">
                  <c:v>7.8357594469111636</c:v>
                </c:pt>
                <c:pt idx="105">
                  <c:v>7.8475832394770713</c:v>
                </c:pt>
                <c:pt idx="106">
                  <c:v>7.8393935493215272</c:v>
                </c:pt>
                <c:pt idx="107">
                  <c:v>7.9643022638568564</c:v>
                </c:pt>
                <c:pt idx="108">
                  <c:v>8.1853537375890504</c:v>
                </c:pt>
                <c:pt idx="109">
                  <c:v>8.1292933018260332</c:v>
                </c:pt>
                <c:pt idx="110">
                  <c:v>8.1507179901796949</c:v>
                </c:pt>
                <c:pt idx="111">
                  <c:v>8.6303642049117215</c:v>
                </c:pt>
                <c:pt idx="112">
                  <c:v>8.542052169847631</c:v>
                </c:pt>
                <c:pt idx="113">
                  <c:v>8.3114424415108186</c:v>
                </c:pt>
                <c:pt idx="114">
                  <c:v>7.9689356964908065</c:v>
                </c:pt>
                <c:pt idx="115">
                  <c:v>8.0308646782426667</c:v>
                </c:pt>
                <c:pt idx="116">
                  <c:v>8.5910516559077763</c:v>
                </c:pt>
                <c:pt idx="117">
                  <c:v>8.2487274644632844</c:v>
                </c:pt>
                <c:pt idx="118">
                  <c:v>8.2904087175308714</c:v>
                </c:pt>
                <c:pt idx="119">
                  <c:v>8.3530961766400154</c:v>
                </c:pt>
                <c:pt idx="120">
                  <c:v>8.4070997914411567</c:v>
                </c:pt>
                <c:pt idx="121">
                  <c:v>8.2874434600991531</c:v>
                </c:pt>
                <c:pt idx="122">
                  <c:v>8.4241766222786971</c:v>
                </c:pt>
                <c:pt idx="123">
                  <c:v>8.8563242049194955</c:v>
                </c:pt>
                <c:pt idx="124">
                  <c:v>8.6379872937785613</c:v>
                </c:pt>
                <c:pt idx="125">
                  <c:v>8.6191856396022484</c:v>
                </c:pt>
                <c:pt idx="126">
                  <c:v>9.0552272371526694</c:v>
                </c:pt>
                <c:pt idx="127">
                  <c:v>9.0723198562923564</c:v>
                </c:pt>
                <c:pt idx="128">
                  <c:v>9.2562599965072128</c:v>
                </c:pt>
                <c:pt idx="129">
                  <c:v>9.3048112787719255</c:v>
                </c:pt>
                <c:pt idx="130">
                  <c:v>9.281315176522936</c:v>
                </c:pt>
                <c:pt idx="131">
                  <c:v>9.7149065247551984</c:v>
                </c:pt>
                <c:pt idx="132">
                  <c:v>9.7787305549788979</c:v>
                </c:pt>
                <c:pt idx="133">
                  <c:v>9.9655934197775426</c:v>
                </c:pt>
                <c:pt idx="134">
                  <c:v>10.32252387376114</c:v>
                </c:pt>
                <c:pt idx="135">
                  <c:v>10.179711537026094</c:v>
                </c:pt>
                <c:pt idx="136">
                  <c:v>10.154766865394082</c:v>
                </c:pt>
                <c:pt idx="137">
                  <c:v>10.838364826573327</c:v>
                </c:pt>
                <c:pt idx="138">
                  <c:v>10.823224663408205</c:v>
                </c:pt>
                <c:pt idx="139">
                  <c:v>10.809122766719415</c:v>
                </c:pt>
                <c:pt idx="140">
                  <c:v>10.472701768723477</c:v>
                </c:pt>
                <c:pt idx="141">
                  <c:v>11.229836563555706</c:v>
                </c:pt>
                <c:pt idx="142">
                  <c:v>11.249366124772896</c:v>
                </c:pt>
                <c:pt idx="143">
                  <c:v>10.932603403997833</c:v>
                </c:pt>
                <c:pt idx="144">
                  <c:v>11.209154730661089</c:v>
                </c:pt>
                <c:pt idx="145">
                  <c:v>11.755119518451737</c:v>
                </c:pt>
                <c:pt idx="146">
                  <c:v>11.374995073187534</c:v>
                </c:pt>
                <c:pt idx="147">
                  <c:v>11.666902856148736</c:v>
                </c:pt>
                <c:pt idx="148">
                  <c:v>11.604748377984672</c:v>
                </c:pt>
                <c:pt idx="149">
                  <c:v>11.855188910429499</c:v>
                </c:pt>
                <c:pt idx="150">
                  <c:v>10.74526980110792</c:v>
                </c:pt>
                <c:pt idx="151">
                  <c:v>11.078484963822268</c:v>
                </c:pt>
                <c:pt idx="152">
                  <c:v>10.883090568713378</c:v>
                </c:pt>
                <c:pt idx="153">
                  <c:v>11.04510003767062</c:v>
                </c:pt>
                <c:pt idx="154">
                  <c:v>11.412359795519851</c:v>
                </c:pt>
                <c:pt idx="155">
                  <c:v>11.586853414192804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8-924F-BF9C-71A73492CF1E}"/>
            </c:ext>
          </c:extLst>
        </c:ser>
        <c:ser>
          <c:idx val="7"/>
          <c:order val="1"/>
          <c:tx>
            <c:strRef>
              <c:f>'kasha (2)'!$I$1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78-924F-BF9C-71A73492C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323760"/>
        <c:axId val="1358293168"/>
      </c:lineChart>
      <c:dateAx>
        <c:axId val="14493237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58293168"/>
        <c:crosses val="autoZero"/>
        <c:auto val="1"/>
        <c:lblOffset val="100"/>
        <c:baseTimeUnit val="months"/>
      </c:dateAx>
      <c:valAx>
        <c:axId val="135829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932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'kasha (2)'!$G$1</c:f>
              <c:strCache>
                <c:ptCount val="1"/>
                <c:pt idx="0">
                  <c:v>cd_tr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(2)'!$G$2:$G$157</c:f>
              <c:numCache>
                <c:formatCode>General</c:formatCode>
                <c:ptCount val="156"/>
                <c:pt idx="0">
                  <c:v>7.2347800055406726</c:v>
                </c:pt>
                <c:pt idx="1">
                  <c:v>7.3644899571935554</c:v>
                </c:pt>
                <c:pt idx="2">
                  <c:v>7.4420826016426176</c:v>
                </c:pt>
                <c:pt idx="3">
                  <c:v>7.4417191281158193</c:v>
                </c:pt>
                <c:pt idx="4">
                  <c:v>7.9425120611442139</c:v>
                </c:pt>
                <c:pt idx="5">
                  <c:v>6.7559225580465272</c:v>
                </c:pt>
                <c:pt idx="6">
                  <c:v>7.6673386226296971</c:v>
                </c:pt>
                <c:pt idx="7">
                  <c:v>8.2775980210013511</c:v>
                </c:pt>
                <c:pt idx="8">
                  <c:v>8.4645460880106196</c:v>
                </c:pt>
                <c:pt idx="9">
                  <c:v>8.4993654836719355</c:v>
                </c:pt>
                <c:pt idx="10">
                  <c:v>9.0319009942968016</c:v>
                </c:pt>
                <c:pt idx="11">
                  <c:v>9.2938833779807304</c:v>
                </c:pt>
                <c:pt idx="12">
                  <c:v>9.7223278083188625</c:v>
                </c:pt>
                <c:pt idx="13">
                  <c:v>10.245418484563334</c:v>
                </c:pt>
                <c:pt idx="14">
                  <c:v>10.568730660654321</c:v>
                </c:pt>
                <c:pt idx="15">
                  <c:v>10.633925552540981</c:v>
                </c:pt>
                <c:pt idx="16">
                  <c:v>11.821852566256869</c:v>
                </c:pt>
                <c:pt idx="17">
                  <c:v>12.277476498176128</c:v>
                </c:pt>
                <c:pt idx="18">
                  <c:v>13.120713290792697</c:v>
                </c:pt>
                <c:pt idx="19">
                  <c:v>12.449086481951847</c:v>
                </c:pt>
                <c:pt idx="20">
                  <c:v>12.941229040788853</c:v>
                </c:pt>
                <c:pt idx="21">
                  <c:v>13.331827026203005</c:v>
                </c:pt>
                <c:pt idx="22">
                  <c:v>13.791846892570438</c:v>
                </c:pt>
                <c:pt idx="23">
                  <c:v>14.209886400672517</c:v>
                </c:pt>
                <c:pt idx="24">
                  <c:v>14.562835630414336</c:v>
                </c:pt>
                <c:pt idx="25">
                  <c:v>14.90109290440653</c:v>
                </c:pt>
                <c:pt idx="26">
                  <c:v>15.424469251538433</c:v>
                </c:pt>
                <c:pt idx="27">
                  <c:v>14.739382900964545</c:v>
                </c:pt>
                <c:pt idx="28">
                  <c:v>14.948788422057389</c:v>
                </c:pt>
                <c:pt idx="29">
                  <c:v>15.030260194767685</c:v>
                </c:pt>
                <c:pt idx="30">
                  <c:v>15.404696564913626</c:v>
                </c:pt>
                <c:pt idx="31">
                  <c:v>15.200804173682325</c:v>
                </c:pt>
                <c:pt idx="32">
                  <c:v>14.165702198559217</c:v>
                </c:pt>
                <c:pt idx="33">
                  <c:v>13.793855182239108</c:v>
                </c:pt>
                <c:pt idx="34">
                  <c:v>13.929246712808201</c:v>
                </c:pt>
                <c:pt idx="35">
                  <c:v>13.560444337346668</c:v>
                </c:pt>
                <c:pt idx="36">
                  <c:v>13.358668818780645</c:v>
                </c:pt>
                <c:pt idx="37">
                  <c:v>13.808816914799706</c:v>
                </c:pt>
                <c:pt idx="38">
                  <c:v>13.287689389136771</c:v>
                </c:pt>
                <c:pt idx="39">
                  <c:v>13.653765554294727</c:v>
                </c:pt>
                <c:pt idx="40">
                  <c:v>13.38227659830388</c:v>
                </c:pt>
                <c:pt idx="41">
                  <c:v>12.858857396824639</c:v>
                </c:pt>
                <c:pt idx="42">
                  <c:v>13.121404516500965</c:v>
                </c:pt>
                <c:pt idx="43">
                  <c:v>13.534839265989051</c:v>
                </c:pt>
                <c:pt idx="44">
                  <c:v>13.840344730611283</c:v>
                </c:pt>
                <c:pt idx="45">
                  <c:v>13.42623643602227</c:v>
                </c:pt>
                <c:pt idx="46">
                  <c:v>13.515400365292066</c:v>
                </c:pt>
                <c:pt idx="47">
                  <c:v>14.13275986146586</c:v>
                </c:pt>
                <c:pt idx="48">
                  <c:v>13.523033230887888</c:v>
                </c:pt>
                <c:pt idx="49">
                  <c:v>13.552112381678663</c:v>
                </c:pt>
                <c:pt idx="50">
                  <c:v>13.562537604599866</c:v>
                </c:pt>
                <c:pt idx="51">
                  <c:v>13.218256181663257</c:v>
                </c:pt>
                <c:pt idx="52">
                  <c:v>13.551729180711307</c:v>
                </c:pt>
                <c:pt idx="53">
                  <c:v>14.008518927581349</c:v>
                </c:pt>
                <c:pt idx="54">
                  <c:v>12.75214893944583</c:v>
                </c:pt>
                <c:pt idx="55">
                  <c:v>13.363512470993832</c:v>
                </c:pt>
                <c:pt idx="56">
                  <c:v>13.61206822057539</c:v>
                </c:pt>
                <c:pt idx="57">
                  <c:v>13.0872227951723</c:v>
                </c:pt>
                <c:pt idx="58">
                  <c:v>12.692525211121531</c:v>
                </c:pt>
                <c:pt idx="59">
                  <c:v>12.325632975474754</c:v>
                </c:pt>
                <c:pt idx="60">
                  <c:v>12.400836069353968</c:v>
                </c:pt>
                <c:pt idx="61">
                  <c:v>12.251155879647783</c:v>
                </c:pt>
                <c:pt idx="62">
                  <c:v>11.909296824082791</c:v>
                </c:pt>
                <c:pt idx="63">
                  <c:v>11.77551605818792</c:v>
                </c:pt>
                <c:pt idx="64">
                  <c:v>11.988012905975612</c:v>
                </c:pt>
                <c:pt idx="65">
                  <c:v>12.132119919459571</c:v>
                </c:pt>
                <c:pt idx="66">
                  <c:v>12.028867469994569</c:v>
                </c:pt>
                <c:pt idx="67">
                  <c:v>12.276562565087147</c:v>
                </c:pt>
                <c:pt idx="68">
                  <c:v>12.858655854700659</c:v>
                </c:pt>
                <c:pt idx="69">
                  <c:v>12.633062074004995</c:v>
                </c:pt>
                <c:pt idx="70">
                  <c:v>12.513811193308241</c:v>
                </c:pt>
                <c:pt idx="71">
                  <c:v>12.166551879658773</c:v>
                </c:pt>
                <c:pt idx="72">
                  <c:v>12.264990009378508</c:v>
                </c:pt>
                <c:pt idx="73">
                  <c:v>11.957058368865145</c:v>
                </c:pt>
                <c:pt idx="74">
                  <c:v>11.986104494557322</c:v>
                </c:pt>
                <c:pt idx="75">
                  <c:v>11.729228371781341</c:v>
                </c:pt>
                <c:pt idx="76">
                  <c:v>11.852987799203731</c:v>
                </c:pt>
                <c:pt idx="77">
                  <c:v>11.449422043286852</c:v>
                </c:pt>
                <c:pt idx="78">
                  <c:v>11.293010622905699</c:v>
                </c:pt>
                <c:pt idx="79">
                  <c:v>11.92933507345956</c:v>
                </c:pt>
                <c:pt idx="80">
                  <c:v>12.000828974920257</c:v>
                </c:pt>
                <c:pt idx="81">
                  <c:v>11.729458514423317</c:v>
                </c:pt>
                <c:pt idx="82">
                  <c:v>11.561616315768919</c:v>
                </c:pt>
                <c:pt idx="83">
                  <c:v>11.575265696884946</c:v>
                </c:pt>
                <c:pt idx="84">
                  <c:v>11.764455307387625</c:v>
                </c:pt>
                <c:pt idx="85">
                  <c:v>11.916783372073958</c:v>
                </c:pt>
                <c:pt idx="86">
                  <c:v>11.864951339289783</c:v>
                </c:pt>
                <c:pt idx="87">
                  <c:v>12.254021423958049</c:v>
                </c:pt>
                <c:pt idx="88">
                  <c:v>12.328534356972915</c:v>
                </c:pt>
                <c:pt idx="89">
                  <c:v>12.097503442358157</c:v>
                </c:pt>
                <c:pt idx="90">
                  <c:v>14.053697069275144</c:v>
                </c:pt>
                <c:pt idx="91">
                  <c:v>13.81126262921115</c:v>
                </c:pt>
                <c:pt idx="92">
                  <c:v>13.830830780854416</c:v>
                </c:pt>
                <c:pt idx="93">
                  <c:v>13.771337952537539</c:v>
                </c:pt>
                <c:pt idx="94">
                  <c:v>13.837127564246913</c:v>
                </c:pt>
                <c:pt idx="95">
                  <c:v>14.170068591812672</c:v>
                </c:pt>
                <c:pt idx="96">
                  <c:v>14.604937975014646</c:v>
                </c:pt>
                <c:pt idx="97">
                  <c:v>15.38419738397986</c:v>
                </c:pt>
                <c:pt idx="98">
                  <c:v>15.689952317029771</c:v>
                </c:pt>
                <c:pt idx="99">
                  <c:v>15.84159437582227</c:v>
                </c:pt>
                <c:pt idx="100">
                  <c:v>16.134068292157789</c:v>
                </c:pt>
                <c:pt idx="101">
                  <c:v>16.035755950768888</c:v>
                </c:pt>
                <c:pt idx="102">
                  <c:v>13.625178609046547</c:v>
                </c:pt>
                <c:pt idx="103">
                  <c:v>13.554697467581668</c:v>
                </c:pt>
                <c:pt idx="104">
                  <c:v>13.66334846882339</c:v>
                </c:pt>
                <c:pt idx="105">
                  <c:v>13.089920151404323</c:v>
                </c:pt>
                <c:pt idx="106">
                  <c:v>13.376840356544719</c:v>
                </c:pt>
                <c:pt idx="107">
                  <c:v>13.444357978073819</c:v>
                </c:pt>
                <c:pt idx="108">
                  <c:v>13.649812707099793</c:v>
                </c:pt>
                <c:pt idx="109">
                  <c:v>13.678847225001848</c:v>
                </c:pt>
                <c:pt idx="110">
                  <c:v>14.136649430067759</c:v>
                </c:pt>
                <c:pt idx="111">
                  <c:v>14.448236905602661</c:v>
                </c:pt>
                <c:pt idx="112">
                  <c:v>14.453996234677936</c:v>
                </c:pt>
                <c:pt idx="113">
                  <c:v>15.057029986057941</c:v>
                </c:pt>
                <c:pt idx="114">
                  <c:v>12.683138047583494</c:v>
                </c:pt>
                <c:pt idx="115">
                  <c:v>13.742919123381636</c:v>
                </c:pt>
                <c:pt idx="116">
                  <c:v>13.702380022480586</c:v>
                </c:pt>
                <c:pt idx="117">
                  <c:v>14.458187108328318</c:v>
                </c:pt>
                <c:pt idx="118">
                  <c:v>14.943773516874456</c:v>
                </c:pt>
                <c:pt idx="119">
                  <c:v>14.797185446258144</c:v>
                </c:pt>
                <c:pt idx="120">
                  <c:v>14.821434326229657</c:v>
                </c:pt>
                <c:pt idx="121">
                  <c:v>14.905468514548094</c:v>
                </c:pt>
                <c:pt idx="122">
                  <c:v>15.104436730465336</c:v>
                </c:pt>
                <c:pt idx="123">
                  <c:v>14.93727571862328</c:v>
                </c:pt>
                <c:pt idx="124">
                  <c:v>14.967182965046826</c:v>
                </c:pt>
                <c:pt idx="125">
                  <c:v>14.794631209121588</c:v>
                </c:pt>
                <c:pt idx="126">
                  <c:v>13.89079207948776</c:v>
                </c:pt>
                <c:pt idx="127">
                  <c:v>14.13636247260831</c:v>
                </c:pt>
                <c:pt idx="128">
                  <c:v>13.309405098931784</c:v>
                </c:pt>
                <c:pt idx="129">
                  <c:v>12.8954678199116</c:v>
                </c:pt>
                <c:pt idx="130">
                  <c:v>13.197926308485444</c:v>
                </c:pt>
                <c:pt idx="131">
                  <c:v>13.500623192324165</c:v>
                </c:pt>
                <c:pt idx="132">
                  <c:v>14.084128430447354</c:v>
                </c:pt>
                <c:pt idx="133">
                  <c:v>13.172465724241114</c:v>
                </c:pt>
                <c:pt idx="134">
                  <c:v>12.961419643627703</c:v>
                </c:pt>
                <c:pt idx="135">
                  <c:v>13.110653704638858</c:v>
                </c:pt>
                <c:pt idx="136">
                  <c:v>13.279023220149693</c:v>
                </c:pt>
                <c:pt idx="137">
                  <c:v>13.495730950981393</c:v>
                </c:pt>
                <c:pt idx="138">
                  <c:v>13.232970602712037</c:v>
                </c:pt>
                <c:pt idx="139">
                  <c:v>13.002677572809693</c:v>
                </c:pt>
                <c:pt idx="140">
                  <c:v>12.621769840902088</c:v>
                </c:pt>
                <c:pt idx="141">
                  <c:v>12.848737725834054</c:v>
                </c:pt>
                <c:pt idx="142">
                  <c:v>13.020182437373849</c:v>
                </c:pt>
                <c:pt idx="143">
                  <c:v>12.938568097765252</c:v>
                </c:pt>
                <c:pt idx="144">
                  <c:v>13.027575586547758</c:v>
                </c:pt>
                <c:pt idx="145">
                  <c:v>13.688064272581483</c:v>
                </c:pt>
                <c:pt idx="146">
                  <c:v>13.707037605745258</c:v>
                </c:pt>
                <c:pt idx="147">
                  <c:v>13.861392502465151</c:v>
                </c:pt>
                <c:pt idx="148">
                  <c:v>14.090463010805136</c:v>
                </c:pt>
                <c:pt idx="149">
                  <c:v>14.058415221178794</c:v>
                </c:pt>
                <c:pt idx="150">
                  <c:v>12.576670728052347</c:v>
                </c:pt>
                <c:pt idx="151">
                  <c:v>14.688579026296232</c:v>
                </c:pt>
                <c:pt idx="152">
                  <c:v>14.969718297220188</c:v>
                </c:pt>
                <c:pt idx="153">
                  <c:v>15.136113899120069</c:v>
                </c:pt>
                <c:pt idx="154">
                  <c:v>15.329715424919016</c:v>
                </c:pt>
                <c:pt idx="155">
                  <c:v>15.036429070846136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E-8049-A054-09CC457E9601}"/>
            </c:ext>
          </c:extLst>
        </c:ser>
        <c:ser>
          <c:idx val="7"/>
          <c:order val="1"/>
          <c:tx>
            <c:strRef>
              <c:f>'kasha (2)'!$I$1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E-8049-A054-09CC457E9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445136"/>
        <c:axId val="1347446864"/>
      </c:lineChart>
      <c:dateAx>
        <c:axId val="13474451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7446864"/>
        <c:crosses val="autoZero"/>
        <c:auto val="1"/>
        <c:lblOffset val="100"/>
        <c:baseTimeUnit val="months"/>
      </c:dateAx>
      <c:valAx>
        <c:axId val="13474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744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sail</a:t>
            </a:r>
            <a:r>
              <a:rPr lang="ru-RU"/>
              <a:t> (с декомпозицией долга)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'kasha (2)'!$H$1</c:f>
              <c:strCache>
                <c:ptCount val="1"/>
                <c:pt idx="0">
                  <c:v>cd_sail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(2)'!$H$2:$H$157</c:f>
              <c:numCache>
                <c:formatCode>General</c:formatCode>
                <c:ptCount val="156"/>
                <c:pt idx="0">
                  <c:v>13.470013759340212</c:v>
                </c:pt>
                <c:pt idx="1">
                  <c:v>13.658552651704785</c:v>
                </c:pt>
                <c:pt idx="2">
                  <c:v>13.759530790680151</c:v>
                </c:pt>
                <c:pt idx="3">
                  <c:v>13.474630597330664</c:v>
                </c:pt>
                <c:pt idx="4">
                  <c:v>14.144849041880473</c:v>
                </c:pt>
                <c:pt idx="5">
                  <c:v>12.977974389840872</c:v>
                </c:pt>
                <c:pt idx="6">
                  <c:v>13.072859430064391</c:v>
                </c:pt>
                <c:pt idx="7">
                  <c:v>13.046947234796379</c:v>
                </c:pt>
                <c:pt idx="8">
                  <c:v>12.977024883402414</c:v>
                </c:pt>
                <c:pt idx="9">
                  <c:v>13.301696487287979</c:v>
                </c:pt>
                <c:pt idx="10">
                  <c:v>13.511619802643423</c:v>
                </c:pt>
                <c:pt idx="11">
                  <c:v>13.619773407396355</c:v>
                </c:pt>
                <c:pt idx="12">
                  <c:v>13.611704523593662</c:v>
                </c:pt>
                <c:pt idx="13">
                  <c:v>13.627460186176254</c:v>
                </c:pt>
                <c:pt idx="14">
                  <c:v>13.816378457125843</c:v>
                </c:pt>
                <c:pt idx="15">
                  <c:v>14.012887935094108</c:v>
                </c:pt>
                <c:pt idx="16">
                  <c:v>14.092588125195361</c:v>
                </c:pt>
                <c:pt idx="17">
                  <c:v>14.258900196587668</c:v>
                </c:pt>
                <c:pt idx="18">
                  <c:v>14.205681336144693</c:v>
                </c:pt>
                <c:pt idx="19">
                  <c:v>14.374045165157352</c:v>
                </c:pt>
                <c:pt idx="20">
                  <c:v>14.350515028260682</c:v>
                </c:pt>
                <c:pt idx="21">
                  <c:v>14.362670885007992</c:v>
                </c:pt>
                <c:pt idx="22">
                  <c:v>14.5089676547345</c:v>
                </c:pt>
                <c:pt idx="23">
                  <c:v>14.510905344751864</c:v>
                </c:pt>
                <c:pt idx="24">
                  <c:v>14.682005041440721</c:v>
                </c:pt>
                <c:pt idx="25">
                  <c:v>14.672770393639729</c:v>
                </c:pt>
                <c:pt idx="26">
                  <c:v>14.663925038832756</c:v>
                </c:pt>
                <c:pt idx="27">
                  <c:v>14.829629594993525</c:v>
                </c:pt>
                <c:pt idx="28">
                  <c:v>14.534428694917722</c:v>
                </c:pt>
                <c:pt idx="29">
                  <c:v>15.100123053813137</c:v>
                </c:pt>
                <c:pt idx="30">
                  <c:v>15.143818377455784</c:v>
                </c:pt>
                <c:pt idx="31">
                  <c:v>15.235241409953407</c:v>
                </c:pt>
                <c:pt idx="32">
                  <c:v>15.214231651068054</c:v>
                </c:pt>
                <c:pt idx="33">
                  <c:v>15.239366574323377</c:v>
                </c:pt>
                <c:pt idx="34">
                  <c:v>15.230721118353605</c:v>
                </c:pt>
                <c:pt idx="35">
                  <c:v>15.172985843453963</c:v>
                </c:pt>
                <c:pt idx="36">
                  <c:v>15.337740418828131</c:v>
                </c:pt>
                <c:pt idx="37">
                  <c:v>15.492529237889052</c:v>
                </c:pt>
                <c:pt idx="38">
                  <c:v>15.460895236001853</c:v>
                </c:pt>
                <c:pt idx="39">
                  <c:v>15.428678920556003</c:v>
                </c:pt>
                <c:pt idx="40">
                  <c:v>15.144199617235257</c:v>
                </c:pt>
                <c:pt idx="41">
                  <c:v>15.490419261471024</c:v>
                </c:pt>
                <c:pt idx="42">
                  <c:v>15.224817367077453</c:v>
                </c:pt>
                <c:pt idx="43">
                  <c:v>14.939115115962521</c:v>
                </c:pt>
                <c:pt idx="44">
                  <c:v>15.066325165036048</c:v>
                </c:pt>
                <c:pt idx="45">
                  <c:v>15.053731248712255</c:v>
                </c:pt>
                <c:pt idx="46">
                  <c:v>15.252624416330859</c:v>
                </c:pt>
                <c:pt idx="47">
                  <c:v>15.180110824727377</c:v>
                </c:pt>
                <c:pt idx="48">
                  <c:v>15.164379905227893</c:v>
                </c:pt>
                <c:pt idx="49">
                  <c:v>15.10155277996301</c:v>
                </c:pt>
                <c:pt idx="50">
                  <c:v>14.874090808725901</c:v>
                </c:pt>
                <c:pt idx="51">
                  <c:v>14.811825827033585</c:v>
                </c:pt>
                <c:pt idx="52">
                  <c:v>13.628756623126598</c:v>
                </c:pt>
                <c:pt idx="53">
                  <c:v>15.986817638346819</c:v>
                </c:pt>
                <c:pt idx="54">
                  <c:v>15.251198681700563</c:v>
                </c:pt>
                <c:pt idx="55">
                  <c:v>15.090253783894509</c:v>
                </c:pt>
                <c:pt idx="56">
                  <c:v>15.275391378040874</c:v>
                </c:pt>
                <c:pt idx="57">
                  <c:v>15.125280156120565</c:v>
                </c:pt>
                <c:pt idx="58">
                  <c:v>15.116468448009259</c:v>
                </c:pt>
                <c:pt idx="59">
                  <c:v>15.104228992414559</c:v>
                </c:pt>
                <c:pt idx="60">
                  <c:v>14.966672322451197</c:v>
                </c:pt>
                <c:pt idx="61">
                  <c:v>15.09448596379443</c:v>
                </c:pt>
                <c:pt idx="62">
                  <c:v>15.058012982778312</c:v>
                </c:pt>
                <c:pt idx="63">
                  <c:v>14.904624199089245</c:v>
                </c:pt>
                <c:pt idx="64">
                  <c:v>14.633168166548096</c:v>
                </c:pt>
                <c:pt idx="65">
                  <c:v>13.632482001316166</c:v>
                </c:pt>
                <c:pt idx="66">
                  <c:v>13.102277740162096</c:v>
                </c:pt>
                <c:pt idx="67">
                  <c:v>13.287173613011451</c:v>
                </c:pt>
                <c:pt idx="68">
                  <c:v>13.200483692185564</c:v>
                </c:pt>
                <c:pt idx="69">
                  <c:v>13.137148447182456</c:v>
                </c:pt>
                <c:pt idx="70">
                  <c:v>13.092401894196561</c:v>
                </c:pt>
                <c:pt idx="71">
                  <c:v>12.895016153858277</c:v>
                </c:pt>
                <c:pt idx="72">
                  <c:v>12.816088588595377</c:v>
                </c:pt>
                <c:pt idx="73">
                  <c:v>12.576355886317092</c:v>
                </c:pt>
                <c:pt idx="74">
                  <c:v>12.470952306054183</c:v>
                </c:pt>
                <c:pt idx="75">
                  <c:v>12.721011926108766</c:v>
                </c:pt>
                <c:pt idx="76">
                  <c:v>13.068607751012001</c:v>
                </c:pt>
                <c:pt idx="77">
                  <c:v>12.901973473292125</c:v>
                </c:pt>
                <c:pt idx="78">
                  <c:v>12.33672879360792</c:v>
                </c:pt>
                <c:pt idx="79">
                  <c:v>12.064879245329722</c:v>
                </c:pt>
                <c:pt idx="80">
                  <c:v>12.079521609360253</c:v>
                </c:pt>
                <c:pt idx="81">
                  <c:v>12.008263557586183</c:v>
                </c:pt>
                <c:pt idx="82">
                  <c:v>11.903422612745432</c:v>
                </c:pt>
                <c:pt idx="83">
                  <c:v>11.80675752133374</c:v>
                </c:pt>
                <c:pt idx="84">
                  <c:v>11.767641794439545</c:v>
                </c:pt>
                <c:pt idx="85">
                  <c:v>11.561426543212191</c:v>
                </c:pt>
                <c:pt idx="86">
                  <c:v>11.721158816189519</c:v>
                </c:pt>
                <c:pt idx="87">
                  <c:v>11.75341119631117</c:v>
                </c:pt>
                <c:pt idx="88">
                  <c:v>11.624180207729905</c:v>
                </c:pt>
                <c:pt idx="89">
                  <c:v>11.772200358447847</c:v>
                </c:pt>
                <c:pt idx="90">
                  <c:v>11.584732843090221</c:v>
                </c:pt>
                <c:pt idx="91">
                  <c:v>11.781618251367133</c:v>
                </c:pt>
                <c:pt idx="92">
                  <c:v>11.698417399650943</c:v>
                </c:pt>
                <c:pt idx="93">
                  <c:v>11.887454294677546</c:v>
                </c:pt>
                <c:pt idx="94">
                  <c:v>11.755978951721049</c:v>
                </c:pt>
                <c:pt idx="95">
                  <c:v>11.703788828888582</c:v>
                </c:pt>
                <c:pt idx="96">
                  <c:v>11.771725908123043</c:v>
                </c:pt>
                <c:pt idx="97">
                  <c:v>11.909965682590487</c:v>
                </c:pt>
                <c:pt idx="98">
                  <c:v>11.8708301244403</c:v>
                </c:pt>
                <c:pt idx="99">
                  <c:v>12.100997480463425</c:v>
                </c:pt>
                <c:pt idx="100">
                  <c:v>12.083891832896514</c:v>
                </c:pt>
                <c:pt idx="101">
                  <c:v>12.319719064456768</c:v>
                </c:pt>
                <c:pt idx="102">
                  <c:v>11.695107294751894</c:v>
                </c:pt>
                <c:pt idx="103">
                  <c:v>11.691539347072851</c:v>
                </c:pt>
                <c:pt idx="104">
                  <c:v>11.82517018941865</c:v>
                </c:pt>
                <c:pt idx="105">
                  <c:v>11.71795429958776</c:v>
                </c:pt>
                <c:pt idx="106">
                  <c:v>11.659872121599696</c:v>
                </c:pt>
                <c:pt idx="107">
                  <c:v>11.621999306767862</c:v>
                </c:pt>
                <c:pt idx="108">
                  <c:v>11.43955118173259</c:v>
                </c:pt>
                <c:pt idx="109">
                  <c:v>11.397767498791504</c:v>
                </c:pt>
                <c:pt idx="110">
                  <c:v>11.095661493150885</c:v>
                </c:pt>
                <c:pt idx="111">
                  <c:v>11.219039495299977</c:v>
                </c:pt>
                <c:pt idx="112">
                  <c:v>11.000410489067431</c:v>
                </c:pt>
                <c:pt idx="113">
                  <c:v>10.792002548640646</c:v>
                </c:pt>
                <c:pt idx="114">
                  <c:v>10.447687340431505</c:v>
                </c:pt>
                <c:pt idx="115">
                  <c:v>10.064933585961624</c:v>
                </c:pt>
                <c:pt idx="116">
                  <c:v>14.175935493616063</c:v>
                </c:pt>
                <c:pt idx="117">
                  <c:v>13.357440042888708</c:v>
                </c:pt>
                <c:pt idx="118">
                  <c:v>11.415732433744978</c:v>
                </c:pt>
                <c:pt idx="119">
                  <c:v>10.525735441504699</c:v>
                </c:pt>
                <c:pt idx="120">
                  <c:v>10.395647678325057</c:v>
                </c:pt>
                <c:pt idx="121">
                  <c:v>10.295807548964229</c:v>
                </c:pt>
                <c:pt idx="122">
                  <c:v>9.9389815385033469</c:v>
                </c:pt>
                <c:pt idx="123">
                  <c:v>10.165091675868659</c:v>
                </c:pt>
                <c:pt idx="124">
                  <c:v>10.355642281767183</c:v>
                </c:pt>
                <c:pt idx="125">
                  <c:v>10.131360569359712</c:v>
                </c:pt>
                <c:pt idx="126">
                  <c:v>9.8227258190751279</c:v>
                </c:pt>
                <c:pt idx="127">
                  <c:v>9.4846580156829958</c:v>
                </c:pt>
                <c:pt idx="128">
                  <c:v>9.4262457537155253</c:v>
                </c:pt>
                <c:pt idx="129">
                  <c:v>9.3884254909760365</c:v>
                </c:pt>
                <c:pt idx="130">
                  <c:v>9.4775212224406573</c:v>
                </c:pt>
                <c:pt idx="131">
                  <c:v>9.4671248509473109</c:v>
                </c:pt>
                <c:pt idx="132">
                  <c:v>9.5833107745278134</c:v>
                </c:pt>
                <c:pt idx="133">
                  <c:v>9.5083807240366678</c:v>
                </c:pt>
                <c:pt idx="134">
                  <c:v>9.542196921772458</c:v>
                </c:pt>
                <c:pt idx="135">
                  <c:v>9.9758213792237473</c:v>
                </c:pt>
                <c:pt idx="136">
                  <c:v>9.8680888701900447</c:v>
                </c:pt>
                <c:pt idx="137">
                  <c:v>10.180403615005</c:v>
                </c:pt>
                <c:pt idx="138">
                  <c:v>10.133482634240137</c:v>
                </c:pt>
                <c:pt idx="139">
                  <c:v>9.771137253364703</c:v>
                </c:pt>
                <c:pt idx="140">
                  <c:v>10.976745895387412</c:v>
                </c:pt>
                <c:pt idx="141">
                  <c:v>10.836829668919707</c:v>
                </c:pt>
                <c:pt idx="142">
                  <c:v>10.692584622457957</c:v>
                </c:pt>
                <c:pt idx="143">
                  <c:v>10.597725324503401</c:v>
                </c:pt>
                <c:pt idx="144">
                  <c:v>10.670190912326508</c:v>
                </c:pt>
                <c:pt idx="145">
                  <c:v>10.713927246707675</c:v>
                </c:pt>
                <c:pt idx="146">
                  <c:v>11.41500137019205</c:v>
                </c:pt>
                <c:pt idx="147">
                  <c:v>12.41680479890422</c:v>
                </c:pt>
                <c:pt idx="148">
                  <c:v>13.224943598613706</c:v>
                </c:pt>
                <c:pt idx="149">
                  <c:v>12.507656928152786</c:v>
                </c:pt>
                <c:pt idx="150">
                  <c:v>12.211988185822747</c:v>
                </c:pt>
                <c:pt idx="151">
                  <c:v>12.282838214645629</c:v>
                </c:pt>
                <c:pt idx="152">
                  <c:v>12.469495520541281</c:v>
                </c:pt>
                <c:pt idx="153">
                  <c:v>12.560509711570894</c:v>
                </c:pt>
                <c:pt idx="154">
                  <c:v>12.563959850326491</c:v>
                </c:pt>
                <c:pt idx="155">
                  <c:v>12.580704895864079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C6-C54E-BF74-2D07F9B630BE}"/>
            </c:ext>
          </c:extLst>
        </c:ser>
        <c:ser>
          <c:idx val="7"/>
          <c:order val="1"/>
          <c:tx>
            <c:strRef>
              <c:f>'kasha (2)'!$I$1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C6-C54E-BF74-2D07F9B63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9145712"/>
        <c:axId val="1419147440"/>
      </c:lineChart>
      <c:dateAx>
        <c:axId val="1419145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147440"/>
        <c:crosses val="autoZero"/>
        <c:auto val="1"/>
        <c:lblOffset val="100"/>
        <c:baseTimeUnit val="months"/>
      </c:dateAx>
      <c:valAx>
        <c:axId val="141914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914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(</a:t>
            </a:r>
            <a:r>
              <a:rPr lang="ru-RU"/>
              <a:t>с</a:t>
            </a:r>
            <a:r>
              <a:rPr lang="ru-RU" baseline="0"/>
              <a:t> декомпозицией долга)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'kasha (2)'!$B$1</c:f>
              <c:strCache>
                <c:ptCount val="1"/>
                <c:pt idx="0">
                  <c:v>cd_min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(2)'!$B$2:$B$157</c:f>
              <c:numCache>
                <c:formatCode>General</c:formatCode>
                <c:ptCount val="156"/>
                <c:pt idx="0">
                  <c:v>5.0962181974071212</c:v>
                </c:pt>
                <c:pt idx="1">
                  <c:v>4.8512875220496667</c:v>
                </c:pt>
                <c:pt idx="2">
                  <c:v>4.871172789619771</c:v>
                </c:pt>
                <c:pt idx="3">
                  <c:v>4.9677973165245364</c:v>
                </c:pt>
                <c:pt idx="4">
                  <c:v>5.1578936018399117</c:v>
                </c:pt>
                <c:pt idx="5">
                  <c:v>5.1540938809283015</c:v>
                </c:pt>
                <c:pt idx="6">
                  <c:v>5.386889730813567</c:v>
                </c:pt>
                <c:pt idx="7">
                  <c:v>5.4272557505640302</c:v>
                </c:pt>
                <c:pt idx="8">
                  <c:v>5.5576955314488243</c:v>
                </c:pt>
                <c:pt idx="9">
                  <c:v>5.92167581687597</c:v>
                </c:pt>
                <c:pt idx="10">
                  <c:v>6.047365723185508</c:v>
                </c:pt>
                <c:pt idx="11">
                  <c:v>5.9988855649384076</c:v>
                </c:pt>
                <c:pt idx="12">
                  <c:v>6.0027110622242974</c:v>
                </c:pt>
                <c:pt idx="13">
                  <c:v>6.0559859998100851</c:v>
                </c:pt>
                <c:pt idx="14">
                  <c:v>5.722432857507183</c:v>
                </c:pt>
                <c:pt idx="15">
                  <c:v>5.7051661914036158</c:v>
                </c:pt>
                <c:pt idx="16">
                  <c:v>6.1099208896234423</c:v>
                </c:pt>
                <c:pt idx="17">
                  <c:v>6.006891502262885</c:v>
                </c:pt>
                <c:pt idx="18">
                  <c:v>6.0879697043080601</c:v>
                </c:pt>
                <c:pt idx="19">
                  <c:v>6.6151929989562257</c:v>
                </c:pt>
                <c:pt idx="20">
                  <c:v>7.0431002959735736</c:v>
                </c:pt>
                <c:pt idx="21">
                  <c:v>7.5807968195028357</c:v>
                </c:pt>
                <c:pt idx="22">
                  <c:v>6.9858376136682114</c:v>
                </c:pt>
                <c:pt idx="23">
                  <c:v>7.170477383628163</c:v>
                </c:pt>
                <c:pt idx="24">
                  <c:v>7.6740691244932613</c:v>
                </c:pt>
                <c:pt idx="25">
                  <c:v>9.2311143907575222</c:v>
                </c:pt>
                <c:pt idx="26">
                  <c:v>9.5208144438606315</c:v>
                </c:pt>
                <c:pt idx="27">
                  <c:v>9.3552517982094692</c:v>
                </c:pt>
                <c:pt idx="28">
                  <c:v>9.0535305123337277</c:v>
                </c:pt>
                <c:pt idx="29">
                  <c:v>9.7842659767163962</c:v>
                </c:pt>
                <c:pt idx="30">
                  <c:v>9.3735420833753516</c:v>
                </c:pt>
                <c:pt idx="31">
                  <c:v>9.8664068389860873</c:v>
                </c:pt>
                <c:pt idx="32">
                  <c:v>9.8304394263745039</c:v>
                </c:pt>
                <c:pt idx="33">
                  <c:v>9.458997095568682</c:v>
                </c:pt>
                <c:pt idx="34">
                  <c:v>9.896962672410039</c:v>
                </c:pt>
                <c:pt idx="35">
                  <c:v>9.8685591686795355</c:v>
                </c:pt>
                <c:pt idx="36">
                  <c:v>10.031466197319451</c:v>
                </c:pt>
                <c:pt idx="37">
                  <c:v>9.9711381369410788</c:v>
                </c:pt>
                <c:pt idx="38">
                  <c:v>9.988925475514268</c:v>
                </c:pt>
                <c:pt idx="39">
                  <c:v>10.149179942182714</c:v>
                </c:pt>
                <c:pt idx="40">
                  <c:v>9.8225811845164284</c:v>
                </c:pt>
                <c:pt idx="41">
                  <c:v>10.111092521974909</c:v>
                </c:pt>
                <c:pt idx="42">
                  <c:v>9.7255589404474101</c:v>
                </c:pt>
                <c:pt idx="43">
                  <c:v>10.083747174653597</c:v>
                </c:pt>
                <c:pt idx="44">
                  <c:v>11.055202885035085</c:v>
                </c:pt>
                <c:pt idx="45">
                  <c:v>10.722068505468391</c:v>
                </c:pt>
                <c:pt idx="46">
                  <c:v>11.544227780377604</c:v>
                </c:pt>
                <c:pt idx="47">
                  <c:v>11.668986823875608</c:v>
                </c:pt>
                <c:pt idx="48">
                  <c:v>12.265293288514279</c:v>
                </c:pt>
                <c:pt idx="49">
                  <c:v>13.201888140583645</c:v>
                </c:pt>
                <c:pt idx="50">
                  <c:v>13.676010865435449</c:v>
                </c:pt>
                <c:pt idx="51">
                  <c:v>13.37621462237564</c:v>
                </c:pt>
                <c:pt idx="52">
                  <c:v>13.431819559113997</c:v>
                </c:pt>
                <c:pt idx="53">
                  <c:v>13.149878870659396</c:v>
                </c:pt>
                <c:pt idx="54">
                  <c:v>12.44611082779514</c:v>
                </c:pt>
                <c:pt idx="55">
                  <c:v>12.569217110981169</c:v>
                </c:pt>
                <c:pt idx="56">
                  <c:v>11.932347384142393</c:v>
                </c:pt>
                <c:pt idx="57">
                  <c:v>11.508324291356159</c:v>
                </c:pt>
                <c:pt idx="58">
                  <c:v>11.680861535107537</c:v>
                </c:pt>
                <c:pt idx="59">
                  <c:v>11.545129237379504</c:v>
                </c:pt>
                <c:pt idx="60">
                  <c:v>10.907547917785157</c:v>
                </c:pt>
                <c:pt idx="61">
                  <c:v>11.123948122665601</c:v>
                </c:pt>
                <c:pt idx="62">
                  <c:v>10.99517322497659</c:v>
                </c:pt>
                <c:pt idx="63">
                  <c:v>11.893462516267389</c:v>
                </c:pt>
                <c:pt idx="64">
                  <c:v>12.127393000467992</c:v>
                </c:pt>
                <c:pt idx="65">
                  <c:v>12.725463320377491</c:v>
                </c:pt>
                <c:pt idx="66">
                  <c:v>14.326724135784429</c:v>
                </c:pt>
                <c:pt idx="67">
                  <c:v>16.23775455731672</c:v>
                </c:pt>
                <c:pt idx="68">
                  <c:v>15.501690668801483</c:v>
                </c:pt>
                <c:pt idx="69">
                  <c:v>15.638668884475605</c:v>
                </c:pt>
                <c:pt idx="70">
                  <c:v>15.382723547570615</c:v>
                </c:pt>
                <c:pt idx="71">
                  <c:v>15.642079825123378</c:v>
                </c:pt>
                <c:pt idx="72">
                  <c:v>15.763505104648564</c:v>
                </c:pt>
                <c:pt idx="73">
                  <c:v>15.640971939574241</c:v>
                </c:pt>
                <c:pt idx="74">
                  <c:v>15.34807120707346</c:v>
                </c:pt>
                <c:pt idx="75">
                  <c:v>15.33448869725558</c:v>
                </c:pt>
                <c:pt idx="76">
                  <c:v>14.857858111998404</c:v>
                </c:pt>
                <c:pt idx="77">
                  <c:v>16.467148573934274</c:v>
                </c:pt>
                <c:pt idx="78">
                  <c:v>15.349597327903298</c:v>
                </c:pt>
                <c:pt idx="79">
                  <c:v>15.532113919395499</c:v>
                </c:pt>
                <c:pt idx="80">
                  <c:v>16.366438571674937</c:v>
                </c:pt>
                <c:pt idx="81">
                  <c:v>17.336431505248491</c:v>
                </c:pt>
                <c:pt idx="82">
                  <c:v>17.492733282412232</c:v>
                </c:pt>
                <c:pt idx="83">
                  <c:v>18.852339113870453</c:v>
                </c:pt>
                <c:pt idx="84">
                  <c:v>19.899744700313409</c:v>
                </c:pt>
                <c:pt idx="85">
                  <c:v>20.177406684680506</c:v>
                </c:pt>
                <c:pt idx="86">
                  <c:v>20.229488876073752</c:v>
                </c:pt>
                <c:pt idx="87">
                  <c:v>19.918574971242741</c:v>
                </c:pt>
                <c:pt idx="88">
                  <c:v>20.034602323962847</c:v>
                </c:pt>
                <c:pt idx="89">
                  <c:v>22.007466719029456</c:v>
                </c:pt>
                <c:pt idx="90">
                  <c:v>19.078501802111788</c:v>
                </c:pt>
                <c:pt idx="91">
                  <c:v>19.18760195889281</c:v>
                </c:pt>
                <c:pt idx="92">
                  <c:v>19.399165468760572</c:v>
                </c:pt>
                <c:pt idx="93">
                  <c:v>19.389522099752821</c:v>
                </c:pt>
                <c:pt idx="94">
                  <c:v>19.496825322367751</c:v>
                </c:pt>
                <c:pt idx="95">
                  <c:v>20.012271253721444</c:v>
                </c:pt>
                <c:pt idx="96">
                  <c:v>19.466701468291937</c:v>
                </c:pt>
                <c:pt idx="97">
                  <c:v>19.998312682136493</c:v>
                </c:pt>
                <c:pt idx="98">
                  <c:v>19.338807049386588</c:v>
                </c:pt>
                <c:pt idx="99">
                  <c:v>19.180153979709289</c:v>
                </c:pt>
                <c:pt idx="100">
                  <c:v>19.82396400238795</c:v>
                </c:pt>
                <c:pt idx="101">
                  <c:v>22.332215167504952</c:v>
                </c:pt>
                <c:pt idx="102">
                  <c:v>11.69945876100223</c:v>
                </c:pt>
                <c:pt idx="103">
                  <c:v>12.087180357878248</c:v>
                </c:pt>
                <c:pt idx="104">
                  <c:v>12.233877303742755</c:v>
                </c:pt>
                <c:pt idx="105">
                  <c:v>12.577491623386893</c:v>
                </c:pt>
                <c:pt idx="106">
                  <c:v>12.602368768105471</c:v>
                </c:pt>
                <c:pt idx="107">
                  <c:v>12.572819524416579</c:v>
                </c:pt>
                <c:pt idx="108">
                  <c:v>12.183035133862408</c:v>
                </c:pt>
                <c:pt idx="109">
                  <c:v>12.191151287249735</c:v>
                </c:pt>
                <c:pt idx="110">
                  <c:v>12.529248355181338</c:v>
                </c:pt>
                <c:pt idx="111">
                  <c:v>12.796920991327809</c:v>
                </c:pt>
                <c:pt idx="112">
                  <c:v>12.164244101507466</c:v>
                </c:pt>
                <c:pt idx="113">
                  <c:v>13.040678478563247</c:v>
                </c:pt>
                <c:pt idx="114">
                  <c:v>13.917373592020299</c:v>
                </c:pt>
                <c:pt idx="115">
                  <c:v>14.201463318768342</c:v>
                </c:pt>
                <c:pt idx="116">
                  <c:v>14.300813905922107</c:v>
                </c:pt>
                <c:pt idx="117">
                  <c:v>15.568190039278386</c:v>
                </c:pt>
                <c:pt idx="118">
                  <c:v>15.732288603999649</c:v>
                </c:pt>
                <c:pt idx="119">
                  <c:v>15.428770767959131</c:v>
                </c:pt>
                <c:pt idx="120">
                  <c:v>14.140760531748725</c:v>
                </c:pt>
                <c:pt idx="121">
                  <c:v>13.902288302988952</c:v>
                </c:pt>
                <c:pt idx="122">
                  <c:v>13.701732118492574</c:v>
                </c:pt>
                <c:pt idx="123">
                  <c:v>13.438075796156376</c:v>
                </c:pt>
                <c:pt idx="124">
                  <c:v>13.539498307291746</c:v>
                </c:pt>
                <c:pt idx="125">
                  <c:v>15.764478136453883</c:v>
                </c:pt>
                <c:pt idx="126">
                  <c:v>15.772850419840321</c:v>
                </c:pt>
                <c:pt idx="127">
                  <c:v>15.726463121003023</c:v>
                </c:pt>
                <c:pt idx="128">
                  <c:v>15.054158765108971</c:v>
                </c:pt>
                <c:pt idx="129">
                  <c:v>16.319698880461509</c:v>
                </c:pt>
                <c:pt idx="130">
                  <c:v>16.833020469979331</c:v>
                </c:pt>
                <c:pt idx="131">
                  <c:v>17.954586734621682</c:v>
                </c:pt>
                <c:pt idx="132">
                  <c:v>18.647541398223968</c:v>
                </c:pt>
                <c:pt idx="133">
                  <c:v>17.47680865249928</c:v>
                </c:pt>
                <c:pt idx="134">
                  <c:v>17.413399951766557</c:v>
                </c:pt>
                <c:pt idx="135">
                  <c:v>16.847645201975173</c:v>
                </c:pt>
                <c:pt idx="136">
                  <c:v>16.847829931206327</c:v>
                </c:pt>
                <c:pt idx="137">
                  <c:v>16.619293890179684</c:v>
                </c:pt>
                <c:pt idx="138">
                  <c:v>16.590961748984466</c:v>
                </c:pt>
                <c:pt idx="139">
                  <c:v>16.608836235437593</c:v>
                </c:pt>
                <c:pt idx="140">
                  <c:v>18.351175896545897</c:v>
                </c:pt>
                <c:pt idx="141">
                  <c:v>18.95003334620916</c:v>
                </c:pt>
                <c:pt idx="142">
                  <c:v>18.780650533273906</c:v>
                </c:pt>
                <c:pt idx="143">
                  <c:v>19.444479471667009</c:v>
                </c:pt>
                <c:pt idx="144">
                  <c:v>19.827248467468156</c:v>
                </c:pt>
                <c:pt idx="145">
                  <c:v>24.607037094376185</c:v>
                </c:pt>
                <c:pt idx="146">
                  <c:v>24.893443575245655</c:v>
                </c:pt>
                <c:pt idx="147">
                  <c:v>25.553872183419912</c:v>
                </c:pt>
                <c:pt idx="148">
                  <c:v>25.095483114831211</c:v>
                </c:pt>
                <c:pt idx="149">
                  <c:v>27.98649656352281</c:v>
                </c:pt>
                <c:pt idx="150">
                  <c:v>21.940671007558635</c:v>
                </c:pt>
                <c:pt idx="151">
                  <c:v>22.785124459667948</c:v>
                </c:pt>
                <c:pt idx="152">
                  <c:v>22.873883689949519</c:v>
                </c:pt>
                <c:pt idx="153">
                  <c:v>23.822676057560841</c:v>
                </c:pt>
                <c:pt idx="154">
                  <c:v>24.454465212832798</c:v>
                </c:pt>
                <c:pt idx="155">
                  <c:v>24.61731484033087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9-BE4B-8244-798C09993EF2}"/>
            </c:ext>
          </c:extLst>
        </c:ser>
        <c:ser>
          <c:idx val="7"/>
          <c:order val="1"/>
          <c:tx>
            <c:strRef>
              <c:f>'kasha (2)'!$I$1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'kasha (2)'!$A$2:$A$157</c:f>
              <c:numCache>
                <c:formatCode>m/d/yy</c:formatCode>
                <c:ptCount val="156"/>
                <c:pt idx="0">
                  <c:v>40391</c:v>
                </c:pt>
                <c:pt idx="1">
                  <c:v>40422</c:v>
                </c:pt>
                <c:pt idx="2">
                  <c:v>40452</c:v>
                </c:pt>
                <c:pt idx="3">
                  <c:v>40483</c:v>
                </c:pt>
                <c:pt idx="4">
                  <c:v>40513</c:v>
                </c:pt>
                <c:pt idx="5">
                  <c:v>40544</c:v>
                </c:pt>
                <c:pt idx="6">
                  <c:v>40575</c:v>
                </c:pt>
                <c:pt idx="7">
                  <c:v>40603</c:v>
                </c:pt>
                <c:pt idx="8">
                  <c:v>40634</c:v>
                </c:pt>
                <c:pt idx="9">
                  <c:v>40664</c:v>
                </c:pt>
                <c:pt idx="10">
                  <c:v>40695</c:v>
                </c:pt>
                <c:pt idx="11">
                  <c:v>40725</c:v>
                </c:pt>
                <c:pt idx="12">
                  <c:v>40756</c:v>
                </c:pt>
                <c:pt idx="13">
                  <c:v>40787</c:v>
                </c:pt>
                <c:pt idx="14">
                  <c:v>40817</c:v>
                </c:pt>
                <c:pt idx="15">
                  <c:v>40848</c:v>
                </c:pt>
                <c:pt idx="16">
                  <c:v>40878</c:v>
                </c:pt>
                <c:pt idx="17">
                  <c:v>40909</c:v>
                </c:pt>
                <c:pt idx="18">
                  <c:v>40940</c:v>
                </c:pt>
                <c:pt idx="19">
                  <c:v>40969</c:v>
                </c:pt>
                <c:pt idx="20">
                  <c:v>41000</c:v>
                </c:pt>
                <c:pt idx="21">
                  <c:v>41030</c:v>
                </c:pt>
                <c:pt idx="22">
                  <c:v>41061</c:v>
                </c:pt>
                <c:pt idx="23">
                  <c:v>41091</c:v>
                </c:pt>
                <c:pt idx="24">
                  <c:v>41122</c:v>
                </c:pt>
                <c:pt idx="25">
                  <c:v>41153</c:v>
                </c:pt>
                <c:pt idx="26">
                  <c:v>41183</c:v>
                </c:pt>
                <c:pt idx="27">
                  <c:v>41214</c:v>
                </c:pt>
                <c:pt idx="28">
                  <c:v>41244</c:v>
                </c:pt>
                <c:pt idx="29">
                  <c:v>41275</c:v>
                </c:pt>
                <c:pt idx="30">
                  <c:v>41306</c:v>
                </c:pt>
                <c:pt idx="31">
                  <c:v>41334</c:v>
                </c:pt>
                <c:pt idx="32">
                  <c:v>41365</c:v>
                </c:pt>
                <c:pt idx="33">
                  <c:v>41395</c:v>
                </c:pt>
                <c:pt idx="34">
                  <c:v>41426</c:v>
                </c:pt>
                <c:pt idx="35">
                  <c:v>41456</c:v>
                </c:pt>
                <c:pt idx="36">
                  <c:v>41487</c:v>
                </c:pt>
                <c:pt idx="37">
                  <c:v>41518</c:v>
                </c:pt>
                <c:pt idx="38">
                  <c:v>41548</c:v>
                </c:pt>
                <c:pt idx="39">
                  <c:v>41579</c:v>
                </c:pt>
                <c:pt idx="40">
                  <c:v>41609</c:v>
                </c:pt>
                <c:pt idx="41">
                  <c:v>41640</c:v>
                </c:pt>
                <c:pt idx="42">
                  <c:v>41671</c:v>
                </c:pt>
                <c:pt idx="43">
                  <c:v>41699</c:v>
                </c:pt>
                <c:pt idx="44">
                  <c:v>41730</c:v>
                </c:pt>
                <c:pt idx="45">
                  <c:v>41760</c:v>
                </c:pt>
                <c:pt idx="46">
                  <c:v>41791</c:v>
                </c:pt>
                <c:pt idx="47">
                  <c:v>41821</c:v>
                </c:pt>
                <c:pt idx="48">
                  <c:v>41852</c:v>
                </c:pt>
                <c:pt idx="49">
                  <c:v>41883</c:v>
                </c:pt>
                <c:pt idx="50">
                  <c:v>41913</c:v>
                </c:pt>
                <c:pt idx="51">
                  <c:v>41944</c:v>
                </c:pt>
                <c:pt idx="52">
                  <c:v>41974</c:v>
                </c:pt>
                <c:pt idx="53">
                  <c:v>42005</c:v>
                </c:pt>
                <c:pt idx="54">
                  <c:v>42036</c:v>
                </c:pt>
                <c:pt idx="55">
                  <c:v>42064</c:v>
                </c:pt>
                <c:pt idx="56">
                  <c:v>42095</c:v>
                </c:pt>
                <c:pt idx="57">
                  <c:v>42125</c:v>
                </c:pt>
                <c:pt idx="58">
                  <c:v>42156</c:v>
                </c:pt>
                <c:pt idx="59">
                  <c:v>42186</c:v>
                </c:pt>
                <c:pt idx="60">
                  <c:v>42217</c:v>
                </c:pt>
                <c:pt idx="61">
                  <c:v>42248</c:v>
                </c:pt>
                <c:pt idx="62">
                  <c:v>42278</c:v>
                </c:pt>
                <c:pt idx="63">
                  <c:v>42309</c:v>
                </c:pt>
                <c:pt idx="64">
                  <c:v>42339</c:v>
                </c:pt>
                <c:pt idx="65">
                  <c:v>42370</c:v>
                </c:pt>
                <c:pt idx="66">
                  <c:v>42401</c:v>
                </c:pt>
                <c:pt idx="67">
                  <c:v>42430</c:v>
                </c:pt>
                <c:pt idx="68">
                  <c:v>42461</c:v>
                </c:pt>
                <c:pt idx="69">
                  <c:v>42491</c:v>
                </c:pt>
                <c:pt idx="70">
                  <c:v>42522</c:v>
                </c:pt>
                <c:pt idx="71">
                  <c:v>42552</c:v>
                </c:pt>
                <c:pt idx="72">
                  <c:v>42583</c:v>
                </c:pt>
                <c:pt idx="73">
                  <c:v>42614</c:v>
                </c:pt>
                <c:pt idx="74">
                  <c:v>42644</c:v>
                </c:pt>
                <c:pt idx="75">
                  <c:v>42675</c:v>
                </c:pt>
                <c:pt idx="76">
                  <c:v>42705</c:v>
                </c:pt>
                <c:pt idx="77">
                  <c:v>42736</c:v>
                </c:pt>
                <c:pt idx="78">
                  <c:v>42767</c:v>
                </c:pt>
                <c:pt idx="79">
                  <c:v>42795</c:v>
                </c:pt>
                <c:pt idx="80">
                  <c:v>42826</c:v>
                </c:pt>
                <c:pt idx="81">
                  <c:v>42856</c:v>
                </c:pt>
                <c:pt idx="82">
                  <c:v>42887</c:v>
                </c:pt>
                <c:pt idx="83">
                  <c:v>42917</c:v>
                </c:pt>
                <c:pt idx="84">
                  <c:v>42948</c:v>
                </c:pt>
                <c:pt idx="85">
                  <c:v>42979</c:v>
                </c:pt>
                <c:pt idx="86">
                  <c:v>43009</c:v>
                </c:pt>
                <c:pt idx="87">
                  <c:v>43040</c:v>
                </c:pt>
                <c:pt idx="88">
                  <c:v>43070</c:v>
                </c:pt>
                <c:pt idx="89">
                  <c:v>43101</c:v>
                </c:pt>
                <c:pt idx="90">
                  <c:v>43132</c:v>
                </c:pt>
                <c:pt idx="91">
                  <c:v>43160</c:v>
                </c:pt>
                <c:pt idx="92">
                  <c:v>43191</c:v>
                </c:pt>
                <c:pt idx="93">
                  <c:v>43221</c:v>
                </c:pt>
                <c:pt idx="94">
                  <c:v>43252</c:v>
                </c:pt>
                <c:pt idx="95">
                  <c:v>43282</c:v>
                </c:pt>
                <c:pt idx="96">
                  <c:v>43313</c:v>
                </c:pt>
                <c:pt idx="97">
                  <c:v>43344</c:v>
                </c:pt>
                <c:pt idx="98">
                  <c:v>43374</c:v>
                </c:pt>
                <c:pt idx="99">
                  <c:v>43405</c:v>
                </c:pt>
                <c:pt idx="100">
                  <c:v>43435</c:v>
                </c:pt>
                <c:pt idx="101">
                  <c:v>43466</c:v>
                </c:pt>
                <c:pt idx="102">
                  <c:v>43497</c:v>
                </c:pt>
                <c:pt idx="103">
                  <c:v>43525</c:v>
                </c:pt>
                <c:pt idx="104">
                  <c:v>43556</c:v>
                </c:pt>
                <c:pt idx="105">
                  <c:v>43586</c:v>
                </c:pt>
                <c:pt idx="106">
                  <c:v>43617</c:v>
                </c:pt>
                <c:pt idx="107">
                  <c:v>43647</c:v>
                </c:pt>
                <c:pt idx="108">
                  <c:v>43678</c:v>
                </c:pt>
                <c:pt idx="109">
                  <c:v>43709</c:v>
                </c:pt>
                <c:pt idx="110">
                  <c:v>43739</c:v>
                </c:pt>
                <c:pt idx="111">
                  <c:v>43770</c:v>
                </c:pt>
                <c:pt idx="112">
                  <c:v>43800</c:v>
                </c:pt>
                <c:pt idx="113">
                  <c:v>43831</c:v>
                </c:pt>
                <c:pt idx="114">
                  <c:v>43862</c:v>
                </c:pt>
                <c:pt idx="115">
                  <c:v>43891</c:v>
                </c:pt>
                <c:pt idx="116">
                  <c:v>43922</c:v>
                </c:pt>
                <c:pt idx="117">
                  <c:v>43952</c:v>
                </c:pt>
                <c:pt idx="118">
                  <c:v>43983</c:v>
                </c:pt>
                <c:pt idx="119">
                  <c:v>44013</c:v>
                </c:pt>
                <c:pt idx="120">
                  <c:v>44044</c:v>
                </c:pt>
                <c:pt idx="121">
                  <c:v>44075</c:v>
                </c:pt>
                <c:pt idx="122">
                  <c:v>44105</c:v>
                </c:pt>
                <c:pt idx="123">
                  <c:v>44136</c:v>
                </c:pt>
                <c:pt idx="124">
                  <c:v>44166</c:v>
                </c:pt>
                <c:pt idx="125">
                  <c:v>44197</c:v>
                </c:pt>
                <c:pt idx="126">
                  <c:v>44228</c:v>
                </c:pt>
                <c:pt idx="127">
                  <c:v>44256</c:v>
                </c:pt>
                <c:pt idx="128">
                  <c:v>44287</c:v>
                </c:pt>
                <c:pt idx="129">
                  <c:v>44317</c:v>
                </c:pt>
                <c:pt idx="130">
                  <c:v>44348</c:v>
                </c:pt>
                <c:pt idx="131">
                  <c:v>44378</c:v>
                </c:pt>
                <c:pt idx="132">
                  <c:v>44409</c:v>
                </c:pt>
                <c:pt idx="133">
                  <c:v>44440</c:v>
                </c:pt>
                <c:pt idx="134">
                  <c:v>44470</c:v>
                </c:pt>
                <c:pt idx="135">
                  <c:v>44501</c:v>
                </c:pt>
                <c:pt idx="136">
                  <c:v>44531</c:v>
                </c:pt>
                <c:pt idx="137">
                  <c:v>44562</c:v>
                </c:pt>
                <c:pt idx="138">
                  <c:v>44593</c:v>
                </c:pt>
                <c:pt idx="139">
                  <c:v>44621</c:v>
                </c:pt>
                <c:pt idx="140">
                  <c:v>44652</c:v>
                </c:pt>
                <c:pt idx="141">
                  <c:v>44682</c:v>
                </c:pt>
                <c:pt idx="142">
                  <c:v>44713</c:v>
                </c:pt>
                <c:pt idx="143">
                  <c:v>44743</c:v>
                </c:pt>
                <c:pt idx="144">
                  <c:v>44774</c:v>
                </c:pt>
                <c:pt idx="145">
                  <c:v>44805</c:v>
                </c:pt>
                <c:pt idx="146">
                  <c:v>44835</c:v>
                </c:pt>
                <c:pt idx="147">
                  <c:v>44866</c:v>
                </c:pt>
                <c:pt idx="148">
                  <c:v>44896</c:v>
                </c:pt>
                <c:pt idx="149">
                  <c:v>44927</c:v>
                </c:pt>
                <c:pt idx="150">
                  <c:v>44958</c:v>
                </c:pt>
                <c:pt idx="151">
                  <c:v>44986</c:v>
                </c:pt>
                <c:pt idx="152">
                  <c:v>45017</c:v>
                </c:pt>
                <c:pt idx="153">
                  <c:v>45047</c:v>
                </c:pt>
                <c:pt idx="154">
                  <c:v>45078</c:v>
                </c:pt>
                <c:pt idx="155">
                  <c:v>45108</c:v>
                </c:pt>
              </c:numCache>
            </c:numRef>
          </c:cat>
          <c:val>
            <c:numRef>
              <c:f>'kasha (2)'!$I$2:$I$157</c:f>
              <c:numCache>
                <c:formatCode>General</c:formatCode>
                <c:ptCount val="156"/>
                <c:pt idx="0">
                  <c:v>2.54</c:v>
                </c:pt>
                <c:pt idx="1">
                  <c:v>2.54</c:v>
                </c:pt>
                <c:pt idx="2">
                  <c:v>2.65</c:v>
                </c:pt>
                <c:pt idx="3">
                  <c:v>2.98</c:v>
                </c:pt>
                <c:pt idx="4">
                  <c:v>2.75</c:v>
                </c:pt>
                <c:pt idx="5">
                  <c:v>2.64</c:v>
                </c:pt>
                <c:pt idx="6">
                  <c:v>2.74</c:v>
                </c:pt>
                <c:pt idx="7">
                  <c:v>3.02</c:v>
                </c:pt>
                <c:pt idx="8">
                  <c:v>3.16</c:v>
                </c:pt>
                <c:pt idx="9">
                  <c:v>3.67</c:v>
                </c:pt>
                <c:pt idx="10">
                  <c:v>3.65</c:v>
                </c:pt>
                <c:pt idx="11">
                  <c:v>3.82</c:v>
                </c:pt>
                <c:pt idx="12">
                  <c:v>3.86</c:v>
                </c:pt>
                <c:pt idx="13">
                  <c:v>4.3600000000000003</c:v>
                </c:pt>
                <c:pt idx="14">
                  <c:v>4.87</c:v>
                </c:pt>
                <c:pt idx="15">
                  <c:v>4.97</c:v>
                </c:pt>
                <c:pt idx="16">
                  <c:v>5.33</c:v>
                </c:pt>
                <c:pt idx="17">
                  <c:v>4.8</c:v>
                </c:pt>
                <c:pt idx="18">
                  <c:v>4.3600000000000003</c:v>
                </c:pt>
                <c:pt idx="19">
                  <c:v>5.04</c:v>
                </c:pt>
                <c:pt idx="20">
                  <c:v>5.24</c:v>
                </c:pt>
                <c:pt idx="21">
                  <c:v>5.7</c:v>
                </c:pt>
                <c:pt idx="22">
                  <c:v>5.65</c:v>
                </c:pt>
                <c:pt idx="23">
                  <c:v>5.53</c:v>
                </c:pt>
                <c:pt idx="24">
                  <c:v>5.25</c:v>
                </c:pt>
                <c:pt idx="25">
                  <c:v>5.46</c:v>
                </c:pt>
                <c:pt idx="26">
                  <c:v>6.02</c:v>
                </c:pt>
                <c:pt idx="27">
                  <c:v>6.07</c:v>
                </c:pt>
                <c:pt idx="28">
                  <c:v>6.19</c:v>
                </c:pt>
                <c:pt idx="29">
                  <c:v>5.37</c:v>
                </c:pt>
                <c:pt idx="30">
                  <c:v>5.61</c:v>
                </c:pt>
                <c:pt idx="31">
                  <c:v>5.96</c:v>
                </c:pt>
                <c:pt idx="32">
                  <c:v>6.11</c:v>
                </c:pt>
                <c:pt idx="33">
                  <c:v>6.3</c:v>
                </c:pt>
                <c:pt idx="34">
                  <c:v>6.24</c:v>
                </c:pt>
                <c:pt idx="35">
                  <c:v>6</c:v>
                </c:pt>
                <c:pt idx="36">
                  <c:v>6.01</c:v>
                </c:pt>
                <c:pt idx="37">
                  <c:v>6.18</c:v>
                </c:pt>
                <c:pt idx="38">
                  <c:v>5.98</c:v>
                </c:pt>
                <c:pt idx="39">
                  <c:v>6.11</c:v>
                </c:pt>
                <c:pt idx="40">
                  <c:v>6.43</c:v>
                </c:pt>
                <c:pt idx="41">
                  <c:v>6.05</c:v>
                </c:pt>
                <c:pt idx="42">
                  <c:v>5.96</c:v>
                </c:pt>
                <c:pt idx="43">
                  <c:v>7.83</c:v>
                </c:pt>
                <c:pt idx="44">
                  <c:v>7.82</c:v>
                </c:pt>
                <c:pt idx="45">
                  <c:v>8.15</c:v>
                </c:pt>
                <c:pt idx="46">
                  <c:v>8.18</c:v>
                </c:pt>
                <c:pt idx="47">
                  <c:v>8.1199999999999992</c:v>
                </c:pt>
                <c:pt idx="48">
                  <c:v>7.85</c:v>
                </c:pt>
                <c:pt idx="49">
                  <c:v>7.94</c:v>
                </c:pt>
                <c:pt idx="50">
                  <c:v>8.23</c:v>
                </c:pt>
                <c:pt idx="51">
                  <c:v>10.23</c:v>
                </c:pt>
                <c:pt idx="52">
                  <c:v>15.45</c:v>
                </c:pt>
                <c:pt idx="53">
                  <c:v>16.96</c:v>
                </c:pt>
                <c:pt idx="54">
                  <c:v>15.1</c:v>
                </c:pt>
                <c:pt idx="55">
                  <c:v>14.83</c:v>
                </c:pt>
                <c:pt idx="56">
                  <c:v>14.37</c:v>
                </c:pt>
                <c:pt idx="57">
                  <c:v>12.79</c:v>
                </c:pt>
                <c:pt idx="58">
                  <c:v>12.5</c:v>
                </c:pt>
                <c:pt idx="59">
                  <c:v>11.49</c:v>
                </c:pt>
                <c:pt idx="60">
                  <c:v>10.81</c:v>
                </c:pt>
                <c:pt idx="61">
                  <c:v>11.1</c:v>
                </c:pt>
                <c:pt idx="62">
                  <c:v>11.16</c:v>
                </c:pt>
                <c:pt idx="63">
                  <c:v>11.45</c:v>
                </c:pt>
                <c:pt idx="64">
                  <c:v>11.2</c:v>
                </c:pt>
                <c:pt idx="65">
                  <c:v>11.06</c:v>
                </c:pt>
                <c:pt idx="66">
                  <c:v>10.88</c:v>
                </c:pt>
                <c:pt idx="67">
                  <c:v>10.93</c:v>
                </c:pt>
                <c:pt idx="68">
                  <c:v>10.71</c:v>
                </c:pt>
                <c:pt idx="69">
                  <c:v>11.06</c:v>
                </c:pt>
                <c:pt idx="70">
                  <c:v>10.55</c:v>
                </c:pt>
                <c:pt idx="71">
                  <c:v>10.28</c:v>
                </c:pt>
                <c:pt idx="72">
                  <c:v>10.29</c:v>
                </c:pt>
                <c:pt idx="73">
                  <c:v>10.24</c:v>
                </c:pt>
                <c:pt idx="74">
                  <c:v>10.32</c:v>
                </c:pt>
                <c:pt idx="75">
                  <c:v>10</c:v>
                </c:pt>
                <c:pt idx="76">
                  <c:v>10.18</c:v>
                </c:pt>
                <c:pt idx="77">
                  <c:v>10.119999999999999</c:v>
                </c:pt>
                <c:pt idx="78">
                  <c:v>10.16</c:v>
                </c:pt>
                <c:pt idx="79">
                  <c:v>9.89</c:v>
                </c:pt>
                <c:pt idx="80">
                  <c:v>9.5500000000000007</c:v>
                </c:pt>
                <c:pt idx="81">
                  <c:v>9.1199999999999992</c:v>
                </c:pt>
                <c:pt idx="82">
                  <c:v>9.11</c:v>
                </c:pt>
                <c:pt idx="83">
                  <c:v>8.93</c:v>
                </c:pt>
                <c:pt idx="84">
                  <c:v>8.5</c:v>
                </c:pt>
                <c:pt idx="85">
                  <c:v>8.34</c:v>
                </c:pt>
                <c:pt idx="86">
                  <c:v>8.0299999999999994</c:v>
                </c:pt>
                <c:pt idx="87">
                  <c:v>7.99</c:v>
                </c:pt>
                <c:pt idx="88">
                  <c:v>7.78</c:v>
                </c:pt>
                <c:pt idx="89">
                  <c:v>7.08</c:v>
                </c:pt>
                <c:pt idx="90">
                  <c:v>7.16</c:v>
                </c:pt>
                <c:pt idx="91">
                  <c:v>7.16</c:v>
                </c:pt>
                <c:pt idx="92">
                  <c:v>7.01</c:v>
                </c:pt>
                <c:pt idx="93">
                  <c:v>6.95</c:v>
                </c:pt>
                <c:pt idx="94">
                  <c:v>7</c:v>
                </c:pt>
                <c:pt idx="95">
                  <c:v>7.08</c:v>
                </c:pt>
                <c:pt idx="96">
                  <c:v>7.03</c:v>
                </c:pt>
                <c:pt idx="97">
                  <c:v>7.13</c:v>
                </c:pt>
                <c:pt idx="98">
                  <c:v>7.26</c:v>
                </c:pt>
                <c:pt idx="99">
                  <c:v>7.24</c:v>
                </c:pt>
                <c:pt idx="100">
                  <c:v>7.48</c:v>
                </c:pt>
                <c:pt idx="101">
                  <c:v>7.62</c:v>
                </c:pt>
                <c:pt idx="102">
                  <c:v>7.52</c:v>
                </c:pt>
                <c:pt idx="103">
                  <c:v>7.59</c:v>
                </c:pt>
                <c:pt idx="104">
                  <c:v>7.67</c:v>
                </c:pt>
                <c:pt idx="105">
                  <c:v>7.65</c:v>
                </c:pt>
                <c:pt idx="106">
                  <c:v>7.53</c:v>
                </c:pt>
                <c:pt idx="107">
                  <c:v>7.24</c:v>
                </c:pt>
                <c:pt idx="108">
                  <c:v>7.08</c:v>
                </c:pt>
                <c:pt idx="109">
                  <c:v>6.83</c:v>
                </c:pt>
                <c:pt idx="110">
                  <c:v>6.77</c:v>
                </c:pt>
                <c:pt idx="111">
                  <c:v>6.45</c:v>
                </c:pt>
                <c:pt idx="112">
                  <c:v>6.16</c:v>
                </c:pt>
                <c:pt idx="113">
                  <c:v>6.04</c:v>
                </c:pt>
                <c:pt idx="114">
                  <c:v>5.92</c:v>
                </c:pt>
                <c:pt idx="115">
                  <c:v>5.75</c:v>
                </c:pt>
                <c:pt idx="116">
                  <c:v>5.92</c:v>
                </c:pt>
                <c:pt idx="117">
                  <c:v>5.38</c:v>
                </c:pt>
                <c:pt idx="118">
                  <c:v>4.92</c:v>
                </c:pt>
                <c:pt idx="119">
                  <c:v>4.18</c:v>
                </c:pt>
                <c:pt idx="120">
                  <c:v>4.1100000000000003</c:v>
                </c:pt>
                <c:pt idx="121">
                  <c:v>4.17</c:v>
                </c:pt>
                <c:pt idx="122">
                  <c:v>4.2</c:v>
                </c:pt>
                <c:pt idx="123">
                  <c:v>4.07</c:v>
                </c:pt>
                <c:pt idx="124">
                  <c:v>4.13</c:v>
                </c:pt>
                <c:pt idx="125">
                  <c:v>4.28</c:v>
                </c:pt>
                <c:pt idx="126">
                  <c:v>4</c:v>
                </c:pt>
                <c:pt idx="127">
                  <c:v>4.2</c:v>
                </c:pt>
                <c:pt idx="128">
                  <c:v>4.4800000000000004</c:v>
                </c:pt>
                <c:pt idx="129">
                  <c:v>4.76</c:v>
                </c:pt>
                <c:pt idx="130">
                  <c:v>5.09</c:v>
                </c:pt>
                <c:pt idx="131">
                  <c:v>5.77</c:v>
                </c:pt>
                <c:pt idx="132">
                  <c:v>6.31</c:v>
                </c:pt>
                <c:pt idx="133">
                  <c:v>6.56</c:v>
                </c:pt>
                <c:pt idx="134">
                  <c:v>6.81</c:v>
                </c:pt>
                <c:pt idx="135">
                  <c:v>7.31</c:v>
                </c:pt>
                <c:pt idx="136">
                  <c:v>7.58</c:v>
                </c:pt>
                <c:pt idx="137">
                  <c:v>8.26</c:v>
                </c:pt>
                <c:pt idx="138">
                  <c:v>9.51</c:v>
                </c:pt>
                <c:pt idx="139">
                  <c:v>20.03</c:v>
                </c:pt>
                <c:pt idx="140">
                  <c:v>17.13</c:v>
                </c:pt>
                <c:pt idx="141">
                  <c:v>13.3</c:v>
                </c:pt>
                <c:pt idx="142">
                  <c:v>9.6300000000000008</c:v>
                </c:pt>
                <c:pt idx="143">
                  <c:v>8.9</c:v>
                </c:pt>
                <c:pt idx="144">
                  <c:v>7.95</c:v>
                </c:pt>
                <c:pt idx="145">
                  <c:v>7.69</c:v>
                </c:pt>
                <c:pt idx="146">
                  <c:v>7.72</c:v>
                </c:pt>
                <c:pt idx="147">
                  <c:v>7.33</c:v>
                </c:pt>
                <c:pt idx="148">
                  <c:v>7.32</c:v>
                </c:pt>
                <c:pt idx="149">
                  <c:v>7</c:v>
                </c:pt>
                <c:pt idx="150">
                  <c:v>7.14</c:v>
                </c:pt>
                <c:pt idx="151">
                  <c:v>7.34</c:v>
                </c:pt>
                <c:pt idx="152">
                  <c:v>7.15</c:v>
                </c:pt>
                <c:pt idx="153">
                  <c:v>7.21</c:v>
                </c:pt>
                <c:pt idx="154">
                  <c:v>7.29</c:v>
                </c:pt>
                <c:pt idx="155">
                  <c:v>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9-BE4B-8244-798C09993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479568"/>
        <c:axId val="2089481840"/>
      </c:lineChart>
      <c:dateAx>
        <c:axId val="20894795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481840"/>
        <c:crosses val="autoZero"/>
        <c:auto val="1"/>
        <c:lblOffset val="100"/>
        <c:baseTimeUnit val="months"/>
      </c:dateAx>
      <c:valAx>
        <c:axId val="20894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94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моментально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'долговая нагрузка'!$H$101:$O$101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'долговая нагрузка'!$H$102:$O$102</c:f>
              <c:numCache>
                <c:formatCode>General</c:formatCode>
                <c:ptCount val="8"/>
                <c:pt idx="0">
                  <c:v>0.37816326800441935</c:v>
                </c:pt>
                <c:pt idx="1">
                  <c:v>0.76037659287161041</c:v>
                </c:pt>
                <c:pt idx="2">
                  <c:v>-3.040523294055042E-2</c:v>
                </c:pt>
                <c:pt idx="3">
                  <c:v>-3.7961354230728608</c:v>
                </c:pt>
                <c:pt idx="4">
                  <c:v>-1.6035359560034701</c:v>
                </c:pt>
                <c:pt idx="5">
                  <c:v>-0.2536487629683295</c:v>
                </c:pt>
                <c:pt idx="6">
                  <c:v>1.1515920326384195</c:v>
                </c:pt>
                <c:pt idx="7">
                  <c:v>-0.11667776045173017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3-F144-A1EE-D04C666B2DE9}"/>
            </c:ext>
          </c:extLst>
        </c:ser>
        <c:ser>
          <c:idx val="1"/>
          <c:order val="1"/>
          <c:tx>
            <c:v>через 3 года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'долговая нагрузка'!$H$103:$O$103</c:f>
              <c:numCache>
                <c:formatCode>General</c:formatCode>
                <c:ptCount val="8"/>
                <c:pt idx="0">
                  <c:v>-1.6355497895180093E-2</c:v>
                </c:pt>
                <c:pt idx="1">
                  <c:v>5.8055762250930343E-5</c:v>
                </c:pt>
                <c:pt idx="2">
                  <c:v>-2.3993758689453006</c:v>
                </c:pt>
                <c:pt idx="3">
                  <c:v>-6.7151666990817001</c:v>
                </c:pt>
                <c:pt idx="4">
                  <c:v>-7.1173255201865011</c:v>
                </c:pt>
                <c:pt idx="5">
                  <c:v>-4.3639610941400004</c:v>
                </c:pt>
                <c:pt idx="6">
                  <c:v>-2.3008696251808498</c:v>
                </c:pt>
                <c:pt idx="7">
                  <c:v>-1.7637269851906989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3-F144-A1EE-D04C666B2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66270303"/>
        <c:axId val="165970415"/>
      </c:barChart>
      <c:catAx>
        <c:axId val="16627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970415"/>
        <c:crosses val="autoZero"/>
        <c:auto val="1"/>
        <c:lblAlgn val="ctr"/>
        <c:lblOffset val="100"/>
        <c:noMultiLvlLbl val="0"/>
      </c:catAx>
      <c:valAx>
        <c:axId val="1659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27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'долговая нагрузка'!$A$110</c:f>
              <c:strCache>
                <c:ptCount val="1"/>
                <c:pt idx="0">
                  <c:v>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'долговая нагрузка'!$H$101:$O$101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'долговая нагрузка'!$A$111:$A$118</c:f>
              <c:numCache>
                <c:formatCode>0.00</c:formatCode>
                <c:ptCount val="8"/>
                <c:pt idx="0">
                  <c:v>0.14164573480950199</c:v>
                </c:pt>
                <c:pt idx="1">
                  <c:v>0.20940525683376801</c:v>
                </c:pt>
                <c:pt idx="2">
                  <c:v>9.8351258308688294E-2</c:v>
                </c:pt>
                <c:pt idx="3">
                  <c:v>6.4266489749370603E-2</c:v>
                </c:pt>
                <c:pt idx="4">
                  <c:v>7.3462331684437398E-4</c:v>
                </c:pt>
                <c:pt idx="5">
                  <c:v>5.36691859161453E-2</c:v>
                </c:pt>
                <c:pt idx="6">
                  <c:v>0.22460428303108601</c:v>
                </c:pt>
                <c:pt idx="7">
                  <c:v>8.4049048291254203E-2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9-C941-97B7-A5B03E4BD79F}"/>
            </c:ext>
          </c:extLst>
        </c:ser>
        <c:ser>
          <c:idx val="1"/>
          <c:order val="1"/>
          <c:tx>
            <c:strRef>
              <c:f>'долговая нагрузка'!$B$110</c:f>
              <c:strCache>
                <c:ptCount val="1"/>
                <c:pt idx="0">
                  <c:v>D_old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'долговая нагрузка'!$H$101:$O$101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'долговая нагрузка'!$B$111:$B$118</c:f>
              <c:numCache>
                <c:formatCode>0.00</c:formatCode>
                <c:ptCount val="8"/>
                <c:pt idx="0">
                  <c:v>-1.9741605318500099</c:v>
                </c:pt>
                <c:pt idx="1">
                  <c:v>-3.19060853179524</c:v>
                </c:pt>
                <c:pt idx="2">
                  <c:v>0.35411477164588601</c:v>
                </c:pt>
                <c:pt idx="3">
                  <c:v>-3.7302024319948801</c:v>
                </c:pt>
                <c:pt idx="4">
                  <c:v>1.8429225763444499</c:v>
                </c:pt>
                <c:pt idx="5">
                  <c:v>-3.6438377025644502</c:v>
                </c:pt>
                <c:pt idx="6">
                  <c:v>-7.3993925042023401E-2</c:v>
                </c:pt>
                <c:pt idx="7">
                  <c:v>-3.3998164212517699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9-C941-97B7-A5B03E4BD79F}"/>
            </c:ext>
          </c:extLst>
        </c:ser>
        <c:ser>
          <c:idx val="2"/>
          <c:order val="2"/>
          <c:tx>
            <c:strRef>
              <c:f>'долговая нагрузка'!$C$110</c:f>
              <c:strCache>
                <c:ptCount val="1"/>
                <c:pt idx="0">
                  <c:v>D_new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'долговая нагрузка'!$H$101:$O$101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'долговая нагрузка'!$C$111:$C$118</c:f>
              <c:numCache>
                <c:formatCode>0.00</c:formatCode>
                <c:ptCount val="8"/>
                <c:pt idx="0">
                  <c:v>-9.1819886267138706</c:v>
                </c:pt>
                <c:pt idx="1">
                  <c:v>-8.7652976827109192</c:v>
                </c:pt>
                <c:pt idx="2">
                  <c:v>-13.2067364892357</c:v>
                </c:pt>
                <c:pt idx="3">
                  <c:v>-14.4303094139563</c:v>
                </c:pt>
                <c:pt idx="4">
                  <c:v>-17.335340413320701</c:v>
                </c:pt>
                <c:pt idx="5">
                  <c:v>-14.5831387934321</c:v>
                </c:pt>
                <c:pt idx="6">
                  <c:v>-11.135136113395699</c:v>
                </c:pt>
                <c:pt idx="7">
                  <c:v>-13.3906765857078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E9-C941-97B7-A5B03E4BD79F}"/>
            </c:ext>
          </c:extLst>
        </c:ser>
        <c:ser>
          <c:idx val="3"/>
          <c:order val="3"/>
          <c:tx>
            <c:strRef>
              <c:f>'долговая нагрузка'!$D$110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'долговая нагрузка'!$H$101:$O$101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'долговая нагрузка'!$D$111:$D$118</c:f>
              <c:numCache>
                <c:formatCode>0.00</c:formatCode>
                <c:ptCount val="8"/>
                <c:pt idx="0">
                  <c:v>9.1656331288186905</c:v>
                </c:pt>
                <c:pt idx="1">
                  <c:v>8.7653557384731702</c:v>
                </c:pt>
                <c:pt idx="2">
                  <c:v>10.8073606202904</c:v>
                </c:pt>
                <c:pt idx="3">
                  <c:v>7.7151427148745997</c:v>
                </c:pt>
                <c:pt idx="4">
                  <c:v>10.2180148931342</c:v>
                </c:pt>
                <c:pt idx="5">
                  <c:v>10.2191776992921</c:v>
                </c:pt>
                <c:pt idx="6">
                  <c:v>8.8342664882148494</c:v>
                </c:pt>
                <c:pt idx="7">
                  <c:v>11.626949600517101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E9-C941-97B7-A5B03E4BD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4006031"/>
        <c:axId val="221963679"/>
      </c:barChart>
      <c:catAx>
        <c:axId val="37400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1963679"/>
        <c:crosses val="autoZero"/>
        <c:auto val="1"/>
        <c:lblAlgn val="ctr"/>
        <c:lblOffset val="100"/>
        <c:noMultiLvlLbl val="0"/>
      </c:catAx>
      <c:valAx>
        <c:axId val="22196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400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'долговая нагрузка'!$A$110</c:f>
              <c:strCache>
                <c:ptCount val="1"/>
                <c:pt idx="0">
                  <c:v>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'долговая нагрузка'!$H$101:$O$101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'долговая нагрузка'!$A$101:$A$108</c:f>
              <c:numCache>
                <c:formatCode>0.00</c:formatCode>
                <c:ptCount val="8"/>
                <c:pt idx="0">
                  <c:v>2.4869001928972199</c:v>
                </c:pt>
                <c:pt idx="1">
                  <c:v>2.4327945659861601</c:v>
                </c:pt>
                <c:pt idx="2">
                  <c:v>2.53834351943603</c:v>
                </c:pt>
                <c:pt idx="3">
                  <c:v>2.5050181657420199</c:v>
                </c:pt>
                <c:pt idx="4">
                  <c:v>2.3665934636801498</c:v>
                </c:pt>
                <c:pt idx="5">
                  <c:v>2.4842415763947399</c:v>
                </c:pt>
                <c:pt idx="6">
                  <c:v>2.5279340575110498</c:v>
                </c:pt>
                <c:pt idx="7">
                  <c:v>2.7184766432355101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A-1945-81FE-EE11E218B9EA}"/>
            </c:ext>
          </c:extLst>
        </c:ser>
        <c:ser>
          <c:idx val="1"/>
          <c:order val="1"/>
          <c:tx>
            <c:strRef>
              <c:f>'долговая нагрузка'!$B$110</c:f>
              <c:strCache>
                <c:ptCount val="1"/>
                <c:pt idx="0">
                  <c:v>D_old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'долговая нагрузка'!$H$101:$O$101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'долговая нагрузка'!$B$101:$B$108</c:f>
              <c:numCache>
                <c:formatCode>0.00</c:formatCode>
                <c:ptCount val="8"/>
                <c:pt idx="0">
                  <c:v>0.112398520528028</c:v>
                </c:pt>
                <c:pt idx="1">
                  <c:v>-0.65812494666015997</c:v>
                </c:pt>
                <c:pt idx="2">
                  <c:v>-1.40533674565294E-2</c:v>
                </c:pt>
                <c:pt idx="3">
                  <c:v>0.56674208919695301</c:v>
                </c:pt>
                <c:pt idx="4">
                  <c:v>0.55111849081216402</c:v>
                </c:pt>
                <c:pt idx="5">
                  <c:v>-0.262269185152329</c:v>
                </c:pt>
                <c:pt idx="6">
                  <c:v>-0.15532216780691799</c:v>
                </c:pt>
                <c:pt idx="7">
                  <c:v>0.35671216602529199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A-1945-81FE-EE11E218B9EA}"/>
            </c:ext>
          </c:extLst>
        </c:ser>
        <c:ser>
          <c:idx val="2"/>
          <c:order val="2"/>
          <c:tx>
            <c:strRef>
              <c:f>'долговая нагрузка'!$C$110</c:f>
              <c:strCache>
                <c:ptCount val="1"/>
                <c:pt idx="0">
                  <c:v>D_new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'долговая нагрузка'!$H$101:$O$101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'долговая нагрузка'!$C$101:$C$108</c:f>
              <c:numCache>
                <c:formatCode>0.00</c:formatCode>
                <c:ptCount val="8"/>
                <c:pt idx="0">
                  <c:v>-5.2776752308580903</c:v>
                </c:pt>
                <c:pt idx="1">
                  <c:v>-4.6218562119317399</c:v>
                </c:pt>
                <c:pt idx="2">
                  <c:v>-6.1569042809988703</c:v>
                </c:pt>
                <c:pt idx="3">
                  <c:v>-9.0335848385585304</c:v>
                </c:pt>
                <c:pt idx="4">
                  <c:v>-9.1148730023570703</c:v>
                </c:pt>
                <c:pt idx="5">
                  <c:v>-7.3401463660554898</c:v>
                </c:pt>
                <c:pt idx="6">
                  <c:v>-3.8733721010063502</c:v>
                </c:pt>
                <c:pt idx="7">
                  <c:v>-6.5355169211063204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0A-1945-81FE-EE11E218B9EA}"/>
            </c:ext>
          </c:extLst>
        </c:ser>
        <c:ser>
          <c:idx val="3"/>
          <c:order val="3"/>
          <c:tx>
            <c:strRef>
              <c:f>'долговая нагрузка'!$D$110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'долговая нагрузка'!$H$101:$O$101</c:f>
              <c:strCache>
                <c:ptCount val="8"/>
                <c:pt idx="0">
                  <c:v>min</c:v>
                </c:pt>
                <c:pt idx="1">
                  <c:v>min(adj)</c:v>
                </c:pt>
                <c:pt idx="2">
                  <c:v>man</c:v>
                </c:pt>
                <c:pt idx="3">
                  <c:v>en</c:v>
                </c:pt>
                <c:pt idx="4">
                  <c:v>agr</c:v>
                </c:pt>
                <c:pt idx="5">
                  <c:v>con</c:v>
                </c:pt>
                <c:pt idx="6">
                  <c:v>tr</c:v>
                </c:pt>
                <c:pt idx="7">
                  <c:v>sail</c:v>
                </c:pt>
              </c:strCache>
            </c:strRef>
          </c:cat>
          <c:val>
            <c:numRef>
              <c:f>'долговая нагрузка'!$D$101:$D$108</c:f>
              <c:numCache>
                <c:formatCode>0.00</c:formatCode>
                <c:ptCount val="8"/>
                <c:pt idx="0">
                  <c:v>5.6558384988625097</c:v>
                </c:pt>
                <c:pt idx="1">
                  <c:v>5.3822328048033503</c:v>
                </c:pt>
                <c:pt idx="2">
                  <c:v>6.1264990480583199</c:v>
                </c:pt>
                <c:pt idx="3">
                  <c:v>5.2374494154856697</c:v>
                </c:pt>
                <c:pt idx="4">
                  <c:v>7.5113370463536002</c:v>
                </c:pt>
                <c:pt idx="5">
                  <c:v>7.0864976030871603</c:v>
                </c:pt>
                <c:pt idx="6">
                  <c:v>5.0249641336447697</c:v>
                </c:pt>
                <c:pt idx="7">
                  <c:v>6.4188391606545903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0A-1945-81FE-EE11E218B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8044111"/>
        <c:axId val="328045839"/>
      </c:barChart>
      <c:catAx>
        <c:axId val="328044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8045839"/>
        <c:crosses val="autoZero"/>
        <c:auto val="1"/>
        <c:lblAlgn val="ctr"/>
        <c:lblOffset val="100"/>
        <c:noMultiLvlLbl val="0"/>
      </c:catAx>
      <c:valAx>
        <c:axId val="32804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804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273117</xdr:colOff>
      <xdr:row>141</xdr:row>
      <xdr:rowOff>136559</xdr:rowOff>
    </xdr:from>
    <xdr:to>
      <xdr:col>38</xdr:col>
      <xdr:colOff>409676</xdr:colOff>
      <xdr:row>168</xdr:row>
      <xdr:rowOff>27312</xdr:rowOff>
    </xdr:to>
    <xdr:graphicFrame macro="">
      <xdr:nvGraphicFramePr>
        <xdr:cNvPr id="55" name="Диаграмма 54">
          <a:extLst>
            <a:ext uri="{FF2B5EF4-FFF2-40B4-BE49-F238E27FC236}">
              <a16:creationId xmlns:a16="http://schemas.microsoft.com/office/drawing/2014/main" id="{B5303963-80A8-C8B3-62D6-5F72710C6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655484</xdr:colOff>
      <xdr:row>132</xdr:row>
      <xdr:rowOff>150216</xdr:rowOff>
    </xdr:from>
    <xdr:to>
      <xdr:col>36</xdr:col>
      <xdr:colOff>136560</xdr:colOff>
      <xdr:row>163</xdr:row>
      <xdr:rowOff>54624</xdr:rowOff>
    </xdr:to>
    <xdr:graphicFrame macro="">
      <xdr:nvGraphicFramePr>
        <xdr:cNvPr id="56" name="Диаграмма 55">
          <a:extLst>
            <a:ext uri="{FF2B5EF4-FFF2-40B4-BE49-F238E27FC236}">
              <a16:creationId xmlns:a16="http://schemas.microsoft.com/office/drawing/2014/main" id="{8A4785A6-826E-C287-11FB-8D78C6B84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324556</xdr:colOff>
      <xdr:row>4</xdr:row>
      <xdr:rowOff>98778</xdr:rowOff>
    </xdr:from>
    <xdr:to>
      <xdr:col>70</xdr:col>
      <xdr:colOff>465666</xdr:colOff>
      <xdr:row>31</xdr:row>
      <xdr:rowOff>141111</xdr:rowOff>
    </xdr:to>
    <xdr:graphicFrame macro="">
      <xdr:nvGraphicFramePr>
        <xdr:cNvPr id="59" name="Диаграмма 58">
          <a:extLst>
            <a:ext uri="{FF2B5EF4-FFF2-40B4-BE49-F238E27FC236}">
              <a16:creationId xmlns:a16="http://schemas.microsoft.com/office/drawing/2014/main" id="{8BD890E5-AE5F-EB9A-533A-8433AD7C6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726722</xdr:colOff>
      <xdr:row>146</xdr:row>
      <xdr:rowOff>88899</xdr:rowOff>
    </xdr:from>
    <xdr:to>
      <xdr:col>61</xdr:col>
      <xdr:colOff>303389</xdr:colOff>
      <xdr:row>160</xdr:row>
      <xdr:rowOff>52210</xdr:rowOff>
    </xdr:to>
    <xdr:graphicFrame macro="">
      <xdr:nvGraphicFramePr>
        <xdr:cNvPr id="62" name="Диаграмма 61">
          <a:extLst>
            <a:ext uri="{FF2B5EF4-FFF2-40B4-BE49-F238E27FC236}">
              <a16:creationId xmlns:a16="http://schemas.microsoft.com/office/drawing/2014/main" id="{B536113A-2282-A8EB-272C-53848D5AB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465667</xdr:colOff>
      <xdr:row>6</xdr:row>
      <xdr:rowOff>127000</xdr:rowOff>
    </xdr:from>
    <xdr:to>
      <xdr:col>70</xdr:col>
      <xdr:colOff>592666</xdr:colOff>
      <xdr:row>28</xdr:row>
      <xdr:rowOff>141111</xdr:rowOff>
    </xdr:to>
    <xdr:graphicFrame macro="">
      <xdr:nvGraphicFramePr>
        <xdr:cNvPr id="63" name="Диаграмма 62">
          <a:extLst>
            <a:ext uri="{FF2B5EF4-FFF2-40B4-BE49-F238E27FC236}">
              <a16:creationId xmlns:a16="http://schemas.microsoft.com/office/drawing/2014/main" id="{711E72DD-6D57-6AEF-8B61-2E942AFEF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31750</xdr:colOff>
      <xdr:row>24</xdr:row>
      <xdr:rowOff>31750</xdr:rowOff>
    </xdr:from>
    <xdr:to>
      <xdr:col>32</xdr:col>
      <xdr:colOff>755650</xdr:colOff>
      <xdr:row>37</xdr:row>
      <xdr:rowOff>133350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4CE5B8C-9AD2-9A66-4DC6-41E6F4DE8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163</xdr:row>
      <xdr:rowOff>165100</xdr:rowOff>
    </xdr:from>
    <xdr:to>
      <xdr:col>14</xdr:col>
      <xdr:colOff>577850</xdr:colOff>
      <xdr:row>177</xdr:row>
      <xdr:rowOff>63500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2753330-CB96-37AB-20EA-A119274CE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304800</xdr:colOff>
      <xdr:row>5</xdr:row>
      <xdr:rowOff>25400</xdr:rowOff>
    </xdr:from>
    <xdr:to>
      <xdr:col>24</xdr:col>
      <xdr:colOff>120650</xdr:colOff>
      <xdr:row>27</xdr:row>
      <xdr:rowOff>177800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CDEB056B-7C00-30C5-98ED-3F3C6D48D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298450</xdr:colOff>
      <xdr:row>0</xdr:row>
      <xdr:rowOff>120650</xdr:rowOff>
    </xdr:from>
    <xdr:to>
      <xdr:col>14</xdr:col>
      <xdr:colOff>742950</xdr:colOff>
      <xdr:row>14</xdr:row>
      <xdr:rowOff>6350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F0C0CF5-CBAD-0A6C-9A14-FFF16E012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806450</xdr:colOff>
      <xdr:row>0</xdr:row>
      <xdr:rowOff>69850</xdr:rowOff>
    </xdr:from>
    <xdr:to>
      <xdr:col>20</xdr:col>
      <xdr:colOff>425450</xdr:colOff>
      <xdr:row>13</xdr:row>
      <xdr:rowOff>158750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F295611-FC9B-9A8D-4BD7-B0F715A5F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387350</xdr:colOff>
      <xdr:row>14</xdr:row>
      <xdr:rowOff>19050</xdr:rowOff>
    </xdr:from>
    <xdr:to>
      <xdr:col>15</xdr:col>
      <xdr:colOff>6350</xdr:colOff>
      <xdr:row>27</xdr:row>
      <xdr:rowOff>120650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EF6DEEF-61A1-E300-95E1-CFCB0F8DB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95250</xdr:colOff>
      <xdr:row>14</xdr:row>
      <xdr:rowOff>44450</xdr:rowOff>
    </xdr:from>
    <xdr:to>
      <xdr:col>20</xdr:col>
      <xdr:colOff>539750</xdr:colOff>
      <xdr:row>27</xdr:row>
      <xdr:rowOff>146050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5EB88D8A-C5C9-3832-C6AF-62E694985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27</xdr:row>
      <xdr:rowOff>196850</xdr:rowOff>
    </xdr:from>
    <xdr:to>
      <xdr:col>15</xdr:col>
      <xdr:colOff>19050</xdr:colOff>
      <xdr:row>41</xdr:row>
      <xdr:rowOff>95250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F059442C-BC44-05C9-9CB4-9461AEB38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95250</xdr:colOff>
      <xdr:row>28</xdr:row>
      <xdr:rowOff>57150</xdr:rowOff>
    </xdr:from>
    <xdr:to>
      <xdr:col>20</xdr:col>
      <xdr:colOff>539750</xdr:colOff>
      <xdr:row>41</xdr:row>
      <xdr:rowOff>158750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FB9D5CF-3401-2A89-94AD-8CB0F3844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742950</xdr:colOff>
      <xdr:row>3</xdr:row>
      <xdr:rowOff>6350</xdr:rowOff>
    </xdr:from>
    <xdr:to>
      <xdr:col>9</xdr:col>
      <xdr:colOff>361950</xdr:colOff>
      <xdr:row>16</xdr:row>
      <xdr:rowOff>107950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E7DF065-A5E7-E7F0-B889-DE92615B1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120650</xdr:colOff>
      <xdr:row>0</xdr:row>
      <xdr:rowOff>184150</xdr:rowOff>
    </xdr:from>
    <xdr:to>
      <xdr:col>14</xdr:col>
      <xdr:colOff>565150</xdr:colOff>
      <xdr:row>14</xdr:row>
      <xdr:rowOff>69850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DDBA20A-7CDB-34B3-993C-7B7A6E029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158750</xdr:colOff>
      <xdr:row>14</xdr:row>
      <xdr:rowOff>95250</xdr:rowOff>
    </xdr:from>
    <xdr:to>
      <xdr:col>14</xdr:col>
      <xdr:colOff>603250</xdr:colOff>
      <xdr:row>27</xdr:row>
      <xdr:rowOff>196850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7F07EB1-0D42-50E7-2BE5-DC67A8712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628650</xdr:colOff>
      <xdr:row>0</xdr:row>
      <xdr:rowOff>107950</xdr:rowOff>
    </xdr:from>
    <xdr:to>
      <xdr:col>20</xdr:col>
      <xdr:colOff>247650</xdr:colOff>
      <xdr:row>13</xdr:row>
      <xdr:rowOff>196850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6EADD085-77D3-639A-A3CF-F5FAB101F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692150</xdr:colOff>
      <xdr:row>14</xdr:row>
      <xdr:rowOff>95250</xdr:rowOff>
    </xdr:from>
    <xdr:to>
      <xdr:col>20</xdr:col>
      <xdr:colOff>311150</xdr:colOff>
      <xdr:row>27</xdr:row>
      <xdr:rowOff>196850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595B2AC-2B91-77F3-9F47-3339149DA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158750</xdr:colOff>
      <xdr:row>28</xdr:row>
      <xdr:rowOff>44450</xdr:rowOff>
    </xdr:from>
    <xdr:to>
      <xdr:col>14</xdr:col>
      <xdr:colOff>603250</xdr:colOff>
      <xdr:row>41</xdr:row>
      <xdr:rowOff>146050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FD37FE48-5F3E-C180-F36C-F8DA24FE5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539750</xdr:colOff>
      <xdr:row>27</xdr:row>
      <xdr:rowOff>184150</xdr:rowOff>
    </xdr:from>
    <xdr:to>
      <xdr:col>20</xdr:col>
      <xdr:colOff>158750</xdr:colOff>
      <xdr:row>41</xdr:row>
      <xdr:rowOff>82550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EEB0F55C-06FF-41F4-3899-8C3B96641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438150</xdr:colOff>
      <xdr:row>0</xdr:row>
      <xdr:rowOff>171450</xdr:rowOff>
    </xdr:from>
    <xdr:to>
      <xdr:col>9</xdr:col>
      <xdr:colOff>57150</xdr:colOff>
      <xdr:row>14</xdr:row>
      <xdr:rowOff>57150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BBE4358F-C93E-F5A4-A908-1C0715CEC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120650</xdr:colOff>
      <xdr:row>0</xdr:row>
      <xdr:rowOff>184150</xdr:rowOff>
    </xdr:from>
    <xdr:to>
      <xdr:col>14</xdr:col>
      <xdr:colOff>565150</xdr:colOff>
      <xdr:row>14</xdr:row>
      <xdr:rowOff>69850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F87D903-EE0F-304E-A4CF-0D86C2BA3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158750</xdr:colOff>
      <xdr:row>14</xdr:row>
      <xdr:rowOff>95250</xdr:rowOff>
    </xdr:from>
    <xdr:to>
      <xdr:col>14</xdr:col>
      <xdr:colOff>603250</xdr:colOff>
      <xdr:row>27</xdr:row>
      <xdr:rowOff>196850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FE328C7-59BA-3147-8B0C-A9432E8F8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628650</xdr:colOff>
      <xdr:row>0</xdr:row>
      <xdr:rowOff>107950</xdr:rowOff>
    </xdr:from>
    <xdr:to>
      <xdr:col>20</xdr:col>
      <xdr:colOff>247650</xdr:colOff>
      <xdr:row>13</xdr:row>
      <xdr:rowOff>196850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210258A-22BC-A540-907D-5D3B6668A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692150</xdr:colOff>
      <xdr:row>14</xdr:row>
      <xdr:rowOff>95250</xdr:rowOff>
    </xdr:from>
    <xdr:to>
      <xdr:col>20</xdr:col>
      <xdr:colOff>311150</xdr:colOff>
      <xdr:row>27</xdr:row>
      <xdr:rowOff>196850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13C65D0-797A-CB4E-BDE7-901687477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158750</xdr:colOff>
      <xdr:row>28</xdr:row>
      <xdr:rowOff>44450</xdr:rowOff>
    </xdr:from>
    <xdr:to>
      <xdr:col>14</xdr:col>
      <xdr:colOff>603250</xdr:colOff>
      <xdr:row>41</xdr:row>
      <xdr:rowOff>146050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B9B0D90-E1B1-2E4A-B8F2-21A163D77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539750</xdr:colOff>
      <xdr:row>27</xdr:row>
      <xdr:rowOff>184150</xdr:rowOff>
    </xdr:from>
    <xdr:to>
      <xdr:col>20</xdr:col>
      <xdr:colOff>158750</xdr:colOff>
      <xdr:row>41</xdr:row>
      <xdr:rowOff>82550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BD59D58-CD2E-5A42-BB81-7A04605D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186666</xdr:colOff>
      <xdr:row>1</xdr:row>
      <xdr:rowOff>184025</xdr:rowOff>
    </xdr:from>
    <xdr:to>
      <xdr:col>8</xdr:col>
      <xdr:colOff>635567</xdr:colOff>
      <xdr:row>15</xdr:row>
      <xdr:rowOff>82299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54AB431-6AF4-244C-8B82-475295933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643581</xdr:colOff>
      <xdr:row>80</xdr:row>
      <xdr:rowOff>189443</xdr:rowOff>
    </xdr:from>
    <xdr:to>
      <xdr:col>29</xdr:col>
      <xdr:colOff>338941</xdr:colOff>
      <xdr:row>103</xdr:row>
      <xdr:rowOff>135015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5C09F335-D2BE-AF1A-F58F-BD3CA52B5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337737</xdr:colOff>
      <xdr:row>104</xdr:row>
      <xdr:rowOff>81871</xdr:rowOff>
    </xdr:from>
    <xdr:to>
      <xdr:col>34</xdr:col>
      <xdr:colOff>100740</xdr:colOff>
      <xdr:row>127</xdr:row>
      <xdr:rowOff>79704</xdr:rowOff>
    </xdr:to>
    <xdr:graphicFrame macro="">
      <xdr:nvGraphicFramePr>
        <xdr:cNvPr id="39" name="Диаграмма 38">
          <a:extLst>
            <a:ext uri="{FF2B5EF4-FFF2-40B4-BE49-F238E27FC236}">
              <a16:creationId xmlns:a16="http://schemas.microsoft.com/office/drawing/2014/main" id="{36D899DF-8644-2D73-A0D3-01C06E24A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224912</xdr:colOff>
      <xdr:row>103</xdr:row>
      <xdr:rowOff>42246</xdr:rowOff>
    </xdr:from>
    <xdr:to>
      <xdr:col>25</xdr:col>
      <xdr:colOff>204601</xdr:colOff>
      <xdr:row>125</xdr:row>
      <xdr:rowOff>167819</xdr:rowOff>
    </xdr:to>
    <xdr:graphicFrame macro="">
      <xdr:nvGraphicFramePr>
        <xdr:cNvPr id="40" name="Диаграмма 39">
          <a:extLst>
            <a:ext uri="{FF2B5EF4-FFF2-40B4-BE49-F238E27FC236}">
              <a16:creationId xmlns:a16="http://schemas.microsoft.com/office/drawing/2014/main" id="{49E9BDE6-85A6-9F31-FA3D-EDFAE6A81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easonal.website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086BE-DD4C-8A44-82A5-221FE37DF983}">
  <dimension ref="A1:AP161"/>
  <sheetViews>
    <sheetView workbookViewId="0">
      <selection activeCell="C9" sqref="C9"/>
    </sheetView>
  </sheetViews>
  <sheetFormatPr baseColWidth="10" defaultRowHeight="16" x14ac:dyDescent="0.2"/>
  <cols>
    <col min="1" max="1" width="10.1640625" bestFit="1" customWidth="1"/>
    <col min="6" max="6" width="9.83203125" customWidth="1"/>
    <col min="7" max="7" width="9.6640625" bestFit="1" customWidth="1"/>
  </cols>
  <sheetData>
    <row r="1" spans="1:42" ht="17" thickBot="1" x14ac:dyDescent="0.25">
      <c r="A1" s="15" t="s">
        <v>333</v>
      </c>
      <c r="B1" s="15"/>
      <c r="E1" s="67"/>
      <c r="F1" s="15"/>
      <c r="G1" s="15"/>
    </row>
    <row r="2" spans="1:42" ht="17" thickBot="1" x14ac:dyDescent="0.25">
      <c r="A2" s="4" t="s">
        <v>0</v>
      </c>
      <c r="B2" s="26" t="s">
        <v>1</v>
      </c>
      <c r="C2" s="5" t="s">
        <v>25</v>
      </c>
      <c r="D2" s="9" t="s">
        <v>232</v>
      </c>
      <c r="E2" s="5" t="s">
        <v>231</v>
      </c>
      <c r="F2" s="65" t="s">
        <v>23</v>
      </c>
      <c r="G2" s="26" t="s">
        <v>24</v>
      </c>
      <c r="H2" s="8" t="s">
        <v>2</v>
      </c>
      <c r="I2" s="9" t="s">
        <v>3</v>
      </c>
      <c r="J2" s="9" t="s">
        <v>4</v>
      </c>
      <c r="K2" s="9" t="s">
        <v>5</v>
      </c>
      <c r="L2" s="9" t="s">
        <v>6</v>
      </c>
      <c r="M2" s="9" t="s">
        <v>7</v>
      </c>
      <c r="N2" s="10" t="s">
        <v>8</v>
      </c>
      <c r="O2" s="9" t="s">
        <v>9</v>
      </c>
      <c r="P2" s="9" t="s">
        <v>10</v>
      </c>
      <c r="Q2" s="9" t="s">
        <v>11</v>
      </c>
      <c r="R2" s="9" t="s">
        <v>12</v>
      </c>
      <c r="S2" s="9" t="s">
        <v>13</v>
      </c>
      <c r="T2" s="9" t="s">
        <v>14</v>
      </c>
      <c r="U2" s="9" t="s">
        <v>15</v>
      </c>
      <c r="V2" s="8" t="s">
        <v>16</v>
      </c>
      <c r="W2" s="9" t="s">
        <v>17</v>
      </c>
      <c r="X2" s="9" t="s">
        <v>18</v>
      </c>
      <c r="Y2" s="9" t="s">
        <v>19</v>
      </c>
      <c r="Z2" s="9" t="s">
        <v>20</v>
      </c>
      <c r="AA2" s="9" t="s">
        <v>21</v>
      </c>
      <c r="AB2" s="10" t="s">
        <v>22</v>
      </c>
      <c r="AC2" s="8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10" t="s">
        <v>32</v>
      </c>
      <c r="AJ2" s="71"/>
      <c r="AK2" s="71"/>
      <c r="AL2" s="71"/>
      <c r="AM2" s="71"/>
      <c r="AO2" s="71"/>
      <c r="AP2" s="71"/>
    </row>
    <row r="3" spans="1:42" s="49" customFormat="1" x14ac:dyDescent="0.2">
      <c r="A3" s="42">
        <v>40360</v>
      </c>
      <c r="B3" s="43"/>
      <c r="C3" s="44"/>
      <c r="D3" s="57">
        <v>1</v>
      </c>
      <c r="E3" s="44"/>
      <c r="F3" s="66"/>
      <c r="G3" s="43"/>
      <c r="H3" s="59">
        <v>46965</v>
      </c>
      <c r="I3" s="57">
        <v>266463</v>
      </c>
      <c r="J3" s="57">
        <v>78489</v>
      </c>
      <c r="K3" s="57">
        <v>45519</v>
      </c>
      <c r="L3" s="57">
        <v>113034</v>
      </c>
      <c r="M3" s="57">
        <v>47083</v>
      </c>
      <c r="N3" s="60">
        <v>354823</v>
      </c>
      <c r="O3" s="61">
        <v>192664</v>
      </c>
      <c r="P3" s="61">
        <v>2042028</v>
      </c>
      <c r="Q3" s="61">
        <v>406425</v>
      </c>
      <c r="R3" s="61">
        <v>851927</v>
      </c>
      <c r="S3" s="61">
        <v>1028606</v>
      </c>
      <c r="T3" s="61">
        <v>449311</v>
      </c>
      <c r="U3" s="61">
        <v>2522525</v>
      </c>
      <c r="V3" s="59">
        <v>145699</v>
      </c>
      <c r="W3" s="57">
        <v>1775565</v>
      </c>
      <c r="X3" s="57">
        <v>327936</v>
      </c>
      <c r="Y3" s="57">
        <v>806408</v>
      </c>
      <c r="Z3" s="57">
        <v>915572</v>
      </c>
      <c r="AA3" s="57">
        <v>402228</v>
      </c>
      <c r="AB3" s="60">
        <v>2167702</v>
      </c>
      <c r="AC3" s="59"/>
      <c r="AD3" s="57"/>
      <c r="AE3" s="57"/>
      <c r="AF3" s="47">
        <v>597.12993194232104</v>
      </c>
      <c r="AG3" s="49">
        <v>387.9</v>
      </c>
      <c r="AH3" s="57"/>
      <c r="AI3" s="60"/>
    </row>
    <row r="4" spans="1:42" x14ac:dyDescent="0.2">
      <c r="A4" s="1">
        <v>40391</v>
      </c>
      <c r="B4" s="15">
        <v>2.54</v>
      </c>
      <c r="C4" s="6">
        <v>0.54999999999999716</v>
      </c>
      <c r="D4">
        <v>1</v>
      </c>
      <c r="E4" s="6">
        <v>1</v>
      </c>
      <c r="F4" s="13">
        <v>0.40000000000000568</v>
      </c>
      <c r="G4" s="19">
        <v>-0.90999999999999659</v>
      </c>
      <c r="H4" s="2">
        <v>26496</v>
      </c>
      <c r="I4">
        <v>191802</v>
      </c>
      <c r="J4">
        <v>53127</v>
      </c>
      <c r="K4">
        <v>43503</v>
      </c>
      <c r="L4">
        <v>113487</v>
      </c>
      <c r="M4">
        <v>49052</v>
      </c>
      <c r="N4" s="13">
        <v>351284</v>
      </c>
      <c r="O4" s="12">
        <v>185521</v>
      </c>
      <c r="P4" s="12">
        <v>2060434</v>
      </c>
      <c r="Q4" s="12">
        <v>417048</v>
      </c>
      <c r="R4" s="12">
        <v>865619</v>
      </c>
      <c r="S4" s="12">
        <v>1044531</v>
      </c>
      <c r="T4" s="12">
        <v>462081</v>
      </c>
      <c r="U4" s="12">
        <v>2545927</v>
      </c>
      <c r="V4" s="2">
        <v>159025</v>
      </c>
      <c r="W4">
        <v>1868632</v>
      </c>
      <c r="X4">
        <v>363921</v>
      </c>
      <c r="Y4">
        <v>822116</v>
      </c>
      <c r="Z4">
        <v>931044</v>
      </c>
      <c r="AA4">
        <v>413029</v>
      </c>
      <c r="AB4" s="13">
        <v>2194643</v>
      </c>
      <c r="AC4" s="2">
        <v>-1.4000000000000057</v>
      </c>
      <c r="AD4">
        <v>0.40000000000000568</v>
      </c>
      <c r="AE4">
        <v>1.7000000000000028</v>
      </c>
      <c r="AF4" s="36">
        <v>859.47852156458805</v>
      </c>
      <c r="AG4">
        <v>412.7</v>
      </c>
      <c r="AH4">
        <v>0.70000000000000284</v>
      </c>
      <c r="AI4" s="13">
        <v>1.4000000000000057</v>
      </c>
    </row>
    <row r="5" spans="1:42" x14ac:dyDescent="0.2">
      <c r="A5" s="1">
        <v>40422</v>
      </c>
      <c r="B5" s="15">
        <v>2.54</v>
      </c>
      <c r="C5" s="6">
        <v>0.84000000000000341</v>
      </c>
      <c r="D5">
        <v>1</v>
      </c>
      <c r="E5" s="6">
        <v>1</v>
      </c>
      <c r="F5" s="13">
        <v>4.4000000000000057</v>
      </c>
      <c r="G5" s="19">
        <v>5.5300000000000011</v>
      </c>
      <c r="H5" s="2">
        <v>14546</v>
      </c>
      <c r="I5">
        <v>185101</v>
      </c>
      <c r="J5">
        <v>53857</v>
      </c>
      <c r="K5">
        <v>43672</v>
      </c>
      <c r="L5">
        <v>95588</v>
      </c>
      <c r="M5">
        <v>43224</v>
      </c>
      <c r="N5" s="13">
        <v>360739</v>
      </c>
      <c r="O5" s="11">
        <v>184652</v>
      </c>
      <c r="P5" s="11">
        <v>2087090</v>
      </c>
      <c r="Q5" s="11">
        <v>422504</v>
      </c>
      <c r="R5" s="11">
        <v>879922</v>
      </c>
      <c r="S5" s="11">
        <v>1048061</v>
      </c>
      <c r="T5" s="11">
        <v>457523</v>
      </c>
      <c r="U5" s="11">
        <v>2589209</v>
      </c>
      <c r="V5" s="2">
        <v>170106</v>
      </c>
      <c r="W5">
        <v>1901989</v>
      </c>
      <c r="X5">
        <v>368647</v>
      </c>
      <c r="Y5">
        <v>836250</v>
      </c>
      <c r="Z5">
        <v>952473</v>
      </c>
      <c r="AA5">
        <v>414299</v>
      </c>
      <c r="AB5" s="13">
        <v>2228470</v>
      </c>
      <c r="AC5" s="2">
        <v>-0.70000000000000284</v>
      </c>
      <c r="AD5">
        <v>2.0999999999999943</v>
      </c>
      <c r="AE5">
        <v>6.7000000000000028</v>
      </c>
      <c r="AF5" s="36">
        <v>1369.8631425129699</v>
      </c>
      <c r="AG5">
        <v>464.2</v>
      </c>
      <c r="AH5">
        <v>-0.20000000000000284</v>
      </c>
      <c r="AI5" s="13">
        <v>-1.9000000000000057</v>
      </c>
    </row>
    <row r="6" spans="1:42" x14ac:dyDescent="0.2">
      <c r="A6" s="1">
        <v>40452</v>
      </c>
      <c r="B6" s="15">
        <v>2.65</v>
      </c>
      <c r="C6" s="6">
        <v>0.5</v>
      </c>
      <c r="D6">
        <v>1</v>
      </c>
      <c r="E6" s="6">
        <v>1</v>
      </c>
      <c r="F6" s="13">
        <v>-4.0999999999999943</v>
      </c>
      <c r="G6" s="19">
        <v>1.6800000000000068</v>
      </c>
      <c r="H6" s="2">
        <v>15499</v>
      </c>
      <c r="I6">
        <v>222618</v>
      </c>
      <c r="J6">
        <v>80261</v>
      </c>
      <c r="K6">
        <v>38766</v>
      </c>
      <c r="L6">
        <v>100206</v>
      </c>
      <c r="M6">
        <v>80602</v>
      </c>
      <c r="N6" s="13">
        <v>400902</v>
      </c>
      <c r="O6" s="11">
        <v>185732</v>
      </c>
      <c r="P6" s="11">
        <v>2124324</v>
      </c>
      <c r="Q6" s="11">
        <v>437599</v>
      </c>
      <c r="R6" s="11">
        <v>887697</v>
      </c>
      <c r="S6" s="11">
        <v>1070560</v>
      </c>
      <c r="T6" s="11">
        <v>479362</v>
      </c>
      <c r="U6" s="11">
        <v>2640629</v>
      </c>
      <c r="V6" s="2">
        <v>170233</v>
      </c>
      <c r="W6">
        <v>1901706</v>
      </c>
      <c r="X6">
        <v>357338</v>
      </c>
      <c r="Y6">
        <v>848931</v>
      </c>
      <c r="Z6">
        <v>970354</v>
      </c>
      <c r="AA6">
        <v>398760</v>
      </c>
      <c r="AB6" s="13">
        <v>2239727</v>
      </c>
      <c r="AC6" s="2">
        <v>4.5999999999999943</v>
      </c>
      <c r="AD6">
        <v>0.5</v>
      </c>
      <c r="AE6">
        <v>28.099999999999994</v>
      </c>
      <c r="AF6" s="36">
        <v>1079.9265358278501</v>
      </c>
      <c r="AG6">
        <v>438.2</v>
      </c>
      <c r="AH6">
        <v>7.7999999999999972</v>
      </c>
      <c r="AI6" s="13">
        <v>3</v>
      </c>
    </row>
    <row r="7" spans="1:42" x14ac:dyDescent="0.2">
      <c r="A7" s="1">
        <v>40483</v>
      </c>
      <c r="B7" s="15">
        <v>2.98</v>
      </c>
      <c r="C7" s="6">
        <v>0.81000000000000227</v>
      </c>
      <c r="D7">
        <v>1</v>
      </c>
      <c r="E7" s="6">
        <v>1</v>
      </c>
      <c r="F7" s="13">
        <v>-2.5</v>
      </c>
      <c r="G7" s="19">
        <v>5.2900000000000063</v>
      </c>
      <c r="H7" s="2">
        <v>41781</v>
      </c>
      <c r="I7">
        <v>265074</v>
      </c>
      <c r="J7">
        <v>58635</v>
      </c>
      <c r="K7">
        <v>35955</v>
      </c>
      <c r="L7">
        <v>120045</v>
      </c>
      <c r="M7">
        <v>50933</v>
      </c>
      <c r="N7" s="13">
        <v>377769</v>
      </c>
      <c r="O7" s="11">
        <v>206853</v>
      </c>
      <c r="P7" s="11">
        <v>2161957</v>
      </c>
      <c r="Q7" s="11">
        <v>441800</v>
      </c>
      <c r="R7" s="11">
        <v>892976</v>
      </c>
      <c r="S7" s="11">
        <v>1078988</v>
      </c>
      <c r="T7" s="11">
        <v>490470</v>
      </c>
      <c r="U7" s="11">
        <v>2569904</v>
      </c>
      <c r="V7" s="2">
        <v>165072</v>
      </c>
      <c r="W7">
        <v>1896883</v>
      </c>
      <c r="X7">
        <v>383165</v>
      </c>
      <c r="Y7">
        <v>857021</v>
      </c>
      <c r="Z7">
        <v>958943</v>
      </c>
      <c r="AA7">
        <v>439537</v>
      </c>
      <c r="AB7" s="13">
        <v>2192135</v>
      </c>
      <c r="AC7" s="2">
        <v>-2</v>
      </c>
      <c r="AD7">
        <v>-0.59999999999999432</v>
      </c>
      <c r="AE7">
        <v>9.4000000000000057</v>
      </c>
      <c r="AF7" s="36">
        <v>773.96166370528704</v>
      </c>
      <c r="AG7">
        <v>443.3</v>
      </c>
      <c r="AH7">
        <v>-1.5</v>
      </c>
      <c r="AI7" s="13">
        <v>-1</v>
      </c>
    </row>
    <row r="8" spans="1:42" x14ac:dyDescent="0.2">
      <c r="A8" s="1">
        <v>40513</v>
      </c>
      <c r="B8" s="15">
        <v>2.75</v>
      </c>
      <c r="C8" s="6">
        <v>1.0799999999999983</v>
      </c>
      <c r="D8">
        <v>1</v>
      </c>
      <c r="E8" s="6">
        <v>1</v>
      </c>
      <c r="F8" s="13">
        <v>8.9000000000000057</v>
      </c>
      <c r="G8" s="19">
        <v>7.6099999999999994</v>
      </c>
      <c r="H8" s="2">
        <v>18391</v>
      </c>
      <c r="I8">
        <v>230583</v>
      </c>
      <c r="J8">
        <v>54037</v>
      </c>
      <c r="K8">
        <v>33936</v>
      </c>
      <c r="L8">
        <v>104915</v>
      </c>
      <c r="M8">
        <v>56976</v>
      </c>
      <c r="N8" s="13">
        <v>414952</v>
      </c>
      <c r="O8" s="11">
        <v>207020</v>
      </c>
      <c r="P8" s="11">
        <v>2222465</v>
      </c>
      <c r="Q8" s="11">
        <v>441116</v>
      </c>
      <c r="R8" s="11">
        <v>895203</v>
      </c>
      <c r="S8" s="11">
        <v>1078054</v>
      </c>
      <c r="T8" s="11">
        <v>501934</v>
      </c>
      <c r="U8" s="11">
        <v>2651681</v>
      </c>
      <c r="V8" s="2">
        <v>188629</v>
      </c>
      <c r="W8">
        <v>1991882</v>
      </c>
      <c r="X8">
        <v>387079</v>
      </c>
      <c r="Y8">
        <v>861267</v>
      </c>
      <c r="Z8">
        <v>973139</v>
      </c>
      <c r="AA8">
        <v>444958</v>
      </c>
      <c r="AB8" s="13">
        <v>2236729</v>
      </c>
      <c r="AC8" s="2">
        <v>2.7000000000000028</v>
      </c>
      <c r="AD8">
        <v>2.7999999999999972</v>
      </c>
      <c r="AE8">
        <v>19.799999999999997</v>
      </c>
      <c r="AF8" s="36">
        <v>364.75992677681</v>
      </c>
      <c r="AG8">
        <v>624</v>
      </c>
      <c r="AH8">
        <v>-9.9999999999994316E-2</v>
      </c>
      <c r="AI8" s="13">
        <v>19</v>
      </c>
    </row>
    <row r="9" spans="1:42" x14ac:dyDescent="0.2">
      <c r="A9" s="1">
        <v>40544</v>
      </c>
      <c r="B9" s="15">
        <v>2.64</v>
      </c>
      <c r="C9" s="6">
        <v>2.3700000000000045</v>
      </c>
      <c r="D9">
        <v>1.0620000000000001</v>
      </c>
      <c r="E9" s="6">
        <v>1.0049999999999999</v>
      </c>
      <c r="F9" s="13">
        <v>-24.400000000000006</v>
      </c>
      <c r="G9" s="19">
        <v>3.7000000000000028</v>
      </c>
      <c r="H9" s="2">
        <v>39448</v>
      </c>
      <c r="I9">
        <v>286017</v>
      </c>
      <c r="J9">
        <v>112783</v>
      </c>
      <c r="K9">
        <v>58068</v>
      </c>
      <c r="L9">
        <v>139352</v>
      </c>
      <c r="M9">
        <v>188610</v>
      </c>
      <c r="N9" s="13">
        <v>568709</v>
      </c>
      <c r="O9" s="11">
        <v>228858</v>
      </c>
      <c r="P9" s="11">
        <v>2215631</v>
      </c>
      <c r="Q9" s="11">
        <v>449312</v>
      </c>
      <c r="R9" s="11">
        <v>911579</v>
      </c>
      <c r="S9" s="11">
        <v>1020814</v>
      </c>
      <c r="T9" s="11">
        <v>553515</v>
      </c>
      <c r="U9" s="11">
        <v>2708483</v>
      </c>
      <c r="V9" s="2">
        <v>189410</v>
      </c>
      <c r="W9">
        <v>1929614</v>
      </c>
      <c r="X9">
        <v>336529</v>
      </c>
      <c r="Y9">
        <v>853511</v>
      </c>
      <c r="Z9">
        <v>881462</v>
      </c>
      <c r="AA9">
        <v>364905</v>
      </c>
      <c r="AB9" s="13">
        <v>2139774</v>
      </c>
      <c r="AC9" s="2">
        <v>-1.4000000000000057</v>
      </c>
      <c r="AD9">
        <v>-18.299999999999997</v>
      </c>
      <c r="AE9">
        <v>-0.40000000000000568</v>
      </c>
      <c r="AF9" s="36">
        <v>235.4290743828</v>
      </c>
      <c r="AG9">
        <v>201.3</v>
      </c>
      <c r="AH9">
        <v>-0.70000000000000284</v>
      </c>
      <c r="AI9" s="13">
        <v>-24.400000000000006</v>
      </c>
    </row>
    <row r="10" spans="1:42" x14ac:dyDescent="0.2">
      <c r="A10" s="1">
        <v>40575</v>
      </c>
      <c r="B10" s="15">
        <v>2.74</v>
      </c>
      <c r="C10" s="6">
        <v>0.78000000000000114</v>
      </c>
      <c r="D10">
        <v>1.07</v>
      </c>
      <c r="E10" s="68">
        <v>1.0090199999999998</v>
      </c>
      <c r="F10" s="13">
        <v>-1.5</v>
      </c>
      <c r="G10" s="19">
        <v>16.200000000000003</v>
      </c>
      <c r="H10" s="2">
        <v>21803</v>
      </c>
      <c r="I10">
        <v>172648</v>
      </c>
      <c r="J10">
        <v>56161</v>
      </c>
      <c r="K10">
        <v>18437</v>
      </c>
      <c r="L10">
        <v>63278</v>
      </c>
      <c r="M10">
        <v>36446</v>
      </c>
      <c r="N10" s="13">
        <v>277914</v>
      </c>
      <c r="O10" s="11">
        <v>247450</v>
      </c>
      <c r="P10" s="11">
        <v>2268987</v>
      </c>
      <c r="Q10" s="11">
        <v>459067</v>
      </c>
      <c r="R10" s="11">
        <v>905088</v>
      </c>
      <c r="S10" s="11">
        <v>1036916</v>
      </c>
      <c r="T10" s="11">
        <v>553891</v>
      </c>
      <c r="U10" s="11">
        <v>2675814</v>
      </c>
      <c r="V10" s="2">
        <v>225647</v>
      </c>
      <c r="W10">
        <v>2096339</v>
      </c>
      <c r="X10">
        <v>402906</v>
      </c>
      <c r="Y10">
        <v>886651</v>
      </c>
      <c r="Z10">
        <v>973638</v>
      </c>
      <c r="AA10">
        <v>517445</v>
      </c>
      <c r="AB10" s="13">
        <v>2397900</v>
      </c>
      <c r="AC10" s="2">
        <v>-8</v>
      </c>
      <c r="AD10">
        <v>4.2000000000000028</v>
      </c>
      <c r="AE10">
        <v>-7.0999999999999943</v>
      </c>
      <c r="AF10" s="36">
        <v>228.33240131948099</v>
      </c>
      <c r="AG10">
        <v>224.9</v>
      </c>
      <c r="AH10">
        <v>-6.5999999999999943</v>
      </c>
      <c r="AI10" s="13">
        <v>-1.2000000000000028</v>
      </c>
    </row>
    <row r="11" spans="1:42" x14ac:dyDescent="0.2">
      <c r="A11" s="1">
        <v>40603</v>
      </c>
      <c r="B11" s="15">
        <v>3.02</v>
      </c>
      <c r="C11" s="6">
        <v>0.62000000000000455</v>
      </c>
      <c r="D11">
        <v>1.077</v>
      </c>
      <c r="E11" s="68">
        <v>1.0140650999999998</v>
      </c>
      <c r="F11" s="13">
        <v>13.200000000000003</v>
      </c>
      <c r="G11" s="19">
        <v>2.4099999999999966</v>
      </c>
      <c r="H11" s="2">
        <v>38953</v>
      </c>
      <c r="I11">
        <v>215454</v>
      </c>
      <c r="J11">
        <v>61014</v>
      </c>
      <c r="K11">
        <v>39123</v>
      </c>
      <c r="L11">
        <v>95968</v>
      </c>
      <c r="M11">
        <v>63849</v>
      </c>
      <c r="N11" s="13">
        <v>338938</v>
      </c>
      <c r="O11" s="11">
        <v>247623</v>
      </c>
      <c r="P11" s="11">
        <v>2294633</v>
      </c>
      <c r="Q11" s="11">
        <v>464928</v>
      </c>
      <c r="R11" s="11">
        <v>920463</v>
      </c>
      <c r="S11" s="11">
        <v>1058995</v>
      </c>
      <c r="T11" s="11">
        <v>574450</v>
      </c>
      <c r="U11" s="11">
        <v>2709486</v>
      </c>
      <c r="V11" s="2">
        <v>208670</v>
      </c>
      <c r="W11">
        <v>2079179</v>
      </c>
      <c r="X11">
        <v>403914</v>
      </c>
      <c r="Y11">
        <v>881340</v>
      </c>
      <c r="Z11">
        <v>963027</v>
      </c>
      <c r="AA11">
        <v>510601</v>
      </c>
      <c r="AB11" s="13">
        <v>2370548</v>
      </c>
      <c r="AC11" s="2">
        <v>10.5</v>
      </c>
      <c r="AD11">
        <v>16</v>
      </c>
      <c r="AE11">
        <v>-1.9000000000000057</v>
      </c>
      <c r="AF11" s="36">
        <v>250.01114995244299</v>
      </c>
      <c r="AG11">
        <v>307.39999999999998</v>
      </c>
      <c r="AH11">
        <v>8.2000000000000028</v>
      </c>
      <c r="AI11" s="13">
        <v>7.2000000000000028</v>
      </c>
    </row>
    <row r="12" spans="1:42" x14ac:dyDescent="0.2">
      <c r="A12" s="1">
        <v>40634</v>
      </c>
      <c r="B12" s="15">
        <v>3.16</v>
      </c>
      <c r="C12" s="6">
        <v>0.43000000000000682</v>
      </c>
      <c r="D12">
        <v>1.081</v>
      </c>
      <c r="E12" s="68">
        <v>1.0191354254999998</v>
      </c>
      <c r="F12" s="13">
        <v>-1.7000000000000028</v>
      </c>
      <c r="G12" s="19">
        <v>8.7199999999999989</v>
      </c>
      <c r="H12" s="2">
        <v>23759</v>
      </c>
      <c r="I12">
        <v>286357</v>
      </c>
      <c r="J12">
        <v>60267</v>
      </c>
      <c r="K12">
        <v>67040</v>
      </c>
      <c r="L12">
        <v>123404</v>
      </c>
      <c r="M12">
        <v>90389</v>
      </c>
      <c r="N12" s="13">
        <v>470870</v>
      </c>
      <c r="O12" s="11">
        <v>249138</v>
      </c>
      <c r="P12" s="11">
        <v>2293472</v>
      </c>
      <c r="Q12" s="11">
        <v>447655</v>
      </c>
      <c r="R12" s="11">
        <v>953872</v>
      </c>
      <c r="S12" s="11">
        <v>1092449</v>
      </c>
      <c r="T12" s="11">
        <v>605322</v>
      </c>
      <c r="U12" s="11">
        <v>2773032</v>
      </c>
      <c r="V12" s="2">
        <v>225379</v>
      </c>
      <c r="W12">
        <v>2007115</v>
      </c>
      <c r="X12">
        <v>387388</v>
      </c>
      <c r="Y12">
        <v>886832</v>
      </c>
      <c r="Z12">
        <v>969045</v>
      </c>
      <c r="AA12">
        <v>514933</v>
      </c>
      <c r="AB12" s="13">
        <v>2302162</v>
      </c>
      <c r="AC12" s="2">
        <v>-5.4000000000000057</v>
      </c>
      <c r="AD12">
        <v>-3.5999999999999943</v>
      </c>
      <c r="AE12">
        <v>-18.099999999999994</v>
      </c>
      <c r="AF12" s="36">
        <v>401.10945851556198</v>
      </c>
      <c r="AG12">
        <v>334.7</v>
      </c>
      <c r="AH12">
        <v>-2.5999999999999943</v>
      </c>
      <c r="AI12" s="13">
        <v>1.4000000000000057</v>
      </c>
    </row>
    <row r="13" spans="1:42" x14ac:dyDescent="0.2">
      <c r="A13" s="1">
        <v>40664</v>
      </c>
      <c r="B13" s="15">
        <v>3.67</v>
      </c>
      <c r="C13" s="6">
        <v>0.48000000000000398</v>
      </c>
      <c r="D13">
        <v>1.087</v>
      </c>
      <c r="E13" s="68">
        <v>1.0232119672019997</v>
      </c>
      <c r="F13" s="13">
        <v>1.2000000000000028</v>
      </c>
      <c r="G13" s="19">
        <v>-7.1500000000000057</v>
      </c>
      <c r="H13" s="2">
        <v>49472</v>
      </c>
      <c r="I13">
        <v>284820</v>
      </c>
      <c r="J13">
        <v>65613</v>
      </c>
      <c r="K13">
        <v>63193</v>
      </c>
      <c r="L13">
        <v>118891</v>
      </c>
      <c r="M13">
        <v>91744</v>
      </c>
      <c r="N13" s="13">
        <v>449310</v>
      </c>
      <c r="O13" s="11">
        <v>272005</v>
      </c>
      <c r="P13" s="11">
        <v>2335534</v>
      </c>
      <c r="Q13" s="11">
        <v>451782</v>
      </c>
      <c r="R13" s="11">
        <v>999177</v>
      </c>
      <c r="S13" s="11">
        <v>1109639</v>
      </c>
      <c r="T13" s="11">
        <v>641274</v>
      </c>
      <c r="U13" s="11">
        <v>2857704</v>
      </c>
      <c r="V13" s="2">
        <v>222533</v>
      </c>
      <c r="W13">
        <v>2050714</v>
      </c>
      <c r="X13">
        <v>386169</v>
      </c>
      <c r="Y13">
        <v>935984</v>
      </c>
      <c r="Z13">
        <v>990748</v>
      </c>
      <c r="AA13">
        <v>549530</v>
      </c>
      <c r="AB13" s="13">
        <v>2408394</v>
      </c>
      <c r="AC13" s="2">
        <v>3.7999999999999972</v>
      </c>
      <c r="AD13">
        <v>2.5999999999999943</v>
      </c>
      <c r="AE13">
        <v>-16.599999999999994</v>
      </c>
      <c r="AF13" s="36">
        <v>559.79184721169895</v>
      </c>
      <c r="AG13">
        <v>353.3</v>
      </c>
      <c r="AH13">
        <v>4.4000000000000057</v>
      </c>
      <c r="AI13" s="13">
        <v>2.4000000000000057</v>
      </c>
    </row>
    <row r="14" spans="1:42" x14ac:dyDescent="0.2">
      <c r="A14" s="1">
        <v>40695</v>
      </c>
      <c r="B14" s="15">
        <v>3.65</v>
      </c>
      <c r="C14" s="6">
        <v>0.23000000000000398</v>
      </c>
      <c r="D14">
        <v>1.089</v>
      </c>
      <c r="E14" s="68">
        <v>1.0252583911364037</v>
      </c>
      <c r="F14" s="13">
        <v>4.2999999999999972</v>
      </c>
      <c r="G14" s="19">
        <v>-3.7099999999999937</v>
      </c>
      <c r="H14" s="2">
        <v>22722</v>
      </c>
      <c r="I14">
        <v>252433</v>
      </c>
      <c r="J14">
        <v>55345</v>
      </c>
      <c r="K14">
        <v>54978</v>
      </c>
      <c r="L14">
        <v>129345</v>
      </c>
      <c r="M14">
        <v>82776</v>
      </c>
      <c r="N14" s="13">
        <v>411614</v>
      </c>
      <c r="O14" s="11">
        <v>269299</v>
      </c>
      <c r="P14" s="11">
        <v>2359317</v>
      </c>
      <c r="Q14" s="11">
        <v>461235</v>
      </c>
      <c r="R14" s="11">
        <v>1034817</v>
      </c>
      <c r="S14" s="11">
        <v>1160035</v>
      </c>
      <c r="T14" s="11">
        <v>665256</v>
      </c>
      <c r="U14" s="11">
        <v>2864978</v>
      </c>
      <c r="V14" s="2">
        <v>246577</v>
      </c>
      <c r="W14">
        <v>2106884</v>
      </c>
      <c r="X14">
        <v>405890</v>
      </c>
      <c r="Y14">
        <v>979839</v>
      </c>
      <c r="Z14">
        <v>1030690</v>
      </c>
      <c r="AA14">
        <v>582480</v>
      </c>
      <c r="AB14" s="13">
        <v>2453364</v>
      </c>
      <c r="AC14" s="2">
        <v>-2.7000000000000028</v>
      </c>
      <c r="AD14">
        <v>4.5</v>
      </c>
      <c r="AE14">
        <v>-12</v>
      </c>
      <c r="AF14" s="36">
        <v>660.36867758665005</v>
      </c>
      <c r="AG14">
        <v>471.1</v>
      </c>
      <c r="AH14">
        <v>-4.5</v>
      </c>
      <c r="AI14" s="13">
        <v>1.2000000000000028</v>
      </c>
    </row>
    <row r="15" spans="1:42" x14ac:dyDescent="0.2">
      <c r="A15" s="1">
        <v>40725</v>
      </c>
      <c r="B15" s="15">
        <v>3.82</v>
      </c>
      <c r="C15" s="6">
        <v>-1.0000000000005116E-2</v>
      </c>
      <c r="D15">
        <v>1.089</v>
      </c>
      <c r="E15" s="68">
        <v>0.82020671290912306</v>
      </c>
      <c r="F15" s="13">
        <v>7</v>
      </c>
      <c r="G15" s="19">
        <v>3.7000000000000028</v>
      </c>
      <c r="H15" s="2">
        <v>20286</v>
      </c>
      <c r="I15">
        <v>299142</v>
      </c>
      <c r="J15">
        <v>66895</v>
      </c>
      <c r="K15">
        <v>51449</v>
      </c>
      <c r="L15">
        <v>137635</v>
      </c>
      <c r="M15">
        <v>77393</v>
      </c>
      <c r="N15" s="13">
        <v>479060</v>
      </c>
      <c r="O15" s="11">
        <v>258645</v>
      </c>
      <c r="P15" s="11">
        <v>2364943</v>
      </c>
      <c r="Q15" s="11">
        <v>473164</v>
      </c>
      <c r="R15" s="11">
        <v>1053225</v>
      </c>
      <c r="S15" s="11">
        <v>1189578</v>
      </c>
      <c r="T15" s="11">
        <v>673321</v>
      </c>
      <c r="U15" s="11">
        <v>2958604</v>
      </c>
      <c r="V15" s="2">
        <v>238359</v>
      </c>
      <c r="W15">
        <v>2065801</v>
      </c>
      <c r="X15">
        <v>406269</v>
      </c>
      <c r="Y15">
        <v>1001776</v>
      </c>
      <c r="Z15">
        <v>1051943</v>
      </c>
      <c r="AA15">
        <v>595928</v>
      </c>
      <c r="AB15" s="13">
        <v>2479544</v>
      </c>
      <c r="AC15" s="2">
        <v>3.0999999999999943</v>
      </c>
      <c r="AD15">
        <v>-1.9000000000000057</v>
      </c>
      <c r="AE15">
        <v>2.4000000000000057</v>
      </c>
      <c r="AF15" s="36">
        <v>678.936732618419</v>
      </c>
      <c r="AG15">
        <v>457.5</v>
      </c>
      <c r="AH15">
        <v>0.29999999999999716</v>
      </c>
      <c r="AI15" s="13">
        <v>2.9000000000000057</v>
      </c>
    </row>
    <row r="16" spans="1:42" x14ac:dyDescent="0.2">
      <c r="A16" s="1">
        <v>40756</v>
      </c>
      <c r="B16" s="15">
        <v>3.86</v>
      </c>
      <c r="C16" s="6">
        <v>-0.23999999999999488</v>
      </c>
      <c r="D16">
        <v>1.0859999999999999</v>
      </c>
      <c r="E16" s="68">
        <v>0.82430774647366856</v>
      </c>
      <c r="F16" s="13">
        <v>0.70000000000000284</v>
      </c>
      <c r="G16" s="19">
        <v>1.7999999999999972</v>
      </c>
      <c r="H16" s="2">
        <v>25351</v>
      </c>
      <c r="I16">
        <v>286653</v>
      </c>
      <c r="J16">
        <v>58090</v>
      </c>
      <c r="K16">
        <v>49779</v>
      </c>
      <c r="L16">
        <v>132985</v>
      </c>
      <c r="M16">
        <v>71498</v>
      </c>
      <c r="N16" s="13">
        <v>464036</v>
      </c>
      <c r="O16" s="11">
        <v>247597</v>
      </c>
      <c r="P16" s="11">
        <v>2403475</v>
      </c>
      <c r="Q16" s="11">
        <v>487649</v>
      </c>
      <c r="R16" s="11">
        <v>1079703</v>
      </c>
      <c r="S16" s="11">
        <v>1213177</v>
      </c>
      <c r="T16" s="11">
        <v>689612</v>
      </c>
      <c r="U16" s="11">
        <v>2990891</v>
      </c>
      <c r="V16" s="2">
        <v>222246</v>
      </c>
      <c r="W16">
        <v>2116822</v>
      </c>
      <c r="X16">
        <v>429559</v>
      </c>
      <c r="Y16">
        <v>1029924</v>
      </c>
      <c r="Z16">
        <v>1080192</v>
      </c>
      <c r="AA16">
        <v>618114</v>
      </c>
      <c r="AB16" s="13">
        <v>2526855</v>
      </c>
      <c r="AC16" s="2">
        <v>9.9999999999994316E-2</v>
      </c>
      <c r="AD16">
        <v>2</v>
      </c>
      <c r="AE16">
        <v>2.0999999999999943</v>
      </c>
      <c r="AF16" s="36">
        <v>1034.81213996376</v>
      </c>
      <c r="AG16">
        <v>490.2</v>
      </c>
      <c r="AH16">
        <v>-1.7999999999999972</v>
      </c>
      <c r="AI16" s="13">
        <v>3.7999999999999972</v>
      </c>
    </row>
    <row r="17" spans="1:35" x14ac:dyDescent="0.2">
      <c r="A17" s="1">
        <v>40787</v>
      </c>
      <c r="B17" s="15">
        <v>4.3600000000000003</v>
      </c>
      <c r="C17" s="6">
        <v>-4.0000000000006253E-2</v>
      </c>
      <c r="D17">
        <v>1.0859999999999999</v>
      </c>
      <c r="E17" s="68">
        <v>0.8276049774595633</v>
      </c>
      <c r="F17" s="13">
        <v>4.7000000000000028</v>
      </c>
      <c r="G17" s="19">
        <v>-10.299999999999997</v>
      </c>
      <c r="H17" s="2">
        <v>35076</v>
      </c>
      <c r="I17">
        <v>296548</v>
      </c>
      <c r="J17">
        <v>92763</v>
      </c>
      <c r="K17">
        <v>55939</v>
      </c>
      <c r="L17">
        <v>126812</v>
      </c>
      <c r="M17">
        <v>65873</v>
      </c>
      <c r="N17" s="13">
        <v>458363</v>
      </c>
      <c r="O17" s="11">
        <v>252291</v>
      </c>
      <c r="P17" s="11">
        <v>2456504</v>
      </c>
      <c r="Q17" s="11">
        <v>520655</v>
      </c>
      <c r="R17" s="11">
        <v>1104950</v>
      </c>
      <c r="S17" s="11">
        <v>1240286</v>
      </c>
      <c r="T17" s="11">
        <v>691102</v>
      </c>
      <c r="U17" s="11">
        <v>3043000</v>
      </c>
      <c r="V17" s="2">
        <v>217215</v>
      </c>
      <c r="W17">
        <v>2159956</v>
      </c>
      <c r="X17">
        <v>427892</v>
      </c>
      <c r="Y17">
        <v>1049011</v>
      </c>
      <c r="Z17">
        <v>1113474</v>
      </c>
      <c r="AA17">
        <v>625229</v>
      </c>
      <c r="AB17" s="13">
        <v>2584637</v>
      </c>
      <c r="AC17" s="2">
        <v>-2.5</v>
      </c>
      <c r="AD17">
        <v>-0.40000000000000568</v>
      </c>
      <c r="AE17">
        <v>4.5</v>
      </c>
      <c r="AF17" s="36">
        <v>1910.9590838055899</v>
      </c>
      <c r="AG17">
        <v>548.5</v>
      </c>
      <c r="AH17">
        <v>-1.2999999999999972</v>
      </c>
      <c r="AI17" s="13">
        <v>-0.40000000000000568</v>
      </c>
    </row>
    <row r="18" spans="1:35" x14ac:dyDescent="0.2">
      <c r="A18" s="1">
        <v>40817</v>
      </c>
      <c r="B18" s="15">
        <v>4.87</v>
      </c>
      <c r="C18" s="6">
        <v>0.48000000000000398</v>
      </c>
      <c r="D18">
        <v>1.091</v>
      </c>
      <c r="E18" s="68">
        <v>0.83008779239194186</v>
      </c>
      <c r="F18" s="13">
        <v>3.0999999999999943</v>
      </c>
      <c r="G18" s="19">
        <v>4.3299999999999983</v>
      </c>
      <c r="H18" s="2">
        <v>17351</v>
      </c>
      <c r="I18">
        <v>351049</v>
      </c>
      <c r="J18">
        <v>73234</v>
      </c>
      <c r="K18">
        <v>48891</v>
      </c>
      <c r="L18">
        <v>155607</v>
      </c>
      <c r="M18">
        <v>117551</v>
      </c>
      <c r="N18" s="13">
        <v>521339</v>
      </c>
      <c r="O18" s="11">
        <v>238639</v>
      </c>
      <c r="P18" s="11">
        <v>2555103</v>
      </c>
      <c r="Q18" s="11">
        <v>547815</v>
      </c>
      <c r="R18" s="11">
        <v>1114849</v>
      </c>
      <c r="S18" s="11">
        <v>1262097</v>
      </c>
      <c r="T18" s="11">
        <v>738939</v>
      </c>
      <c r="U18" s="11">
        <v>3130973</v>
      </c>
      <c r="V18" s="2">
        <v>221288</v>
      </c>
      <c r="W18">
        <v>2204054</v>
      </c>
      <c r="X18">
        <v>474581</v>
      </c>
      <c r="Y18">
        <v>1065958</v>
      </c>
      <c r="Z18">
        <v>1106490</v>
      </c>
      <c r="AA18">
        <v>621388</v>
      </c>
      <c r="AB18" s="13">
        <v>2609634</v>
      </c>
      <c r="AC18" s="2">
        <v>2.7999999999999972</v>
      </c>
      <c r="AD18">
        <v>1.7000000000000028</v>
      </c>
      <c r="AE18">
        <v>25</v>
      </c>
      <c r="AF18" s="36">
        <v>1512.97707669482</v>
      </c>
      <c r="AG18">
        <v>516</v>
      </c>
      <c r="AH18">
        <v>7.2000000000000028</v>
      </c>
      <c r="AI18" s="13">
        <v>2.7999999999999972</v>
      </c>
    </row>
    <row r="19" spans="1:35" x14ac:dyDescent="0.2">
      <c r="A19" s="1">
        <v>40848</v>
      </c>
      <c r="B19" s="15">
        <v>4.97</v>
      </c>
      <c r="C19" s="6">
        <v>0.42000000000000171</v>
      </c>
      <c r="D19">
        <v>1.0959999999999999</v>
      </c>
      <c r="E19" s="68">
        <v>0.82925770459954995</v>
      </c>
      <c r="F19" s="13">
        <v>-5</v>
      </c>
      <c r="G19" s="19">
        <v>2.6599999999999966</v>
      </c>
      <c r="H19" s="2">
        <v>71568</v>
      </c>
      <c r="I19">
        <v>325551</v>
      </c>
      <c r="J19">
        <v>123192</v>
      </c>
      <c r="K19">
        <v>42798</v>
      </c>
      <c r="L19">
        <v>127548</v>
      </c>
      <c r="M19">
        <v>143840</v>
      </c>
      <c r="N19" s="13">
        <v>501625</v>
      </c>
      <c r="O19" s="11">
        <v>270107</v>
      </c>
      <c r="P19" s="11">
        <v>2635025</v>
      </c>
      <c r="Q19" s="11">
        <v>588410</v>
      </c>
      <c r="R19" s="11">
        <v>1116820</v>
      </c>
      <c r="S19" s="11">
        <v>1279527</v>
      </c>
      <c r="T19" s="11">
        <v>788689</v>
      </c>
      <c r="U19" s="11">
        <v>3176471</v>
      </c>
      <c r="V19" s="2">
        <v>198539</v>
      </c>
      <c r="W19">
        <v>2309474</v>
      </c>
      <c r="X19">
        <v>465218</v>
      </c>
      <c r="Y19">
        <v>1074022</v>
      </c>
      <c r="Z19">
        <v>1151979</v>
      </c>
      <c r="AA19">
        <v>644849</v>
      </c>
      <c r="AB19" s="13">
        <v>2674846</v>
      </c>
      <c r="AC19" s="2">
        <v>-0.5</v>
      </c>
      <c r="AD19">
        <v>-1.2999999999999972</v>
      </c>
      <c r="AE19">
        <v>15.5</v>
      </c>
      <c r="AF19" s="36">
        <v>1082.7723675237</v>
      </c>
      <c r="AG19">
        <v>513.29999999999995</v>
      </c>
      <c r="AH19">
        <v>-0.29999999999999716</v>
      </c>
      <c r="AI19" s="13">
        <v>-0.79999999999999716</v>
      </c>
    </row>
    <row r="20" spans="1:35" x14ac:dyDescent="0.2">
      <c r="A20" s="1">
        <v>40878</v>
      </c>
      <c r="B20" s="15">
        <v>5.33</v>
      </c>
      <c r="C20" s="6">
        <v>0.43999999999999773</v>
      </c>
      <c r="D20">
        <v>1.1000000000000001</v>
      </c>
      <c r="E20" s="68">
        <v>0.82925770459954995</v>
      </c>
      <c r="F20" s="13">
        <v>8.4000000000000057</v>
      </c>
      <c r="G20" s="19">
        <v>-5.0900000000000034</v>
      </c>
      <c r="H20" s="2">
        <v>22403</v>
      </c>
      <c r="I20">
        <v>335350</v>
      </c>
      <c r="J20">
        <v>102269</v>
      </c>
      <c r="K20">
        <v>44671</v>
      </c>
      <c r="L20">
        <v>157764</v>
      </c>
      <c r="M20">
        <v>134188</v>
      </c>
      <c r="N20" s="13">
        <v>485809</v>
      </c>
      <c r="O20" s="11">
        <v>273713</v>
      </c>
      <c r="P20" s="11">
        <v>2738702</v>
      </c>
      <c r="Q20" s="11">
        <v>621436</v>
      </c>
      <c r="R20" s="11">
        <v>1120537</v>
      </c>
      <c r="S20" s="11">
        <v>1321466</v>
      </c>
      <c r="T20" s="11">
        <v>854621</v>
      </c>
      <c r="U20" s="11">
        <v>3242914</v>
      </c>
      <c r="V20" s="2">
        <v>251310</v>
      </c>
      <c r="W20">
        <v>2403352</v>
      </c>
      <c r="X20">
        <v>519167</v>
      </c>
      <c r="Y20">
        <v>1075866</v>
      </c>
      <c r="Z20">
        <v>1163702</v>
      </c>
      <c r="AA20">
        <v>720433</v>
      </c>
      <c r="AB20" s="13">
        <v>2757105</v>
      </c>
      <c r="AC20" s="2">
        <v>2.2000000000000028</v>
      </c>
      <c r="AD20">
        <v>1.2999999999999972</v>
      </c>
      <c r="AE20">
        <v>10.099999999999994</v>
      </c>
      <c r="AF20" s="36">
        <v>378.62080399432898</v>
      </c>
      <c r="AG20">
        <v>722.1</v>
      </c>
      <c r="AH20">
        <v>3.2999999999999972</v>
      </c>
      <c r="AI20" s="13">
        <v>20.099999999999994</v>
      </c>
    </row>
    <row r="21" spans="1:35" x14ac:dyDescent="0.2">
      <c r="A21" s="1">
        <v>40909</v>
      </c>
      <c r="B21" s="15">
        <v>4.8</v>
      </c>
      <c r="C21" s="6">
        <v>0.5</v>
      </c>
      <c r="D21">
        <v>1.1059999999999999</v>
      </c>
      <c r="E21" s="68">
        <v>0.82925770459954995</v>
      </c>
      <c r="F21" s="13">
        <v>-22.799999999999997</v>
      </c>
      <c r="G21" s="19">
        <v>4.4599999999999937</v>
      </c>
      <c r="H21" s="2">
        <v>46390</v>
      </c>
      <c r="I21">
        <v>374527</v>
      </c>
      <c r="J21">
        <v>91443</v>
      </c>
      <c r="K21">
        <v>69795</v>
      </c>
      <c r="L21">
        <v>185215</v>
      </c>
      <c r="M21">
        <v>236526</v>
      </c>
      <c r="N21" s="13">
        <v>604585</v>
      </c>
      <c r="O21" s="11">
        <v>276719</v>
      </c>
      <c r="P21" s="11">
        <v>2739977</v>
      </c>
      <c r="Q21" s="11">
        <v>629325</v>
      </c>
      <c r="R21" s="11">
        <v>1129728</v>
      </c>
      <c r="S21" s="11">
        <v>1267320</v>
      </c>
      <c r="T21" s="11">
        <v>997206</v>
      </c>
      <c r="U21" s="11">
        <v>3250605</v>
      </c>
      <c r="V21" s="2">
        <v>230329</v>
      </c>
      <c r="W21">
        <v>2365450</v>
      </c>
      <c r="X21">
        <v>537882</v>
      </c>
      <c r="Y21">
        <v>1059933</v>
      </c>
      <c r="Z21">
        <v>1082105</v>
      </c>
      <c r="AA21">
        <v>760680</v>
      </c>
      <c r="AB21" s="13">
        <v>2646020</v>
      </c>
      <c r="AC21" s="2">
        <v>-1.7999999999999972</v>
      </c>
      <c r="AD21">
        <v>-17.200000000000003</v>
      </c>
      <c r="AE21">
        <v>4.7999999999999972</v>
      </c>
      <c r="AF21" s="36">
        <v>241.31480124237001</v>
      </c>
      <c r="AG21">
        <v>238.8</v>
      </c>
      <c r="AH21">
        <v>-1.0999999999999943</v>
      </c>
      <c r="AI21" s="13">
        <v>-26</v>
      </c>
    </row>
    <row r="22" spans="1:35" x14ac:dyDescent="0.2">
      <c r="A22" s="1">
        <v>40940</v>
      </c>
      <c r="B22" s="15">
        <v>4.3600000000000003</v>
      </c>
      <c r="C22" s="6">
        <v>0.37000000000000455</v>
      </c>
      <c r="D22">
        <v>1.1100000000000001</v>
      </c>
      <c r="E22" s="68">
        <v>0.8309162200087491</v>
      </c>
      <c r="F22" s="13">
        <v>0.40000000000000568</v>
      </c>
      <c r="G22" s="19">
        <v>9.61</v>
      </c>
      <c r="H22" s="2">
        <v>68181</v>
      </c>
      <c r="I22">
        <v>239886</v>
      </c>
      <c r="J22">
        <v>63096</v>
      </c>
      <c r="K22">
        <v>26104</v>
      </c>
      <c r="L22">
        <v>71456</v>
      </c>
      <c r="M22">
        <v>50840</v>
      </c>
      <c r="N22" s="13">
        <v>323086</v>
      </c>
      <c r="O22" s="11">
        <v>303506</v>
      </c>
      <c r="P22" s="11">
        <v>2844847</v>
      </c>
      <c r="Q22" s="11">
        <v>660123</v>
      </c>
      <c r="R22" s="11">
        <v>1122659</v>
      </c>
      <c r="S22" s="11">
        <v>1237603</v>
      </c>
      <c r="T22" s="11">
        <v>999647</v>
      </c>
      <c r="U22" s="11">
        <v>3249640</v>
      </c>
      <c r="V22" s="2">
        <v>235325</v>
      </c>
      <c r="W22">
        <v>2604961</v>
      </c>
      <c r="X22">
        <v>597027</v>
      </c>
      <c r="Y22">
        <v>1096555</v>
      </c>
      <c r="Z22">
        <v>1166147</v>
      </c>
      <c r="AA22">
        <v>948807</v>
      </c>
      <c r="AB22" s="13">
        <v>2926554</v>
      </c>
      <c r="AC22" s="2">
        <v>-4.9000000000000057</v>
      </c>
      <c r="AD22">
        <v>5.7000000000000028</v>
      </c>
      <c r="AE22">
        <v>-0.70000000000000284</v>
      </c>
      <c r="AF22" s="36">
        <v>237.23736497094001</v>
      </c>
      <c r="AG22">
        <v>257.3</v>
      </c>
      <c r="AH22">
        <v>-7.4000000000000057</v>
      </c>
      <c r="AI22" s="13">
        <v>-0.79999999999999716</v>
      </c>
    </row>
    <row r="23" spans="1:35" x14ac:dyDescent="0.2">
      <c r="A23" s="1">
        <v>40969</v>
      </c>
      <c r="B23" s="15">
        <v>5.04</v>
      </c>
      <c r="C23" s="6">
        <v>0.57999999999999829</v>
      </c>
      <c r="D23">
        <v>1.117</v>
      </c>
      <c r="E23" s="68">
        <v>0.83423988488878409</v>
      </c>
      <c r="F23" s="13">
        <v>9.5999999999999943</v>
      </c>
      <c r="G23" s="19">
        <v>-0.31000000000000227</v>
      </c>
      <c r="H23" s="2">
        <v>38253</v>
      </c>
      <c r="I23">
        <v>230519</v>
      </c>
      <c r="J23">
        <v>34560</v>
      </c>
      <c r="K23">
        <v>41407</v>
      </c>
      <c r="L23">
        <v>120096</v>
      </c>
      <c r="M23">
        <v>75797</v>
      </c>
      <c r="N23" s="13">
        <v>452288</v>
      </c>
      <c r="O23" s="11">
        <v>313311</v>
      </c>
      <c r="P23" s="11">
        <v>2837448</v>
      </c>
      <c r="Q23" s="11">
        <v>652505</v>
      </c>
      <c r="R23" s="11">
        <v>1131949</v>
      </c>
      <c r="S23" s="11">
        <v>1269142</v>
      </c>
      <c r="T23" s="11">
        <v>947170</v>
      </c>
      <c r="U23" s="11">
        <v>3312979</v>
      </c>
      <c r="V23" s="2">
        <v>275058</v>
      </c>
      <c r="W23">
        <v>2606929</v>
      </c>
      <c r="X23">
        <v>617945</v>
      </c>
      <c r="Y23">
        <v>1090542</v>
      </c>
      <c r="Z23">
        <v>1149046</v>
      </c>
      <c r="AA23">
        <v>871373</v>
      </c>
      <c r="AB23" s="13">
        <v>2860691</v>
      </c>
      <c r="AC23" s="2">
        <v>7.4000000000000057</v>
      </c>
      <c r="AD23">
        <v>11.700000000000003</v>
      </c>
      <c r="AE23">
        <v>-6.7999999999999972</v>
      </c>
      <c r="AF23" s="36">
        <v>262.26169630011202</v>
      </c>
      <c r="AG23">
        <v>345.7</v>
      </c>
      <c r="AH23">
        <v>8.0999999999999943</v>
      </c>
      <c r="AI23" s="13">
        <v>6.9000000000000057</v>
      </c>
    </row>
    <row r="24" spans="1:35" x14ac:dyDescent="0.2">
      <c r="A24" s="1">
        <v>41000</v>
      </c>
      <c r="B24" s="15">
        <v>5.24</v>
      </c>
      <c r="C24" s="6">
        <v>0.31000000000000227</v>
      </c>
      <c r="D24">
        <v>1.1200000000000001</v>
      </c>
      <c r="E24" s="68">
        <v>0.83674260454345029</v>
      </c>
      <c r="F24" s="13">
        <v>-3.2000000000000028</v>
      </c>
      <c r="G24" s="19">
        <v>-2.8100000000000023</v>
      </c>
      <c r="H24" s="2">
        <v>37346</v>
      </c>
      <c r="I24">
        <v>276247</v>
      </c>
      <c r="J24">
        <v>48193</v>
      </c>
      <c r="K24">
        <v>67706</v>
      </c>
      <c r="L24">
        <v>141073</v>
      </c>
      <c r="M24">
        <v>124124</v>
      </c>
      <c r="N24" s="13">
        <v>500478</v>
      </c>
      <c r="O24" s="11">
        <v>329072</v>
      </c>
      <c r="P24" s="11">
        <v>2865632</v>
      </c>
      <c r="Q24" s="11">
        <v>643324</v>
      </c>
      <c r="R24" s="11">
        <v>1152659</v>
      </c>
      <c r="S24" s="11">
        <v>1307126</v>
      </c>
      <c r="T24" s="11">
        <v>965808</v>
      </c>
      <c r="U24" s="11">
        <v>3357509</v>
      </c>
      <c r="V24" s="2">
        <v>291726</v>
      </c>
      <c r="W24">
        <v>2589385</v>
      </c>
      <c r="X24">
        <v>595131</v>
      </c>
      <c r="Y24">
        <v>1084953</v>
      </c>
      <c r="Z24">
        <v>1166053</v>
      </c>
      <c r="AA24">
        <v>841684</v>
      </c>
      <c r="AB24" s="13">
        <v>2857031</v>
      </c>
      <c r="AC24" s="2">
        <v>-5</v>
      </c>
      <c r="AD24">
        <v>-2.5</v>
      </c>
      <c r="AE24">
        <v>-19.700000000000003</v>
      </c>
      <c r="AF24" s="36">
        <v>421.16493144134</v>
      </c>
      <c r="AG24">
        <v>383.1</v>
      </c>
      <c r="AH24">
        <v>-4.2999999999999972</v>
      </c>
      <c r="AI24" s="13">
        <v>0.40000000000000568</v>
      </c>
    </row>
    <row r="25" spans="1:35" x14ac:dyDescent="0.2">
      <c r="A25" s="1">
        <v>41030</v>
      </c>
      <c r="B25" s="15">
        <v>5.7</v>
      </c>
      <c r="C25" s="6">
        <v>0.51999999999999602</v>
      </c>
      <c r="D25">
        <v>1.1259999999999999</v>
      </c>
      <c r="E25" s="68">
        <v>0.83674260454345029</v>
      </c>
      <c r="F25" s="13">
        <v>3</v>
      </c>
      <c r="G25" s="19">
        <v>-13.960000000000008</v>
      </c>
      <c r="H25" s="2">
        <v>61341</v>
      </c>
      <c r="I25">
        <v>266914</v>
      </c>
      <c r="J25">
        <v>67707</v>
      </c>
      <c r="K25">
        <v>54178</v>
      </c>
      <c r="L25">
        <v>145215</v>
      </c>
      <c r="M25">
        <v>228110</v>
      </c>
      <c r="N25" s="13">
        <v>508028</v>
      </c>
      <c r="O25" s="11">
        <v>355737</v>
      </c>
      <c r="P25" s="11">
        <v>2893559</v>
      </c>
      <c r="Q25" s="11">
        <v>662156</v>
      </c>
      <c r="R25" s="11">
        <v>1178463</v>
      </c>
      <c r="S25" s="11">
        <v>1340948</v>
      </c>
      <c r="T25" s="11">
        <v>1049344</v>
      </c>
      <c r="U25" s="11">
        <v>3407363</v>
      </c>
      <c r="V25" s="2">
        <v>294396</v>
      </c>
      <c r="W25">
        <v>2626645</v>
      </c>
      <c r="X25">
        <v>594449</v>
      </c>
      <c r="Y25">
        <v>1124285</v>
      </c>
      <c r="Z25">
        <v>1195733</v>
      </c>
      <c r="AA25">
        <v>821234</v>
      </c>
      <c r="AB25" s="13">
        <v>2899335</v>
      </c>
      <c r="AC25" s="2">
        <v>2.2000000000000028</v>
      </c>
      <c r="AD25">
        <v>6</v>
      </c>
      <c r="AE25">
        <v>-15.099999999999994</v>
      </c>
      <c r="AF25" s="36">
        <v>586.10206403064899</v>
      </c>
      <c r="AG25">
        <v>404.9</v>
      </c>
      <c r="AH25">
        <v>1.7999999999999972</v>
      </c>
      <c r="AI25" s="13">
        <v>3</v>
      </c>
    </row>
    <row r="26" spans="1:35" x14ac:dyDescent="0.2">
      <c r="A26" s="1">
        <v>41061</v>
      </c>
      <c r="B26" s="15">
        <v>5.65</v>
      </c>
      <c r="C26" s="6">
        <v>0.89000000000000057</v>
      </c>
      <c r="D26">
        <v>1.1359999999999999</v>
      </c>
      <c r="E26" s="68">
        <v>0.83423237672981998</v>
      </c>
      <c r="F26" s="13">
        <v>2.5</v>
      </c>
      <c r="G26" s="19">
        <v>-7.519999999999996</v>
      </c>
      <c r="H26" s="2">
        <v>20780</v>
      </c>
      <c r="I26">
        <v>233406</v>
      </c>
      <c r="J26">
        <v>43776</v>
      </c>
      <c r="K26">
        <v>47234</v>
      </c>
      <c r="L26">
        <v>136006</v>
      </c>
      <c r="M26">
        <v>104169</v>
      </c>
      <c r="N26" s="13">
        <v>512330</v>
      </c>
      <c r="O26" s="11">
        <v>326045</v>
      </c>
      <c r="P26" s="11">
        <v>2894983</v>
      </c>
      <c r="Q26" s="11">
        <v>663876</v>
      </c>
      <c r="R26" s="11">
        <v>1199218</v>
      </c>
      <c r="S26" s="11">
        <v>1367701</v>
      </c>
      <c r="T26" s="11">
        <v>1054947</v>
      </c>
      <c r="U26" s="11">
        <v>3439170</v>
      </c>
      <c r="V26" s="2">
        <v>305265</v>
      </c>
      <c r="W26">
        <v>2661577</v>
      </c>
      <c r="X26">
        <v>620100</v>
      </c>
      <c r="Y26">
        <v>1151984</v>
      </c>
      <c r="Z26">
        <v>1231695</v>
      </c>
      <c r="AA26">
        <v>950778</v>
      </c>
      <c r="AB26" s="13">
        <v>2926840</v>
      </c>
      <c r="AC26" s="2">
        <v>-2.2000000000000028</v>
      </c>
      <c r="AD26">
        <v>1</v>
      </c>
      <c r="AE26">
        <v>-11.200000000000003</v>
      </c>
      <c r="AF26" s="36">
        <v>682.16084394700897</v>
      </c>
      <c r="AG26">
        <v>534</v>
      </c>
      <c r="AH26">
        <v>-4.9000000000000057</v>
      </c>
      <c r="AI26" s="13">
        <v>1.2000000000000028</v>
      </c>
    </row>
    <row r="27" spans="1:35" x14ac:dyDescent="0.2">
      <c r="A27" s="1">
        <v>41091</v>
      </c>
      <c r="B27" s="15">
        <v>5.53</v>
      </c>
      <c r="C27" s="6">
        <v>1.230000000000004</v>
      </c>
      <c r="D27">
        <v>1.1499999999999999</v>
      </c>
      <c r="E27" s="68">
        <v>0.83423237672981998</v>
      </c>
      <c r="F27" s="13">
        <v>7.9000000000000057</v>
      </c>
      <c r="G27" s="19">
        <v>13.400000000000006</v>
      </c>
      <c r="H27" s="2">
        <v>37133</v>
      </c>
      <c r="I27">
        <v>270849</v>
      </c>
      <c r="J27">
        <v>67104</v>
      </c>
      <c r="K27">
        <v>48203</v>
      </c>
      <c r="L27">
        <v>157278</v>
      </c>
      <c r="M27">
        <v>133486</v>
      </c>
      <c r="N27" s="13">
        <v>567044</v>
      </c>
      <c r="O27" s="11">
        <v>331112</v>
      </c>
      <c r="P27" s="11">
        <v>2916203</v>
      </c>
      <c r="Q27" s="11">
        <v>685203</v>
      </c>
      <c r="R27" s="11">
        <v>1220846</v>
      </c>
      <c r="S27" s="11">
        <v>1393051</v>
      </c>
      <c r="T27" s="11">
        <v>1079914</v>
      </c>
      <c r="U27" s="11">
        <v>3507158</v>
      </c>
      <c r="V27" s="2">
        <v>293979</v>
      </c>
      <c r="W27">
        <v>2645354</v>
      </c>
      <c r="X27">
        <v>618099</v>
      </c>
      <c r="Y27">
        <v>1172643</v>
      </c>
      <c r="Z27">
        <v>1235773</v>
      </c>
      <c r="AA27">
        <v>946428</v>
      </c>
      <c r="AB27" s="13">
        <v>2940114</v>
      </c>
      <c r="AC27" s="2">
        <v>3.7999999999999972</v>
      </c>
      <c r="AD27">
        <v>1.2000000000000028</v>
      </c>
      <c r="AE27">
        <v>1.0999999999999943</v>
      </c>
      <c r="AF27" s="36">
        <v>653.81607351153696</v>
      </c>
      <c r="AG27">
        <v>505.2</v>
      </c>
      <c r="AH27">
        <v>2.2999999999999972</v>
      </c>
      <c r="AI27" s="13">
        <v>1.7000000000000028</v>
      </c>
    </row>
    <row r="28" spans="1:35" x14ac:dyDescent="0.2">
      <c r="A28" s="1">
        <v>41122</v>
      </c>
      <c r="B28" s="15">
        <v>5.25</v>
      </c>
      <c r="C28" s="6">
        <v>9.9999999999994316E-2</v>
      </c>
      <c r="D28">
        <v>1.151</v>
      </c>
      <c r="E28" s="68">
        <v>0.83423237672981998</v>
      </c>
      <c r="F28" s="13">
        <v>0</v>
      </c>
      <c r="G28" s="19">
        <v>7.3100000000000023</v>
      </c>
      <c r="H28" s="2">
        <v>27580</v>
      </c>
      <c r="I28">
        <v>290454</v>
      </c>
      <c r="J28">
        <v>58758</v>
      </c>
      <c r="K28">
        <v>51542</v>
      </c>
      <c r="L28">
        <v>154507</v>
      </c>
      <c r="M28">
        <v>141760</v>
      </c>
      <c r="N28" s="13">
        <v>560596</v>
      </c>
      <c r="O28" s="11">
        <v>341500</v>
      </c>
      <c r="P28" s="11">
        <v>2987297</v>
      </c>
      <c r="Q28" s="11">
        <v>702367</v>
      </c>
      <c r="R28" s="11">
        <v>1238763</v>
      </c>
      <c r="S28" s="11">
        <v>1429333</v>
      </c>
      <c r="T28" s="11">
        <v>1118672</v>
      </c>
      <c r="U28" s="11">
        <v>3573712</v>
      </c>
      <c r="V28" s="2">
        <v>313920</v>
      </c>
      <c r="W28">
        <v>2696843</v>
      </c>
      <c r="X28">
        <v>643609</v>
      </c>
      <c r="Y28">
        <v>1187221</v>
      </c>
      <c r="Z28">
        <v>1274826</v>
      </c>
      <c r="AA28">
        <v>976912</v>
      </c>
      <c r="AB28" s="13">
        <v>3013116</v>
      </c>
      <c r="AC28" s="2">
        <v>0</v>
      </c>
      <c r="AD28">
        <v>-0.5</v>
      </c>
      <c r="AE28">
        <v>1.5</v>
      </c>
      <c r="AF28" s="36">
        <v>991.35003008528599</v>
      </c>
      <c r="AG28">
        <v>537.5</v>
      </c>
      <c r="AH28">
        <v>0.5</v>
      </c>
      <c r="AI28" s="13">
        <v>2.7000000000000028</v>
      </c>
    </row>
    <row r="29" spans="1:35" x14ac:dyDescent="0.2">
      <c r="A29" s="1">
        <v>41153</v>
      </c>
      <c r="B29" s="15">
        <v>5.46</v>
      </c>
      <c r="C29" s="6">
        <v>0.54999999999999716</v>
      </c>
      <c r="D29">
        <v>1.157</v>
      </c>
      <c r="E29" s="68">
        <v>0.83923777099019892</v>
      </c>
      <c r="F29" s="13">
        <v>3.2000000000000028</v>
      </c>
      <c r="G29" s="19">
        <v>-3.3599999999999994</v>
      </c>
      <c r="H29" s="2">
        <v>129230</v>
      </c>
      <c r="I29">
        <v>288138</v>
      </c>
      <c r="J29">
        <v>56526</v>
      </c>
      <c r="K29">
        <v>54438</v>
      </c>
      <c r="L29">
        <v>156118</v>
      </c>
      <c r="M29">
        <v>107678</v>
      </c>
      <c r="N29" s="13">
        <v>600157</v>
      </c>
      <c r="O29" s="11">
        <v>411206</v>
      </c>
      <c r="P29" s="11">
        <v>3039075</v>
      </c>
      <c r="Q29" s="11">
        <v>709572</v>
      </c>
      <c r="R29" s="11">
        <v>1262715</v>
      </c>
      <c r="S29" s="11">
        <v>1454550</v>
      </c>
      <c r="T29" s="11">
        <v>1121292</v>
      </c>
      <c r="U29" s="11">
        <v>3648722</v>
      </c>
      <c r="V29" s="2">
        <v>281976</v>
      </c>
      <c r="W29">
        <v>2750937</v>
      </c>
      <c r="X29">
        <v>653046</v>
      </c>
      <c r="Y29">
        <v>1208277</v>
      </c>
      <c r="Z29">
        <v>1298432</v>
      </c>
      <c r="AA29">
        <v>1013614</v>
      </c>
      <c r="AB29" s="13">
        <v>3048565</v>
      </c>
      <c r="AC29" s="2">
        <v>-1.5</v>
      </c>
      <c r="AD29">
        <v>-1.2000000000000028</v>
      </c>
      <c r="AE29">
        <v>3.4000000000000057</v>
      </c>
      <c r="AF29" s="36">
        <v>1746.61660259831</v>
      </c>
      <c r="AG29">
        <v>563.79999999999995</v>
      </c>
      <c r="AH29">
        <v>0.5</v>
      </c>
      <c r="AI29" s="13">
        <v>-0.40000000000000568</v>
      </c>
    </row>
    <row r="30" spans="1:35" x14ac:dyDescent="0.2">
      <c r="A30" s="1">
        <v>41183</v>
      </c>
      <c r="B30" s="15">
        <v>6.02</v>
      </c>
      <c r="C30" s="6">
        <v>0.45999999999999375</v>
      </c>
      <c r="D30">
        <v>1.163</v>
      </c>
      <c r="E30" s="68">
        <v>0.84427319761614006</v>
      </c>
      <c r="F30" s="13">
        <v>2.7000000000000028</v>
      </c>
      <c r="G30" s="19">
        <v>-0.37000000000000455</v>
      </c>
      <c r="H30" s="2">
        <v>70304</v>
      </c>
      <c r="I30">
        <v>340871</v>
      </c>
      <c r="J30">
        <v>61397</v>
      </c>
      <c r="K30">
        <v>51151</v>
      </c>
      <c r="L30">
        <v>165391</v>
      </c>
      <c r="M30">
        <v>128365</v>
      </c>
      <c r="N30" s="13">
        <v>614932</v>
      </c>
      <c r="O30" s="11">
        <v>426199</v>
      </c>
      <c r="P30" s="11">
        <v>3099424</v>
      </c>
      <c r="Q30" s="11">
        <v>728191</v>
      </c>
      <c r="R30" s="11">
        <v>1278666</v>
      </c>
      <c r="S30" s="11">
        <v>1498755</v>
      </c>
      <c r="T30" s="11">
        <v>1139888</v>
      </c>
      <c r="U30" s="11">
        <v>3683379</v>
      </c>
      <c r="V30" s="2">
        <v>355895</v>
      </c>
      <c r="W30">
        <v>2758553</v>
      </c>
      <c r="X30">
        <v>666794</v>
      </c>
      <c r="Y30">
        <v>1227515</v>
      </c>
      <c r="Z30">
        <v>1333364</v>
      </c>
      <c r="AA30">
        <v>1011523</v>
      </c>
      <c r="AB30" s="13">
        <v>3068447</v>
      </c>
      <c r="AC30" s="2">
        <v>3.0999999999999943</v>
      </c>
      <c r="AD30">
        <v>1.4000000000000057</v>
      </c>
      <c r="AE30">
        <v>25.299999999999997</v>
      </c>
      <c r="AF30" s="36">
        <v>1290.5694464206799</v>
      </c>
      <c r="AG30">
        <v>593.79999999999995</v>
      </c>
      <c r="AH30">
        <v>2.4000000000000057</v>
      </c>
      <c r="AI30" s="13">
        <v>2.4000000000000057</v>
      </c>
    </row>
    <row r="31" spans="1:35" x14ac:dyDescent="0.2">
      <c r="A31" s="1">
        <v>41214</v>
      </c>
      <c r="B31" s="15">
        <v>6.07</v>
      </c>
      <c r="C31" s="6">
        <v>0.34000000000000341</v>
      </c>
      <c r="D31">
        <v>1.167</v>
      </c>
      <c r="E31" s="68">
        <v>0.84511747081375599</v>
      </c>
      <c r="F31" s="13">
        <v>-4.5999999999999943</v>
      </c>
      <c r="G31" s="19">
        <v>0.76999999999999602</v>
      </c>
      <c r="H31" s="2">
        <v>26269</v>
      </c>
      <c r="I31">
        <v>303791</v>
      </c>
      <c r="J31">
        <v>63595</v>
      </c>
      <c r="K31">
        <v>45439</v>
      </c>
      <c r="L31">
        <v>175867</v>
      </c>
      <c r="M31">
        <v>147987</v>
      </c>
      <c r="N31" s="13">
        <v>601205</v>
      </c>
      <c r="O31" s="11">
        <v>435181</v>
      </c>
      <c r="P31" s="11">
        <v>3118153</v>
      </c>
      <c r="Q31" s="11">
        <v>735274</v>
      </c>
      <c r="R31" s="11">
        <v>1291501</v>
      </c>
      <c r="S31" s="11">
        <v>1527887</v>
      </c>
      <c r="T31" s="11">
        <v>1151081</v>
      </c>
      <c r="U31" s="11">
        <v>3730636</v>
      </c>
      <c r="V31" s="2">
        <v>408912</v>
      </c>
      <c r="W31">
        <v>2814362</v>
      </c>
      <c r="X31">
        <v>671679</v>
      </c>
      <c r="Y31">
        <v>1246062</v>
      </c>
      <c r="Z31">
        <v>1352020</v>
      </c>
      <c r="AA31">
        <v>1003094</v>
      </c>
      <c r="AB31" s="13">
        <v>3129431</v>
      </c>
      <c r="AC31" s="2">
        <v>-2.2000000000000028</v>
      </c>
      <c r="AD31">
        <v>-0.29999999999999716</v>
      </c>
      <c r="AE31">
        <v>13.200000000000003</v>
      </c>
      <c r="AF31" s="36">
        <v>979.90899260894503</v>
      </c>
      <c r="AG31">
        <v>553.79999999999995</v>
      </c>
      <c r="AH31">
        <v>0</v>
      </c>
      <c r="AI31" s="13">
        <v>-0.59999999999999432</v>
      </c>
    </row>
    <row r="32" spans="1:35" x14ac:dyDescent="0.2">
      <c r="A32" s="1">
        <v>41244</v>
      </c>
      <c r="B32" s="15">
        <v>6.19</v>
      </c>
      <c r="C32" s="6">
        <v>0.54000000000000625</v>
      </c>
      <c r="D32">
        <v>1.173</v>
      </c>
      <c r="E32" s="68">
        <v>0.84258211840131481</v>
      </c>
      <c r="F32" s="13">
        <v>7.2000000000000028</v>
      </c>
      <c r="G32" s="19">
        <v>-0.62999999999999545</v>
      </c>
      <c r="H32" s="2">
        <v>19283</v>
      </c>
      <c r="I32">
        <v>277657</v>
      </c>
      <c r="J32">
        <v>53926</v>
      </c>
      <c r="K32">
        <v>44424</v>
      </c>
      <c r="L32">
        <v>181077</v>
      </c>
      <c r="M32">
        <v>145530</v>
      </c>
      <c r="N32" s="13">
        <v>588895</v>
      </c>
      <c r="O32" s="11">
        <v>439147</v>
      </c>
      <c r="P32" s="11">
        <v>3137117</v>
      </c>
      <c r="Q32" s="11">
        <v>737095</v>
      </c>
      <c r="R32" s="11">
        <v>1296455</v>
      </c>
      <c r="S32" s="11">
        <v>1555768</v>
      </c>
      <c r="T32" s="11">
        <v>1161277</v>
      </c>
      <c r="U32" s="11">
        <v>3780051</v>
      </c>
      <c r="V32" s="2">
        <v>419864</v>
      </c>
      <c r="W32">
        <v>2859460</v>
      </c>
      <c r="X32">
        <v>683169</v>
      </c>
      <c r="Y32">
        <v>1252031</v>
      </c>
      <c r="Z32">
        <v>1374691</v>
      </c>
      <c r="AA32">
        <v>1015747</v>
      </c>
      <c r="AB32" s="13">
        <v>3191156</v>
      </c>
      <c r="AC32" s="2">
        <v>2.0999999999999943</v>
      </c>
      <c r="AD32">
        <v>0.20000000000000284</v>
      </c>
      <c r="AE32">
        <v>18.400000000000006</v>
      </c>
      <c r="AF32" s="36">
        <v>383.921495250249</v>
      </c>
      <c r="AG32">
        <v>793.9</v>
      </c>
      <c r="AH32">
        <v>4.0999999999999943</v>
      </c>
      <c r="AI32" s="13">
        <v>20.799999999999997</v>
      </c>
    </row>
    <row r="33" spans="1:35" x14ac:dyDescent="0.2">
      <c r="A33" s="1">
        <v>41275</v>
      </c>
      <c r="B33" s="15">
        <v>5.37</v>
      </c>
      <c r="C33" s="6">
        <v>0.96999999999999886</v>
      </c>
      <c r="D33">
        <v>1.1840000000000002</v>
      </c>
      <c r="E33" s="68">
        <v>0.84258211840131481</v>
      </c>
      <c r="F33" s="13">
        <v>-24.299999999999997</v>
      </c>
      <c r="G33" s="19">
        <v>5.6800000000000068</v>
      </c>
      <c r="H33" s="2">
        <v>70997</v>
      </c>
      <c r="I33">
        <v>352680</v>
      </c>
      <c r="J33">
        <v>98808</v>
      </c>
      <c r="K33">
        <v>78993</v>
      </c>
      <c r="L33">
        <v>210986</v>
      </c>
      <c r="M33">
        <v>291717</v>
      </c>
      <c r="N33" s="13">
        <v>733111</v>
      </c>
      <c r="O33" s="11">
        <v>470864</v>
      </c>
      <c r="P33" s="11">
        <v>3150767</v>
      </c>
      <c r="Q33" s="11">
        <v>740120</v>
      </c>
      <c r="R33" s="11">
        <v>1315719</v>
      </c>
      <c r="S33" s="11">
        <v>1481420</v>
      </c>
      <c r="T33" s="11">
        <v>1267200</v>
      </c>
      <c r="U33" s="11">
        <v>3765287</v>
      </c>
      <c r="V33" s="2">
        <v>399867</v>
      </c>
      <c r="W33">
        <v>2798087</v>
      </c>
      <c r="X33">
        <v>641312</v>
      </c>
      <c r="Y33">
        <v>1236726</v>
      </c>
      <c r="Z33">
        <v>1270434</v>
      </c>
      <c r="AA33">
        <v>975483</v>
      </c>
      <c r="AB33" s="13">
        <v>3032176</v>
      </c>
      <c r="AC33" s="2">
        <v>-3.5999999999999943</v>
      </c>
      <c r="AD33">
        <v>-19.099999999999994</v>
      </c>
      <c r="AE33">
        <v>-0.70000000000000284</v>
      </c>
      <c r="AF33" s="36">
        <v>245.175838062248</v>
      </c>
      <c r="AG33">
        <v>269.7</v>
      </c>
      <c r="AH33">
        <v>-4</v>
      </c>
      <c r="AI33" s="13">
        <v>-26.299999999999997</v>
      </c>
    </row>
    <row r="34" spans="1:35" x14ac:dyDescent="0.2">
      <c r="A34" s="1">
        <v>41306</v>
      </c>
      <c r="B34" s="15">
        <v>5.61</v>
      </c>
      <c r="C34" s="6">
        <v>0.56000000000000227</v>
      </c>
      <c r="D34">
        <v>1.1909999999999998</v>
      </c>
      <c r="E34" s="68">
        <v>0.84258211840131481</v>
      </c>
      <c r="F34" s="13">
        <v>-1.4000000000000057</v>
      </c>
      <c r="G34" s="19">
        <v>-5.6299999999999955</v>
      </c>
      <c r="H34" s="2">
        <v>26383</v>
      </c>
      <c r="I34">
        <v>234274</v>
      </c>
      <c r="J34">
        <v>76903</v>
      </c>
      <c r="K34">
        <v>25121</v>
      </c>
      <c r="L34">
        <v>107000</v>
      </c>
      <c r="M34">
        <v>73142</v>
      </c>
      <c r="N34" s="13">
        <v>525004</v>
      </c>
      <c r="O34" s="11">
        <v>471993</v>
      </c>
      <c r="P34" s="11">
        <v>3176326</v>
      </c>
      <c r="Q34" s="11">
        <v>732309</v>
      </c>
      <c r="R34" s="11">
        <v>1318731</v>
      </c>
      <c r="S34" s="11">
        <v>1401823</v>
      </c>
      <c r="T34" s="11">
        <v>1248234</v>
      </c>
      <c r="U34" s="11">
        <v>3896065</v>
      </c>
      <c r="V34" s="2">
        <v>445610</v>
      </c>
      <c r="W34">
        <v>2942052</v>
      </c>
      <c r="X34">
        <v>655406</v>
      </c>
      <c r="Y34">
        <v>1293610</v>
      </c>
      <c r="Z34">
        <v>1294823</v>
      </c>
      <c r="AA34">
        <v>1175092</v>
      </c>
      <c r="AB34" s="13">
        <v>3371061</v>
      </c>
      <c r="AC34" s="2">
        <v>-6.7000000000000028</v>
      </c>
      <c r="AD34">
        <v>5.7999999999999972</v>
      </c>
      <c r="AE34">
        <v>-10</v>
      </c>
      <c r="AF34" s="36">
        <v>240.795925445504</v>
      </c>
      <c r="AG34">
        <v>284.10000000000002</v>
      </c>
      <c r="AH34">
        <v>-8.2999999999999972</v>
      </c>
      <c r="AI34" s="13">
        <v>-1.7000000000000028</v>
      </c>
    </row>
    <row r="35" spans="1:35" x14ac:dyDescent="0.2">
      <c r="A35" s="1">
        <v>41334</v>
      </c>
      <c r="B35" s="15">
        <v>5.96</v>
      </c>
      <c r="C35" s="6">
        <v>0.34000000000000341</v>
      </c>
      <c r="D35">
        <v>1.1950000000000001</v>
      </c>
      <c r="E35" s="68">
        <v>0.84848019323012391</v>
      </c>
      <c r="F35" s="13">
        <v>13.700000000000003</v>
      </c>
      <c r="G35" s="19">
        <v>-1.5999999999999943</v>
      </c>
      <c r="H35" s="2">
        <v>50731</v>
      </c>
      <c r="I35">
        <v>332537</v>
      </c>
      <c r="J35">
        <v>52684</v>
      </c>
      <c r="K35">
        <v>47646</v>
      </c>
      <c r="L35">
        <v>142032</v>
      </c>
      <c r="M35">
        <v>59495</v>
      </c>
      <c r="N35" s="13">
        <v>652804</v>
      </c>
      <c r="O35" s="11">
        <v>495201</v>
      </c>
      <c r="P35" s="11">
        <v>3137553</v>
      </c>
      <c r="Q35" s="11">
        <v>741871</v>
      </c>
      <c r="R35" s="11">
        <v>1330178</v>
      </c>
      <c r="S35" s="11">
        <v>1426972</v>
      </c>
      <c r="T35" s="11">
        <v>1244374</v>
      </c>
      <c r="U35" s="11">
        <v>3937721</v>
      </c>
      <c r="V35" s="2">
        <v>444470</v>
      </c>
      <c r="W35">
        <v>2805016</v>
      </c>
      <c r="X35">
        <v>689187</v>
      </c>
      <c r="Y35">
        <v>1282532</v>
      </c>
      <c r="Z35">
        <v>1284940</v>
      </c>
      <c r="AA35">
        <v>1184879</v>
      </c>
      <c r="AB35" s="13">
        <v>3284917</v>
      </c>
      <c r="AC35" s="2">
        <v>10.700000000000003</v>
      </c>
      <c r="AD35">
        <v>14.799999999999997</v>
      </c>
      <c r="AE35">
        <v>4</v>
      </c>
      <c r="AF35" s="36">
        <v>265.40883665571403</v>
      </c>
      <c r="AG35">
        <v>385.8</v>
      </c>
      <c r="AH35">
        <v>9.5</v>
      </c>
      <c r="AI35" s="13">
        <v>8.2999999999999972</v>
      </c>
    </row>
    <row r="36" spans="1:35" x14ac:dyDescent="0.2">
      <c r="A36" s="1">
        <v>41365</v>
      </c>
      <c r="B36" s="15">
        <v>6.11</v>
      </c>
      <c r="C36" s="6">
        <v>0.51000000000000512</v>
      </c>
      <c r="D36">
        <v>1.2009999999999998</v>
      </c>
      <c r="E36" s="68">
        <v>0.84678323284366375</v>
      </c>
      <c r="F36" s="13">
        <v>-3</v>
      </c>
      <c r="G36" s="19">
        <v>-5.7399999999999949</v>
      </c>
      <c r="H36" s="2">
        <v>48070</v>
      </c>
      <c r="I36">
        <v>346758</v>
      </c>
      <c r="J36">
        <v>55383</v>
      </c>
      <c r="K36">
        <v>67052</v>
      </c>
      <c r="L36">
        <v>175932</v>
      </c>
      <c r="M36">
        <v>81648</v>
      </c>
      <c r="N36" s="13">
        <v>725485</v>
      </c>
      <c r="O36" s="11">
        <v>502581</v>
      </c>
      <c r="P36" s="11">
        <v>3153130</v>
      </c>
      <c r="Q36" s="11">
        <v>724159</v>
      </c>
      <c r="R36" s="11">
        <v>1355709</v>
      </c>
      <c r="S36" s="11">
        <v>1444596</v>
      </c>
      <c r="T36" s="11">
        <v>1137964</v>
      </c>
      <c r="U36" s="11">
        <v>3977720</v>
      </c>
      <c r="V36" s="2">
        <v>454511</v>
      </c>
      <c r="W36">
        <v>2806372</v>
      </c>
      <c r="X36">
        <v>668776</v>
      </c>
      <c r="Y36">
        <v>1288657</v>
      </c>
      <c r="Z36">
        <v>1268664</v>
      </c>
      <c r="AA36">
        <v>1056316</v>
      </c>
      <c r="AB36" s="13">
        <v>3252235</v>
      </c>
      <c r="AC36" s="2">
        <v>-2.4000000000000057</v>
      </c>
      <c r="AD36">
        <v>-4.2999999999999972</v>
      </c>
      <c r="AE36">
        <v>-18.599999999999994</v>
      </c>
      <c r="AF36" s="36">
        <v>424.534250892871</v>
      </c>
      <c r="AG36">
        <v>399.7</v>
      </c>
      <c r="AH36">
        <v>-2.7999999999999972</v>
      </c>
      <c r="AI36" s="13">
        <v>-0.20000000000000284</v>
      </c>
    </row>
    <row r="37" spans="1:35" x14ac:dyDescent="0.2">
      <c r="A37" s="1">
        <v>41395</v>
      </c>
      <c r="B37" s="15">
        <v>6.3</v>
      </c>
      <c r="C37" s="6">
        <v>0.65999999999999659</v>
      </c>
      <c r="D37">
        <v>1.2090000000000001</v>
      </c>
      <c r="E37" s="68">
        <v>0.84339609991228914</v>
      </c>
      <c r="F37" s="13">
        <v>0.70000000000000284</v>
      </c>
      <c r="G37" s="19">
        <v>-1.3900000000000006</v>
      </c>
      <c r="H37" s="2">
        <v>32489</v>
      </c>
      <c r="I37">
        <v>400792</v>
      </c>
      <c r="J37">
        <v>63084</v>
      </c>
      <c r="K37">
        <v>67535</v>
      </c>
      <c r="L37">
        <v>211907</v>
      </c>
      <c r="M37">
        <v>99126</v>
      </c>
      <c r="N37" s="13">
        <v>798847</v>
      </c>
      <c r="O37" s="11">
        <v>489531</v>
      </c>
      <c r="P37" s="11">
        <v>3161986</v>
      </c>
      <c r="Q37" s="11">
        <v>713719</v>
      </c>
      <c r="R37" s="11">
        <v>1381846</v>
      </c>
      <c r="S37" s="11">
        <v>1503952</v>
      </c>
      <c r="T37" s="11">
        <v>1149193</v>
      </c>
      <c r="U37" s="11">
        <v>4025104</v>
      </c>
      <c r="V37" s="2">
        <v>457042</v>
      </c>
      <c r="W37">
        <v>2761194</v>
      </c>
      <c r="X37">
        <v>650635</v>
      </c>
      <c r="Y37">
        <v>1314311</v>
      </c>
      <c r="Z37">
        <v>1292045</v>
      </c>
      <c r="AA37">
        <v>1050067</v>
      </c>
      <c r="AB37" s="13">
        <v>3226257</v>
      </c>
      <c r="AC37" s="2">
        <v>3.2000000000000028</v>
      </c>
      <c r="AD37">
        <v>-0.20000000000000284</v>
      </c>
      <c r="AE37">
        <v>-16.400000000000006</v>
      </c>
      <c r="AF37" s="36">
        <v>589.61867641483298</v>
      </c>
      <c r="AG37">
        <v>449</v>
      </c>
      <c r="AH37">
        <v>1.9000000000000057</v>
      </c>
      <c r="AI37" s="13">
        <v>2.0999999999999943</v>
      </c>
    </row>
    <row r="38" spans="1:35" x14ac:dyDescent="0.2">
      <c r="A38" s="1">
        <v>41426</v>
      </c>
      <c r="B38" s="15">
        <v>6.24</v>
      </c>
      <c r="C38" s="6">
        <v>0.42000000000000171</v>
      </c>
      <c r="D38">
        <v>1.214</v>
      </c>
      <c r="E38" s="68">
        <v>0.84423949601220127</v>
      </c>
      <c r="F38" s="13">
        <v>2.4000000000000057</v>
      </c>
      <c r="G38" s="19">
        <v>2.3199999999999932</v>
      </c>
      <c r="H38" s="2">
        <v>39784</v>
      </c>
      <c r="I38">
        <v>305991</v>
      </c>
      <c r="J38">
        <v>62641</v>
      </c>
      <c r="K38">
        <v>47587</v>
      </c>
      <c r="L38">
        <v>167626</v>
      </c>
      <c r="M38">
        <v>61219</v>
      </c>
      <c r="N38" s="13">
        <v>639092</v>
      </c>
      <c r="O38" s="11">
        <v>506337</v>
      </c>
      <c r="P38" s="11">
        <v>3167433</v>
      </c>
      <c r="Q38" s="11">
        <v>725281</v>
      </c>
      <c r="R38" s="11">
        <v>1395323</v>
      </c>
      <c r="S38" s="11">
        <v>1538737</v>
      </c>
      <c r="T38" s="11">
        <v>1140340</v>
      </c>
      <c r="U38" s="11">
        <v>4042050</v>
      </c>
      <c r="V38" s="2">
        <v>466553</v>
      </c>
      <c r="W38">
        <v>2861442</v>
      </c>
      <c r="X38">
        <v>662640</v>
      </c>
      <c r="Y38">
        <v>1347736</v>
      </c>
      <c r="Z38">
        <v>1371111</v>
      </c>
      <c r="AA38">
        <v>1079121</v>
      </c>
      <c r="AB38" s="13">
        <v>3402958</v>
      </c>
      <c r="AC38" s="2">
        <v>-2</v>
      </c>
      <c r="AD38">
        <v>4.4000000000000057</v>
      </c>
      <c r="AE38">
        <v>-10.700000000000003</v>
      </c>
      <c r="AF38" s="36">
        <v>690.346774074373</v>
      </c>
      <c r="AG38">
        <v>546.6</v>
      </c>
      <c r="AH38">
        <v>-5.9000000000000057</v>
      </c>
      <c r="AI38" s="13">
        <v>1.9000000000000057</v>
      </c>
    </row>
    <row r="39" spans="1:35" x14ac:dyDescent="0.2">
      <c r="A39" s="1">
        <v>41456</v>
      </c>
      <c r="B39" s="15">
        <v>6</v>
      </c>
      <c r="C39" s="6">
        <v>0.81999999999999318</v>
      </c>
      <c r="D39">
        <v>1.224</v>
      </c>
      <c r="E39" s="68">
        <v>0.84846069349226227</v>
      </c>
      <c r="F39" s="13">
        <v>8.5</v>
      </c>
      <c r="G39" s="19">
        <v>6.0999999999999943</v>
      </c>
      <c r="H39" s="2">
        <v>21746</v>
      </c>
      <c r="I39">
        <v>354357</v>
      </c>
      <c r="J39">
        <v>93105</v>
      </c>
      <c r="K39">
        <v>57516</v>
      </c>
      <c r="L39">
        <v>209971</v>
      </c>
      <c r="M39">
        <v>61541</v>
      </c>
      <c r="N39" s="13">
        <v>752694</v>
      </c>
      <c r="O39" s="11">
        <v>500158</v>
      </c>
      <c r="P39" s="11">
        <v>3152811</v>
      </c>
      <c r="Q39" s="11">
        <v>740998</v>
      </c>
      <c r="R39" s="11">
        <v>1394417</v>
      </c>
      <c r="S39" s="11">
        <v>1568483</v>
      </c>
      <c r="T39" s="11">
        <v>1110176</v>
      </c>
      <c r="U39" s="11">
        <v>4107369</v>
      </c>
      <c r="V39" s="2">
        <v>478412</v>
      </c>
      <c r="W39">
        <v>2798454</v>
      </c>
      <c r="X39">
        <v>647893</v>
      </c>
      <c r="Y39">
        <v>1336901</v>
      </c>
      <c r="Z39">
        <v>1358512</v>
      </c>
      <c r="AA39">
        <v>1048635</v>
      </c>
      <c r="AB39" s="13">
        <v>3354675</v>
      </c>
      <c r="AC39" s="2">
        <v>2.2000000000000028</v>
      </c>
      <c r="AD39">
        <v>0.79999999999999716</v>
      </c>
      <c r="AE39">
        <v>-0.40000000000000568</v>
      </c>
      <c r="AF39" s="36">
        <v>689.12214148116004</v>
      </c>
      <c r="AG39">
        <v>562.20000000000005</v>
      </c>
      <c r="AH39">
        <v>2.7999999999999972</v>
      </c>
      <c r="AI39" s="13">
        <v>2.9000000000000057</v>
      </c>
    </row>
    <row r="40" spans="1:35" x14ac:dyDescent="0.2">
      <c r="A40" s="1">
        <v>41487</v>
      </c>
      <c r="B40" s="15">
        <v>6.01</v>
      </c>
      <c r="C40" s="6">
        <v>0.14000000000000057</v>
      </c>
      <c r="D40">
        <v>1.226</v>
      </c>
      <c r="E40" s="68">
        <v>0.85015761487924679</v>
      </c>
      <c r="F40" s="13">
        <v>0.20000000000000284</v>
      </c>
      <c r="G40" s="19">
        <v>6.6599999999999966</v>
      </c>
      <c r="H40" s="2">
        <v>22481</v>
      </c>
      <c r="I40">
        <v>480411</v>
      </c>
      <c r="J40">
        <v>94027</v>
      </c>
      <c r="K40">
        <v>49919</v>
      </c>
      <c r="L40">
        <v>228092</v>
      </c>
      <c r="M40">
        <v>87563</v>
      </c>
      <c r="N40" s="13">
        <v>791843</v>
      </c>
      <c r="O40" s="11">
        <v>499437</v>
      </c>
      <c r="P40" s="11">
        <v>3269938</v>
      </c>
      <c r="Q40" s="11">
        <v>764133</v>
      </c>
      <c r="R40" s="11">
        <v>1410017</v>
      </c>
      <c r="S40" s="11">
        <v>1628102</v>
      </c>
      <c r="T40" s="11">
        <v>1096395</v>
      </c>
      <c r="U40" s="11">
        <v>4176481</v>
      </c>
      <c r="V40" s="2">
        <v>476956</v>
      </c>
      <c r="W40">
        <v>2789527</v>
      </c>
      <c r="X40">
        <v>670106</v>
      </c>
      <c r="Y40">
        <v>1360098</v>
      </c>
      <c r="Z40">
        <v>1400010</v>
      </c>
      <c r="AA40">
        <v>1008832</v>
      </c>
      <c r="AB40" s="13">
        <v>3384638</v>
      </c>
      <c r="AC40" s="2">
        <v>1.0999999999999943</v>
      </c>
      <c r="AD40">
        <v>0.20000000000000284</v>
      </c>
      <c r="AE40">
        <v>1.0999999999999943</v>
      </c>
      <c r="AF40" s="36">
        <v>1023.07323104802</v>
      </c>
      <c r="AG40">
        <v>555.6</v>
      </c>
      <c r="AH40">
        <v>1.2999999999999972</v>
      </c>
      <c r="AI40" s="13">
        <v>2.4000000000000057</v>
      </c>
    </row>
    <row r="41" spans="1:35" x14ac:dyDescent="0.2">
      <c r="A41" s="1">
        <v>41518</v>
      </c>
      <c r="B41" s="15">
        <v>6.18</v>
      </c>
      <c r="C41" s="6">
        <v>0.20999999999999375</v>
      </c>
      <c r="D41">
        <v>1.228</v>
      </c>
      <c r="E41" s="68">
        <v>0.85100777249412585</v>
      </c>
      <c r="F41" s="13">
        <v>3.0999999999999943</v>
      </c>
      <c r="G41" s="19">
        <v>-7.5799999999999983</v>
      </c>
      <c r="H41" s="2">
        <v>22334</v>
      </c>
      <c r="I41">
        <v>378748</v>
      </c>
      <c r="J41">
        <v>88185</v>
      </c>
      <c r="K41">
        <v>57586</v>
      </c>
      <c r="L41">
        <v>209547</v>
      </c>
      <c r="M41">
        <v>110430</v>
      </c>
      <c r="N41" s="13">
        <v>785717</v>
      </c>
      <c r="O41" s="11">
        <v>490233</v>
      </c>
      <c r="P41" s="11">
        <v>3270883</v>
      </c>
      <c r="Q41" s="11">
        <v>777871</v>
      </c>
      <c r="R41" s="11">
        <v>1425227</v>
      </c>
      <c r="S41" s="11">
        <v>1664910</v>
      </c>
      <c r="T41" s="11">
        <v>1119454</v>
      </c>
      <c r="U41" s="11">
        <v>4250754</v>
      </c>
      <c r="V41" s="2">
        <v>467899</v>
      </c>
      <c r="W41">
        <v>2892135</v>
      </c>
      <c r="X41">
        <v>689686</v>
      </c>
      <c r="Y41">
        <v>1367641</v>
      </c>
      <c r="Z41">
        <v>1455363</v>
      </c>
      <c r="AA41">
        <v>1009024</v>
      </c>
      <c r="AB41" s="13">
        <v>3465037</v>
      </c>
      <c r="AC41" s="2">
        <v>-2.0999999999999943</v>
      </c>
      <c r="AD41">
        <v>-1</v>
      </c>
      <c r="AE41">
        <v>7.9000000000000057</v>
      </c>
      <c r="AF41" s="36">
        <v>1776.3090848424799</v>
      </c>
      <c r="AG41">
        <v>601.4</v>
      </c>
      <c r="AH41">
        <v>1.7999999999999972</v>
      </c>
      <c r="AI41" s="13">
        <v>-1.4000000000000057</v>
      </c>
    </row>
    <row r="42" spans="1:35" x14ac:dyDescent="0.2">
      <c r="A42" s="1">
        <v>41548</v>
      </c>
      <c r="B42" s="15">
        <v>5.98</v>
      </c>
      <c r="C42" s="6">
        <v>0.56999999999999318</v>
      </c>
      <c r="D42">
        <v>1.2350000000000001</v>
      </c>
      <c r="E42" s="68">
        <v>0.85270978803911424</v>
      </c>
      <c r="F42" s="13">
        <v>4.2000000000000028</v>
      </c>
      <c r="G42" s="19">
        <v>-0.48999999999999488</v>
      </c>
      <c r="H42" s="2">
        <v>29706</v>
      </c>
      <c r="I42">
        <v>403594</v>
      </c>
      <c r="J42">
        <v>139454</v>
      </c>
      <c r="K42">
        <v>53341</v>
      </c>
      <c r="L42">
        <v>204684</v>
      </c>
      <c r="M42">
        <v>155081</v>
      </c>
      <c r="N42" s="13">
        <v>823655</v>
      </c>
      <c r="O42" s="11">
        <v>497547</v>
      </c>
      <c r="P42" s="11">
        <v>3308379</v>
      </c>
      <c r="Q42" s="11">
        <v>829994</v>
      </c>
      <c r="R42" s="11">
        <v>1436358</v>
      </c>
      <c r="S42" s="11">
        <v>1702708</v>
      </c>
      <c r="T42" s="11">
        <v>1103423</v>
      </c>
      <c r="U42" s="11">
        <v>4298657</v>
      </c>
      <c r="V42" s="2">
        <v>467841</v>
      </c>
      <c r="W42">
        <v>2904785</v>
      </c>
      <c r="X42">
        <v>690540</v>
      </c>
      <c r="Y42">
        <v>1383017</v>
      </c>
      <c r="Z42">
        <v>1498024</v>
      </c>
      <c r="AA42">
        <v>948342</v>
      </c>
      <c r="AB42" s="13">
        <v>3475002</v>
      </c>
      <c r="AC42" s="2">
        <v>2.7999999999999972</v>
      </c>
      <c r="AD42">
        <v>0.79999999999999716</v>
      </c>
      <c r="AE42">
        <v>24.599999999999994</v>
      </c>
      <c r="AF42" s="36">
        <v>1573.2041551868101</v>
      </c>
      <c r="AG42">
        <v>591.9</v>
      </c>
      <c r="AH42">
        <v>7</v>
      </c>
      <c r="AI42" s="13">
        <v>2.5999999999999943</v>
      </c>
    </row>
    <row r="43" spans="1:35" x14ac:dyDescent="0.2">
      <c r="A43" s="1">
        <v>41579</v>
      </c>
      <c r="B43" s="15">
        <v>6.11</v>
      </c>
      <c r="C43" s="6">
        <v>0.56000000000000227</v>
      </c>
      <c r="D43">
        <v>1.242</v>
      </c>
      <c r="E43" s="68">
        <v>0.85185707825107515</v>
      </c>
      <c r="F43" s="13">
        <v>-5.5</v>
      </c>
      <c r="G43" s="19">
        <v>3.980000000000004</v>
      </c>
      <c r="H43" s="2">
        <v>52418</v>
      </c>
      <c r="I43">
        <v>444412</v>
      </c>
      <c r="J43">
        <v>92323</v>
      </c>
      <c r="K43">
        <v>51135</v>
      </c>
      <c r="L43">
        <v>249065</v>
      </c>
      <c r="M43">
        <v>124460</v>
      </c>
      <c r="N43" s="13">
        <v>845400</v>
      </c>
      <c r="O43" s="11">
        <v>517414</v>
      </c>
      <c r="P43" s="11">
        <v>3368021</v>
      </c>
      <c r="Q43" s="11">
        <v>829879</v>
      </c>
      <c r="R43" s="11">
        <v>1449100</v>
      </c>
      <c r="S43" s="11">
        <v>1753090</v>
      </c>
      <c r="T43" s="11">
        <v>1143145</v>
      </c>
      <c r="U43" s="11">
        <v>4344831</v>
      </c>
      <c r="V43" s="2">
        <v>464996</v>
      </c>
      <c r="W43">
        <v>2923609</v>
      </c>
      <c r="X43">
        <v>737556</v>
      </c>
      <c r="Y43">
        <v>1397965</v>
      </c>
      <c r="Z43">
        <v>1504025</v>
      </c>
      <c r="AA43">
        <v>1018685</v>
      </c>
      <c r="AB43" s="13">
        <v>3499431</v>
      </c>
      <c r="AC43" s="2">
        <v>-3.0999999999999943</v>
      </c>
      <c r="AD43">
        <v>0.20000000000000284</v>
      </c>
      <c r="AE43">
        <v>5.2999999999999972</v>
      </c>
      <c r="AF43" s="36">
        <v>1079.8597098550599</v>
      </c>
      <c r="AG43">
        <v>586.1</v>
      </c>
      <c r="AH43">
        <v>-5.0999999999999943</v>
      </c>
      <c r="AI43" s="13">
        <v>0.20000000000000284</v>
      </c>
    </row>
    <row r="44" spans="1:35" x14ac:dyDescent="0.2">
      <c r="A44" s="1">
        <v>41609</v>
      </c>
      <c r="B44" s="15">
        <v>6.43</v>
      </c>
      <c r="C44" s="6">
        <v>0.51000000000000512</v>
      </c>
      <c r="D44">
        <v>1.2490000000000001</v>
      </c>
      <c r="E44" s="68">
        <v>0.85185707825107515</v>
      </c>
      <c r="F44" s="13">
        <v>7.7000000000000028</v>
      </c>
      <c r="G44" s="19">
        <v>-1.7800000000000011</v>
      </c>
      <c r="H44" s="2">
        <v>24773</v>
      </c>
      <c r="I44">
        <v>373863</v>
      </c>
      <c r="J44">
        <v>112163</v>
      </c>
      <c r="K44">
        <v>45230</v>
      </c>
      <c r="L44">
        <v>190698</v>
      </c>
      <c r="M44">
        <v>95649</v>
      </c>
      <c r="N44" s="13">
        <v>855381</v>
      </c>
      <c r="O44" s="11">
        <v>512347</v>
      </c>
      <c r="P44" s="11">
        <v>3418743</v>
      </c>
      <c r="Q44" s="11">
        <v>821255</v>
      </c>
      <c r="R44" s="11">
        <v>1435562</v>
      </c>
      <c r="S44" s="11">
        <v>1777351</v>
      </c>
      <c r="T44" s="11">
        <v>1117854</v>
      </c>
      <c r="U44" s="11">
        <v>4389852</v>
      </c>
      <c r="V44" s="2">
        <v>487574</v>
      </c>
      <c r="W44">
        <v>3044880</v>
      </c>
      <c r="X44">
        <v>709092</v>
      </c>
      <c r="Y44">
        <v>1390332</v>
      </c>
      <c r="Z44">
        <v>1586653</v>
      </c>
      <c r="AA44">
        <v>1022205</v>
      </c>
      <c r="AB44" s="13">
        <v>3534471</v>
      </c>
      <c r="AC44" s="2">
        <v>2.5</v>
      </c>
      <c r="AD44">
        <v>3.2999999999999972</v>
      </c>
      <c r="AE44">
        <v>16</v>
      </c>
      <c r="AF44" s="36">
        <v>389.29639618375302</v>
      </c>
      <c r="AG44">
        <v>787.4</v>
      </c>
      <c r="AH44">
        <v>5.7999999999999972</v>
      </c>
      <c r="AI44" s="13">
        <v>19.400000000000006</v>
      </c>
    </row>
    <row r="45" spans="1:35" x14ac:dyDescent="0.2">
      <c r="A45" s="1">
        <v>41640</v>
      </c>
      <c r="B45" s="15">
        <v>6.05</v>
      </c>
      <c r="C45" s="6">
        <v>0.59000000000000341</v>
      </c>
      <c r="D45">
        <v>1.256</v>
      </c>
      <c r="E45" s="68">
        <v>0.85441264948582829</v>
      </c>
      <c r="F45" s="13">
        <v>-26.099999999999994</v>
      </c>
      <c r="G45" s="19">
        <v>-1.3199999999999932</v>
      </c>
      <c r="H45" s="2">
        <v>34316</v>
      </c>
      <c r="I45">
        <v>511727</v>
      </c>
      <c r="J45">
        <v>154015</v>
      </c>
      <c r="K45">
        <v>67482</v>
      </c>
      <c r="L45">
        <v>231187</v>
      </c>
      <c r="M45">
        <v>210787</v>
      </c>
      <c r="N45" s="13">
        <v>958106</v>
      </c>
      <c r="O45" s="11">
        <v>510516</v>
      </c>
      <c r="P45" s="11">
        <v>3399066</v>
      </c>
      <c r="Q45" s="11">
        <v>811907</v>
      </c>
      <c r="R45" s="11">
        <v>1426672</v>
      </c>
      <c r="S45" s="11">
        <v>1649779</v>
      </c>
      <c r="T45" s="11">
        <v>1153282</v>
      </c>
      <c r="U45" s="11">
        <v>4233599</v>
      </c>
      <c r="V45" s="2">
        <v>476200</v>
      </c>
      <c r="W45">
        <v>2887339</v>
      </c>
      <c r="X45">
        <v>657892</v>
      </c>
      <c r="Y45">
        <v>1359190</v>
      </c>
      <c r="Z45">
        <v>1418592</v>
      </c>
      <c r="AA45">
        <v>942495</v>
      </c>
      <c r="AB45" s="13">
        <v>3275493</v>
      </c>
      <c r="AC45" s="2">
        <v>-4.2000000000000028</v>
      </c>
      <c r="AD45">
        <v>-30</v>
      </c>
      <c r="AE45">
        <v>1.0999999999999943</v>
      </c>
      <c r="AF45" s="36">
        <v>250.81488233767999</v>
      </c>
      <c r="AG45">
        <v>263.3</v>
      </c>
      <c r="AH45">
        <v>-3.2000000000000028</v>
      </c>
      <c r="AI45" s="13">
        <v>-26.900000000000006</v>
      </c>
    </row>
    <row r="46" spans="1:35" x14ac:dyDescent="0.2">
      <c r="A46" s="1">
        <v>41671</v>
      </c>
      <c r="B46" s="15">
        <v>5.96</v>
      </c>
      <c r="C46" s="6">
        <v>0.70000000000000284</v>
      </c>
      <c r="D46">
        <v>1.2649999999999999</v>
      </c>
      <c r="E46" s="68">
        <v>0.855267062135314</v>
      </c>
      <c r="F46" s="13">
        <v>-9.9999999999994316E-2</v>
      </c>
      <c r="G46" s="19">
        <v>0.76000000000000512</v>
      </c>
      <c r="H46" s="2">
        <v>86092</v>
      </c>
      <c r="I46">
        <v>358245</v>
      </c>
      <c r="J46">
        <v>100358</v>
      </c>
      <c r="K46">
        <v>26929</v>
      </c>
      <c r="L46">
        <v>112295</v>
      </c>
      <c r="M46">
        <v>52274</v>
      </c>
      <c r="N46" s="13">
        <v>724008</v>
      </c>
      <c r="O46" s="11">
        <v>529054</v>
      </c>
      <c r="P46" s="11">
        <v>3495584</v>
      </c>
      <c r="Q46" s="11">
        <v>858115</v>
      </c>
      <c r="R46" s="11">
        <v>1422891</v>
      </c>
      <c r="S46" s="11">
        <v>1591044</v>
      </c>
      <c r="T46" s="11">
        <v>1156466</v>
      </c>
      <c r="U46" s="11">
        <v>4265870</v>
      </c>
      <c r="V46" s="2">
        <v>442962</v>
      </c>
      <c r="W46">
        <v>3137339</v>
      </c>
      <c r="X46">
        <v>757757</v>
      </c>
      <c r="Y46">
        <v>1395962</v>
      </c>
      <c r="Z46">
        <v>1478749</v>
      </c>
      <c r="AA46">
        <v>1104192</v>
      </c>
      <c r="AB46" s="13">
        <v>3541862</v>
      </c>
      <c r="AC46" s="2">
        <v>-7.7000000000000028</v>
      </c>
      <c r="AD46">
        <v>10.700000000000003</v>
      </c>
      <c r="AE46">
        <v>-7.7999999999999972</v>
      </c>
      <c r="AF46" s="36">
        <v>246.81582358164201</v>
      </c>
      <c r="AG46">
        <v>286.39999999999998</v>
      </c>
      <c r="AH46">
        <v>-10.299999999999997</v>
      </c>
      <c r="AI46" s="13">
        <v>-0.59999999999999432</v>
      </c>
    </row>
    <row r="47" spans="1:35" x14ac:dyDescent="0.2">
      <c r="A47" s="1">
        <v>41699</v>
      </c>
      <c r="B47" s="15">
        <v>7.83</v>
      </c>
      <c r="C47" s="6">
        <v>1.019999999999996</v>
      </c>
      <c r="D47">
        <v>1.278</v>
      </c>
      <c r="E47" s="68">
        <v>0.85612232919744924</v>
      </c>
      <c r="F47" s="13">
        <v>11.700000000000003</v>
      </c>
      <c r="G47" s="19">
        <v>-2.7600000000000051</v>
      </c>
      <c r="H47" s="2">
        <v>26332</v>
      </c>
      <c r="I47">
        <v>345612</v>
      </c>
      <c r="J47">
        <v>67983</v>
      </c>
      <c r="K47">
        <v>41633</v>
      </c>
      <c r="L47">
        <v>158482</v>
      </c>
      <c r="M47">
        <v>80282</v>
      </c>
      <c r="N47" s="13">
        <v>711259</v>
      </c>
      <c r="O47" s="11">
        <v>534220</v>
      </c>
      <c r="P47" s="11">
        <v>3521106</v>
      </c>
      <c r="Q47" s="11">
        <v>859024</v>
      </c>
      <c r="R47" s="11">
        <v>1430420</v>
      </c>
      <c r="S47" s="11">
        <v>1618680</v>
      </c>
      <c r="T47" s="11">
        <v>1180913</v>
      </c>
      <c r="U47" s="11">
        <v>4294939</v>
      </c>
      <c r="V47" s="2">
        <v>507888</v>
      </c>
      <c r="W47">
        <v>3175494</v>
      </c>
      <c r="X47">
        <v>791041</v>
      </c>
      <c r="Y47">
        <v>1388787</v>
      </c>
      <c r="Z47">
        <v>1460198</v>
      </c>
      <c r="AA47">
        <v>1100631</v>
      </c>
      <c r="AB47" s="13">
        <v>3583680</v>
      </c>
      <c r="AC47" s="2">
        <v>9.5999999999999943</v>
      </c>
      <c r="AD47">
        <v>12.5</v>
      </c>
      <c r="AE47">
        <v>-2.5999999999999943</v>
      </c>
      <c r="AF47" s="36">
        <v>272.57487524541801</v>
      </c>
      <c r="AG47">
        <v>384.5</v>
      </c>
      <c r="AH47">
        <v>8.7000000000000028</v>
      </c>
      <c r="AI47" s="13">
        <v>8.5</v>
      </c>
    </row>
    <row r="48" spans="1:35" x14ac:dyDescent="0.2">
      <c r="A48" s="1">
        <v>41730</v>
      </c>
      <c r="B48" s="15">
        <v>7.82</v>
      </c>
      <c r="C48" s="6">
        <v>0.90000000000000568</v>
      </c>
      <c r="D48">
        <v>1.2890000000000001</v>
      </c>
      <c r="E48" s="68">
        <v>0.85783457385584416</v>
      </c>
      <c r="F48" s="13">
        <v>-1.2999999999999972</v>
      </c>
      <c r="G48" s="19">
        <v>2.4099999999999966</v>
      </c>
      <c r="H48" s="2">
        <v>97541</v>
      </c>
      <c r="I48">
        <v>478027</v>
      </c>
      <c r="J48">
        <v>100346</v>
      </c>
      <c r="K48">
        <v>60443</v>
      </c>
      <c r="L48">
        <v>168773</v>
      </c>
      <c r="M48">
        <v>103963</v>
      </c>
      <c r="N48" s="13">
        <v>790940</v>
      </c>
      <c r="O48" s="11">
        <v>603420</v>
      </c>
      <c r="P48" s="11">
        <v>3639293</v>
      </c>
      <c r="Q48" s="11">
        <v>868619</v>
      </c>
      <c r="R48" s="11">
        <v>1443792</v>
      </c>
      <c r="S48" s="11">
        <v>1649035</v>
      </c>
      <c r="T48" s="11">
        <v>1188273</v>
      </c>
      <c r="U48" s="11">
        <v>4355158</v>
      </c>
      <c r="V48" s="2">
        <v>505879</v>
      </c>
      <c r="W48">
        <v>3161266</v>
      </c>
      <c r="X48">
        <v>768273</v>
      </c>
      <c r="Y48">
        <v>1383349</v>
      </c>
      <c r="Z48">
        <v>1480262</v>
      </c>
      <c r="AA48">
        <v>1084310</v>
      </c>
      <c r="AB48" s="13">
        <v>3564218</v>
      </c>
      <c r="AC48" s="2">
        <v>-2</v>
      </c>
      <c r="AD48">
        <v>-1.2000000000000028</v>
      </c>
      <c r="AE48">
        <v>-13.299999999999997</v>
      </c>
      <c r="AF48" s="36">
        <v>439.39294967412098</v>
      </c>
      <c r="AG48">
        <v>402.5</v>
      </c>
      <c r="AH48">
        <v>-3.7999999999999972</v>
      </c>
      <c r="AI48" s="13">
        <v>-1.2000000000000028</v>
      </c>
    </row>
    <row r="49" spans="1:35" x14ac:dyDescent="0.2">
      <c r="A49" s="1">
        <v>41760</v>
      </c>
      <c r="B49" s="15">
        <v>8.15</v>
      </c>
      <c r="C49" s="6">
        <v>0.90000000000000568</v>
      </c>
      <c r="D49">
        <v>1.3009999999999999</v>
      </c>
      <c r="E49" s="68">
        <v>0.86040807757741167</v>
      </c>
      <c r="F49" s="13">
        <v>1.9000000000000057</v>
      </c>
      <c r="G49" s="19">
        <v>-0.81000000000000227</v>
      </c>
      <c r="H49" s="2">
        <v>19432</v>
      </c>
      <c r="I49">
        <v>515003</v>
      </c>
      <c r="J49">
        <v>84292</v>
      </c>
      <c r="K49">
        <v>52786</v>
      </c>
      <c r="L49">
        <v>177304</v>
      </c>
      <c r="M49">
        <v>150996</v>
      </c>
      <c r="N49" s="13">
        <v>764163</v>
      </c>
      <c r="O49" s="11">
        <v>592168</v>
      </c>
      <c r="P49" s="11">
        <v>3765825</v>
      </c>
      <c r="Q49" s="11">
        <v>911041</v>
      </c>
      <c r="R49" s="11">
        <v>1462909</v>
      </c>
      <c r="S49" s="11">
        <v>1687444</v>
      </c>
      <c r="T49" s="11">
        <v>1229090</v>
      </c>
      <c r="U49" s="11">
        <v>4402937</v>
      </c>
      <c r="V49" s="2">
        <v>572736</v>
      </c>
      <c r="W49">
        <v>3250822</v>
      </c>
      <c r="X49">
        <v>826749</v>
      </c>
      <c r="Y49">
        <v>1410123</v>
      </c>
      <c r="Z49">
        <v>1510140</v>
      </c>
      <c r="AA49">
        <v>1078094</v>
      </c>
      <c r="AB49" s="13">
        <v>3638774</v>
      </c>
      <c r="AC49" s="2">
        <v>3.2999999999999972</v>
      </c>
      <c r="AD49">
        <v>0.20000000000000284</v>
      </c>
      <c r="AE49">
        <v>-16.5</v>
      </c>
      <c r="AF49" s="36">
        <v>610.25533008935201</v>
      </c>
      <c r="AG49">
        <v>441.8</v>
      </c>
      <c r="AH49">
        <v>4</v>
      </c>
      <c r="AI49" s="13">
        <v>1.7000000000000028</v>
      </c>
    </row>
    <row r="50" spans="1:35" x14ac:dyDescent="0.2">
      <c r="A50" s="1">
        <v>41791</v>
      </c>
      <c r="B50" s="15">
        <v>8.18</v>
      </c>
      <c r="C50" s="6">
        <v>0.62000000000000455</v>
      </c>
      <c r="D50">
        <v>1.3090000000000002</v>
      </c>
      <c r="E50" s="68">
        <v>0.86384970988772125</v>
      </c>
      <c r="F50" s="13">
        <v>1.7999999999999972</v>
      </c>
      <c r="G50" s="19">
        <v>2.3100000000000023</v>
      </c>
      <c r="H50" s="2">
        <v>54876</v>
      </c>
      <c r="I50">
        <v>371627</v>
      </c>
      <c r="J50">
        <v>49927</v>
      </c>
      <c r="K50">
        <v>42314</v>
      </c>
      <c r="L50">
        <v>183833</v>
      </c>
      <c r="M50">
        <v>69833</v>
      </c>
      <c r="N50" s="13">
        <v>637577</v>
      </c>
      <c r="O50" s="11">
        <v>629260</v>
      </c>
      <c r="P50" s="11">
        <v>3824491</v>
      </c>
      <c r="Q50" s="11">
        <v>918651</v>
      </c>
      <c r="R50" s="11">
        <v>1473989</v>
      </c>
      <c r="S50" s="11">
        <v>1751139</v>
      </c>
      <c r="T50" s="11">
        <v>1222671</v>
      </c>
      <c r="U50" s="11">
        <v>4444288</v>
      </c>
      <c r="V50" s="2">
        <v>574384</v>
      </c>
      <c r="W50">
        <v>3452864</v>
      </c>
      <c r="X50">
        <v>868724</v>
      </c>
      <c r="Y50">
        <v>1431675</v>
      </c>
      <c r="Z50">
        <v>1567306</v>
      </c>
      <c r="AA50">
        <v>1152838</v>
      </c>
      <c r="AB50" s="13">
        <v>3806711</v>
      </c>
      <c r="AC50" s="2">
        <v>-1.7999999999999972</v>
      </c>
      <c r="AD50">
        <v>2.0999999999999943</v>
      </c>
      <c r="AE50">
        <v>-9.5</v>
      </c>
      <c r="AF50" s="36">
        <v>711.057177296605</v>
      </c>
      <c r="AG50">
        <v>568.70000000000005</v>
      </c>
      <c r="AH50">
        <v>-4.5</v>
      </c>
      <c r="AI50" s="13">
        <v>0.40000000000000568</v>
      </c>
    </row>
    <row r="51" spans="1:35" x14ac:dyDescent="0.2">
      <c r="A51" s="1">
        <v>41821</v>
      </c>
      <c r="B51" s="15">
        <v>8.1199999999999992</v>
      </c>
      <c r="C51" s="6">
        <v>0.48999999999999488</v>
      </c>
      <c r="D51">
        <v>1.3149999999999999</v>
      </c>
      <c r="E51" s="68">
        <v>0.86644125901738434</v>
      </c>
      <c r="F51" s="13">
        <v>9.2000000000000028</v>
      </c>
      <c r="G51" s="19">
        <v>-3.8799999999999955</v>
      </c>
      <c r="H51" s="2">
        <v>37401</v>
      </c>
      <c r="I51">
        <v>415472</v>
      </c>
      <c r="J51">
        <v>76658</v>
      </c>
      <c r="K51">
        <v>53051</v>
      </c>
      <c r="L51">
        <v>162004</v>
      </c>
      <c r="M51">
        <v>95225</v>
      </c>
      <c r="N51" s="13">
        <v>686876</v>
      </c>
      <c r="O51" s="11">
        <v>632620</v>
      </c>
      <c r="P51" s="11">
        <v>3861794</v>
      </c>
      <c r="Q51" s="11">
        <v>920091</v>
      </c>
      <c r="R51" s="11">
        <v>1480908</v>
      </c>
      <c r="S51" s="11">
        <v>1783052</v>
      </c>
      <c r="T51" s="11">
        <v>1224123</v>
      </c>
      <c r="U51" s="11">
        <v>4451772</v>
      </c>
      <c r="V51" s="2">
        <v>595219</v>
      </c>
      <c r="W51">
        <v>3446322</v>
      </c>
      <c r="X51">
        <v>843433</v>
      </c>
      <c r="Y51">
        <v>1427857</v>
      </c>
      <c r="Z51">
        <v>1621048</v>
      </c>
      <c r="AA51">
        <v>1128898</v>
      </c>
      <c r="AB51" s="13">
        <v>3764896</v>
      </c>
      <c r="AC51" s="2">
        <v>2.2000000000000028</v>
      </c>
      <c r="AD51">
        <v>2.2999999999999972</v>
      </c>
      <c r="AE51">
        <v>1.7999999999999972</v>
      </c>
      <c r="AF51" s="36">
        <v>748.38664564854002</v>
      </c>
      <c r="AG51">
        <v>568.70000000000005</v>
      </c>
      <c r="AH51">
        <v>0</v>
      </c>
      <c r="AI51" s="13">
        <v>2.9000000000000057</v>
      </c>
    </row>
    <row r="52" spans="1:35" x14ac:dyDescent="0.2">
      <c r="A52" s="1">
        <v>41852</v>
      </c>
      <c r="B52" s="15">
        <v>7.85</v>
      </c>
      <c r="C52" s="6">
        <v>0.23999999999999488</v>
      </c>
      <c r="D52">
        <v>1.3180000000000001</v>
      </c>
      <c r="E52" s="68">
        <v>0.86730770027640158</v>
      </c>
      <c r="F52" s="13">
        <v>-0.90000000000000568</v>
      </c>
      <c r="G52" s="19">
        <v>-4.4500000000000028</v>
      </c>
      <c r="H52" s="2">
        <v>46376</v>
      </c>
      <c r="I52">
        <v>512062</v>
      </c>
      <c r="J52">
        <v>80624</v>
      </c>
      <c r="K52">
        <v>41880</v>
      </c>
      <c r="L52">
        <v>181222</v>
      </c>
      <c r="M52">
        <v>76127</v>
      </c>
      <c r="N52" s="13">
        <v>822340</v>
      </c>
      <c r="O52" s="11">
        <v>652197</v>
      </c>
      <c r="P52" s="11">
        <v>3923808</v>
      </c>
      <c r="Q52" s="11">
        <v>934584</v>
      </c>
      <c r="R52" s="11">
        <v>1490027</v>
      </c>
      <c r="S52" s="11">
        <v>2020134</v>
      </c>
      <c r="T52" s="11">
        <v>1177583</v>
      </c>
      <c r="U52" s="11">
        <v>4493388</v>
      </c>
      <c r="V52" s="2">
        <v>605821</v>
      </c>
      <c r="W52">
        <v>3411746</v>
      </c>
      <c r="X52">
        <v>853960</v>
      </c>
      <c r="Y52">
        <v>1448147</v>
      </c>
      <c r="Z52">
        <v>1838912</v>
      </c>
      <c r="AA52">
        <v>1101456</v>
      </c>
      <c r="AB52" s="13">
        <v>3671048</v>
      </c>
      <c r="AC52" s="2">
        <v>1.0999999999999943</v>
      </c>
      <c r="AD52">
        <v>-1.2000000000000028</v>
      </c>
      <c r="AE52">
        <v>1.5</v>
      </c>
      <c r="AF52" s="36">
        <v>1072.18074613832</v>
      </c>
      <c r="AG52">
        <v>572.70000000000005</v>
      </c>
      <c r="AH52">
        <v>-0.20000000000000284</v>
      </c>
      <c r="AI52" s="13">
        <v>2.7000000000000028</v>
      </c>
    </row>
    <row r="53" spans="1:35" x14ac:dyDescent="0.2">
      <c r="A53" s="1">
        <v>41883</v>
      </c>
      <c r="B53" s="15">
        <v>7.94</v>
      </c>
      <c r="C53" s="6">
        <v>0.65000000000000568</v>
      </c>
      <c r="D53">
        <v>1.327</v>
      </c>
      <c r="E53" s="68">
        <v>0.86557308487584872</v>
      </c>
      <c r="F53" s="13">
        <v>6.2999999999999972</v>
      </c>
      <c r="G53" s="19">
        <v>-7.6200000000000045</v>
      </c>
      <c r="H53" s="2">
        <v>94909</v>
      </c>
      <c r="I53">
        <v>435455</v>
      </c>
      <c r="J53">
        <v>73872</v>
      </c>
      <c r="K53">
        <v>39945</v>
      </c>
      <c r="L53">
        <v>155486</v>
      </c>
      <c r="M53">
        <v>66147</v>
      </c>
      <c r="N53" s="13">
        <v>745926</v>
      </c>
      <c r="O53" s="11">
        <v>703957</v>
      </c>
      <c r="P53" s="11">
        <v>3952886</v>
      </c>
      <c r="Q53" s="11">
        <v>937093</v>
      </c>
      <c r="R53" s="11">
        <v>1497137</v>
      </c>
      <c r="S53" s="11">
        <v>2060499</v>
      </c>
      <c r="T53" s="11">
        <v>1183116</v>
      </c>
      <c r="U53" s="11">
        <v>4540732</v>
      </c>
      <c r="V53" s="2">
        <v>609048</v>
      </c>
      <c r="W53">
        <v>3517431</v>
      </c>
      <c r="X53">
        <v>863221</v>
      </c>
      <c r="Y53">
        <v>1457192</v>
      </c>
      <c r="Z53">
        <v>1905013</v>
      </c>
      <c r="AA53">
        <v>1116969</v>
      </c>
      <c r="AB53" s="13">
        <v>3794806</v>
      </c>
      <c r="AC53" s="2">
        <v>-0.59999999999999432</v>
      </c>
      <c r="AD53">
        <v>4.0999999999999943</v>
      </c>
      <c r="AE53">
        <v>6.2000000000000028</v>
      </c>
      <c r="AF53" s="36">
        <v>2069.40008384149</v>
      </c>
      <c r="AG53">
        <v>615.20000000000005</v>
      </c>
      <c r="AH53">
        <v>1.5999999999999943</v>
      </c>
      <c r="AI53" s="13">
        <v>-1.0999999999999943</v>
      </c>
    </row>
    <row r="54" spans="1:35" x14ac:dyDescent="0.2">
      <c r="A54" s="1">
        <v>41913</v>
      </c>
      <c r="B54" s="15">
        <v>8.23</v>
      </c>
      <c r="C54" s="6">
        <v>0.81999999999999318</v>
      </c>
      <c r="D54">
        <v>1.3380000000000001</v>
      </c>
      <c r="E54" s="68">
        <v>0.8664386579607245</v>
      </c>
      <c r="F54" s="13">
        <v>1.2000000000000028</v>
      </c>
      <c r="G54" s="19">
        <v>-10.14</v>
      </c>
      <c r="H54" s="2">
        <v>59021</v>
      </c>
      <c r="I54">
        <v>485948</v>
      </c>
      <c r="J54">
        <v>71261</v>
      </c>
      <c r="K54">
        <v>52855</v>
      </c>
      <c r="L54">
        <v>171777</v>
      </c>
      <c r="M54">
        <v>111914</v>
      </c>
      <c r="N54" s="13">
        <v>825917</v>
      </c>
      <c r="O54" s="11">
        <v>742730</v>
      </c>
      <c r="P54" s="11">
        <v>3971800</v>
      </c>
      <c r="Q54" s="11">
        <v>944421</v>
      </c>
      <c r="R54" s="11">
        <v>1485745</v>
      </c>
      <c r="S54" s="11">
        <v>2054429</v>
      </c>
      <c r="T54" s="11">
        <v>1186758</v>
      </c>
      <c r="U54" s="11">
        <v>4537257</v>
      </c>
      <c r="V54" s="2">
        <v>683709</v>
      </c>
      <c r="W54">
        <v>3485852</v>
      </c>
      <c r="X54">
        <v>873160</v>
      </c>
      <c r="Y54">
        <v>1432890</v>
      </c>
      <c r="Z54">
        <v>1882652</v>
      </c>
      <c r="AA54">
        <v>1074844</v>
      </c>
      <c r="AB54" s="13">
        <v>3711340</v>
      </c>
      <c r="AC54" s="2">
        <v>2.7000000000000028</v>
      </c>
      <c r="AD54">
        <v>3.2999999999999972</v>
      </c>
      <c r="AE54">
        <v>29</v>
      </c>
      <c r="AF54" s="36">
        <v>1389.1392690299499</v>
      </c>
      <c r="AG54">
        <v>603.20000000000005</v>
      </c>
      <c r="AH54">
        <v>5.4000000000000057</v>
      </c>
      <c r="AI54" s="13">
        <v>2.2000000000000028</v>
      </c>
    </row>
    <row r="55" spans="1:35" x14ac:dyDescent="0.2">
      <c r="A55" s="1">
        <v>41944</v>
      </c>
      <c r="B55" s="15">
        <v>10.23</v>
      </c>
      <c r="C55" s="6">
        <v>1.2800000000000011</v>
      </c>
      <c r="D55">
        <v>1.355</v>
      </c>
      <c r="E55" s="68">
        <v>0.8664386579607245</v>
      </c>
      <c r="F55" s="13">
        <v>-5</v>
      </c>
      <c r="G55" s="19">
        <v>-14.319999999999993</v>
      </c>
      <c r="H55" s="2">
        <v>97703</v>
      </c>
      <c r="I55">
        <v>470824</v>
      </c>
      <c r="J55">
        <v>77800</v>
      </c>
      <c r="K55">
        <v>53398</v>
      </c>
      <c r="L55">
        <v>148656</v>
      </c>
      <c r="M55">
        <v>122636</v>
      </c>
      <c r="N55" s="13">
        <v>871113</v>
      </c>
      <c r="O55" s="11">
        <v>761449</v>
      </c>
      <c r="P55" s="11">
        <v>4052197</v>
      </c>
      <c r="Q55" s="11">
        <v>960739</v>
      </c>
      <c r="R55" s="11">
        <v>1485859</v>
      </c>
      <c r="S55" s="11">
        <v>2063039</v>
      </c>
      <c r="T55" s="11">
        <v>1180875</v>
      </c>
      <c r="U55" s="11">
        <v>4605638</v>
      </c>
      <c r="V55" s="2">
        <v>663746</v>
      </c>
      <c r="W55">
        <v>3581373</v>
      </c>
      <c r="X55">
        <v>882939</v>
      </c>
      <c r="Y55">
        <v>1432461</v>
      </c>
      <c r="Z55">
        <v>1914383</v>
      </c>
      <c r="AA55">
        <v>1058239</v>
      </c>
      <c r="AB55" s="13">
        <v>3734525</v>
      </c>
      <c r="AC55" s="2">
        <v>-2.5</v>
      </c>
      <c r="AD55">
        <v>-0.5</v>
      </c>
      <c r="AE55">
        <v>9.2999999999999972</v>
      </c>
      <c r="AF55" s="36">
        <v>1087.4187278240399</v>
      </c>
      <c r="AG55">
        <v>600.5</v>
      </c>
      <c r="AH55">
        <v>-2.5</v>
      </c>
      <c r="AI55" s="13">
        <v>0.29999999999999716</v>
      </c>
    </row>
    <row r="56" spans="1:35" x14ac:dyDescent="0.2">
      <c r="A56" s="1">
        <v>41974</v>
      </c>
      <c r="B56" s="15">
        <v>15.45</v>
      </c>
      <c r="C56" s="6">
        <v>2.6200000000000045</v>
      </c>
      <c r="D56">
        <v>1.39</v>
      </c>
      <c r="E56" s="68">
        <v>0.86383934198684231</v>
      </c>
      <c r="F56" s="13">
        <v>9.2999999999999972</v>
      </c>
      <c r="G56" s="19">
        <v>-25.17</v>
      </c>
      <c r="H56" s="2">
        <v>76786</v>
      </c>
      <c r="I56">
        <v>417503</v>
      </c>
      <c r="J56">
        <v>69792</v>
      </c>
      <c r="K56">
        <v>44264</v>
      </c>
      <c r="L56">
        <v>112466</v>
      </c>
      <c r="M56">
        <v>92044</v>
      </c>
      <c r="N56" s="13">
        <v>744565</v>
      </c>
      <c r="O56" s="11">
        <v>792273</v>
      </c>
      <c r="P56" s="11">
        <v>4127385</v>
      </c>
      <c r="Q56" s="11">
        <v>975069</v>
      </c>
      <c r="R56" s="11">
        <v>1478498</v>
      </c>
      <c r="S56" s="11">
        <v>2050529</v>
      </c>
      <c r="T56" s="11">
        <v>1220619</v>
      </c>
      <c r="U56" s="11">
        <v>4622490</v>
      </c>
      <c r="V56" s="2">
        <v>715487</v>
      </c>
      <c r="W56">
        <v>3709882</v>
      </c>
      <c r="X56">
        <v>905277</v>
      </c>
      <c r="Y56">
        <v>1434234</v>
      </c>
      <c r="Z56">
        <v>1938063</v>
      </c>
      <c r="AA56">
        <v>1128575</v>
      </c>
      <c r="AB56" s="13">
        <v>3877925</v>
      </c>
      <c r="AC56" s="2">
        <v>3.7999999999999972</v>
      </c>
      <c r="AD56">
        <v>9.2000000000000028</v>
      </c>
      <c r="AE56">
        <v>12.299999999999997</v>
      </c>
      <c r="AF56" s="36">
        <v>405.64684482347002</v>
      </c>
      <c r="AG56">
        <v>817.7</v>
      </c>
      <c r="AH56">
        <v>3.0999999999999943</v>
      </c>
      <c r="AI56" s="13">
        <v>23.599999999999994</v>
      </c>
    </row>
    <row r="57" spans="1:35" x14ac:dyDescent="0.2">
      <c r="A57" s="1">
        <v>42005</v>
      </c>
      <c r="B57" s="15">
        <v>16.96</v>
      </c>
      <c r="C57" s="6">
        <v>3.8499999999999943</v>
      </c>
      <c r="D57">
        <v>1.444</v>
      </c>
      <c r="E57" s="68">
        <v>0.86038398461889487</v>
      </c>
      <c r="F57" s="13">
        <v>-28.599999999999994</v>
      </c>
      <c r="G57" s="19">
        <v>-10.86</v>
      </c>
      <c r="H57" s="2">
        <v>75233</v>
      </c>
      <c r="I57">
        <v>606883</v>
      </c>
      <c r="J57">
        <v>62328</v>
      </c>
      <c r="K57">
        <v>64029</v>
      </c>
      <c r="L57">
        <v>154495</v>
      </c>
      <c r="M57">
        <v>191300</v>
      </c>
      <c r="N57" s="13">
        <v>992934</v>
      </c>
      <c r="O57" s="11">
        <v>770318</v>
      </c>
      <c r="P57" s="11">
        <v>4236303</v>
      </c>
      <c r="Q57" s="11">
        <v>970124</v>
      </c>
      <c r="R57" s="11">
        <v>1460308</v>
      </c>
      <c r="S57" s="11">
        <v>2026343</v>
      </c>
      <c r="T57" s="11">
        <v>1329441</v>
      </c>
      <c r="U57" s="11">
        <v>4727989</v>
      </c>
      <c r="V57" s="2">
        <v>695085</v>
      </c>
      <c r="W57">
        <v>3629420</v>
      </c>
      <c r="X57">
        <v>907796</v>
      </c>
      <c r="Y57">
        <v>1396279</v>
      </c>
      <c r="Z57">
        <v>1871848</v>
      </c>
      <c r="AA57">
        <v>1138141</v>
      </c>
      <c r="AB57" s="13">
        <v>3735055</v>
      </c>
      <c r="AC57" s="2">
        <v>-5.5</v>
      </c>
      <c r="AD57">
        <v>-32.799999999999997</v>
      </c>
      <c r="AE57">
        <v>-1.0999999999999943</v>
      </c>
      <c r="AF57" s="36">
        <v>257.83769904313499</v>
      </c>
      <c r="AG57">
        <v>271.39999999999998</v>
      </c>
      <c r="AH57">
        <v>-4.2000000000000028</v>
      </c>
      <c r="AI57" s="13">
        <v>-32.700000000000003</v>
      </c>
    </row>
    <row r="58" spans="1:35" x14ac:dyDescent="0.2">
      <c r="A58" s="1">
        <v>42036</v>
      </c>
      <c r="B58" s="15">
        <v>15.1</v>
      </c>
      <c r="C58" s="6">
        <v>2.2199999999999989</v>
      </c>
      <c r="D58">
        <v>1.476</v>
      </c>
      <c r="E58" s="68">
        <v>0.85436129672656269</v>
      </c>
      <c r="F58" s="13">
        <v>-1.9000000000000057</v>
      </c>
      <c r="G58" s="19">
        <v>27.03</v>
      </c>
      <c r="H58" s="2">
        <v>67708</v>
      </c>
      <c r="I58">
        <v>363268</v>
      </c>
      <c r="J58">
        <v>31443</v>
      </c>
      <c r="K58">
        <v>19832</v>
      </c>
      <c r="L58">
        <v>41600</v>
      </c>
      <c r="M58">
        <v>23245</v>
      </c>
      <c r="N58" s="13">
        <v>339330</v>
      </c>
      <c r="O58" s="11">
        <v>773604</v>
      </c>
      <c r="P58" s="11">
        <v>4280683</v>
      </c>
      <c r="Q58" s="11">
        <v>983988</v>
      </c>
      <c r="R58" s="11">
        <v>1462102</v>
      </c>
      <c r="S58" s="11">
        <v>2034086</v>
      </c>
      <c r="T58" s="11">
        <v>1313607</v>
      </c>
      <c r="U58" s="11">
        <v>4708463</v>
      </c>
      <c r="V58" s="2">
        <v>705896</v>
      </c>
      <c r="W58">
        <v>3917415</v>
      </c>
      <c r="X58">
        <v>952545</v>
      </c>
      <c r="Y58">
        <v>1442270</v>
      </c>
      <c r="Z58">
        <v>1992486</v>
      </c>
      <c r="AA58">
        <v>1290362</v>
      </c>
      <c r="AB58" s="13">
        <v>4369133</v>
      </c>
      <c r="AC58" s="2">
        <v>-8.9000000000000057</v>
      </c>
      <c r="AD58">
        <v>7.5999999999999943</v>
      </c>
      <c r="AE58">
        <v>-10.400000000000006</v>
      </c>
      <c r="AF58" s="36">
        <v>254.713929936255</v>
      </c>
      <c r="AG58">
        <v>311.89999999999998</v>
      </c>
      <c r="AH58">
        <v>-8</v>
      </c>
      <c r="AI58" s="13">
        <v>-4</v>
      </c>
    </row>
    <row r="59" spans="1:35" x14ac:dyDescent="0.2">
      <c r="A59" s="1">
        <v>42064</v>
      </c>
      <c r="B59" s="15">
        <v>14.83</v>
      </c>
      <c r="C59" s="6">
        <v>1.2099999999999937</v>
      </c>
      <c r="D59">
        <v>1.494</v>
      </c>
      <c r="E59" s="68">
        <v>0.85607001932001581</v>
      </c>
      <c r="F59" s="13">
        <v>12.099999999999994</v>
      </c>
      <c r="G59" s="19">
        <v>-13.310000000000002</v>
      </c>
      <c r="H59" s="2">
        <v>62533</v>
      </c>
      <c r="I59">
        <v>470583</v>
      </c>
      <c r="J59">
        <v>42816</v>
      </c>
      <c r="K59">
        <v>34265</v>
      </c>
      <c r="L59">
        <v>57345</v>
      </c>
      <c r="M59">
        <v>92600</v>
      </c>
      <c r="N59" s="13">
        <v>446865</v>
      </c>
      <c r="O59" s="11">
        <v>776196</v>
      </c>
      <c r="P59" s="11">
        <v>4183531</v>
      </c>
      <c r="Q59" s="11">
        <v>987582</v>
      </c>
      <c r="R59" s="11">
        <v>1460806</v>
      </c>
      <c r="S59" s="11">
        <v>2004743</v>
      </c>
      <c r="T59" s="11">
        <v>1354186</v>
      </c>
      <c r="U59" s="11">
        <v>4666420</v>
      </c>
      <c r="V59" s="2">
        <v>713663</v>
      </c>
      <c r="W59">
        <v>3712948</v>
      </c>
      <c r="X59">
        <v>944766</v>
      </c>
      <c r="Y59">
        <v>1426541</v>
      </c>
      <c r="Z59">
        <v>1947398</v>
      </c>
      <c r="AA59">
        <v>1261586</v>
      </c>
      <c r="AB59" s="13">
        <v>4219555</v>
      </c>
      <c r="AC59" s="2">
        <v>10</v>
      </c>
      <c r="AD59">
        <v>13.599999999999994</v>
      </c>
      <c r="AE59">
        <v>0</v>
      </c>
      <c r="AF59" s="36">
        <v>284.02302000572598</v>
      </c>
      <c r="AG59">
        <v>398.1</v>
      </c>
      <c r="AH59">
        <v>11</v>
      </c>
      <c r="AI59" s="13">
        <v>6.7999999999999972</v>
      </c>
    </row>
    <row r="60" spans="1:35" x14ac:dyDescent="0.2">
      <c r="A60" s="1">
        <v>42095</v>
      </c>
      <c r="B60" s="15">
        <v>14.37</v>
      </c>
      <c r="C60" s="6">
        <v>0.45999999999999375</v>
      </c>
      <c r="D60">
        <v>1.5</v>
      </c>
      <c r="E60" s="68">
        <v>0.85778215935865587</v>
      </c>
      <c r="F60" s="13">
        <v>-4</v>
      </c>
      <c r="G60" s="19">
        <v>20.329999999999998</v>
      </c>
      <c r="H60" s="2">
        <v>38861</v>
      </c>
      <c r="I60">
        <v>594279</v>
      </c>
      <c r="J60">
        <v>52545</v>
      </c>
      <c r="K60">
        <v>52144</v>
      </c>
      <c r="L60">
        <v>95940</v>
      </c>
      <c r="M60">
        <v>76348</v>
      </c>
      <c r="N60" s="13">
        <v>560252</v>
      </c>
      <c r="O60" s="11">
        <v>745934</v>
      </c>
      <c r="P60" s="11">
        <v>4217628</v>
      </c>
      <c r="Q60" s="11">
        <v>971819</v>
      </c>
      <c r="R60" s="11">
        <v>1462583</v>
      </c>
      <c r="S60" s="11">
        <v>1994975</v>
      </c>
      <c r="T60" s="11">
        <v>1349328</v>
      </c>
      <c r="U60" s="11">
        <v>4657721</v>
      </c>
      <c r="V60" s="2">
        <v>707073</v>
      </c>
      <c r="W60">
        <v>3623349</v>
      </c>
      <c r="X60">
        <v>919274</v>
      </c>
      <c r="Y60">
        <v>1410439</v>
      </c>
      <c r="Z60">
        <v>1899035</v>
      </c>
      <c r="AA60">
        <v>1272980</v>
      </c>
      <c r="AB60" s="13">
        <v>4097469</v>
      </c>
      <c r="AC60" s="2">
        <v>-3.2999999999999972</v>
      </c>
      <c r="AD60">
        <v>-6.5</v>
      </c>
      <c r="AE60">
        <v>-12.5</v>
      </c>
      <c r="AF60" s="36">
        <v>453.89291701336703</v>
      </c>
      <c r="AG60">
        <v>401.6</v>
      </c>
      <c r="AH60">
        <v>-5.5999999999999943</v>
      </c>
      <c r="AI60" s="13">
        <v>-2.5999999999999943</v>
      </c>
    </row>
    <row r="61" spans="1:35" x14ac:dyDescent="0.2">
      <c r="A61" s="1">
        <v>42125</v>
      </c>
      <c r="B61" s="15">
        <v>12.79</v>
      </c>
      <c r="C61" s="6">
        <v>0.34999999999999432</v>
      </c>
      <c r="D61">
        <v>1.506</v>
      </c>
      <c r="E61" s="68">
        <v>0.85863994151801448</v>
      </c>
      <c r="F61" s="13">
        <v>0.90000000000000568</v>
      </c>
      <c r="G61" s="19">
        <v>-1.1700000000000017</v>
      </c>
      <c r="H61" s="2">
        <v>38504</v>
      </c>
      <c r="I61">
        <v>600898</v>
      </c>
      <c r="J61">
        <v>59519</v>
      </c>
      <c r="K61">
        <v>48950</v>
      </c>
      <c r="L61">
        <v>111650</v>
      </c>
      <c r="M61">
        <v>131286</v>
      </c>
      <c r="N61" s="13">
        <v>597973</v>
      </c>
      <c r="O61" s="11">
        <v>726637</v>
      </c>
      <c r="P61" s="11">
        <v>4292084</v>
      </c>
      <c r="Q61" s="11">
        <v>970250</v>
      </c>
      <c r="R61" s="11">
        <v>1481221</v>
      </c>
      <c r="S61" s="11">
        <v>2009495</v>
      </c>
      <c r="T61" s="11">
        <v>1332275</v>
      </c>
      <c r="U61" s="11">
        <v>4694259</v>
      </c>
      <c r="V61" s="2">
        <v>688133</v>
      </c>
      <c r="W61">
        <v>3691186</v>
      </c>
      <c r="X61">
        <v>910731</v>
      </c>
      <c r="Y61">
        <v>1432271</v>
      </c>
      <c r="Z61">
        <v>1897845</v>
      </c>
      <c r="AA61">
        <v>1200989</v>
      </c>
      <c r="AB61" s="13">
        <v>4096286</v>
      </c>
      <c r="AC61" s="2">
        <v>3.2000000000000028</v>
      </c>
      <c r="AD61">
        <v>-1</v>
      </c>
      <c r="AE61">
        <v>-19</v>
      </c>
      <c r="AF61" s="36">
        <v>626.73222400176496</v>
      </c>
      <c r="AG61">
        <v>424.9</v>
      </c>
      <c r="AH61">
        <v>1.2000000000000028</v>
      </c>
      <c r="AI61" s="13">
        <v>2.4000000000000057</v>
      </c>
    </row>
    <row r="62" spans="1:35" x14ac:dyDescent="0.2">
      <c r="A62" s="1">
        <v>42156</v>
      </c>
      <c r="B62" s="15">
        <v>12.5</v>
      </c>
      <c r="C62" s="6">
        <v>0.18999999999999773</v>
      </c>
      <c r="D62">
        <v>1.5090000000000001</v>
      </c>
      <c r="E62" s="68">
        <v>0.86207450128408647</v>
      </c>
      <c r="F62" s="13">
        <v>2.7999999999999972</v>
      </c>
      <c r="G62" s="19">
        <v>-3.3700000000000045</v>
      </c>
      <c r="H62" s="2">
        <v>22425</v>
      </c>
      <c r="I62">
        <v>557202</v>
      </c>
      <c r="J62">
        <v>50159</v>
      </c>
      <c r="K62">
        <v>41338</v>
      </c>
      <c r="L62">
        <v>106396</v>
      </c>
      <c r="M62">
        <v>57347</v>
      </c>
      <c r="N62" s="13">
        <v>507759</v>
      </c>
      <c r="O62" s="11">
        <v>735848</v>
      </c>
      <c r="P62" s="11">
        <v>4315012</v>
      </c>
      <c r="Q62" s="11">
        <v>979370</v>
      </c>
      <c r="R62" s="11">
        <v>1498914</v>
      </c>
      <c r="S62" s="11">
        <v>2001576</v>
      </c>
      <c r="T62" s="11">
        <v>1279986</v>
      </c>
      <c r="U62" s="11">
        <v>4653310</v>
      </c>
      <c r="V62" s="2">
        <v>713423</v>
      </c>
      <c r="W62">
        <v>3757810</v>
      </c>
      <c r="X62">
        <v>929211</v>
      </c>
      <c r="Y62">
        <v>1457576</v>
      </c>
      <c r="Z62">
        <v>1895180</v>
      </c>
      <c r="AA62">
        <v>1222639</v>
      </c>
      <c r="AB62" s="13">
        <v>4145551</v>
      </c>
      <c r="AC62" s="2">
        <v>-1.7999999999999972</v>
      </c>
      <c r="AD62">
        <v>4</v>
      </c>
      <c r="AE62">
        <v>-9.2999999999999972</v>
      </c>
      <c r="AF62" s="36">
        <v>722.43409213334996</v>
      </c>
      <c r="AG62">
        <v>559.29999999999995</v>
      </c>
      <c r="AH62">
        <v>-3.7999999999999972</v>
      </c>
      <c r="AI62" s="13">
        <v>0.20000000000000284</v>
      </c>
    </row>
    <row r="63" spans="1:35" x14ac:dyDescent="0.2">
      <c r="A63" s="1">
        <v>42186</v>
      </c>
      <c r="B63" s="15">
        <v>11.49</v>
      </c>
      <c r="C63" s="6">
        <v>0.79999999999999716</v>
      </c>
      <c r="D63">
        <v>1.5209999999999999</v>
      </c>
      <c r="E63" s="68">
        <v>0.86466072478793865</v>
      </c>
      <c r="F63" s="13">
        <v>9</v>
      </c>
      <c r="G63" s="19">
        <v>-13.969999999999999</v>
      </c>
      <c r="H63" s="2">
        <v>32507</v>
      </c>
      <c r="I63">
        <v>620745</v>
      </c>
      <c r="J63">
        <v>81192</v>
      </c>
      <c r="K63">
        <v>63713</v>
      </c>
      <c r="L63">
        <v>120585</v>
      </c>
      <c r="M63">
        <v>111807</v>
      </c>
      <c r="N63" s="13">
        <v>644362</v>
      </c>
      <c r="O63" s="11">
        <v>723785</v>
      </c>
      <c r="P63" s="11">
        <v>4341040</v>
      </c>
      <c r="Q63" s="11">
        <v>989590</v>
      </c>
      <c r="R63" s="11">
        <v>1516295</v>
      </c>
      <c r="S63" s="11">
        <v>2025955</v>
      </c>
      <c r="T63" s="11">
        <v>1259870</v>
      </c>
      <c r="U63" s="11">
        <v>4652593</v>
      </c>
      <c r="V63" s="2">
        <v>691278</v>
      </c>
      <c r="W63">
        <v>3720295</v>
      </c>
      <c r="X63">
        <v>908398</v>
      </c>
      <c r="Y63">
        <v>1452582</v>
      </c>
      <c r="Z63">
        <v>1905370</v>
      </c>
      <c r="AA63">
        <v>1148063</v>
      </c>
      <c r="AB63" s="13">
        <v>4008231</v>
      </c>
      <c r="AC63" s="2">
        <v>3.2999999999999972</v>
      </c>
      <c r="AD63">
        <v>1.7999999999999972</v>
      </c>
      <c r="AE63">
        <v>1.7000000000000028</v>
      </c>
      <c r="AF63" s="36">
        <v>733.41891273556905</v>
      </c>
      <c r="AG63">
        <v>526.20000000000005</v>
      </c>
      <c r="AH63">
        <v>5.2999999999999972</v>
      </c>
      <c r="AI63" s="13">
        <v>3.0999999999999943</v>
      </c>
    </row>
    <row r="64" spans="1:35" x14ac:dyDescent="0.2">
      <c r="A64" s="1">
        <v>42217</v>
      </c>
      <c r="B64" s="15">
        <v>10.81</v>
      </c>
      <c r="C64" s="6">
        <v>0.34999999999999432</v>
      </c>
      <c r="D64">
        <v>1.526</v>
      </c>
      <c r="E64" s="68">
        <v>0.86552538551272651</v>
      </c>
      <c r="F64" s="13">
        <v>-0.20000000000000284</v>
      </c>
      <c r="G64" s="19">
        <v>-9.2000000000000028</v>
      </c>
      <c r="H64" s="2">
        <v>18322</v>
      </c>
      <c r="I64">
        <v>730707</v>
      </c>
      <c r="J64">
        <v>64848</v>
      </c>
      <c r="K64">
        <v>63073</v>
      </c>
      <c r="L64">
        <v>131193</v>
      </c>
      <c r="M64">
        <v>98680</v>
      </c>
      <c r="N64" s="13">
        <v>645881</v>
      </c>
      <c r="O64" s="11">
        <v>688415</v>
      </c>
      <c r="P64" s="11">
        <v>4431561</v>
      </c>
      <c r="Q64" s="11">
        <v>1002142</v>
      </c>
      <c r="R64" s="11">
        <v>1524220</v>
      </c>
      <c r="S64" s="11">
        <v>2051537</v>
      </c>
      <c r="T64" s="11">
        <v>1253221</v>
      </c>
      <c r="U64" s="11">
        <v>4669115</v>
      </c>
      <c r="V64" s="2">
        <v>670093</v>
      </c>
      <c r="W64">
        <v>3700854</v>
      </c>
      <c r="X64">
        <v>937294</v>
      </c>
      <c r="Y64">
        <v>1461147</v>
      </c>
      <c r="Z64">
        <v>1920344</v>
      </c>
      <c r="AA64">
        <v>1154541</v>
      </c>
      <c r="AB64" s="13">
        <v>4023234</v>
      </c>
      <c r="AC64" s="2">
        <v>1.7000000000000028</v>
      </c>
      <c r="AD64">
        <v>-0.90000000000000568</v>
      </c>
      <c r="AE64">
        <v>1.7000000000000028</v>
      </c>
      <c r="AF64" s="36">
        <v>1098.9852647917801</v>
      </c>
      <c r="AG64">
        <v>539.20000000000005</v>
      </c>
      <c r="AH64">
        <v>-1.4000000000000057</v>
      </c>
      <c r="AI64" s="13">
        <v>3</v>
      </c>
    </row>
    <row r="65" spans="1:35" x14ac:dyDescent="0.2">
      <c r="A65" s="1">
        <v>42248</v>
      </c>
      <c r="B65" s="15">
        <v>11.1</v>
      </c>
      <c r="C65" s="6">
        <v>0.56999999999999318</v>
      </c>
      <c r="D65">
        <v>1.5349999999999999</v>
      </c>
      <c r="E65" s="68">
        <v>0.86465986012721374</v>
      </c>
      <c r="F65" s="13">
        <v>7.4000000000000057</v>
      </c>
      <c r="G65" s="19">
        <v>-2.4000000000000057</v>
      </c>
      <c r="H65" s="2">
        <v>20084</v>
      </c>
      <c r="I65">
        <v>614493</v>
      </c>
      <c r="J65">
        <v>52639</v>
      </c>
      <c r="K65">
        <v>54335</v>
      </c>
      <c r="L65">
        <v>95597</v>
      </c>
      <c r="M65">
        <v>78314</v>
      </c>
      <c r="N65" s="13">
        <v>693484</v>
      </c>
      <c r="O65" s="11">
        <v>700173</v>
      </c>
      <c r="P65" s="11">
        <v>4523760</v>
      </c>
      <c r="Q65" s="11">
        <v>1025519</v>
      </c>
      <c r="R65" s="11">
        <v>1530052</v>
      </c>
      <c r="S65" s="11">
        <v>1982969</v>
      </c>
      <c r="T65" s="11">
        <v>1257272</v>
      </c>
      <c r="U65" s="11">
        <v>4674068</v>
      </c>
      <c r="V65" s="2">
        <v>680089</v>
      </c>
      <c r="W65">
        <v>3909267</v>
      </c>
      <c r="X65">
        <v>972880</v>
      </c>
      <c r="Y65">
        <v>1475717</v>
      </c>
      <c r="Z65">
        <v>1887372</v>
      </c>
      <c r="AA65">
        <v>1178958</v>
      </c>
      <c r="AB65" s="13">
        <v>3980584</v>
      </c>
      <c r="AC65" s="2">
        <v>-0.5</v>
      </c>
      <c r="AD65">
        <v>5.5999999999999943</v>
      </c>
      <c r="AE65">
        <v>4.2999999999999972</v>
      </c>
      <c r="AF65" s="36">
        <v>2145.9678869436302</v>
      </c>
      <c r="AG65">
        <v>610.70000000000005</v>
      </c>
      <c r="AH65">
        <v>2.0999999999999943</v>
      </c>
      <c r="AI65" s="13">
        <v>-3</v>
      </c>
    </row>
    <row r="66" spans="1:35" x14ac:dyDescent="0.2">
      <c r="A66" s="1">
        <v>42278</v>
      </c>
      <c r="B66" s="15">
        <v>11.16</v>
      </c>
      <c r="C66" s="6">
        <v>0.73999999999999488</v>
      </c>
      <c r="D66">
        <v>1.546</v>
      </c>
      <c r="E66" s="68">
        <v>0.86293054040695938</v>
      </c>
      <c r="F66" s="13">
        <v>1.5999999999999943</v>
      </c>
      <c r="G66" s="19">
        <v>1</v>
      </c>
      <c r="H66" s="2">
        <v>23925</v>
      </c>
      <c r="I66">
        <v>719069</v>
      </c>
      <c r="J66">
        <v>80938</v>
      </c>
      <c r="K66">
        <v>67601</v>
      </c>
      <c r="L66">
        <v>137999</v>
      </c>
      <c r="M66">
        <v>86359</v>
      </c>
      <c r="N66" s="13">
        <v>696435</v>
      </c>
      <c r="O66" s="11">
        <v>707753</v>
      </c>
      <c r="P66" s="11">
        <v>4571031</v>
      </c>
      <c r="Q66" s="11">
        <v>1041279</v>
      </c>
      <c r="R66" s="11">
        <v>1528696</v>
      </c>
      <c r="S66" s="11">
        <v>2000261</v>
      </c>
      <c r="T66" s="11">
        <v>1255249</v>
      </c>
      <c r="U66" s="11">
        <v>4679794</v>
      </c>
      <c r="V66" s="2">
        <v>683828</v>
      </c>
      <c r="W66">
        <v>3851962</v>
      </c>
      <c r="X66">
        <v>960341</v>
      </c>
      <c r="Y66">
        <v>1461095</v>
      </c>
      <c r="Z66">
        <v>1862262</v>
      </c>
      <c r="AA66">
        <v>1168890</v>
      </c>
      <c r="AB66" s="13">
        <v>3983359</v>
      </c>
      <c r="AC66" s="2">
        <v>3.2999999999999972</v>
      </c>
      <c r="AD66">
        <v>2.7999999999999972</v>
      </c>
      <c r="AE66">
        <v>27.700000000000003</v>
      </c>
      <c r="AF66" s="36">
        <v>1494.71385347623</v>
      </c>
      <c r="AG66">
        <v>601.1</v>
      </c>
      <c r="AH66">
        <v>8.9000000000000057</v>
      </c>
      <c r="AI66" s="13">
        <v>0.79999999999999716</v>
      </c>
    </row>
    <row r="67" spans="1:35" x14ac:dyDescent="0.2">
      <c r="A67" s="1">
        <v>42309</v>
      </c>
      <c r="B67" s="15">
        <v>11.45</v>
      </c>
      <c r="C67" s="6">
        <v>0.75</v>
      </c>
      <c r="D67">
        <v>1.5580000000000001</v>
      </c>
      <c r="E67" s="68">
        <v>0.86465640148777323</v>
      </c>
      <c r="F67" s="13">
        <v>-5.2000000000000028</v>
      </c>
      <c r="G67" s="19">
        <v>-7.5900000000000034</v>
      </c>
      <c r="H67" s="2">
        <v>205617</v>
      </c>
      <c r="I67">
        <v>756712</v>
      </c>
      <c r="J67">
        <v>76709</v>
      </c>
      <c r="K67">
        <v>69425</v>
      </c>
      <c r="L67">
        <v>116201</v>
      </c>
      <c r="M67">
        <v>77790</v>
      </c>
      <c r="N67" s="13">
        <v>697767</v>
      </c>
      <c r="O67" s="11">
        <v>796049</v>
      </c>
      <c r="P67" s="11">
        <v>4711811</v>
      </c>
      <c r="Q67" s="11">
        <v>1080791</v>
      </c>
      <c r="R67" s="11">
        <v>1538700</v>
      </c>
      <c r="S67" s="11">
        <v>1977872</v>
      </c>
      <c r="T67" s="11">
        <v>1242343</v>
      </c>
      <c r="U67" s="11">
        <v>4636754</v>
      </c>
      <c r="V67" s="2">
        <v>590432</v>
      </c>
      <c r="W67">
        <v>3955099</v>
      </c>
      <c r="X67">
        <v>1004082</v>
      </c>
      <c r="Y67">
        <v>1469275</v>
      </c>
      <c r="Z67">
        <v>1861671</v>
      </c>
      <c r="AA67">
        <v>1164553</v>
      </c>
      <c r="AB67" s="13">
        <v>3938987</v>
      </c>
      <c r="AC67" s="2">
        <v>-3.7999999999999972</v>
      </c>
      <c r="AD67">
        <v>0.20000000000000284</v>
      </c>
      <c r="AE67">
        <v>9.7000000000000028</v>
      </c>
      <c r="AF67" s="36">
        <v>1112.429358564</v>
      </c>
      <c r="AG67">
        <v>619</v>
      </c>
      <c r="AH67">
        <v>-3.5</v>
      </c>
      <c r="AI67" s="13">
        <v>-1.5</v>
      </c>
    </row>
    <row r="68" spans="1:35" x14ac:dyDescent="0.2">
      <c r="A68" s="1">
        <v>42339</v>
      </c>
      <c r="B68" s="15">
        <v>11.2</v>
      </c>
      <c r="C68" s="6">
        <v>0.76999999999999602</v>
      </c>
      <c r="D68">
        <v>1.57</v>
      </c>
      <c r="E68" s="68">
        <v>0.86465640148777323</v>
      </c>
      <c r="F68" s="13">
        <v>8.4000000000000057</v>
      </c>
      <c r="G68" s="19">
        <v>-18</v>
      </c>
      <c r="H68" s="2">
        <v>36604</v>
      </c>
      <c r="I68">
        <v>582946</v>
      </c>
      <c r="J68">
        <v>74877</v>
      </c>
      <c r="K68">
        <v>49414</v>
      </c>
      <c r="L68">
        <v>98231</v>
      </c>
      <c r="M68">
        <v>101710</v>
      </c>
      <c r="N68" s="13">
        <v>614106</v>
      </c>
      <c r="O68" s="11">
        <v>802415</v>
      </c>
      <c r="P68" s="11">
        <v>4743632</v>
      </c>
      <c r="Q68" s="11">
        <v>1090255</v>
      </c>
      <c r="R68" s="11">
        <v>1545598</v>
      </c>
      <c r="S68" s="11">
        <v>1979856</v>
      </c>
      <c r="T68" s="11">
        <v>1253043</v>
      </c>
      <c r="U68" s="11">
        <v>4633125</v>
      </c>
      <c r="V68" s="2">
        <v>765811</v>
      </c>
      <c r="W68">
        <v>4160686</v>
      </c>
      <c r="X68">
        <v>1015378</v>
      </c>
      <c r="Y68">
        <v>1496184</v>
      </c>
      <c r="Z68">
        <v>1881625</v>
      </c>
      <c r="AA68">
        <v>1151333</v>
      </c>
      <c r="AB68" s="13">
        <v>4019019</v>
      </c>
      <c r="AC68" s="2">
        <v>4</v>
      </c>
      <c r="AD68">
        <v>8.4000000000000057</v>
      </c>
      <c r="AE68">
        <v>8.7000000000000028</v>
      </c>
      <c r="AF68" s="36">
        <v>420.250131237115</v>
      </c>
      <c r="AG68">
        <v>885</v>
      </c>
      <c r="AH68">
        <v>3.2999999999999972</v>
      </c>
      <c r="AI68" s="13">
        <v>20.099999999999994</v>
      </c>
    </row>
    <row r="69" spans="1:35" x14ac:dyDescent="0.2">
      <c r="A69" s="1">
        <v>42370</v>
      </c>
      <c r="B69" s="15">
        <v>11.06</v>
      </c>
      <c r="C69" s="6">
        <v>0.95999999999999375</v>
      </c>
      <c r="D69">
        <v>1.585</v>
      </c>
      <c r="E69" s="68">
        <v>0.86379174508628553</v>
      </c>
      <c r="F69" s="13">
        <v>-29.700000000000003</v>
      </c>
      <c r="G69" s="19">
        <v>-9.8700000000000045</v>
      </c>
      <c r="H69" s="2">
        <v>35459</v>
      </c>
      <c r="I69">
        <v>823691</v>
      </c>
      <c r="J69">
        <v>105650</v>
      </c>
      <c r="K69">
        <v>75747</v>
      </c>
      <c r="L69">
        <v>156304</v>
      </c>
      <c r="M69">
        <v>215113</v>
      </c>
      <c r="N69" s="13">
        <v>705916</v>
      </c>
      <c r="O69" s="11">
        <v>825052</v>
      </c>
      <c r="P69" s="11">
        <v>4831433</v>
      </c>
      <c r="Q69" s="11">
        <v>1054981</v>
      </c>
      <c r="R69" s="11">
        <v>1554004</v>
      </c>
      <c r="S69" s="11">
        <v>1949688</v>
      </c>
      <c r="T69" s="11">
        <v>1292379</v>
      </c>
      <c r="U69" s="11">
        <v>4101366</v>
      </c>
      <c r="V69" s="2">
        <v>789593</v>
      </c>
      <c r="W69">
        <v>4007742</v>
      </c>
      <c r="X69">
        <v>949331</v>
      </c>
      <c r="Y69">
        <v>1478257</v>
      </c>
      <c r="Z69">
        <v>1793384</v>
      </c>
      <c r="AA69">
        <v>1077266</v>
      </c>
      <c r="AB69" s="13">
        <v>3395450</v>
      </c>
      <c r="AC69" s="2">
        <v>-5.2000000000000028</v>
      </c>
      <c r="AD69">
        <v>-32.599999999999994</v>
      </c>
      <c r="AE69">
        <v>8.2000000000000028</v>
      </c>
      <c r="AF69" s="36">
        <v>266.34634311155799</v>
      </c>
      <c r="AG69">
        <v>300.3</v>
      </c>
      <c r="AH69">
        <v>-6.7000000000000028</v>
      </c>
      <c r="AI69" s="13">
        <v>-27.200000000000003</v>
      </c>
    </row>
    <row r="70" spans="1:35" x14ac:dyDescent="0.2">
      <c r="A70" s="1">
        <v>42401</v>
      </c>
      <c r="B70" s="15">
        <v>10.88</v>
      </c>
      <c r="C70" s="6">
        <v>0.62999999999999545</v>
      </c>
      <c r="D70">
        <v>1.595</v>
      </c>
      <c r="E70" s="68">
        <v>0.86379174508628553</v>
      </c>
      <c r="F70" s="13">
        <v>2.9000000000000057</v>
      </c>
      <c r="G70" s="19">
        <v>7.1899999999999977</v>
      </c>
      <c r="H70" s="2">
        <v>202551</v>
      </c>
      <c r="I70">
        <v>511792</v>
      </c>
      <c r="J70">
        <v>54725</v>
      </c>
      <c r="K70">
        <v>42773</v>
      </c>
      <c r="L70">
        <v>53321</v>
      </c>
      <c r="M70">
        <v>55623</v>
      </c>
      <c r="N70" s="13">
        <v>430396</v>
      </c>
      <c r="O70" s="11">
        <v>999061</v>
      </c>
      <c r="P70" s="11">
        <v>4951407</v>
      </c>
      <c r="Q70" s="11">
        <v>1041080</v>
      </c>
      <c r="R70" s="11">
        <v>1542202</v>
      </c>
      <c r="S70" s="11">
        <v>1930846</v>
      </c>
      <c r="T70" s="11">
        <v>1313180</v>
      </c>
      <c r="U70" s="11">
        <v>4127116</v>
      </c>
      <c r="V70" s="2">
        <v>796510</v>
      </c>
      <c r="W70">
        <v>4439615</v>
      </c>
      <c r="X70">
        <v>986355</v>
      </c>
      <c r="Y70">
        <v>1499429</v>
      </c>
      <c r="Z70">
        <v>1877525</v>
      </c>
      <c r="AA70">
        <v>1257557</v>
      </c>
      <c r="AB70" s="13">
        <v>3696720</v>
      </c>
      <c r="AC70" s="2">
        <v>-4.0999999999999943</v>
      </c>
      <c r="AD70">
        <v>12.900000000000006</v>
      </c>
      <c r="AE70">
        <v>-12.5</v>
      </c>
      <c r="AF70" s="36">
        <v>264.39305927383202</v>
      </c>
      <c r="AG70">
        <v>357.4</v>
      </c>
      <c r="AH70">
        <v>-5.2999999999999972</v>
      </c>
      <c r="AI70" s="13">
        <v>-2</v>
      </c>
    </row>
    <row r="71" spans="1:35" x14ac:dyDescent="0.2">
      <c r="A71" s="1">
        <v>42430</v>
      </c>
      <c r="B71" s="15">
        <v>10.93</v>
      </c>
      <c r="C71" s="6">
        <v>0.45999999999999375</v>
      </c>
      <c r="D71">
        <v>1.6019999999999999</v>
      </c>
      <c r="E71" s="68">
        <v>0.86206416159611299</v>
      </c>
      <c r="F71" s="13">
        <v>13.200000000000003</v>
      </c>
      <c r="G71" s="19">
        <v>6.0100000000000051</v>
      </c>
      <c r="H71" s="2">
        <v>176060</v>
      </c>
      <c r="I71">
        <v>488564</v>
      </c>
      <c r="J71">
        <v>70386</v>
      </c>
      <c r="K71">
        <v>59622</v>
      </c>
      <c r="L71">
        <v>70291</v>
      </c>
      <c r="M71">
        <v>94043</v>
      </c>
      <c r="N71" s="13">
        <v>497505</v>
      </c>
      <c r="O71" s="11">
        <v>1109056</v>
      </c>
      <c r="P71" s="11">
        <v>4933860</v>
      </c>
      <c r="Q71" s="11">
        <v>1050522</v>
      </c>
      <c r="R71" s="11">
        <v>1553740</v>
      </c>
      <c r="S71" s="11">
        <v>1972355</v>
      </c>
      <c r="T71" s="11">
        <v>1332403</v>
      </c>
      <c r="U71" s="11">
        <v>4064980</v>
      </c>
      <c r="V71" s="2">
        <v>932996</v>
      </c>
      <c r="W71">
        <v>4445296</v>
      </c>
      <c r="X71">
        <v>980136</v>
      </c>
      <c r="Y71">
        <v>1494118</v>
      </c>
      <c r="Z71">
        <v>1902064</v>
      </c>
      <c r="AA71">
        <v>1238360</v>
      </c>
      <c r="AB71" s="13">
        <v>3567475</v>
      </c>
      <c r="AC71" s="2">
        <v>8.2999999999999972</v>
      </c>
      <c r="AD71">
        <v>11.5</v>
      </c>
      <c r="AE71">
        <v>-0.79999999999999716</v>
      </c>
      <c r="AF71" s="36">
        <v>294.24784872593199</v>
      </c>
      <c r="AG71">
        <v>464.7</v>
      </c>
      <c r="AH71">
        <v>6.5999999999999943</v>
      </c>
      <c r="AI71" s="13">
        <v>5.0999999999999943</v>
      </c>
    </row>
    <row r="72" spans="1:35" x14ac:dyDescent="0.2">
      <c r="A72" s="1">
        <v>42461</v>
      </c>
      <c r="B72" s="15">
        <v>10.71</v>
      </c>
      <c r="C72" s="6">
        <v>0.43999999999999773</v>
      </c>
      <c r="D72">
        <v>1.609</v>
      </c>
      <c r="E72" s="68">
        <v>0.86292622575770894</v>
      </c>
      <c r="F72" s="13">
        <v>-4.7000000000000028</v>
      </c>
      <c r="G72" s="19">
        <v>23.129999999999995</v>
      </c>
      <c r="H72" s="2">
        <v>46659</v>
      </c>
      <c r="I72">
        <v>684440</v>
      </c>
      <c r="J72">
        <v>80051</v>
      </c>
      <c r="K72">
        <v>68126</v>
      </c>
      <c r="L72">
        <v>112434</v>
      </c>
      <c r="M72">
        <v>157518</v>
      </c>
      <c r="N72" s="13">
        <v>568794</v>
      </c>
      <c r="O72" s="11">
        <v>1058846</v>
      </c>
      <c r="P72" s="11">
        <v>4900751</v>
      </c>
      <c r="Q72" s="11">
        <v>1043957</v>
      </c>
      <c r="R72" s="11">
        <v>1565246</v>
      </c>
      <c r="S72" s="11">
        <v>1951808</v>
      </c>
      <c r="T72" s="11">
        <v>1383639</v>
      </c>
      <c r="U72" s="11">
        <v>4054045</v>
      </c>
      <c r="V72" s="2">
        <v>1012187</v>
      </c>
      <c r="W72">
        <v>4216311</v>
      </c>
      <c r="X72">
        <v>963906</v>
      </c>
      <c r="Y72">
        <v>1497120</v>
      </c>
      <c r="Z72">
        <v>1839374</v>
      </c>
      <c r="AA72">
        <v>1226121</v>
      </c>
      <c r="AB72" s="13">
        <v>3485251</v>
      </c>
      <c r="AC72" s="2">
        <v>-5.5999999999999943</v>
      </c>
      <c r="AD72">
        <v>-3.2000000000000028</v>
      </c>
      <c r="AE72">
        <v>-15.400000000000006</v>
      </c>
      <c r="AF72" s="36">
        <v>469.77916910883499</v>
      </c>
      <c r="AG72">
        <v>460</v>
      </c>
      <c r="AH72">
        <v>-4.7999999999999972</v>
      </c>
      <c r="AI72" s="13">
        <v>-1.2999999999999972</v>
      </c>
    </row>
    <row r="73" spans="1:35" x14ac:dyDescent="0.2">
      <c r="A73" s="1">
        <v>42491</v>
      </c>
      <c r="B73" s="15">
        <v>11.06</v>
      </c>
      <c r="C73" s="6">
        <v>0.40999999999999659</v>
      </c>
      <c r="D73">
        <v>1.6159999999999999</v>
      </c>
      <c r="E73" s="68">
        <v>0.86637793066073987</v>
      </c>
      <c r="F73" s="13">
        <v>0.90000000000000568</v>
      </c>
      <c r="G73" s="19">
        <v>7.5999999999999943</v>
      </c>
      <c r="H73" s="2">
        <v>41296</v>
      </c>
      <c r="I73">
        <v>686703</v>
      </c>
      <c r="J73">
        <v>91146</v>
      </c>
      <c r="K73">
        <v>72963</v>
      </c>
      <c r="L73">
        <v>113367</v>
      </c>
      <c r="M73">
        <v>90322</v>
      </c>
      <c r="N73" s="13">
        <v>574497</v>
      </c>
      <c r="O73" s="11">
        <v>1065591</v>
      </c>
      <c r="P73" s="11">
        <v>4904732</v>
      </c>
      <c r="Q73" s="11">
        <v>1059175</v>
      </c>
      <c r="R73" s="11">
        <v>1587873</v>
      </c>
      <c r="S73" s="11">
        <v>1975738</v>
      </c>
      <c r="T73" s="11">
        <v>1379736</v>
      </c>
      <c r="U73" s="11">
        <v>4044312</v>
      </c>
      <c r="V73" s="2">
        <v>1024295</v>
      </c>
      <c r="W73">
        <v>4218029</v>
      </c>
      <c r="X73">
        <v>968029</v>
      </c>
      <c r="Y73">
        <v>1514910</v>
      </c>
      <c r="Z73">
        <v>1862371</v>
      </c>
      <c r="AA73">
        <v>1289414</v>
      </c>
      <c r="AB73" s="13">
        <v>3469815</v>
      </c>
      <c r="AC73" s="2">
        <v>2.5</v>
      </c>
      <c r="AD73">
        <v>-1.2999999999999972</v>
      </c>
      <c r="AE73">
        <v>-13.799999999999997</v>
      </c>
      <c r="AF73" s="36">
        <v>648.04111961782496</v>
      </c>
      <c r="AG73">
        <v>479.6</v>
      </c>
      <c r="AH73">
        <v>1.2000000000000028</v>
      </c>
      <c r="AI73" s="13">
        <v>0.79999999999999716</v>
      </c>
    </row>
    <row r="74" spans="1:35" x14ac:dyDescent="0.2">
      <c r="A74" s="1">
        <v>42522</v>
      </c>
      <c r="B74" s="15">
        <v>10.55</v>
      </c>
      <c r="C74" s="6">
        <v>0.35999999999999943</v>
      </c>
      <c r="D74">
        <v>1.6219999999999999</v>
      </c>
      <c r="E74" s="68">
        <v>0.86811068652206136</v>
      </c>
      <c r="F74" s="13">
        <v>3.5999999999999943</v>
      </c>
      <c r="G74" s="19">
        <v>-1.7999999999999972</v>
      </c>
      <c r="H74" s="2">
        <v>33675</v>
      </c>
      <c r="I74">
        <v>567541</v>
      </c>
      <c r="J74">
        <v>74415</v>
      </c>
      <c r="K74">
        <v>53440</v>
      </c>
      <c r="L74">
        <v>77549</v>
      </c>
      <c r="M74">
        <v>74979</v>
      </c>
      <c r="N74" s="13">
        <v>471146</v>
      </c>
      <c r="O74" s="11">
        <v>1054280</v>
      </c>
      <c r="P74" s="11">
        <v>4893902</v>
      </c>
      <c r="Q74" s="11">
        <v>1074632</v>
      </c>
      <c r="R74" s="11">
        <v>1590755</v>
      </c>
      <c r="S74" s="11">
        <v>1990286</v>
      </c>
      <c r="T74" s="11">
        <v>1376362</v>
      </c>
      <c r="U74" s="11">
        <v>4004770</v>
      </c>
      <c r="V74" s="2">
        <v>1020605</v>
      </c>
      <c r="W74">
        <v>4326361</v>
      </c>
      <c r="X74">
        <v>1000217</v>
      </c>
      <c r="Y74">
        <v>1537315</v>
      </c>
      <c r="Z74">
        <v>1912737</v>
      </c>
      <c r="AA74">
        <v>1301383</v>
      </c>
      <c r="AB74" s="13">
        <v>3533624</v>
      </c>
      <c r="AC74" s="2">
        <v>-1.7999999999999972</v>
      </c>
      <c r="AD74">
        <v>5.5</v>
      </c>
      <c r="AE74">
        <v>-9.4000000000000057</v>
      </c>
      <c r="AF74" s="36">
        <v>743.38468080521704</v>
      </c>
      <c r="AG74">
        <v>627.1</v>
      </c>
      <c r="AH74">
        <v>-2.7999999999999972</v>
      </c>
      <c r="AI74" s="13">
        <v>0.59999999999999432</v>
      </c>
    </row>
    <row r="75" spans="1:35" x14ac:dyDescent="0.2">
      <c r="A75" s="1">
        <v>42552</v>
      </c>
      <c r="B75" s="15">
        <v>10.28</v>
      </c>
      <c r="C75" s="6">
        <v>0.54000000000000625</v>
      </c>
      <c r="D75">
        <v>1.631</v>
      </c>
      <c r="E75" s="68">
        <v>0.86984690789510533</v>
      </c>
      <c r="F75" s="13">
        <v>4.2999999999999972</v>
      </c>
      <c r="G75" s="19">
        <v>-15.670000000000002</v>
      </c>
      <c r="H75" s="2">
        <v>57741</v>
      </c>
      <c r="I75">
        <v>734862</v>
      </c>
      <c r="J75">
        <v>149394</v>
      </c>
      <c r="K75">
        <v>63461</v>
      </c>
      <c r="L75">
        <v>137248</v>
      </c>
      <c r="M75">
        <v>102956</v>
      </c>
      <c r="N75" s="13">
        <v>617406</v>
      </c>
      <c r="O75" s="11">
        <v>1062764</v>
      </c>
      <c r="P75" s="11">
        <v>4882252</v>
      </c>
      <c r="Q75" s="11">
        <v>1138789</v>
      </c>
      <c r="R75" s="11">
        <v>1593371</v>
      </c>
      <c r="S75" s="11">
        <v>2025472</v>
      </c>
      <c r="T75" s="11">
        <v>1348754</v>
      </c>
      <c r="U75" s="11">
        <v>3976950</v>
      </c>
      <c r="V75" s="2">
        <v>1005023</v>
      </c>
      <c r="W75">
        <v>4147390</v>
      </c>
      <c r="X75">
        <v>989395</v>
      </c>
      <c r="Y75">
        <v>1529910</v>
      </c>
      <c r="Z75">
        <v>1888224</v>
      </c>
      <c r="AA75">
        <v>1245798</v>
      </c>
      <c r="AB75" s="13">
        <v>3359544</v>
      </c>
      <c r="AC75" s="2">
        <v>3</v>
      </c>
      <c r="AD75">
        <v>-1.4000000000000057</v>
      </c>
      <c r="AE75">
        <v>0.5</v>
      </c>
      <c r="AF75" s="36">
        <v>787.69191227800104</v>
      </c>
      <c r="AG75">
        <v>635.70000000000005</v>
      </c>
      <c r="AH75">
        <v>5</v>
      </c>
      <c r="AI75" s="13">
        <v>4.4000000000000057</v>
      </c>
    </row>
    <row r="76" spans="1:35" x14ac:dyDescent="0.2">
      <c r="A76" s="1">
        <v>42583</v>
      </c>
      <c r="B76" s="15">
        <v>10.29</v>
      </c>
      <c r="C76" s="6">
        <v>1.0000000000005116E-2</v>
      </c>
      <c r="D76">
        <v>1.631</v>
      </c>
      <c r="E76" s="68">
        <v>0.86984690789510533</v>
      </c>
      <c r="F76" s="13">
        <v>3.7000000000000028</v>
      </c>
      <c r="G76" s="19">
        <v>12.150000000000006</v>
      </c>
      <c r="H76" s="2">
        <v>35484</v>
      </c>
      <c r="I76">
        <v>672138</v>
      </c>
      <c r="J76">
        <v>81743</v>
      </c>
      <c r="K76">
        <v>68534</v>
      </c>
      <c r="L76">
        <v>126619</v>
      </c>
      <c r="M76">
        <v>124869</v>
      </c>
      <c r="N76" s="13">
        <v>564452</v>
      </c>
      <c r="O76" s="11">
        <v>1062758</v>
      </c>
      <c r="P76" s="11">
        <v>4876955</v>
      </c>
      <c r="Q76" s="11">
        <v>1145725</v>
      </c>
      <c r="R76" s="11">
        <v>1618176</v>
      </c>
      <c r="S76" s="11">
        <v>2029258</v>
      </c>
      <c r="T76" s="11">
        <v>1365239</v>
      </c>
      <c r="U76" s="11">
        <v>3989448</v>
      </c>
      <c r="V76" s="2">
        <v>1027274</v>
      </c>
      <c r="W76">
        <v>4204817</v>
      </c>
      <c r="X76">
        <v>1063982</v>
      </c>
      <c r="Y76">
        <v>1549642</v>
      </c>
      <c r="Z76">
        <v>1902639</v>
      </c>
      <c r="AA76">
        <v>1240370</v>
      </c>
      <c r="AB76" s="13">
        <v>3424996</v>
      </c>
      <c r="AC76" s="2">
        <v>0.79999999999999716</v>
      </c>
      <c r="AD76">
        <v>1.5</v>
      </c>
      <c r="AE76">
        <v>1.7999999999999972</v>
      </c>
      <c r="AF76" s="36">
        <v>1161.6274248849099</v>
      </c>
      <c r="AG76">
        <v>641.9</v>
      </c>
      <c r="AH76">
        <v>0</v>
      </c>
      <c r="AI76" s="13">
        <v>3.2000000000000028</v>
      </c>
    </row>
    <row r="77" spans="1:35" x14ac:dyDescent="0.2">
      <c r="A77" s="1">
        <v>42614</v>
      </c>
      <c r="B77" s="15">
        <v>10.24</v>
      </c>
      <c r="C77" s="6">
        <v>0.17000000000000171</v>
      </c>
      <c r="D77">
        <v>1.633</v>
      </c>
      <c r="E77" s="68">
        <v>0.87158660171089564</v>
      </c>
      <c r="F77" s="13">
        <v>6.7000000000000028</v>
      </c>
      <c r="G77" s="19">
        <v>4.5799999999999983</v>
      </c>
      <c r="H77" s="2">
        <v>59023</v>
      </c>
      <c r="I77">
        <v>818658</v>
      </c>
      <c r="J77">
        <v>92382</v>
      </c>
      <c r="K77">
        <v>69384</v>
      </c>
      <c r="L77">
        <v>104503</v>
      </c>
      <c r="M77">
        <v>90931</v>
      </c>
      <c r="N77" s="13">
        <v>636253</v>
      </c>
      <c r="O77" s="11">
        <v>1051312</v>
      </c>
      <c r="P77" s="11">
        <v>4896442</v>
      </c>
      <c r="Q77" s="11">
        <v>1203183</v>
      </c>
      <c r="R77" s="11">
        <v>1632008</v>
      </c>
      <c r="S77" s="11">
        <v>2039165</v>
      </c>
      <c r="T77" s="11">
        <v>1361713</v>
      </c>
      <c r="U77" s="11">
        <v>3926657</v>
      </c>
      <c r="V77" s="2">
        <v>992289</v>
      </c>
      <c r="W77">
        <v>4077784</v>
      </c>
      <c r="X77">
        <v>1110801</v>
      </c>
      <c r="Y77">
        <v>1562624</v>
      </c>
      <c r="Z77">
        <v>1934662</v>
      </c>
      <c r="AA77">
        <v>1270782</v>
      </c>
      <c r="AB77" s="13">
        <v>3290404</v>
      </c>
      <c r="AC77" s="2">
        <v>-0.20000000000000284</v>
      </c>
      <c r="AD77">
        <v>2.4000000000000057</v>
      </c>
      <c r="AE77">
        <v>4.7000000000000028</v>
      </c>
      <c r="AF77" s="36">
        <v>2246.82837762998</v>
      </c>
      <c r="AG77">
        <v>696.4</v>
      </c>
      <c r="AH77">
        <v>3.2000000000000028</v>
      </c>
      <c r="AI77" s="13">
        <v>-1.4000000000000057</v>
      </c>
    </row>
    <row r="78" spans="1:35" x14ac:dyDescent="0.2">
      <c r="A78" s="1">
        <v>42644</v>
      </c>
      <c r="B78" s="15">
        <v>10.32</v>
      </c>
      <c r="C78" s="6">
        <v>0.43000000000000682</v>
      </c>
      <c r="D78">
        <v>1.641</v>
      </c>
      <c r="E78" s="68">
        <v>0.87420136151602823</v>
      </c>
      <c r="F78" s="13">
        <v>0.5</v>
      </c>
      <c r="G78" s="19">
        <v>-3.2199999999999989</v>
      </c>
      <c r="H78" s="2">
        <v>57886</v>
      </c>
      <c r="I78">
        <v>756477</v>
      </c>
      <c r="J78">
        <v>134942</v>
      </c>
      <c r="K78">
        <v>69373</v>
      </c>
      <c r="L78">
        <v>118287</v>
      </c>
      <c r="M78">
        <v>93656</v>
      </c>
      <c r="N78" s="13">
        <v>604021</v>
      </c>
      <c r="O78" s="11">
        <v>1045180</v>
      </c>
      <c r="P78" s="11">
        <v>4906374</v>
      </c>
      <c r="Q78" s="11">
        <v>1204353</v>
      </c>
      <c r="R78" s="11">
        <v>1634819</v>
      </c>
      <c r="S78" s="11">
        <v>1990096</v>
      </c>
      <c r="T78" s="11">
        <v>1343085</v>
      </c>
      <c r="U78" s="11">
        <v>3929669</v>
      </c>
      <c r="V78" s="2">
        <v>987294</v>
      </c>
      <c r="W78">
        <v>4149897</v>
      </c>
      <c r="X78">
        <v>1069411</v>
      </c>
      <c r="Y78">
        <v>1565446</v>
      </c>
      <c r="Z78">
        <v>1871809</v>
      </c>
      <c r="AA78">
        <v>1249429</v>
      </c>
      <c r="AB78" s="13">
        <v>3325648</v>
      </c>
      <c r="AC78" s="2">
        <v>2.7000000000000028</v>
      </c>
      <c r="AD78">
        <v>4.2000000000000028</v>
      </c>
      <c r="AE78">
        <v>27.5</v>
      </c>
      <c r="AF78" s="36">
        <v>1558.98654917571</v>
      </c>
      <c r="AG78">
        <v>741.4</v>
      </c>
      <c r="AH78">
        <v>4.0999999999999943</v>
      </c>
      <c r="AI78" s="13">
        <v>0.79999999999999716</v>
      </c>
    </row>
    <row r="79" spans="1:35" x14ac:dyDescent="0.2">
      <c r="A79" s="1">
        <v>42675</v>
      </c>
      <c r="B79" s="15">
        <v>10</v>
      </c>
      <c r="C79" s="6">
        <v>0.43999999999999773</v>
      </c>
      <c r="D79">
        <v>1.6480000000000001</v>
      </c>
      <c r="E79" s="68">
        <v>0.87769816696209235</v>
      </c>
      <c r="F79" s="13">
        <v>-1.5</v>
      </c>
      <c r="G79" s="19">
        <v>4.4599999999999937</v>
      </c>
      <c r="H79" s="2">
        <v>49984</v>
      </c>
      <c r="I79">
        <v>628889</v>
      </c>
      <c r="J79">
        <v>96951</v>
      </c>
      <c r="K79">
        <v>61358</v>
      </c>
      <c r="L79">
        <v>97434</v>
      </c>
      <c r="M79">
        <v>125113</v>
      </c>
      <c r="N79" s="13">
        <v>640741</v>
      </c>
      <c r="O79" s="11">
        <v>1041523</v>
      </c>
      <c r="P79" s="11">
        <v>4959677</v>
      </c>
      <c r="Q79" s="11">
        <v>1201053</v>
      </c>
      <c r="R79" s="11">
        <v>1630250</v>
      </c>
      <c r="S79" s="11">
        <v>1965989</v>
      </c>
      <c r="T79" s="11">
        <v>1335911</v>
      </c>
      <c r="U79" s="11">
        <v>4019815</v>
      </c>
      <c r="V79" s="2">
        <v>991539</v>
      </c>
      <c r="W79">
        <v>4330788</v>
      </c>
      <c r="X79">
        <v>1104102</v>
      </c>
      <c r="Y79">
        <v>1568892</v>
      </c>
      <c r="Z79">
        <v>1868555</v>
      </c>
      <c r="AA79">
        <v>1210798</v>
      </c>
      <c r="AB79" s="13">
        <v>3379074</v>
      </c>
      <c r="AC79" s="2">
        <v>-3.0999999999999943</v>
      </c>
      <c r="AD79">
        <v>3.5999999999999943</v>
      </c>
      <c r="AE79">
        <v>12.900000000000006</v>
      </c>
      <c r="AF79" s="36">
        <v>1188.07455494635</v>
      </c>
      <c r="AG79">
        <v>780.1</v>
      </c>
      <c r="AH79">
        <v>-0.40000000000000568</v>
      </c>
      <c r="AI79" s="13">
        <v>-0.90000000000000568</v>
      </c>
    </row>
    <row r="80" spans="1:35" x14ac:dyDescent="0.2">
      <c r="A80" s="1">
        <v>42705</v>
      </c>
      <c r="B80" s="15">
        <v>10.18</v>
      </c>
      <c r="C80" s="6">
        <v>0.40000000000000568</v>
      </c>
      <c r="D80">
        <v>1.6540000000000001</v>
      </c>
      <c r="E80" s="68">
        <v>0.87945356329601654</v>
      </c>
      <c r="F80" s="13">
        <v>7.7999999999999972</v>
      </c>
      <c r="G80" s="19">
        <v>14.11</v>
      </c>
      <c r="H80" s="2">
        <v>89882</v>
      </c>
      <c r="I80">
        <v>631297</v>
      </c>
      <c r="J80">
        <v>110510</v>
      </c>
      <c r="K80">
        <v>69762</v>
      </c>
      <c r="L80">
        <v>107387</v>
      </c>
      <c r="M80">
        <v>186833</v>
      </c>
      <c r="N80" s="13">
        <v>725717</v>
      </c>
      <c r="O80" s="11">
        <v>1039986</v>
      </c>
      <c r="P80" s="11">
        <v>4977081</v>
      </c>
      <c r="Q80" s="11">
        <v>1213868</v>
      </c>
      <c r="R80" s="11">
        <v>1648916</v>
      </c>
      <c r="S80" s="11">
        <v>1985406</v>
      </c>
      <c r="T80" s="11">
        <v>1358750</v>
      </c>
      <c r="U80" s="11">
        <v>4079891</v>
      </c>
      <c r="V80" s="2">
        <v>950104</v>
      </c>
      <c r="W80">
        <v>4345784</v>
      </c>
      <c r="X80">
        <v>1103358</v>
      </c>
      <c r="Y80">
        <v>1579154</v>
      </c>
      <c r="Z80">
        <v>1878019</v>
      </c>
      <c r="AA80">
        <v>1171917</v>
      </c>
      <c r="AB80" s="13">
        <v>3354174</v>
      </c>
      <c r="AC80" s="2">
        <v>4.4000000000000057</v>
      </c>
      <c r="AD80">
        <v>7.9000000000000057</v>
      </c>
      <c r="AE80">
        <v>10</v>
      </c>
      <c r="AF80" s="36">
        <v>434.53863569917701</v>
      </c>
      <c r="AG80">
        <v>1019.6</v>
      </c>
      <c r="AH80">
        <v>4</v>
      </c>
      <c r="AI80" s="13">
        <v>18.299999999999997</v>
      </c>
    </row>
    <row r="81" spans="1:35" x14ac:dyDescent="0.2">
      <c r="A81" s="1">
        <v>42736</v>
      </c>
      <c r="B81" s="15">
        <v>10.119999999999999</v>
      </c>
      <c r="C81" s="6">
        <v>0.62000000000000455</v>
      </c>
      <c r="D81">
        <v>1.665</v>
      </c>
      <c r="E81" s="68">
        <v>0.88209192398590441</v>
      </c>
      <c r="F81" s="13">
        <v>-32.099999999999994</v>
      </c>
      <c r="G81" s="19">
        <v>0.92000000000000171</v>
      </c>
      <c r="H81" s="2">
        <v>177029</v>
      </c>
      <c r="I81">
        <v>751273</v>
      </c>
      <c r="J81">
        <v>210493</v>
      </c>
      <c r="K81">
        <v>110215</v>
      </c>
      <c r="L81">
        <v>287293</v>
      </c>
      <c r="M81">
        <v>249894</v>
      </c>
      <c r="N81" s="13">
        <v>862337</v>
      </c>
      <c r="O81" s="11">
        <v>1134180</v>
      </c>
      <c r="P81" s="11">
        <v>4473247</v>
      </c>
      <c r="Q81" s="11">
        <v>1234526</v>
      </c>
      <c r="R81" s="11">
        <v>1683860</v>
      </c>
      <c r="S81" s="11">
        <v>1870953</v>
      </c>
      <c r="T81" s="11">
        <v>1373176</v>
      </c>
      <c r="U81" s="11">
        <v>4033808</v>
      </c>
      <c r="V81" s="2">
        <v>957151</v>
      </c>
      <c r="W81">
        <v>3721974</v>
      </c>
      <c r="X81">
        <v>1024033</v>
      </c>
      <c r="Y81">
        <v>1573645</v>
      </c>
      <c r="Z81">
        <v>1583660</v>
      </c>
      <c r="AA81">
        <v>1123282</v>
      </c>
      <c r="AB81" s="13">
        <v>3171471</v>
      </c>
      <c r="AC81" s="2">
        <v>-3.7999999999999972</v>
      </c>
      <c r="AD81">
        <v>-35.200000000000003</v>
      </c>
      <c r="AE81">
        <v>-9.9999999999994316E-2</v>
      </c>
      <c r="AF81" s="36">
        <v>268.47711385645101</v>
      </c>
      <c r="AG81">
        <v>344.9</v>
      </c>
      <c r="AH81">
        <v>-2.2999999999999972</v>
      </c>
      <c r="AI81" s="13">
        <v>-24.799999999999997</v>
      </c>
    </row>
    <row r="82" spans="1:35" x14ac:dyDescent="0.2">
      <c r="A82" s="1">
        <v>42767</v>
      </c>
      <c r="B82" s="15">
        <v>10.16</v>
      </c>
      <c r="C82" s="6">
        <v>0.21999999999999886</v>
      </c>
      <c r="D82">
        <v>1.6680000000000001</v>
      </c>
      <c r="E82" s="68">
        <v>0.88738447552981992</v>
      </c>
      <c r="F82" s="13">
        <v>-0.20000000000000284</v>
      </c>
      <c r="G82" s="19">
        <v>-3.0400000000000063</v>
      </c>
      <c r="H82" s="2">
        <v>41646</v>
      </c>
      <c r="I82">
        <v>521267</v>
      </c>
      <c r="J82">
        <v>98039</v>
      </c>
      <c r="K82">
        <v>50194</v>
      </c>
      <c r="L82">
        <v>55263</v>
      </c>
      <c r="M82">
        <v>91264</v>
      </c>
      <c r="N82" s="13">
        <v>485461</v>
      </c>
      <c r="O82" s="11">
        <v>1138708</v>
      </c>
      <c r="P82" s="11">
        <v>4686388</v>
      </c>
      <c r="Q82" s="11">
        <v>1324033</v>
      </c>
      <c r="R82" s="11">
        <v>1704647</v>
      </c>
      <c r="S82" s="11">
        <v>1844659</v>
      </c>
      <c r="T82" s="11">
        <v>1361162</v>
      </c>
      <c r="U82" s="11">
        <v>3918499</v>
      </c>
      <c r="V82" s="2">
        <v>1097062</v>
      </c>
      <c r="W82">
        <v>4165121</v>
      </c>
      <c r="X82">
        <v>1225994</v>
      </c>
      <c r="Y82">
        <v>1654453</v>
      </c>
      <c r="Z82">
        <v>1789396</v>
      </c>
      <c r="AA82">
        <v>1269898</v>
      </c>
      <c r="AB82" s="13">
        <v>3433038</v>
      </c>
      <c r="AC82" s="2">
        <v>-6.2000000000000028</v>
      </c>
      <c r="AD82">
        <v>4.7000000000000028</v>
      </c>
      <c r="AE82">
        <v>-11.799999999999997</v>
      </c>
      <c r="AF82" s="36">
        <v>265.45063151092802</v>
      </c>
      <c r="AG82">
        <v>365.6</v>
      </c>
      <c r="AH82">
        <v>-9</v>
      </c>
      <c r="AI82" s="13">
        <v>-1.7000000000000028</v>
      </c>
    </row>
    <row r="83" spans="1:35" x14ac:dyDescent="0.2">
      <c r="A83" s="1">
        <v>42795</v>
      </c>
      <c r="B83" s="15">
        <v>9.89</v>
      </c>
      <c r="C83" s="6">
        <v>0.12999999999999545</v>
      </c>
      <c r="D83">
        <v>1.67</v>
      </c>
      <c r="E83" s="68">
        <v>0.88827186000534963</v>
      </c>
      <c r="F83" s="13">
        <v>15.299999999999997</v>
      </c>
      <c r="G83" s="19">
        <v>-3.269999999999996</v>
      </c>
      <c r="H83" s="2">
        <v>31785</v>
      </c>
      <c r="I83">
        <v>483022</v>
      </c>
      <c r="J83">
        <v>115818</v>
      </c>
      <c r="K83">
        <v>61595</v>
      </c>
      <c r="L83">
        <v>77146</v>
      </c>
      <c r="M83">
        <v>138831</v>
      </c>
      <c r="N83" s="13">
        <v>514336</v>
      </c>
      <c r="O83" s="11">
        <v>1146437</v>
      </c>
      <c r="P83" s="11">
        <v>4693707</v>
      </c>
      <c r="Q83" s="11">
        <v>1331576</v>
      </c>
      <c r="R83" s="11">
        <v>1708356</v>
      </c>
      <c r="S83" s="11">
        <v>1859228</v>
      </c>
      <c r="T83" s="11">
        <v>1401846</v>
      </c>
      <c r="U83" s="11">
        <v>3837667</v>
      </c>
      <c r="V83" s="2">
        <v>1114652</v>
      </c>
      <c r="W83">
        <v>4210685</v>
      </c>
      <c r="X83">
        <v>1215758</v>
      </c>
      <c r="Y83">
        <v>1646761</v>
      </c>
      <c r="Z83">
        <v>1782082</v>
      </c>
      <c r="AA83">
        <v>1263015</v>
      </c>
      <c r="AB83" s="13">
        <v>3323331</v>
      </c>
      <c r="AC83" s="2">
        <v>9.4000000000000057</v>
      </c>
      <c r="AD83">
        <v>17.400000000000006</v>
      </c>
      <c r="AE83">
        <v>-3.2000000000000028</v>
      </c>
      <c r="AF83" s="36">
        <v>298.36731860809499</v>
      </c>
      <c r="AG83">
        <v>505.7</v>
      </c>
      <c r="AH83">
        <v>6.9000000000000057</v>
      </c>
      <c r="AI83" s="13">
        <v>7.9000000000000057</v>
      </c>
    </row>
    <row r="84" spans="1:35" x14ac:dyDescent="0.2">
      <c r="A84" s="1">
        <v>42826</v>
      </c>
      <c r="B84" s="15">
        <v>9.5500000000000007</v>
      </c>
      <c r="C84" s="6">
        <v>0.32999999999999829</v>
      </c>
      <c r="D84">
        <v>1.6759999999999999</v>
      </c>
      <c r="E84" s="68">
        <v>0.88560704442533367</v>
      </c>
      <c r="F84" s="13">
        <v>-0.20000000000000284</v>
      </c>
      <c r="G84" s="19">
        <v>-2.4500000000000028</v>
      </c>
      <c r="H84" s="2">
        <v>157375</v>
      </c>
      <c r="I84">
        <v>594704</v>
      </c>
      <c r="J84">
        <v>170366</v>
      </c>
      <c r="K84">
        <v>95168</v>
      </c>
      <c r="L84">
        <v>181282</v>
      </c>
      <c r="M84">
        <v>237980</v>
      </c>
      <c r="N84" s="13">
        <v>709292</v>
      </c>
      <c r="O84" s="11">
        <v>1239181</v>
      </c>
      <c r="P84" s="11">
        <v>4649548</v>
      </c>
      <c r="Q84" s="11">
        <v>1246718</v>
      </c>
      <c r="R84" s="11">
        <v>1729303</v>
      </c>
      <c r="S84" s="11">
        <v>1939594</v>
      </c>
      <c r="T84" s="11">
        <v>1468661</v>
      </c>
      <c r="U84" s="11">
        <v>3872650</v>
      </c>
      <c r="V84" s="2">
        <v>1081806</v>
      </c>
      <c r="W84">
        <v>4054844</v>
      </c>
      <c r="X84">
        <v>1076352</v>
      </c>
      <c r="Y84">
        <v>1634135</v>
      </c>
      <c r="Z84">
        <v>1758312</v>
      </c>
      <c r="AA84">
        <v>1230681</v>
      </c>
      <c r="AB84" s="13">
        <v>3163358</v>
      </c>
      <c r="AC84" s="2">
        <v>-1.9000000000000057</v>
      </c>
      <c r="AD84">
        <v>-1.2999999999999972</v>
      </c>
      <c r="AE84">
        <v>-12.700000000000003</v>
      </c>
      <c r="AF84" s="36">
        <v>474.47696079992397</v>
      </c>
      <c r="AG84">
        <v>496.6</v>
      </c>
      <c r="AH84">
        <v>0.20000000000000284</v>
      </c>
      <c r="AI84" s="13">
        <v>-1.0999999999999943</v>
      </c>
    </row>
    <row r="85" spans="1:35" x14ac:dyDescent="0.2">
      <c r="A85" s="1">
        <v>42856</v>
      </c>
      <c r="B85" s="15">
        <v>9.1199999999999992</v>
      </c>
      <c r="C85" s="6">
        <v>0.37000000000000455</v>
      </c>
      <c r="D85">
        <v>1.6819999999999999</v>
      </c>
      <c r="E85" s="68">
        <v>0.88737825851418439</v>
      </c>
      <c r="F85" s="13">
        <v>1.0999999999999943</v>
      </c>
      <c r="G85" s="19">
        <v>-2.4500000000000028</v>
      </c>
      <c r="H85" s="2">
        <v>148060</v>
      </c>
      <c r="I85">
        <v>666530</v>
      </c>
      <c r="J85">
        <v>122100</v>
      </c>
      <c r="K85">
        <v>82365</v>
      </c>
      <c r="L85">
        <v>100013</v>
      </c>
      <c r="M85">
        <v>161037</v>
      </c>
      <c r="N85" s="13">
        <v>681109</v>
      </c>
      <c r="O85" s="11">
        <v>1269748</v>
      </c>
      <c r="P85" s="11">
        <v>4730960</v>
      </c>
      <c r="Q85" s="11">
        <v>1224463</v>
      </c>
      <c r="R85" s="11">
        <v>1760616</v>
      </c>
      <c r="S85" s="11">
        <v>1946283</v>
      </c>
      <c r="T85" s="11">
        <v>1478972</v>
      </c>
      <c r="U85" s="11">
        <v>3897354</v>
      </c>
      <c r="V85" s="2">
        <v>1121688</v>
      </c>
      <c r="W85">
        <v>4064430</v>
      </c>
      <c r="X85">
        <v>1102363</v>
      </c>
      <c r="Y85">
        <v>1678251</v>
      </c>
      <c r="Z85">
        <v>1846270</v>
      </c>
      <c r="AA85">
        <v>1317935</v>
      </c>
      <c r="AB85" s="13">
        <v>3216245</v>
      </c>
      <c r="AC85" s="2">
        <v>3.5</v>
      </c>
      <c r="AD85">
        <v>2.7000000000000028</v>
      </c>
      <c r="AE85">
        <v>-16.799999999999997</v>
      </c>
      <c r="AF85" s="36">
        <v>651.28132521591397</v>
      </c>
      <c r="AG85">
        <v>534.29999999999995</v>
      </c>
      <c r="AH85">
        <v>1.2999999999999972</v>
      </c>
      <c r="AI85" s="13">
        <v>1.7999999999999972</v>
      </c>
    </row>
    <row r="86" spans="1:35" x14ac:dyDescent="0.2">
      <c r="A86" s="1">
        <v>42887</v>
      </c>
      <c r="B86" s="15">
        <v>9.11</v>
      </c>
      <c r="C86" s="6">
        <v>0.60999999999999943</v>
      </c>
      <c r="D86">
        <v>1.6919999999999999</v>
      </c>
      <c r="E86" s="68">
        <v>0.88649088025567013</v>
      </c>
      <c r="F86" s="13">
        <v>4.2000000000000028</v>
      </c>
      <c r="G86" s="19">
        <v>-4.2999999999999972</v>
      </c>
      <c r="H86" s="2">
        <v>118719</v>
      </c>
      <c r="I86">
        <v>631832</v>
      </c>
      <c r="J86">
        <v>155404</v>
      </c>
      <c r="K86">
        <v>76842</v>
      </c>
      <c r="L86">
        <v>110942</v>
      </c>
      <c r="M86">
        <v>119154</v>
      </c>
      <c r="N86" s="13">
        <v>676275</v>
      </c>
      <c r="O86" s="11">
        <v>1294482</v>
      </c>
      <c r="P86" s="11">
        <v>4781843</v>
      </c>
      <c r="Q86" s="11">
        <v>1195032</v>
      </c>
      <c r="R86" s="11">
        <v>1779419</v>
      </c>
      <c r="S86" s="11">
        <v>1958676</v>
      </c>
      <c r="T86" s="11">
        <v>1431021</v>
      </c>
      <c r="U86" s="11">
        <v>3857765</v>
      </c>
      <c r="V86" s="2">
        <v>1175763</v>
      </c>
      <c r="W86">
        <v>4150011</v>
      </c>
      <c r="X86">
        <v>1039628</v>
      </c>
      <c r="Y86">
        <v>1702577</v>
      </c>
      <c r="Z86">
        <v>1847734</v>
      </c>
      <c r="AA86">
        <v>1311867</v>
      </c>
      <c r="AB86" s="13">
        <v>3181490</v>
      </c>
      <c r="AC86" s="2">
        <v>-2.2000000000000028</v>
      </c>
      <c r="AD86">
        <v>5.0999999999999943</v>
      </c>
      <c r="AE86">
        <v>-12.5</v>
      </c>
      <c r="AF86" s="36">
        <v>735.20744931636</v>
      </c>
      <c r="AG86">
        <v>685.3</v>
      </c>
      <c r="AH86">
        <v>-3.2999999999999972</v>
      </c>
      <c r="AI86" s="13">
        <v>1.0999999999999943</v>
      </c>
    </row>
    <row r="87" spans="1:35" x14ac:dyDescent="0.2">
      <c r="A87" s="1">
        <v>42917</v>
      </c>
      <c r="B87" s="15">
        <v>8.93</v>
      </c>
      <c r="C87" s="6">
        <v>6.9999999999993179E-2</v>
      </c>
      <c r="D87">
        <v>1.6930000000000001</v>
      </c>
      <c r="E87" s="68">
        <v>0.88649088025567013</v>
      </c>
      <c r="F87" s="13">
        <v>2</v>
      </c>
      <c r="G87" s="19">
        <v>12.280000000000001</v>
      </c>
      <c r="H87" s="2">
        <v>279441</v>
      </c>
      <c r="I87">
        <v>622433</v>
      </c>
      <c r="J87">
        <v>183433</v>
      </c>
      <c r="K87">
        <v>70143</v>
      </c>
      <c r="L87">
        <v>192730</v>
      </c>
      <c r="M87">
        <v>127550</v>
      </c>
      <c r="N87" s="13">
        <v>737011</v>
      </c>
      <c r="O87" s="11">
        <v>1390534</v>
      </c>
      <c r="P87" s="11">
        <v>4671070</v>
      </c>
      <c r="Q87" s="11">
        <v>1208937</v>
      </c>
      <c r="R87" s="11">
        <v>1790872</v>
      </c>
      <c r="S87" s="11">
        <v>1989165</v>
      </c>
      <c r="T87" s="11">
        <v>1414638</v>
      </c>
      <c r="U87" s="11">
        <v>3843627</v>
      </c>
      <c r="V87" s="2">
        <v>1111093</v>
      </c>
      <c r="W87">
        <v>4048637</v>
      </c>
      <c r="X87">
        <v>1025504</v>
      </c>
      <c r="Y87">
        <v>1720729</v>
      </c>
      <c r="Z87">
        <v>1796435</v>
      </c>
      <c r="AA87">
        <v>1287088</v>
      </c>
      <c r="AB87" s="13">
        <v>3106616</v>
      </c>
      <c r="AC87" s="2">
        <v>2.5999999999999943</v>
      </c>
      <c r="AD87">
        <v>-5.5</v>
      </c>
      <c r="AE87">
        <v>1</v>
      </c>
      <c r="AF87" s="36">
        <v>767.99961447105102</v>
      </c>
      <c r="AG87">
        <v>669.4</v>
      </c>
      <c r="AH87">
        <v>2.2000000000000028</v>
      </c>
      <c r="AI87" s="13">
        <v>3.7999999999999972</v>
      </c>
    </row>
    <row r="88" spans="1:35" x14ac:dyDescent="0.2">
      <c r="A88" s="1">
        <v>42948</v>
      </c>
      <c r="B88" s="15">
        <v>8.5</v>
      </c>
      <c r="C88" s="6">
        <v>-0.54000000000000625</v>
      </c>
      <c r="D88">
        <v>1.6840000000000002</v>
      </c>
      <c r="E88" s="68">
        <v>0.88737737113592574</v>
      </c>
      <c r="F88" s="13">
        <v>5.7999999999999972</v>
      </c>
      <c r="G88" s="19">
        <v>-9.9999999999994316E-2</v>
      </c>
      <c r="H88" s="2">
        <v>315679</v>
      </c>
      <c r="I88">
        <v>571099</v>
      </c>
      <c r="J88">
        <v>141739</v>
      </c>
      <c r="K88">
        <v>59018</v>
      </c>
      <c r="L88">
        <v>121106</v>
      </c>
      <c r="M88">
        <v>201005</v>
      </c>
      <c r="N88" s="13">
        <v>662508</v>
      </c>
      <c r="O88" s="11">
        <v>1394583</v>
      </c>
      <c r="P88" s="11">
        <v>4777607</v>
      </c>
      <c r="Q88" s="11">
        <v>1220335</v>
      </c>
      <c r="R88" s="11">
        <v>1801428</v>
      </c>
      <c r="S88" s="11">
        <v>1934156</v>
      </c>
      <c r="T88" s="11">
        <v>1456781</v>
      </c>
      <c r="U88" s="11">
        <v>3873681</v>
      </c>
      <c r="V88" s="2">
        <v>1078904</v>
      </c>
      <c r="W88">
        <v>4206508</v>
      </c>
      <c r="X88">
        <v>1078596</v>
      </c>
      <c r="Y88">
        <v>1742410</v>
      </c>
      <c r="Z88">
        <v>1813050</v>
      </c>
      <c r="AA88">
        <v>1255776</v>
      </c>
      <c r="AB88" s="13">
        <v>3211173</v>
      </c>
      <c r="AC88" s="2">
        <v>-0.29999999999999716</v>
      </c>
      <c r="AD88">
        <v>3.2999999999999972</v>
      </c>
      <c r="AE88">
        <v>2.7999999999999972</v>
      </c>
      <c r="AF88" s="36">
        <v>1224.35530582869</v>
      </c>
      <c r="AG88">
        <v>718.5</v>
      </c>
      <c r="AH88">
        <v>1.5999999999999943</v>
      </c>
      <c r="AI88" s="13">
        <v>3.7999999999999972</v>
      </c>
    </row>
    <row r="89" spans="1:35" x14ac:dyDescent="0.2">
      <c r="A89" s="1">
        <v>42979</v>
      </c>
      <c r="B89" s="15">
        <v>8.34</v>
      </c>
      <c r="C89" s="6">
        <v>-0.15000000000000568</v>
      </c>
      <c r="D89">
        <v>1.6819999999999999</v>
      </c>
      <c r="E89" s="68">
        <v>0.89092688062046943</v>
      </c>
      <c r="F89" s="13">
        <v>7.2000000000000028</v>
      </c>
      <c r="G89" s="19">
        <v>8.86</v>
      </c>
      <c r="H89" s="2">
        <v>123290</v>
      </c>
      <c r="I89">
        <v>611710</v>
      </c>
      <c r="J89">
        <v>118684</v>
      </c>
      <c r="K89">
        <v>59818</v>
      </c>
      <c r="L89">
        <v>124518</v>
      </c>
      <c r="M89">
        <v>119971</v>
      </c>
      <c r="N89" s="13">
        <v>703058</v>
      </c>
      <c r="O89" s="11">
        <v>1408306</v>
      </c>
      <c r="P89" s="11">
        <v>4843345</v>
      </c>
      <c r="Q89" s="11">
        <v>1236768</v>
      </c>
      <c r="R89" s="11">
        <v>1802220</v>
      </c>
      <c r="S89" s="11">
        <v>1919251</v>
      </c>
      <c r="T89" s="11">
        <v>1461200</v>
      </c>
      <c r="U89" s="11">
        <v>3826819</v>
      </c>
      <c r="V89" s="2">
        <v>1285016</v>
      </c>
      <c r="W89">
        <v>4231635</v>
      </c>
      <c r="X89">
        <v>1118084</v>
      </c>
      <c r="Y89">
        <v>1742402</v>
      </c>
      <c r="Z89">
        <v>1794733</v>
      </c>
      <c r="AA89">
        <v>1341229</v>
      </c>
      <c r="AB89" s="13">
        <v>3123761</v>
      </c>
      <c r="AC89" s="2">
        <v>-3.5</v>
      </c>
      <c r="AD89">
        <v>2.7999999999999972</v>
      </c>
      <c r="AE89">
        <v>5.2999999999999972</v>
      </c>
      <c r="AF89" s="36">
        <v>2442.3024464837899</v>
      </c>
      <c r="AG89">
        <v>784.1</v>
      </c>
      <c r="AH89">
        <v>-1.5</v>
      </c>
      <c r="AI89" s="13">
        <v>-0.70000000000000284</v>
      </c>
    </row>
    <row r="90" spans="1:35" x14ac:dyDescent="0.2">
      <c r="A90" s="1">
        <v>43009</v>
      </c>
      <c r="B90" s="15">
        <v>8.0299999999999994</v>
      </c>
      <c r="C90" s="6">
        <v>0.20000000000000284</v>
      </c>
      <c r="D90">
        <v>1.6850000000000001</v>
      </c>
      <c r="E90" s="68">
        <v>0.89538151502357166</v>
      </c>
      <c r="F90" s="13">
        <v>-3.7000000000000028</v>
      </c>
      <c r="G90" s="19">
        <v>8.6700000000000017</v>
      </c>
      <c r="H90" s="2">
        <v>178471</v>
      </c>
      <c r="I90">
        <v>573053</v>
      </c>
      <c r="J90">
        <v>136338</v>
      </c>
      <c r="K90">
        <v>73857</v>
      </c>
      <c r="L90">
        <v>118697</v>
      </c>
      <c r="M90">
        <v>124270</v>
      </c>
      <c r="N90" s="13">
        <v>715385</v>
      </c>
      <c r="O90" s="11">
        <v>1440440</v>
      </c>
      <c r="P90" s="11">
        <v>4902772</v>
      </c>
      <c r="Q90" s="11">
        <v>1221750</v>
      </c>
      <c r="R90" s="11">
        <v>1793366</v>
      </c>
      <c r="S90" s="11">
        <v>1924299</v>
      </c>
      <c r="T90" s="11">
        <v>1454759</v>
      </c>
      <c r="U90" s="11">
        <v>3903273</v>
      </c>
      <c r="V90" s="2">
        <v>1261969</v>
      </c>
      <c r="W90">
        <v>4329719</v>
      </c>
      <c r="X90">
        <v>1085412</v>
      </c>
      <c r="Y90">
        <v>1719509</v>
      </c>
      <c r="Z90">
        <v>1805602</v>
      </c>
      <c r="AA90">
        <v>1330489</v>
      </c>
      <c r="AB90" s="13">
        <v>3187888</v>
      </c>
      <c r="AC90" s="2">
        <v>3.2999999999999972</v>
      </c>
      <c r="AD90">
        <v>4.9000000000000057</v>
      </c>
      <c r="AE90">
        <v>28.900000000000006</v>
      </c>
      <c r="AF90" s="36">
        <v>1523.12985854467</v>
      </c>
      <c r="AG90">
        <v>750.7</v>
      </c>
      <c r="AH90">
        <v>7.5999999999999943</v>
      </c>
      <c r="AI90" s="13">
        <v>0.29999999999999716</v>
      </c>
    </row>
    <row r="91" spans="1:35" x14ac:dyDescent="0.2">
      <c r="A91" s="1">
        <v>43040</v>
      </c>
      <c r="B91" s="15">
        <v>7.99</v>
      </c>
      <c r="C91" s="6">
        <v>0.21999999999999886</v>
      </c>
      <c r="D91">
        <v>1.6890000000000001</v>
      </c>
      <c r="E91" s="68">
        <v>0.89627689653859521</v>
      </c>
      <c r="F91" s="13">
        <v>-1.0999999999999943</v>
      </c>
      <c r="G91" s="19">
        <v>3.5699999999999932</v>
      </c>
      <c r="H91" s="2">
        <v>131278</v>
      </c>
      <c r="I91">
        <v>525399</v>
      </c>
      <c r="J91">
        <v>160923</v>
      </c>
      <c r="K91">
        <v>81096</v>
      </c>
      <c r="L91">
        <v>121278</v>
      </c>
      <c r="M91">
        <v>71443</v>
      </c>
      <c r="N91" s="13">
        <v>649387</v>
      </c>
      <c r="O91" s="11">
        <v>1398164</v>
      </c>
      <c r="P91" s="11">
        <v>4930073</v>
      </c>
      <c r="Q91" s="11">
        <v>1239689</v>
      </c>
      <c r="R91" s="11">
        <v>1795509</v>
      </c>
      <c r="S91" s="11">
        <v>1721129</v>
      </c>
      <c r="T91" s="11">
        <v>1436981</v>
      </c>
      <c r="U91" s="11">
        <v>3891077</v>
      </c>
      <c r="V91" s="2">
        <v>1266886</v>
      </c>
      <c r="W91">
        <v>4404674</v>
      </c>
      <c r="X91">
        <v>1078766</v>
      </c>
      <c r="Y91">
        <v>1714413</v>
      </c>
      <c r="Z91">
        <v>1599851</v>
      </c>
      <c r="AA91">
        <v>1365538</v>
      </c>
      <c r="AB91" s="13">
        <v>3241690</v>
      </c>
      <c r="AC91" s="2">
        <v>-4.0999999999999943</v>
      </c>
      <c r="AD91">
        <v>0.40000000000000568</v>
      </c>
      <c r="AE91">
        <v>10.700000000000003</v>
      </c>
      <c r="AF91" s="36">
        <v>1204.7075987155999</v>
      </c>
      <c r="AG91">
        <v>746.9</v>
      </c>
      <c r="AH91">
        <v>-6.9000000000000057</v>
      </c>
      <c r="AI91" s="13">
        <v>-1.4000000000000057</v>
      </c>
    </row>
    <row r="92" spans="1:35" x14ac:dyDescent="0.2">
      <c r="A92" s="1">
        <v>43070</v>
      </c>
      <c r="B92" s="15">
        <v>7.78</v>
      </c>
      <c r="C92" s="6">
        <v>0.42000000000000171</v>
      </c>
      <c r="D92">
        <v>1.696</v>
      </c>
      <c r="E92" s="68">
        <v>0.89986200412474959</v>
      </c>
      <c r="F92" s="13">
        <v>10.099999999999994</v>
      </c>
      <c r="G92" s="19">
        <v>5.3700000000000045</v>
      </c>
      <c r="H92" s="2">
        <v>107785</v>
      </c>
      <c r="I92">
        <v>540783</v>
      </c>
      <c r="J92">
        <v>170909</v>
      </c>
      <c r="K92">
        <v>129354</v>
      </c>
      <c r="L92">
        <v>118914</v>
      </c>
      <c r="M92">
        <v>117143</v>
      </c>
      <c r="N92" s="13">
        <v>725254</v>
      </c>
      <c r="O92" s="11">
        <v>1404444</v>
      </c>
      <c r="P92" s="11">
        <v>4897019</v>
      </c>
      <c r="Q92" s="11">
        <v>1243596</v>
      </c>
      <c r="R92" s="11">
        <v>1801123</v>
      </c>
      <c r="S92" s="11">
        <v>1698500</v>
      </c>
      <c r="T92" s="11">
        <v>1452603</v>
      </c>
      <c r="U92" s="11">
        <v>3901404</v>
      </c>
      <c r="V92" s="2">
        <v>1296659</v>
      </c>
      <c r="W92">
        <v>4356236</v>
      </c>
      <c r="X92">
        <v>1072687</v>
      </c>
      <c r="Y92">
        <v>1671769</v>
      </c>
      <c r="Z92">
        <v>1579586</v>
      </c>
      <c r="AA92">
        <v>1335460</v>
      </c>
      <c r="AB92" s="13">
        <v>3176150</v>
      </c>
      <c r="AC92" s="2">
        <v>3.7000000000000028</v>
      </c>
      <c r="AD92">
        <v>8.9000000000000057</v>
      </c>
      <c r="AE92">
        <v>11.799999999999997</v>
      </c>
      <c r="AF92" s="36">
        <v>449.312949312949</v>
      </c>
      <c r="AG92">
        <v>971</v>
      </c>
      <c r="AH92">
        <v>4.5</v>
      </c>
      <c r="AI92" s="13">
        <v>19.700000000000003</v>
      </c>
    </row>
    <row r="93" spans="1:35" x14ac:dyDescent="0.2">
      <c r="A93" s="1">
        <v>43101</v>
      </c>
      <c r="B93" s="15">
        <v>7.08</v>
      </c>
      <c r="C93" s="6">
        <v>0.31000000000000227</v>
      </c>
      <c r="D93">
        <v>1.7009999999999998</v>
      </c>
      <c r="E93" s="68">
        <v>0.90076186612887421</v>
      </c>
      <c r="F93" s="13">
        <v>-26.900000000000006</v>
      </c>
      <c r="G93" s="19">
        <v>-9.0000000000003411E-2</v>
      </c>
      <c r="H93" s="2">
        <v>364882</v>
      </c>
      <c r="I93">
        <v>670539</v>
      </c>
      <c r="J93">
        <v>345736</v>
      </c>
      <c r="K93">
        <v>110931</v>
      </c>
      <c r="L93">
        <v>232557</v>
      </c>
      <c r="M93">
        <v>219198</v>
      </c>
      <c r="N93" s="13">
        <v>904480</v>
      </c>
      <c r="O93" s="11">
        <v>1505852</v>
      </c>
      <c r="P93" s="11">
        <v>4844850</v>
      </c>
      <c r="Q93" s="11">
        <v>1258678</v>
      </c>
      <c r="R93" s="11">
        <v>1793560</v>
      </c>
      <c r="S93" s="11">
        <v>1667170</v>
      </c>
      <c r="T93" s="11">
        <v>1477814</v>
      </c>
      <c r="U93" s="11">
        <v>3828132</v>
      </c>
      <c r="V93" s="2">
        <v>1140970</v>
      </c>
      <c r="W93">
        <v>4174311</v>
      </c>
      <c r="X93">
        <v>912942</v>
      </c>
      <c r="Y93">
        <v>1682629</v>
      </c>
      <c r="Z93">
        <v>1434613</v>
      </c>
      <c r="AA93">
        <v>1258616</v>
      </c>
      <c r="AB93" s="13">
        <v>2923652</v>
      </c>
      <c r="AC93" s="2">
        <v>-3.4000000000000057</v>
      </c>
      <c r="AD93">
        <v>-30.700000000000003</v>
      </c>
      <c r="AE93">
        <v>4.0999999999999943</v>
      </c>
      <c r="AF93" s="36">
        <v>274.65208747514902</v>
      </c>
      <c r="AG93">
        <v>420.4</v>
      </c>
      <c r="AH93">
        <v>-1.4000000000000057</v>
      </c>
      <c r="AI93" s="13">
        <v>-24.799999999999997</v>
      </c>
    </row>
    <row r="94" spans="1:35" x14ac:dyDescent="0.2">
      <c r="A94" s="1">
        <v>43132</v>
      </c>
      <c r="B94" s="15">
        <v>7.16</v>
      </c>
      <c r="C94" s="6">
        <v>0.20999999999999375</v>
      </c>
      <c r="D94">
        <v>1.7050000000000001</v>
      </c>
      <c r="E94" s="68">
        <v>0.90526567545951853</v>
      </c>
      <c r="F94" s="13">
        <v>-1</v>
      </c>
      <c r="G94" s="19">
        <v>-4.2600000000000051</v>
      </c>
      <c r="H94" s="2">
        <v>84811</v>
      </c>
      <c r="I94">
        <v>428990</v>
      </c>
      <c r="J94">
        <v>97356</v>
      </c>
      <c r="K94">
        <v>34806</v>
      </c>
      <c r="L94">
        <v>70795</v>
      </c>
      <c r="M94">
        <v>325190</v>
      </c>
      <c r="N94" s="13">
        <v>635540</v>
      </c>
      <c r="O94" s="11">
        <v>1435885</v>
      </c>
      <c r="P94" s="11">
        <v>4925448</v>
      </c>
      <c r="Q94" s="11">
        <v>1262491</v>
      </c>
      <c r="R94" s="11">
        <v>1789126</v>
      </c>
      <c r="S94" s="11">
        <v>1675608</v>
      </c>
      <c r="T94" s="11">
        <v>1715196</v>
      </c>
      <c r="U94" s="11">
        <v>3876321</v>
      </c>
      <c r="V94" s="2">
        <v>1351074</v>
      </c>
      <c r="W94">
        <v>4496458</v>
      </c>
      <c r="X94">
        <v>1165135</v>
      </c>
      <c r="Y94">
        <v>1754320</v>
      </c>
      <c r="Z94">
        <v>1604813</v>
      </c>
      <c r="AA94">
        <v>1390006</v>
      </c>
      <c r="AB94" s="13">
        <v>3240781</v>
      </c>
      <c r="AC94" s="2">
        <v>-7.2000000000000028</v>
      </c>
      <c r="AD94">
        <v>0.90000000000000568</v>
      </c>
      <c r="AE94">
        <v>-7.7000000000000028</v>
      </c>
      <c r="AF94" s="36">
        <v>271.55599603567902</v>
      </c>
      <c r="AG94">
        <v>415.1</v>
      </c>
      <c r="AH94">
        <v>-8.2999999999999972</v>
      </c>
      <c r="AI94" s="13">
        <v>-2.7999999999999972</v>
      </c>
    </row>
    <row r="95" spans="1:35" x14ac:dyDescent="0.2">
      <c r="A95" s="1">
        <v>43160</v>
      </c>
      <c r="B95" s="15">
        <v>7.16</v>
      </c>
      <c r="C95" s="6">
        <v>0.29000000000000625</v>
      </c>
      <c r="D95">
        <v>1.71</v>
      </c>
      <c r="E95" s="68">
        <v>0.90707620681043755</v>
      </c>
      <c r="F95" s="13">
        <v>14</v>
      </c>
      <c r="G95" s="19">
        <v>6.019999999999996</v>
      </c>
      <c r="H95" s="2">
        <v>79734</v>
      </c>
      <c r="I95">
        <v>490881</v>
      </c>
      <c r="J95">
        <v>363712</v>
      </c>
      <c r="K95">
        <v>79708</v>
      </c>
      <c r="L95">
        <v>100840</v>
      </c>
      <c r="M95">
        <v>131442</v>
      </c>
      <c r="N95" s="13">
        <v>629428</v>
      </c>
      <c r="O95" s="11">
        <v>1447989</v>
      </c>
      <c r="P95" s="11">
        <v>4954367</v>
      </c>
      <c r="Q95" s="11">
        <v>1264793</v>
      </c>
      <c r="R95" s="11">
        <v>1819708</v>
      </c>
      <c r="S95" s="11">
        <v>1687671</v>
      </c>
      <c r="T95" s="11">
        <v>1758249</v>
      </c>
      <c r="U95" s="11">
        <v>3914754</v>
      </c>
      <c r="V95" s="2">
        <v>1368255</v>
      </c>
      <c r="W95">
        <v>4463486</v>
      </c>
      <c r="X95">
        <v>901081</v>
      </c>
      <c r="Y95">
        <v>1740000</v>
      </c>
      <c r="Z95">
        <v>1586831</v>
      </c>
      <c r="AA95">
        <v>1626807</v>
      </c>
      <c r="AB95" s="13">
        <v>3285326</v>
      </c>
      <c r="AC95" s="2">
        <v>11</v>
      </c>
      <c r="AD95">
        <v>16.799999999999997</v>
      </c>
      <c r="AE95">
        <v>2.5999999999999943</v>
      </c>
      <c r="AF95" s="36">
        <v>305.52813425468901</v>
      </c>
      <c r="AG95">
        <v>533.79999999999995</v>
      </c>
      <c r="AH95">
        <v>11.900000000000006</v>
      </c>
      <c r="AI95" s="13">
        <v>8.4000000000000057</v>
      </c>
    </row>
    <row r="96" spans="1:35" x14ac:dyDescent="0.2">
      <c r="A96" s="1">
        <v>43191</v>
      </c>
      <c r="B96" s="15">
        <v>7.01</v>
      </c>
      <c r="C96" s="6">
        <v>0.37999999999999545</v>
      </c>
      <c r="D96">
        <v>1.716</v>
      </c>
      <c r="E96" s="68">
        <v>0.90616913060362703</v>
      </c>
      <c r="F96" s="13">
        <v>-0.5</v>
      </c>
      <c r="G96" s="19">
        <v>8.1299999999999955</v>
      </c>
      <c r="H96" s="2">
        <v>173886</v>
      </c>
      <c r="I96">
        <v>623456</v>
      </c>
      <c r="J96">
        <v>150656</v>
      </c>
      <c r="K96">
        <v>104370</v>
      </c>
      <c r="L96">
        <v>154002</v>
      </c>
      <c r="M96">
        <v>173131</v>
      </c>
      <c r="N96" s="13">
        <v>766500</v>
      </c>
      <c r="O96" s="11">
        <v>1486636</v>
      </c>
      <c r="P96" s="11">
        <v>4966336</v>
      </c>
      <c r="Q96" s="11">
        <v>1194657</v>
      </c>
      <c r="R96" s="11">
        <v>1847963</v>
      </c>
      <c r="S96" s="11">
        <v>1747107</v>
      </c>
      <c r="T96" s="11">
        <v>1777268</v>
      </c>
      <c r="U96" s="11">
        <v>3933346</v>
      </c>
      <c r="V96" s="2">
        <v>1312750</v>
      </c>
      <c r="W96">
        <v>4342880</v>
      </c>
      <c r="X96">
        <v>1044001</v>
      </c>
      <c r="Y96">
        <v>1743593</v>
      </c>
      <c r="Z96">
        <v>1593105</v>
      </c>
      <c r="AA96">
        <v>1604137</v>
      </c>
      <c r="AB96" s="13">
        <v>3166846</v>
      </c>
      <c r="AC96" s="2">
        <v>-2.7999999999999972</v>
      </c>
      <c r="AD96">
        <v>-0.79999999999999716</v>
      </c>
      <c r="AE96">
        <v>-19.700000000000003</v>
      </c>
      <c r="AF96" s="36">
        <v>485.38993089832201</v>
      </c>
      <c r="AG96">
        <v>585.4</v>
      </c>
      <c r="AH96">
        <v>-3.7999999999999972</v>
      </c>
      <c r="AI96" s="13">
        <v>-0.59999999999999432</v>
      </c>
    </row>
    <row r="97" spans="1:35" x14ac:dyDescent="0.2">
      <c r="A97" s="1">
        <v>43221</v>
      </c>
      <c r="B97" s="15">
        <v>6.95</v>
      </c>
      <c r="C97" s="6">
        <v>0.37999999999999545</v>
      </c>
      <c r="D97">
        <v>1.7230000000000001</v>
      </c>
      <c r="E97" s="68">
        <v>0.90798146886483433</v>
      </c>
      <c r="F97" s="13">
        <v>1.0999999999999943</v>
      </c>
      <c r="G97" s="19">
        <v>3.5300000000000011</v>
      </c>
      <c r="H97" s="2">
        <v>141079</v>
      </c>
      <c r="I97">
        <v>577152</v>
      </c>
      <c r="J97">
        <v>401143</v>
      </c>
      <c r="K97">
        <v>107755</v>
      </c>
      <c r="L97">
        <v>120309</v>
      </c>
      <c r="M97">
        <v>163302</v>
      </c>
      <c r="N97" s="13">
        <v>766589</v>
      </c>
      <c r="O97" s="11">
        <v>1446938</v>
      </c>
      <c r="P97" s="11">
        <v>5028058</v>
      </c>
      <c r="Q97" s="11">
        <v>1219165</v>
      </c>
      <c r="R97" s="11">
        <v>1868110</v>
      </c>
      <c r="S97" s="11">
        <v>1786634</v>
      </c>
      <c r="T97" s="11">
        <v>1815659</v>
      </c>
      <c r="U97" s="11">
        <v>4035326</v>
      </c>
      <c r="V97" s="2">
        <v>1305859</v>
      </c>
      <c r="W97">
        <v>4450906</v>
      </c>
      <c r="X97">
        <v>818022</v>
      </c>
      <c r="Y97">
        <v>1760355</v>
      </c>
      <c r="Z97">
        <v>1666325</v>
      </c>
      <c r="AA97">
        <v>1652357</v>
      </c>
      <c r="AB97" s="13">
        <v>3268737</v>
      </c>
      <c r="AC97" s="2">
        <v>3</v>
      </c>
      <c r="AD97">
        <v>3</v>
      </c>
      <c r="AE97">
        <v>-17.200000000000003</v>
      </c>
      <c r="AF97" s="36">
        <v>665.60951437066399</v>
      </c>
      <c r="AG97">
        <v>609.29999999999995</v>
      </c>
      <c r="AH97">
        <v>2</v>
      </c>
      <c r="AI97" s="13">
        <v>1.5</v>
      </c>
    </row>
    <row r="98" spans="1:35" x14ac:dyDescent="0.2">
      <c r="A98" s="1">
        <v>43252</v>
      </c>
      <c r="B98" s="15">
        <v>7</v>
      </c>
      <c r="C98" s="6">
        <v>0.48999999999999488</v>
      </c>
      <c r="D98">
        <v>1.7309999999999999</v>
      </c>
      <c r="E98" s="68">
        <v>0.90979743180256412</v>
      </c>
      <c r="F98" s="13">
        <v>2.2999999999999972</v>
      </c>
      <c r="G98" s="19">
        <v>0.90999999999999659</v>
      </c>
      <c r="H98" s="2">
        <v>142116</v>
      </c>
      <c r="I98">
        <v>504858</v>
      </c>
      <c r="J98">
        <v>103719</v>
      </c>
      <c r="K98">
        <v>80029</v>
      </c>
      <c r="L98">
        <v>122678</v>
      </c>
      <c r="M98">
        <v>172009</v>
      </c>
      <c r="N98" s="13">
        <v>702410</v>
      </c>
      <c r="O98" s="11">
        <v>1486921</v>
      </c>
      <c r="P98" s="11">
        <v>5019969</v>
      </c>
      <c r="Q98" s="11">
        <v>1213703</v>
      </c>
      <c r="R98" s="11">
        <v>1867705</v>
      </c>
      <c r="S98" s="11">
        <v>1781926</v>
      </c>
      <c r="T98" s="11">
        <v>1804116</v>
      </c>
      <c r="U98" s="11">
        <v>4014841</v>
      </c>
      <c r="V98" s="2">
        <v>1344805</v>
      </c>
      <c r="W98">
        <v>4515111</v>
      </c>
      <c r="X98">
        <v>1109984</v>
      </c>
      <c r="Y98">
        <v>1787676</v>
      </c>
      <c r="Z98">
        <v>1659248</v>
      </c>
      <c r="AA98">
        <v>1632107</v>
      </c>
      <c r="AB98" s="13">
        <v>3312431</v>
      </c>
      <c r="AC98" s="2">
        <v>-0.5</v>
      </c>
      <c r="AD98">
        <v>1</v>
      </c>
      <c r="AE98">
        <v>-9.7999999999999972</v>
      </c>
      <c r="AF98" s="36">
        <v>741.08910891089101</v>
      </c>
      <c r="AG98">
        <v>748.8</v>
      </c>
      <c r="AH98">
        <v>-4.2999999999999972</v>
      </c>
      <c r="AI98" s="13">
        <v>1.7000000000000028</v>
      </c>
    </row>
    <row r="99" spans="1:35" x14ac:dyDescent="0.2">
      <c r="A99" s="1">
        <v>43282</v>
      </c>
      <c r="B99" s="15">
        <v>7.08</v>
      </c>
      <c r="C99" s="6">
        <v>0.26999999999999602</v>
      </c>
      <c r="D99">
        <v>1.736</v>
      </c>
      <c r="E99" s="68">
        <v>0.91070722923436653</v>
      </c>
      <c r="F99" s="13">
        <v>1</v>
      </c>
      <c r="G99" s="19">
        <v>-4.8100000000000023</v>
      </c>
      <c r="H99" s="2">
        <v>120771</v>
      </c>
      <c r="I99">
        <v>471379</v>
      </c>
      <c r="J99">
        <v>160352</v>
      </c>
      <c r="K99">
        <v>65973</v>
      </c>
      <c r="L99">
        <v>137994</v>
      </c>
      <c r="M99">
        <v>152702</v>
      </c>
      <c r="N99" s="13">
        <v>795269</v>
      </c>
      <c r="O99" s="11">
        <v>1550676</v>
      </c>
      <c r="P99" s="11">
        <v>5009217</v>
      </c>
      <c r="Q99" s="11">
        <v>1228678</v>
      </c>
      <c r="R99" s="11">
        <v>1882920</v>
      </c>
      <c r="S99" s="11">
        <v>1779375</v>
      </c>
      <c r="T99" s="11">
        <v>1845742</v>
      </c>
      <c r="U99" s="11">
        <v>4022534</v>
      </c>
      <c r="V99" s="2">
        <v>1429905</v>
      </c>
      <c r="W99">
        <v>4537838</v>
      </c>
      <c r="X99">
        <v>1068326</v>
      </c>
      <c r="Y99">
        <v>1816947</v>
      </c>
      <c r="Z99">
        <v>1641381</v>
      </c>
      <c r="AA99">
        <v>1693040</v>
      </c>
      <c r="AB99" s="13">
        <v>3227265</v>
      </c>
      <c r="AC99" s="2">
        <v>3.5999999999999943</v>
      </c>
      <c r="AD99">
        <v>-2.2000000000000028</v>
      </c>
      <c r="AE99">
        <v>1</v>
      </c>
      <c r="AF99" s="36">
        <v>781.05560791705898</v>
      </c>
      <c r="AG99">
        <v>765.5</v>
      </c>
      <c r="AH99">
        <v>4.2999999999999972</v>
      </c>
      <c r="AI99" s="13">
        <v>3.2999999999999972</v>
      </c>
    </row>
    <row r="100" spans="1:35" x14ac:dyDescent="0.2">
      <c r="A100" s="1">
        <v>43313</v>
      </c>
      <c r="B100" s="15">
        <v>7.03</v>
      </c>
      <c r="C100" s="6">
        <v>1.0000000000005116E-2</v>
      </c>
      <c r="D100">
        <v>1.736</v>
      </c>
      <c r="E100" s="68">
        <v>0.91252864369283515</v>
      </c>
      <c r="F100" s="13">
        <v>4</v>
      </c>
      <c r="G100" s="19">
        <v>5.6800000000000068</v>
      </c>
      <c r="H100" s="2">
        <v>90094</v>
      </c>
      <c r="I100">
        <v>502814</v>
      </c>
      <c r="J100">
        <v>96368</v>
      </c>
      <c r="K100">
        <v>75567</v>
      </c>
      <c r="L100">
        <v>112216</v>
      </c>
      <c r="M100">
        <v>213639</v>
      </c>
      <c r="N100" s="13">
        <v>823524</v>
      </c>
      <c r="O100" s="11">
        <v>1520151</v>
      </c>
      <c r="P100" s="11">
        <v>5105660</v>
      </c>
      <c r="Q100" s="11">
        <v>1254699</v>
      </c>
      <c r="R100" s="11">
        <v>1907972</v>
      </c>
      <c r="S100" s="11">
        <v>1797398</v>
      </c>
      <c r="T100" s="11">
        <v>1919252</v>
      </c>
      <c r="U100" s="11">
        <v>4110563</v>
      </c>
      <c r="V100" s="2">
        <v>1430057</v>
      </c>
      <c r="W100">
        <v>4602846</v>
      </c>
      <c r="X100">
        <v>1158331</v>
      </c>
      <c r="Y100">
        <v>1832405</v>
      </c>
      <c r="Z100">
        <v>1685182</v>
      </c>
      <c r="AA100">
        <v>1705613</v>
      </c>
      <c r="AB100" s="13">
        <v>3287039</v>
      </c>
      <c r="AC100" s="2">
        <v>1.5999999999999943</v>
      </c>
      <c r="AD100">
        <v>3.2999999999999972</v>
      </c>
      <c r="AE100">
        <v>1.7999999999999972</v>
      </c>
      <c r="AF100" s="36">
        <v>1094.5736434108501</v>
      </c>
      <c r="AG100">
        <v>768.9</v>
      </c>
      <c r="AH100">
        <v>9.9999999999994316E-2</v>
      </c>
      <c r="AI100" s="13">
        <v>3.5999999999999943</v>
      </c>
    </row>
    <row r="101" spans="1:35" x14ac:dyDescent="0.2">
      <c r="A101" s="1">
        <v>43344</v>
      </c>
      <c r="B101" s="15">
        <v>7.13</v>
      </c>
      <c r="C101" s="6">
        <v>0.15999999999999659</v>
      </c>
      <c r="D101">
        <v>1.7390000000000001</v>
      </c>
      <c r="E101" s="68">
        <v>0.91435370098022073</v>
      </c>
      <c r="F101" s="13">
        <v>8.0999999999999943</v>
      </c>
      <c r="G101" s="19">
        <v>6.7399999999999949</v>
      </c>
      <c r="H101" s="2">
        <v>208138</v>
      </c>
      <c r="I101">
        <v>468229</v>
      </c>
      <c r="J101">
        <v>78136</v>
      </c>
      <c r="K101">
        <v>82802</v>
      </c>
      <c r="L101">
        <v>149790</v>
      </c>
      <c r="M101">
        <v>214754</v>
      </c>
      <c r="N101" s="13">
        <v>739507</v>
      </c>
      <c r="O101" s="11">
        <v>1539826</v>
      </c>
      <c r="P101" s="11">
        <v>5168445</v>
      </c>
      <c r="Q101" s="11">
        <v>1264158</v>
      </c>
      <c r="R101" s="11">
        <v>1944797</v>
      </c>
      <c r="S101" s="11">
        <v>1798951</v>
      </c>
      <c r="T101" s="11">
        <v>1985020</v>
      </c>
      <c r="U101" s="11">
        <v>4165228</v>
      </c>
      <c r="V101" s="2">
        <v>1331688</v>
      </c>
      <c r="W101">
        <v>4700216</v>
      </c>
      <c r="X101">
        <v>1186022</v>
      </c>
      <c r="Y101">
        <v>1861995</v>
      </c>
      <c r="Z101">
        <v>1649161</v>
      </c>
      <c r="AA101">
        <v>1770266</v>
      </c>
      <c r="AB101" s="13">
        <v>3425721</v>
      </c>
      <c r="AC101" s="2">
        <v>-1</v>
      </c>
      <c r="AD101">
        <v>3.5999999999999943</v>
      </c>
      <c r="AE101">
        <v>4.2000000000000028</v>
      </c>
      <c r="AF101" s="36">
        <v>2327.5142314990499</v>
      </c>
      <c r="AG101">
        <v>843.9</v>
      </c>
      <c r="AH101">
        <v>-2</v>
      </c>
      <c r="AI101" s="13">
        <v>-1.0999999999999943</v>
      </c>
    </row>
    <row r="102" spans="1:35" x14ac:dyDescent="0.2">
      <c r="A102" s="1">
        <v>43374</v>
      </c>
      <c r="B102" s="15">
        <v>7.26</v>
      </c>
      <c r="C102" s="6">
        <v>0.34999999999999432</v>
      </c>
      <c r="D102">
        <v>1.7450000000000001</v>
      </c>
      <c r="E102" s="68">
        <v>0.91526805468120087</v>
      </c>
      <c r="F102" s="13">
        <v>-1.7999999999999972</v>
      </c>
      <c r="G102" s="19">
        <v>-10.700000000000003</v>
      </c>
      <c r="H102" s="2">
        <v>47139</v>
      </c>
      <c r="I102">
        <v>459244</v>
      </c>
      <c r="J102">
        <v>72503</v>
      </c>
      <c r="K102">
        <v>88241</v>
      </c>
      <c r="L102">
        <v>143394</v>
      </c>
      <c r="M102">
        <v>238367</v>
      </c>
      <c r="N102" s="13">
        <v>611019</v>
      </c>
      <c r="O102" s="11">
        <v>1498207</v>
      </c>
      <c r="P102" s="11">
        <v>5279761</v>
      </c>
      <c r="Q102" s="11">
        <v>1276204</v>
      </c>
      <c r="R102" s="11">
        <v>1948484</v>
      </c>
      <c r="S102" s="11">
        <v>1815658</v>
      </c>
      <c r="T102" s="11">
        <v>2022709</v>
      </c>
      <c r="U102" s="11">
        <v>4195604</v>
      </c>
      <c r="V102" s="2">
        <v>1451068</v>
      </c>
      <c r="W102">
        <v>4820517</v>
      </c>
      <c r="X102">
        <v>1203701</v>
      </c>
      <c r="Y102">
        <v>1860243</v>
      </c>
      <c r="Z102">
        <v>1672264</v>
      </c>
      <c r="AA102">
        <v>1784342</v>
      </c>
      <c r="AB102" s="13">
        <v>3584585</v>
      </c>
      <c r="AC102" s="2">
        <v>3.4000000000000057</v>
      </c>
      <c r="AD102">
        <v>5.2999999999999972</v>
      </c>
      <c r="AE102">
        <v>25.299999999999997</v>
      </c>
      <c r="AF102" s="36">
        <v>1707.42857142857</v>
      </c>
      <c r="AG102">
        <v>822.8</v>
      </c>
      <c r="AH102">
        <v>5.5</v>
      </c>
      <c r="AI102" s="13">
        <v>0.40000000000000568</v>
      </c>
    </row>
    <row r="103" spans="1:35" x14ac:dyDescent="0.2">
      <c r="A103" s="1">
        <v>43405</v>
      </c>
      <c r="B103" s="15">
        <v>7.24</v>
      </c>
      <c r="C103" s="6">
        <v>0.5</v>
      </c>
      <c r="D103">
        <v>1.7530000000000001</v>
      </c>
      <c r="E103" s="68">
        <v>0.91801385884524433</v>
      </c>
      <c r="F103" s="13">
        <v>-2.4000000000000057</v>
      </c>
      <c r="G103" s="19">
        <v>-20.989999999999995</v>
      </c>
      <c r="H103" s="2">
        <v>75070</v>
      </c>
      <c r="I103">
        <v>457854</v>
      </c>
      <c r="J103">
        <v>102788</v>
      </c>
      <c r="K103">
        <v>128322</v>
      </c>
      <c r="L103">
        <v>144591</v>
      </c>
      <c r="M103">
        <v>124895</v>
      </c>
      <c r="N103" s="13">
        <v>753673</v>
      </c>
      <c r="O103" s="11">
        <v>1494454</v>
      </c>
      <c r="P103" s="11">
        <v>5342692</v>
      </c>
      <c r="Q103" s="11">
        <v>1308698</v>
      </c>
      <c r="R103" s="11">
        <v>1986959</v>
      </c>
      <c r="S103" s="11">
        <v>1807655</v>
      </c>
      <c r="T103" s="11">
        <v>2018567</v>
      </c>
      <c r="U103" s="11">
        <v>4308735</v>
      </c>
      <c r="V103" s="2">
        <v>1419384</v>
      </c>
      <c r="W103">
        <v>4884838</v>
      </c>
      <c r="X103">
        <v>1205910</v>
      </c>
      <c r="Y103">
        <v>1858637</v>
      </c>
      <c r="Z103">
        <v>1663064</v>
      </c>
      <c r="AA103">
        <v>1893672</v>
      </c>
      <c r="AB103" s="13">
        <v>3555062</v>
      </c>
      <c r="AC103" s="2">
        <v>-3.7000000000000028</v>
      </c>
      <c r="AD103">
        <v>-0.29999999999999716</v>
      </c>
      <c r="AE103">
        <v>15.799999999999997</v>
      </c>
      <c r="AF103" s="36">
        <v>1131.2204351939499</v>
      </c>
      <c r="AG103">
        <v>818.6</v>
      </c>
      <c r="AH103">
        <v>-2.2999999999999972</v>
      </c>
      <c r="AI103" s="13">
        <v>-0.20000000000000284</v>
      </c>
    </row>
    <row r="104" spans="1:35" x14ac:dyDescent="0.2">
      <c r="A104" s="1">
        <v>43435</v>
      </c>
      <c r="B104" s="15">
        <v>7.48</v>
      </c>
      <c r="C104" s="6">
        <v>0.84000000000000341</v>
      </c>
      <c r="D104">
        <v>1.768</v>
      </c>
      <c r="E104" s="68">
        <v>0.91801385884524433</v>
      </c>
      <c r="F104" s="13">
        <v>10</v>
      </c>
      <c r="G104" s="19">
        <v>-12.590000000000003</v>
      </c>
      <c r="H104" s="2">
        <v>190893</v>
      </c>
      <c r="I104">
        <v>530448</v>
      </c>
      <c r="J104">
        <v>106737</v>
      </c>
      <c r="K104">
        <v>107727</v>
      </c>
      <c r="L104">
        <v>131819</v>
      </c>
      <c r="M104">
        <v>141873</v>
      </c>
      <c r="N104" s="13">
        <v>669945</v>
      </c>
      <c r="O104" s="11">
        <v>1565368</v>
      </c>
      <c r="P104" s="11">
        <v>5314559</v>
      </c>
      <c r="Q104" s="11">
        <v>1345306</v>
      </c>
      <c r="R104" s="11">
        <v>2023099</v>
      </c>
      <c r="S104" s="11">
        <v>1792141</v>
      </c>
      <c r="T104" s="11">
        <v>2044791</v>
      </c>
      <c r="U104" s="11">
        <v>4359691</v>
      </c>
      <c r="V104" s="2">
        <v>1374475</v>
      </c>
      <c r="W104">
        <v>4784111</v>
      </c>
      <c r="X104">
        <v>1238569</v>
      </c>
      <c r="Y104">
        <v>1915372</v>
      </c>
      <c r="Z104">
        <v>1660322</v>
      </c>
      <c r="AA104">
        <v>1902918</v>
      </c>
      <c r="AB104" s="13">
        <v>3689746</v>
      </c>
      <c r="AC104" s="2">
        <v>3.5</v>
      </c>
      <c r="AD104">
        <v>7.7999999999999972</v>
      </c>
      <c r="AE104">
        <v>13.599999999999994</v>
      </c>
      <c r="AF104" s="36">
        <v>448.86363636363598</v>
      </c>
      <c r="AG104">
        <v>1138.0999999999999</v>
      </c>
      <c r="AH104">
        <v>3</v>
      </c>
      <c r="AI104" s="13">
        <v>18.599999999999994</v>
      </c>
    </row>
    <row r="105" spans="1:35" x14ac:dyDescent="0.2">
      <c r="A105" s="1">
        <v>43466</v>
      </c>
      <c r="B105" s="15">
        <v>7.62</v>
      </c>
      <c r="C105" s="6">
        <v>1.0100000000000051</v>
      </c>
      <c r="D105">
        <v>1.786</v>
      </c>
      <c r="E105" s="68">
        <v>0.91709584498639918</v>
      </c>
      <c r="F105" s="13">
        <v>-28.299999999999997</v>
      </c>
      <c r="G105" s="19">
        <v>24.379999999999995</v>
      </c>
      <c r="H105" s="2">
        <v>39355</v>
      </c>
      <c r="I105">
        <v>327646</v>
      </c>
      <c r="J105">
        <v>48925</v>
      </c>
      <c r="K105">
        <v>61278</v>
      </c>
      <c r="L105">
        <v>63179</v>
      </c>
      <c r="M105">
        <v>158654</v>
      </c>
      <c r="N105" s="13">
        <v>500634</v>
      </c>
      <c r="O105" s="11">
        <v>1756023</v>
      </c>
      <c r="P105" s="11">
        <v>5253843</v>
      </c>
      <c r="Q105" s="11">
        <v>1337324</v>
      </c>
      <c r="R105" s="11">
        <v>2039282</v>
      </c>
      <c r="S105" s="11">
        <v>1686530</v>
      </c>
      <c r="T105" s="11">
        <v>2035904</v>
      </c>
      <c r="U105" s="11">
        <v>4313031</v>
      </c>
      <c r="V105" s="2">
        <v>1716668</v>
      </c>
      <c r="W105">
        <v>4926197</v>
      </c>
      <c r="X105">
        <v>1288399</v>
      </c>
      <c r="Y105">
        <v>1978004</v>
      </c>
      <c r="Z105">
        <v>1623351</v>
      </c>
      <c r="AA105">
        <v>1877250</v>
      </c>
      <c r="AB105" s="13">
        <v>3812397</v>
      </c>
      <c r="AC105" s="2">
        <v>-4.9000000000000057</v>
      </c>
      <c r="AD105">
        <v>-31.400000000000006</v>
      </c>
      <c r="AE105">
        <v>-0.20000000000000284</v>
      </c>
      <c r="AF105" s="36">
        <v>276.3</v>
      </c>
      <c r="AG105">
        <v>401.2</v>
      </c>
      <c r="AH105">
        <v>-2.0999999999999943</v>
      </c>
      <c r="AI105" s="13">
        <v>-25.099999999999994</v>
      </c>
    </row>
    <row r="106" spans="1:35" x14ac:dyDescent="0.2">
      <c r="A106" s="1">
        <v>43497</v>
      </c>
      <c r="B106" s="15">
        <v>7.52</v>
      </c>
      <c r="C106" s="6">
        <v>0.43999999999999773</v>
      </c>
      <c r="D106">
        <v>1.794</v>
      </c>
      <c r="E106" s="68">
        <v>0.91709584498639918</v>
      </c>
      <c r="F106" s="13">
        <v>0.20000000000000284</v>
      </c>
      <c r="G106" s="19">
        <v>2.8100000000000023</v>
      </c>
      <c r="H106" s="2">
        <v>19223</v>
      </c>
      <c r="I106">
        <v>432922</v>
      </c>
      <c r="J106">
        <v>28492</v>
      </c>
      <c r="K106">
        <v>93258</v>
      </c>
      <c r="L106">
        <v>91177</v>
      </c>
      <c r="M106">
        <v>147801</v>
      </c>
      <c r="N106" s="13">
        <v>616311</v>
      </c>
      <c r="O106" s="11">
        <v>968510</v>
      </c>
      <c r="P106" s="11">
        <v>6413169</v>
      </c>
      <c r="Q106" s="11">
        <v>1241986</v>
      </c>
      <c r="R106" s="11">
        <v>1885188</v>
      </c>
      <c r="S106" s="11">
        <v>1322135</v>
      </c>
      <c r="T106" s="11">
        <v>1809675</v>
      </c>
      <c r="U106" s="11">
        <v>4149095</v>
      </c>
      <c r="V106" s="2">
        <v>949287</v>
      </c>
      <c r="W106">
        <v>5980247</v>
      </c>
      <c r="X106">
        <v>1213494</v>
      </c>
      <c r="Y106">
        <v>1791930</v>
      </c>
      <c r="Z106">
        <v>1230958</v>
      </c>
      <c r="AA106">
        <v>1661874</v>
      </c>
      <c r="AB106" s="13">
        <v>3532784</v>
      </c>
      <c r="AC106" s="2">
        <v>-6.9000000000000057</v>
      </c>
      <c r="AD106">
        <v>6.5999999999999943</v>
      </c>
      <c r="AE106">
        <v>-9.9000000000000057</v>
      </c>
      <c r="AF106" s="36">
        <v>274</v>
      </c>
      <c r="AG106">
        <v>436.8</v>
      </c>
      <c r="AH106">
        <v>-8.7999999999999972</v>
      </c>
      <c r="AI106" s="13">
        <v>-2.5999999999999943</v>
      </c>
    </row>
    <row r="107" spans="1:35" x14ac:dyDescent="0.2">
      <c r="A107" s="1">
        <v>43525</v>
      </c>
      <c r="B107" s="15">
        <v>7.59</v>
      </c>
      <c r="C107" s="6">
        <v>0.31999999999999318</v>
      </c>
      <c r="D107">
        <v>1.7990000000000002</v>
      </c>
      <c r="E107" s="68">
        <v>0.91893003667637185</v>
      </c>
      <c r="F107" s="13">
        <v>12.700000000000003</v>
      </c>
      <c r="G107" s="19">
        <v>6.0300000000000011</v>
      </c>
      <c r="H107" s="2">
        <v>34822</v>
      </c>
      <c r="I107">
        <v>564389</v>
      </c>
      <c r="J107">
        <v>42768</v>
      </c>
      <c r="K107">
        <v>136645</v>
      </c>
      <c r="L107">
        <v>97437</v>
      </c>
      <c r="M107">
        <v>162109</v>
      </c>
      <c r="N107" s="13">
        <v>663910</v>
      </c>
      <c r="O107" s="11">
        <v>994302</v>
      </c>
      <c r="P107" s="11">
        <v>6491170</v>
      </c>
      <c r="Q107" s="11">
        <v>1230714</v>
      </c>
      <c r="R107" s="11">
        <v>1927929</v>
      </c>
      <c r="S107" s="11">
        <v>1347868</v>
      </c>
      <c r="T107" s="11">
        <v>1844873</v>
      </c>
      <c r="U107" s="11">
        <v>4167312</v>
      </c>
      <c r="V107" s="2">
        <v>959480</v>
      </c>
      <c r="W107">
        <v>5926781</v>
      </c>
      <c r="X107">
        <v>1187946</v>
      </c>
      <c r="Y107">
        <v>1791284</v>
      </c>
      <c r="Z107">
        <v>1250431</v>
      </c>
      <c r="AA107">
        <v>1682764</v>
      </c>
      <c r="AB107" s="13">
        <v>3503402</v>
      </c>
      <c r="AC107" s="2">
        <v>10.200000000000003</v>
      </c>
      <c r="AD107">
        <v>12</v>
      </c>
      <c r="AE107">
        <v>-0.5</v>
      </c>
      <c r="AF107" s="36">
        <v>309.5</v>
      </c>
      <c r="AG107">
        <v>581.6</v>
      </c>
      <c r="AH107">
        <v>12.599999999999994</v>
      </c>
      <c r="AI107" s="13">
        <v>8.7000000000000028</v>
      </c>
    </row>
    <row r="108" spans="1:35" x14ac:dyDescent="0.2">
      <c r="A108" s="1">
        <v>43556</v>
      </c>
      <c r="B108" s="15">
        <v>7.67</v>
      </c>
      <c r="C108" s="6">
        <v>0.29000000000000625</v>
      </c>
      <c r="D108">
        <v>1.8049999999999999</v>
      </c>
      <c r="E108" s="68">
        <v>0.92260575682307733</v>
      </c>
      <c r="F108" s="13">
        <v>2.5</v>
      </c>
      <c r="G108" s="19">
        <v>6.5</v>
      </c>
      <c r="H108" s="2">
        <v>73779</v>
      </c>
      <c r="I108">
        <v>703216</v>
      </c>
      <c r="J108">
        <v>55782</v>
      </c>
      <c r="K108">
        <v>113251</v>
      </c>
      <c r="L108">
        <v>106117</v>
      </c>
      <c r="M108">
        <v>168701</v>
      </c>
      <c r="N108" s="13">
        <v>733480</v>
      </c>
      <c r="O108" s="11">
        <v>1010298</v>
      </c>
      <c r="P108" s="11">
        <v>6495415</v>
      </c>
      <c r="Q108" s="11">
        <v>1203726</v>
      </c>
      <c r="R108" s="11">
        <v>1984324</v>
      </c>
      <c r="S108" s="11">
        <v>1368183</v>
      </c>
      <c r="T108" s="11">
        <v>1882825</v>
      </c>
      <c r="U108" s="11">
        <v>4225009</v>
      </c>
      <c r="V108" s="2">
        <v>936519</v>
      </c>
      <c r="W108">
        <v>5792199</v>
      </c>
      <c r="X108">
        <v>1147944</v>
      </c>
      <c r="Y108">
        <v>1871073</v>
      </c>
      <c r="Z108">
        <v>1262066</v>
      </c>
      <c r="AA108">
        <v>1714124</v>
      </c>
      <c r="AB108" s="13">
        <v>3491529</v>
      </c>
      <c r="AC108" s="2">
        <v>-3</v>
      </c>
      <c r="AD108">
        <v>3.5</v>
      </c>
      <c r="AE108">
        <v>-14.099999999999994</v>
      </c>
      <c r="AF108" s="36">
        <v>491.7</v>
      </c>
      <c r="AG108">
        <v>632.29999999999995</v>
      </c>
      <c r="AH108">
        <v>-3.7999999999999972</v>
      </c>
      <c r="AI108" s="13">
        <v>-1</v>
      </c>
    </row>
    <row r="109" spans="1:35" x14ac:dyDescent="0.2">
      <c r="A109" s="1">
        <v>43586</v>
      </c>
      <c r="B109" s="15">
        <v>7.65</v>
      </c>
      <c r="C109" s="6">
        <v>0.34000000000000341</v>
      </c>
      <c r="D109">
        <v>1.8109999999999999</v>
      </c>
      <c r="E109" s="68">
        <v>0.92537357409354637</v>
      </c>
      <c r="F109" s="13">
        <v>-1.7999999999999972</v>
      </c>
      <c r="G109" s="19">
        <v>-7.4000000000000057</v>
      </c>
      <c r="H109" s="2">
        <v>29524</v>
      </c>
      <c r="I109">
        <v>544048</v>
      </c>
      <c r="J109">
        <v>55006</v>
      </c>
      <c r="K109">
        <v>66109</v>
      </c>
      <c r="L109">
        <v>84082</v>
      </c>
      <c r="M109">
        <v>92596</v>
      </c>
      <c r="N109" s="13">
        <v>616034</v>
      </c>
      <c r="O109" s="11">
        <v>1035844</v>
      </c>
      <c r="P109" s="11">
        <v>6727164</v>
      </c>
      <c r="Q109" s="11">
        <v>1205392</v>
      </c>
      <c r="R109" s="11">
        <v>2028136</v>
      </c>
      <c r="S109" s="11">
        <v>1400196</v>
      </c>
      <c r="T109" s="11">
        <v>1857568</v>
      </c>
      <c r="U109" s="11">
        <v>4226784</v>
      </c>
      <c r="V109" s="2">
        <v>1006320</v>
      </c>
      <c r="W109">
        <v>6183116</v>
      </c>
      <c r="X109">
        <v>1150386</v>
      </c>
      <c r="Y109">
        <v>1962027</v>
      </c>
      <c r="Z109">
        <v>1316114</v>
      </c>
      <c r="AA109">
        <v>1764972</v>
      </c>
      <c r="AB109" s="13">
        <v>3610750</v>
      </c>
      <c r="AC109" s="2">
        <v>1.5999999999999943</v>
      </c>
      <c r="AD109">
        <v>-2.5</v>
      </c>
      <c r="AE109">
        <v>-15.200000000000003</v>
      </c>
      <c r="AF109" s="36">
        <v>671.6</v>
      </c>
      <c r="AG109">
        <v>662.7</v>
      </c>
      <c r="AH109">
        <v>0.40000000000000568</v>
      </c>
      <c r="AI109" s="13">
        <v>1.2999999999999972</v>
      </c>
    </row>
    <row r="110" spans="1:35" x14ac:dyDescent="0.2">
      <c r="A110" s="1">
        <v>43617</v>
      </c>
      <c r="B110" s="15">
        <v>7.53</v>
      </c>
      <c r="C110" s="6">
        <v>4.0000000000006253E-2</v>
      </c>
      <c r="D110">
        <v>1.8119999999999998</v>
      </c>
      <c r="E110" s="68">
        <v>0.92629894766763987</v>
      </c>
      <c r="F110" s="13">
        <v>4.2999999999999972</v>
      </c>
      <c r="G110" s="19">
        <v>-2.0799999999999983</v>
      </c>
      <c r="H110" s="2">
        <v>21944</v>
      </c>
      <c r="I110">
        <v>556563</v>
      </c>
      <c r="J110">
        <v>122296</v>
      </c>
      <c r="K110">
        <v>78639</v>
      </c>
      <c r="L110">
        <v>104902</v>
      </c>
      <c r="M110">
        <v>124377</v>
      </c>
      <c r="N110" s="13">
        <v>736912</v>
      </c>
      <c r="O110" s="11">
        <v>1037258</v>
      </c>
      <c r="P110" s="11">
        <v>6715132</v>
      </c>
      <c r="Q110" s="11">
        <v>1207058</v>
      </c>
      <c r="R110" s="11">
        <v>2056851</v>
      </c>
      <c r="S110" s="11">
        <v>1417674</v>
      </c>
      <c r="T110" s="11">
        <v>1836073</v>
      </c>
      <c r="U110" s="11">
        <v>4224249</v>
      </c>
      <c r="V110" s="2">
        <v>1015314</v>
      </c>
      <c r="W110">
        <v>6158569</v>
      </c>
      <c r="X110">
        <v>1084762</v>
      </c>
      <c r="Y110">
        <v>1978212</v>
      </c>
      <c r="Z110">
        <v>1312772</v>
      </c>
      <c r="AA110">
        <v>1711696</v>
      </c>
      <c r="AB110" s="13">
        <v>3487337</v>
      </c>
      <c r="AC110" s="2">
        <v>-1</v>
      </c>
      <c r="AD110">
        <v>5.5</v>
      </c>
      <c r="AE110">
        <v>-8.9000000000000057</v>
      </c>
      <c r="AF110" s="36">
        <v>748.5</v>
      </c>
      <c r="AG110">
        <v>816.6</v>
      </c>
      <c r="AH110">
        <v>-4.7000000000000028</v>
      </c>
      <c r="AI110" s="13">
        <v>1.5999999999999943</v>
      </c>
    </row>
    <row r="111" spans="1:35" x14ac:dyDescent="0.2">
      <c r="A111" s="1">
        <v>43647</v>
      </c>
      <c r="B111" s="15">
        <v>7.24</v>
      </c>
      <c r="C111" s="6">
        <v>0.20000000000000284</v>
      </c>
      <c r="D111">
        <v>1.8149999999999999</v>
      </c>
      <c r="E111" s="68">
        <v>0.92722524661530736</v>
      </c>
      <c r="F111" s="13">
        <v>9.9999999999994316E-2</v>
      </c>
      <c r="G111" s="19">
        <v>-2.0799999999999983</v>
      </c>
      <c r="H111" s="2">
        <v>30261</v>
      </c>
      <c r="I111">
        <v>610618</v>
      </c>
      <c r="J111">
        <v>90907</v>
      </c>
      <c r="K111">
        <v>80200</v>
      </c>
      <c r="L111">
        <v>136441</v>
      </c>
      <c r="M111">
        <v>160434</v>
      </c>
      <c r="N111" s="13">
        <v>827515</v>
      </c>
      <c r="O111" s="11">
        <v>1038555</v>
      </c>
      <c r="P111" s="11">
        <v>6704080</v>
      </c>
      <c r="Q111" s="11">
        <v>1226461</v>
      </c>
      <c r="R111" s="11">
        <v>2089529</v>
      </c>
      <c r="S111" s="11">
        <v>1439153</v>
      </c>
      <c r="T111" s="11">
        <v>1854981</v>
      </c>
      <c r="U111" s="11">
        <v>4213460</v>
      </c>
      <c r="V111" s="2">
        <v>1008294</v>
      </c>
      <c r="W111">
        <v>6093462</v>
      </c>
      <c r="X111">
        <v>1135554</v>
      </c>
      <c r="Y111">
        <v>2009329</v>
      </c>
      <c r="Z111">
        <v>1302712</v>
      </c>
      <c r="AA111">
        <v>1694547</v>
      </c>
      <c r="AB111" s="13">
        <v>3385945</v>
      </c>
      <c r="AC111" s="2">
        <v>3.5999999999999943</v>
      </c>
      <c r="AD111">
        <v>-2.9000000000000057</v>
      </c>
      <c r="AE111">
        <v>0.29999999999999716</v>
      </c>
      <c r="AF111" s="36">
        <v>828.7</v>
      </c>
      <c r="AG111">
        <v>841.5</v>
      </c>
      <c r="AH111">
        <v>2.9000000000000057</v>
      </c>
      <c r="AI111" s="13">
        <v>2.4000000000000057</v>
      </c>
    </row>
    <row r="112" spans="1:35" x14ac:dyDescent="0.2">
      <c r="A112" s="1">
        <v>43678</v>
      </c>
      <c r="B112" s="15">
        <v>7.08</v>
      </c>
      <c r="C112" s="6">
        <v>-0.23999999999999488</v>
      </c>
      <c r="D112">
        <v>1.8109999999999999</v>
      </c>
      <c r="E112" s="68">
        <v>0.93000692235515314</v>
      </c>
      <c r="F112" s="13">
        <v>4.2999999999999972</v>
      </c>
      <c r="G112" s="19">
        <v>-4.3100000000000023</v>
      </c>
      <c r="H112" s="2">
        <v>31655</v>
      </c>
      <c r="I112">
        <v>701130</v>
      </c>
      <c r="J112">
        <v>81395</v>
      </c>
      <c r="K112">
        <v>79839</v>
      </c>
      <c r="L112">
        <v>107750</v>
      </c>
      <c r="M112">
        <v>165000</v>
      </c>
      <c r="N112" s="13">
        <v>851565</v>
      </c>
      <c r="O112" s="11">
        <v>1027062</v>
      </c>
      <c r="P112" s="11">
        <v>6765809</v>
      </c>
      <c r="Q112" s="11">
        <v>1240736</v>
      </c>
      <c r="R112" s="11">
        <v>2119302</v>
      </c>
      <c r="S112" s="11">
        <v>1476900</v>
      </c>
      <c r="T112" s="11">
        <v>1846132</v>
      </c>
      <c r="U112" s="11">
        <v>4197423</v>
      </c>
      <c r="V112" s="2">
        <v>995407</v>
      </c>
      <c r="W112">
        <v>6064679</v>
      </c>
      <c r="X112">
        <v>1159341</v>
      </c>
      <c r="Y112">
        <v>2039463</v>
      </c>
      <c r="Z112">
        <v>1369150</v>
      </c>
      <c r="AA112">
        <v>1681132</v>
      </c>
      <c r="AB112" s="13">
        <v>3345858</v>
      </c>
      <c r="AC112" s="2">
        <v>1.5</v>
      </c>
      <c r="AD112">
        <v>3.2000000000000028</v>
      </c>
      <c r="AE112">
        <v>2.0999999999999943</v>
      </c>
      <c r="AF112" s="36">
        <v>1129.5999999999999</v>
      </c>
      <c r="AG112">
        <v>838.3</v>
      </c>
      <c r="AH112">
        <v>0.5</v>
      </c>
      <c r="AI112" s="13">
        <v>3.4000000000000057</v>
      </c>
    </row>
    <row r="113" spans="1:35" x14ac:dyDescent="0.2">
      <c r="A113" s="1">
        <v>43709</v>
      </c>
      <c r="B113" s="15">
        <v>6.83</v>
      </c>
      <c r="C113" s="6">
        <v>-0.15999999999999659</v>
      </c>
      <c r="D113">
        <v>1.8080000000000001</v>
      </c>
      <c r="E113" s="68">
        <v>0.93093692927750826</v>
      </c>
      <c r="F113" s="13">
        <v>8.7999999999999972</v>
      </c>
      <c r="G113" s="19">
        <v>-3.4599999999999937</v>
      </c>
      <c r="H113" s="2">
        <v>37792</v>
      </c>
      <c r="I113">
        <v>696291</v>
      </c>
      <c r="J113">
        <v>124595</v>
      </c>
      <c r="K113">
        <v>94161</v>
      </c>
      <c r="L113">
        <v>127530</v>
      </c>
      <c r="M113">
        <v>182253</v>
      </c>
      <c r="N113" s="13">
        <v>942899</v>
      </c>
      <c r="O113" s="11">
        <v>1018784</v>
      </c>
      <c r="P113" s="11">
        <v>6846655</v>
      </c>
      <c r="Q113" s="11">
        <v>1268406</v>
      </c>
      <c r="R113" s="11">
        <v>2119707</v>
      </c>
      <c r="S113" s="11">
        <v>1510130</v>
      </c>
      <c r="T113" s="11">
        <v>1848595</v>
      </c>
      <c r="U113" s="11">
        <v>4190049</v>
      </c>
      <c r="V113" s="2">
        <v>980992</v>
      </c>
      <c r="W113">
        <v>6150364</v>
      </c>
      <c r="X113">
        <v>1143811</v>
      </c>
      <c r="Y113">
        <v>2025546</v>
      </c>
      <c r="Z113">
        <v>1382600</v>
      </c>
      <c r="AA113">
        <v>1666342</v>
      </c>
      <c r="AB113" s="13">
        <v>3247150</v>
      </c>
      <c r="AC113" s="2">
        <v>-1.7999999999999972</v>
      </c>
      <c r="AD113">
        <v>4.0999999999999943</v>
      </c>
      <c r="AE113">
        <v>5.5</v>
      </c>
      <c r="AF113" s="36">
        <v>2453.1999999999998</v>
      </c>
      <c r="AG113">
        <v>942.2</v>
      </c>
      <c r="AH113">
        <v>-1.2999999999999972</v>
      </c>
      <c r="AI113" s="13">
        <v>-1.2000000000000028</v>
      </c>
    </row>
    <row r="114" spans="1:35" x14ac:dyDescent="0.2">
      <c r="A114" s="1">
        <v>43739</v>
      </c>
      <c r="B114" s="15">
        <v>6.77</v>
      </c>
      <c r="C114" s="6">
        <v>0.12999999999999545</v>
      </c>
      <c r="D114">
        <v>1.81</v>
      </c>
      <c r="E114" s="68">
        <v>0.93093692927750826</v>
      </c>
      <c r="F114" s="13">
        <v>9.9999999999994316E-2</v>
      </c>
      <c r="G114" s="19">
        <v>0.34999999999999432</v>
      </c>
      <c r="H114" s="2">
        <v>85743</v>
      </c>
      <c r="I114">
        <v>650487</v>
      </c>
      <c r="J114">
        <v>102849</v>
      </c>
      <c r="K114">
        <v>107990</v>
      </c>
      <c r="L114">
        <v>109658</v>
      </c>
      <c r="M114">
        <v>219213</v>
      </c>
      <c r="N114" s="13">
        <v>1000787</v>
      </c>
      <c r="O114" s="11">
        <v>1020026</v>
      </c>
      <c r="P114" s="11">
        <v>6952582</v>
      </c>
      <c r="Q114" s="11">
        <v>1264128</v>
      </c>
      <c r="R114" s="11">
        <v>2129867</v>
      </c>
      <c r="S114" s="11">
        <v>1533776</v>
      </c>
      <c r="T114" s="11">
        <v>1884956</v>
      </c>
      <c r="U114" s="11">
        <v>4152903</v>
      </c>
      <c r="V114" s="2">
        <v>934283</v>
      </c>
      <c r="W114">
        <v>6302095</v>
      </c>
      <c r="X114">
        <v>1161279</v>
      </c>
      <c r="Y114">
        <v>2021877</v>
      </c>
      <c r="Z114">
        <v>1424118</v>
      </c>
      <c r="AA114">
        <v>1665743</v>
      </c>
      <c r="AB114" s="13">
        <v>3152116</v>
      </c>
      <c r="AC114" s="2">
        <v>2.0999999999999943</v>
      </c>
      <c r="AD114">
        <v>5.7999999999999972</v>
      </c>
      <c r="AE114">
        <v>23.200000000000003</v>
      </c>
      <c r="AF114" s="36">
        <v>1792.8</v>
      </c>
      <c r="AG114">
        <v>930.1</v>
      </c>
      <c r="AH114">
        <v>5.2999999999999972</v>
      </c>
      <c r="AI114" s="13">
        <v>1.4000000000000057</v>
      </c>
    </row>
    <row r="115" spans="1:35" x14ac:dyDescent="0.2">
      <c r="A115" s="1">
        <v>43770</v>
      </c>
      <c r="B115" s="15">
        <v>6.45</v>
      </c>
      <c r="C115" s="6">
        <v>0.28000000000000114</v>
      </c>
      <c r="D115">
        <v>1.8149999999999999</v>
      </c>
      <c r="E115" s="68">
        <v>0.9346606769946183</v>
      </c>
      <c r="F115" s="13">
        <v>-4.4000000000000057</v>
      </c>
      <c r="G115" s="19">
        <v>8.3100000000000023</v>
      </c>
      <c r="H115" s="2">
        <v>85424</v>
      </c>
      <c r="I115">
        <v>560892</v>
      </c>
      <c r="J115">
        <v>146902</v>
      </c>
      <c r="K115">
        <v>96621</v>
      </c>
      <c r="L115">
        <v>121514</v>
      </c>
      <c r="M115">
        <v>148083</v>
      </c>
      <c r="N115" s="13">
        <v>909273</v>
      </c>
      <c r="O115" s="11">
        <v>1047158</v>
      </c>
      <c r="P115" s="11">
        <v>6905567</v>
      </c>
      <c r="Q115" s="11">
        <v>1264681</v>
      </c>
      <c r="R115" s="11">
        <v>2097967</v>
      </c>
      <c r="S115" s="11">
        <v>1542154</v>
      </c>
      <c r="T115" s="11">
        <v>1890206</v>
      </c>
      <c r="U115" s="11">
        <v>4247617</v>
      </c>
      <c r="V115" s="2">
        <v>961734</v>
      </c>
      <c r="W115">
        <v>6344675</v>
      </c>
      <c r="X115">
        <v>1117779</v>
      </c>
      <c r="Y115">
        <v>2001346</v>
      </c>
      <c r="Z115">
        <v>1420640</v>
      </c>
      <c r="AA115">
        <v>1742123</v>
      </c>
      <c r="AB115" s="13">
        <v>3338344</v>
      </c>
      <c r="AC115" s="2">
        <v>-3.2999999999999972</v>
      </c>
      <c r="AD115">
        <v>-3.7000000000000028</v>
      </c>
      <c r="AE115">
        <v>13.5</v>
      </c>
      <c r="AF115" s="36">
        <v>1195.7</v>
      </c>
      <c r="AG115">
        <v>851.1</v>
      </c>
      <c r="AH115">
        <v>-4.2000000000000028</v>
      </c>
      <c r="AI115" s="13">
        <v>0.5</v>
      </c>
    </row>
    <row r="116" spans="1:35" x14ac:dyDescent="0.2">
      <c r="A116" s="1">
        <v>43800</v>
      </c>
      <c r="B116" s="15">
        <v>6.16</v>
      </c>
      <c r="C116" s="6">
        <v>0.35999999999999943</v>
      </c>
      <c r="D116">
        <v>1.8219999999999998</v>
      </c>
      <c r="E116" s="68">
        <v>0.93746465902560205</v>
      </c>
      <c r="F116" s="13">
        <v>10.700000000000003</v>
      </c>
      <c r="G116" s="19">
        <v>1.7199999999999989</v>
      </c>
      <c r="H116" s="2">
        <v>208997</v>
      </c>
      <c r="I116">
        <v>887065</v>
      </c>
      <c r="J116">
        <v>445873</v>
      </c>
      <c r="K116">
        <v>121839</v>
      </c>
      <c r="L116">
        <v>146225</v>
      </c>
      <c r="M116">
        <v>273528</v>
      </c>
      <c r="N116" s="13">
        <v>1150084</v>
      </c>
      <c r="O116" s="11">
        <v>1040495</v>
      </c>
      <c r="P116" s="11">
        <v>6775481</v>
      </c>
      <c r="Q116" s="11">
        <v>1273793</v>
      </c>
      <c r="R116" s="11">
        <v>2157630</v>
      </c>
      <c r="S116" s="11">
        <v>1553203</v>
      </c>
      <c r="T116" s="11">
        <v>1869013</v>
      </c>
      <c r="U116" s="11">
        <v>4218973</v>
      </c>
      <c r="V116" s="2">
        <v>831498</v>
      </c>
      <c r="W116">
        <v>5888416</v>
      </c>
      <c r="X116">
        <v>827920</v>
      </c>
      <c r="Y116">
        <v>2035791</v>
      </c>
      <c r="Z116">
        <v>1406978</v>
      </c>
      <c r="AA116">
        <v>1595485</v>
      </c>
      <c r="AB116" s="13">
        <v>3068889</v>
      </c>
      <c r="AC116" s="2">
        <v>3.7999999999999972</v>
      </c>
      <c r="AD116">
        <v>11.400000000000006</v>
      </c>
      <c r="AE116">
        <v>7.9000000000000057</v>
      </c>
      <c r="AF116" s="36">
        <v>474</v>
      </c>
      <c r="AG116">
        <v>1197.8</v>
      </c>
      <c r="AH116">
        <v>3.2000000000000028</v>
      </c>
      <c r="AI116" s="13">
        <v>18.299999999999997</v>
      </c>
    </row>
    <row r="117" spans="1:35" x14ac:dyDescent="0.2">
      <c r="A117" s="1">
        <v>43831</v>
      </c>
      <c r="B117" s="15">
        <v>6.04</v>
      </c>
      <c r="C117" s="6">
        <v>0.40000000000000568</v>
      </c>
      <c r="D117">
        <v>1.829</v>
      </c>
      <c r="E117" s="68">
        <v>0.93933958834365328</v>
      </c>
      <c r="F117" s="13">
        <v>-26.700000000000003</v>
      </c>
      <c r="G117" s="19">
        <v>-11.920000000000002</v>
      </c>
      <c r="H117" s="2">
        <v>87322</v>
      </c>
      <c r="I117">
        <v>489537</v>
      </c>
      <c r="J117">
        <v>43688</v>
      </c>
      <c r="K117">
        <v>45852</v>
      </c>
      <c r="L117">
        <v>63114</v>
      </c>
      <c r="M117">
        <v>159513</v>
      </c>
      <c r="N117" s="13">
        <v>841080</v>
      </c>
      <c r="O117" s="11">
        <v>1047022</v>
      </c>
      <c r="P117" s="11">
        <v>6637190</v>
      </c>
      <c r="Q117" s="11">
        <v>1305559</v>
      </c>
      <c r="R117" s="11">
        <v>2171771</v>
      </c>
      <c r="S117" s="11">
        <v>1488786</v>
      </c>
      <c r="T117" s="11">
        <v>1885585</v>
      </c>
      <c r="U117" s="11">
        <v>3966122</v>
      </c>
      <c r="V117" s="2">
        <v>959700</v>
      </c>
      <c r="W117">
        <v>6147653</v>
      </c>
      <c r="X117">
        <v>1261871</v>
      </c>
      <c r="Y117">
        <v>2125919</v>
      </c>
      <c r="Z117">
        <v>1425672</v>
      </c>
      <c r="AA117">
        <v>1726072</v>
      </c>
      <c r="AB117" s="13">
        <v>3125042</v>
      </c>
      <c r="AC117" s="2">
        <v>-4.5999999999999943</v>
      </c>
      <c r="AD117">
        <v>-28.5</v>
      </c>
      <c r="AE117">
        <v>-1.7000000000000028</v>
      </c>
      <c r="AF117" s="36">
        <v>284.31270000000001</v>
      </c>
      <c r="AG117">
        <v>432.5</v>
      </c>
      <c r="AH117">
        <v>-4.5999999999999943</v>
      </c>
      <c r="AI117" s="13">
        <v>-24.299999999999997</v>
      </c>
    </row>
    <row r="118" spans="1:35" x14ac:dyDescent="0.2">
      <c r="A118" s="1">
        <v>43862</v>
      </c>
      <c r="B118" s="15">
        <v>5.92</v>
      </c>
      <c r="C118" s="6">
        <v>0.32999999999999829</v>
      </c>
      <c r="D118">
        <v>1.835</v>
      </c>
      <c r="E118" s="68">
        <v>0.94027892793199686</v>
      </c>
      <c r="F118" s="13">
        <v>1.9000000000000057</v>
      </c>
      <c r="G118" s="19">
        <v>-16.289999999999992</v>
      </c>
      <c r="H118" s="2">
        <v>97375</v>
      </c>
      <c r="I118">
        <v>447318</v>
      </c>
      <c r="J118">
        <v>204335</v>
      </c>
      <c r="K118">
        <v>123024</v>
      </c>
      <c r="L118">
        <v>106463</v>
      </c>
      <c r="M118">
        <v>270142</v>
      </c>
      <c r="N118" s="13">
        <v>811464</v>
      </c>
      <c r="O118" s="11">
        <v>1152074</v>
      </c>
      <c r="P118" s="11">
        <v>6583218</v>
      </c>
      <c r="Q118" s="11">
        <v>1283844</v>
      </c>
      <c r="R118" s="11">
        <v>2267863</v>
      </c>
      <c r="S118" s="11">
        <v>1390233</v>
      </c>
      <c r="T118" s="11">
        <v>1653703</v>
      </c>
      <c r="U118" s="11">
        <v>3951682</v>
      </c>
      <c r="V118" s="2">
        <v>1054699</v>
      </c>
      <c r="W118">
        <v>6135900</v>
      </c>
      <c r="X118">
        <v>1079509</v>
      </c>
      <c r="Y118">
        <v>2144839</v>
      </c>
      <c r="Z118">
        <v>1283770</v>
      </c>
      <c r="AA118">
        <v>1383561</v>
      </c>
      <c r="AB118" s="13">
        <v>3140218</v>
      </c>
      <c r="AC118" s="2">
        <v>-5.4000000000000057</v>
      </c>
      <c r="AD118">
        <v>7.0999999999999943</v>
      </c>
      <c r="AE118">
        <v>-6.2000000000000028</v>
      </c>
      <c r="AF118" s="36">
        <v>282.49400000000003</v>
      </c>
      <c r="AG118">
        <v>483.4</v>
      </c>
      <c r="AH118">
        <v>-5.5999999999999943</v>
      </c>
      <c r="AI118" s="13">
        <v>-0.70000000000000284</v>
      </c>
    </row>
    <row r="119" spans="1:35" x14ac:dyDescent="0.2">
      <c r="A119" s="1">
        <v>43891</v>
      </c>
      <c r="B119" s="15">
        <v>5.75</v>
      </c>
      <c r="C119" s="6">
        <v>0.54999999999999716</v>
      </c>
      <c r="D119">
        <v>1.845</v>
      </c>
      <c r="E119" s="68">
        <v>0.94121920685992877</v>
      </c>
      <c r="F119" s="13">
        <v>9.7999999999999972</v>
      </c>
      <c r="G119" s="19">
        <v>-69.069999999999993</v>
      </c>
      <c r="H119" s="2">
        <v>90782</v>
      </c>
      <c r="I119">
        <v>896634</v>
      </c>
      <c r="J119">
        <v>84447</v>
      </c>
      <c r="K119">
        <v>153917</v>
      </c>
      <c r="L119">
        <v>146661</v>
      </c>
      <c r="M119">
        <v>254953</v>
      </c>
      <c r="N119" s="13">
        <v>925278</v>
      </c>
      <c r="O119" s="11">
        <v>1161319</v>
      </c>
      <c r="P119" s="11">
        <v>6419003</v>
      </c>
      <c r="Q119" s="11">
        <v>1358124</v>
      </c>
      <c r="R119" s="11">
        <v>2284543</v>
      </c>
      <c r="S119" s="11">
        <v>1401455</v>
      </c>
      <c r="T119" s="11">
        <v>1729806</v>
      </c>
      <c r="U119" s="11">
        <v>3923419</v>
      </c>
      <c r="V119" s="2">
        <v>1070537</v>
      </c>
      <c r="W119">
        <v>5522369</v>
      </c>
      <c r="X119">
        <v>1273677</v>
      </c>
      <c r="Y119">
        <v>2130626</v>
      </c>
      <c r="Z119">
        <v>1254794</v>
      </c>
      <c r="AA119">
        <v>1474853</v>
      </c>
      <c r="AB119" s="13">
        <v>2998141</v>
      </c>
      <c r="AC119" s="2">
        <v>6.5</v>
      </c>
      <c r="AD119">
        <v>10.299999999999997</v>
      </c>
      <c r="AE119">
        <v>-2.7000000000000028</v>
      </c>
      <c r="AF119" s="36">
        <v>318.78500000000003</v>
      </c>
      <c r="AG119">
        <v>615.1</v>
      </c>
      <c r="AH119">
        <v>5.4000000000000057</v>
      </c>
      <c r="AI119" s="13">
        <v>10.200000000000003</v>
      </c>
    </row>
    <row r="120" spans="1:35" x14ac:dyDescent="0.2">
      <c r="A120" s="1">
        <v>43922</v>
      </c>
      <c r="B120" s="15">
        <v>5.92</v>
      </c>
      <c r="C120" s="6">
        <v>0.82999999999999829</v>
      </c>
      <c r="D120">
        <v>1.861</v>
      </c>
      <c r="E120" s="68">
        <v>0.93745433003248901</v>
      </c>
      <c r="F120" s="13">
        <v>-11.599999999999994</v>
      </c>
      <c r="G120" s="19">
        <v>24.289999999999992</v>
      </c>
      <c r="H120" s="2">
        <v>91237</v>
      </c>
      <c r="I120">
        <v>676376</v>
      </c>
      <c r="J120">
        <v>58543</v>
      </c>
      <c r="K120">
        <v>96587</v>
      </c>
      <c r="L120">
        <v>98144</v>
      </c>
      <c r="M120">
        <v>205863</v>
      </c>
      <c r="N120" s="13">
        <v>657117</v>
      </c>
      <c r="O120" s="11">
        <v>1186845</v>
      </c>
      <c r="P120" s="11">
        <v>6698036</v>
      </c>
      <c r="Q120" s="11">
        <v>1347183</v>
      </c>
      <c r="R120" s="11">
        <v>2335114</v>
      </c>
      <c r="S120" s="11">
        <v>1466009</v>
      </c>
      <c r="T120" s="11">
        <v>1829138</v>
      </c>
      <c r="U120" s="11">
        <v>4078984</v>
      </c>
      <c r="V120" s="2">
        <v>1095608</v>
      </c>
      <c r="W120">
        <v>6021660</v>
      </c>
      <c r="X120">
        <v>1288640</v>
      </c>
      <c r="Y120">
        <v>2238527</v>
      </c>
      <c r="Z120">
        <v>1367865</v>
      </c>
      <c r="AA120">
        <v>1623275</v>
      </c>
      <c r="AB120" s="13">
        <v>3421867</v>
      </c>
      <c r="AC120" s="2">
        <v>-4.0999999999999943</v>
      </c>
      <c r="AD120">
        <v>-12</v>
      </c>
      <c r="AE120">
        <v>-13.599999999999994</v>
      </c>
      <c r="AF120" s="36">
        <v>506.9427</v>
      </c>
      <c r="AG120">
        <v>621.5</v>
      </c>
      <c r="AH120">
        <v>-2.9000000000000057</v>
      </c>
      <c r="AI120" s="13">
        <v>-27.900000000000006</v>
      </c>
    </row>
    <row r="121" spans="1:35" x14ac:dyDescent="0.2">
      <c r="A121" s="1">
        <v>43952</v>
      </c>
      <c r="B121" s="15">
        <v>5.38</v>
      </c>
      <c r="C121" s="6">
        <v>0.26999999999999602</v>
      </c>
      <c r="D121">
        <v>1.8659999999999999</v>
      </c>
      <c r="E121" s="68">
        <v>0.92995469539222908</v>
      </c>
      <c r="F121" s="13">
        <v>-2.2999999999999972</v>
      </c>
      <c r="G121" s="19">
        <v>88.82</v>
      </c>
      <c r="H121" s="2">
        <v>37674</v>
      </c>
      <c r="I121">
        <v>544347</v>
      </c>
      <c r="J121">
        <v>147289</v>
      </c>
      <c r="K121">
        <v>67918</v>
      </c>
      <c r="L121">
        <v>81437</v>
      </c>
      <c r="M121">
        <v>163663</v>
      </c>
      <c r="N121" s="13">
        <v>582800</v>
      </c>
      <c r="O121" s="11">
        <v>1136768</v>
      </c>
      <c r="P121" s="11">
        <v>6882677</v>
      </c>
      <c r="Q121" s="11">
        <v>1381617</v>
      </c>
      <c r="R121" s="11">
        <v>2325488</v>
      </c>
      <c r="S121" s="11">
        <v>1491021</v>
      </c>
      <c r="T121" s="11">
        <v>1900435</v>
      </c>
      <c r="U121" s="11">
        <v>4076437</v>
      </c>
      <c r="V121" s="2">
        <v>1099094</v>
      </c>
      <c r="W121">
        <v>6338330</v>
      </c>
      <c r="X121">
        <v>1234328</v>
      </c>
      <c r="Y121">
        <v>2257570</v>
      </c>
      <c r="Z121">
        <v>1409584</v>
      </c>
      <c r="AA121">
        <v>1736772</v>
      </c>
      <c r="AB121" s="13">
        <v>3493637</v>
      </c>
      <c r="AC121" s="2">
        <v>-10.900000000000006</v>
      </c>
      <c r="AD121">
        <v>0.40000000000000568</v>
      </c>
      <c r="AE121">
        <v>-18.200000000000003</v>
      </c>
      <c r="AF121" s="36">
        <v>693.09119999999996</v>
      </c>
      <c r="AG121">
        <v>665.8</v>
      </c>
      <c r="AH121">
        <v>-3</v>
      </c>
      <c r="AI121" s="13">
        <v>6.7000000000000028</v>
      </c>
    </row>
    <row r="122" spans="1:35" x14ac:dyDescent="0.2">
      <c r="A122" s="1">
        <v>43983</v>
      </c>
      <c r="B122" s="15">
        <v>4.92</v>
      </c>
      <c r="C122" s="6">
        <v>0.21999999999999886</v>
      </c>
      <c r="D122">
        <v>1.87</v>
      </c>
      <c r="E122" s="68">
        <v>0.92902474069683694</v>
      </c>
      <c r="F122" s="13">
        <v>8.2999999999999972</v>
      </c>
      <c r="G122" s="19">
        <v>24.53</v>
      </c>
      <c r="H122" s="2">
        <v>56220</v>
      </c>
      <c r="I122">
        <v>664657</v>
      </c>
      <c r="J122">
        <v>119077</v>
      </c>
      <c r="K122">
        <v>100331</v>
      </c>
      <c r="L122">
        <v>122843</v>
      </c>
      <c r="M122">
        <v>235853</v>
      </c>
      <c r="N122" s="13">
        <v>902384</v>
      </c>
      <c r="O122" s="11">
        <v>1113089</v>
      </c>
      <c r="P122" s="11">
        <v>6922332</v>
      </c>
      <c r="Q122" s="11">
        <v>1403803</v>
      </c>
      <c r="R122" s="11">
        <v>2333955</v>
      </c>
      <c r="S122" s="11">
        <v>1496490</v>
      </c>
      <c r="T122" s="11">
        <v>1921077</v>
      </c>
      <c r="U122" s="11">
        <v>3999305</v>
      </c>
      <c r="V122" s="2">
        <v>1056869</v>
      </c>
      <c r="W122">
        <v>6257675</v>
      </c>
      <c r="X122">
        <v>1284726</v>
      </c>
      <c r="Y122">
        <v>2233624</v>
      </c>
      <c r="Z122">
        <v>1373647</v>
      </c>
      <c r="AA122">
        <v>1685224</v>
      </c>
      <c r="AB122" s="13">
        <v>3096921</v>
      </c>
      <c r="AC122" s="2">
        <v>-2.7999999999999972</v>
      </c>
      <c r="AD122">
        <v>9.2999999999999972</v>
      </c>
      <c r="AE122">
        <v>-9.0999999999999943</v>
      </c>
      <c r="AF122" s="36">
        <v>770.95500000000004</v>
      </c>
      <c r="AG122">
        <v>826.5</v>
      </c>
      <c r="AH122">
        <v>-5</v>
      </c>
      <c r="AI122" s="13">
        <v>15.799999999999997</v>
      </c>
    </row>
    <row r="123" spans="1:35" x14ac:dyDescent="0.2">
      <c r="A123" s="1">
        <v>44013</v>
      </c>
      <c r="B123" s="15">
        <v>4.18</v>
      </c>
      <c r="C123" s="6">
        <v>0.34999999999999432</v>
      </c>
      <c r="D123">
        <v>1.8759999999999999</v>
      </c>
      <c r="E123" s="68">
        <v>0.93459888914101796</v>
      </c>
      <c r="F123" s="13">
        <v>7.7000000000000028</v>
      </c>
      <c r="G123" s="19">
        <v>-1.3400000000000034</v>
      </c>
      <c r="H123" s="2">
        <v>68153</v>
      </c>
      <c r="I123">
        <v>847663</v>
      </c>
      <c r="J123">
        <v>91558</v>
      </c>
      <c r="K123">
        <v>114824</v>
      </c>
      <c r="L123">
        <v>135593</v>
      </c>
      <c r="M123">
        <v>224943</v>
      </c>
      <c r="N123" s="13">
        <v>829708</v>
      </c>
      <c r="O123" s="11">
        <v>1099795</v>
      </c>
      <c r="P123" s="11">
        <v>6913537</v>
      </c>
      <c r="Q123" s="11">
        <v>1388713</v>
      </c>
      <c r="R123" s="11">
        <v>2367138</v>
      </c>
      <c r="S123" s="11">
        <v>1537183</v>
      </c>
      <c r="T123" s="11">
        <v>1971448</v>
      </c>
      <c r="U123" s="11">
        <v>3936490</v>
      </c>
      <c r="V123" s="2">
        <v>1031642</v>
      </c>
      <c r="W123">
        <v>6065874</v>
      </c>
      <c r="X123">
        <v>1297155</v>
      </c>
      <c r="Y123">
        <v>2252314</v>
      </c>
      <c r="Z123">
        <v>1401590</v>
      </c>
      <c r="AA123">
        <v>1746505</v>
      </c>
      <c r="AB123" s="13">
        <v>3106782</v>
      </c>
      <c r="AC123" s="2">
        <v>2.9000000000000057</v>
      </c>
      <c r="AD123">
        <v>3.9000000000000057</v>
      </c>
      <c r="AE123">
        <v>3.2999999999999972</v>
      </c>
      <c r="AF123" s="36">
        <v>863.50540000000001</v>
      </c>
      <c r="AG123">
        <v>857.5</v>
      </c>
      <c r="AH123">
        <v>4.7000000000000028</v>
      </c>
      <c r="AI123" s="13">
        <v>9</v>
      </c>
    </row>
    <row r="124" spans="1:35" x14ac:dyDescent="0.2">
      <c r="A124" s="1">
        <v>44044</v>
      </c>
      <c r="B124" s="15">
        <v>4.1100000000000003</v>
      </c>
      <c r="C124" s="6">
        <v>-4.0000000000006253E-2</v>
      </c>
      <c r="D124">
        <v>1.8759999999999999</v>
      </c>
      <c r="E124" s="68">
        <v>0.94020648247586402</v>
      </c>
      <c r="F124" s="13">
        <v>5</v>
      </c>
      <c r="G124" s="19">
        <v>3.5100000000000051</v>
      </c>
      <c r="H124" s="2">
        <v>91963</v>
      </c>
      <c r="I124">
        <v>613707</v>
      </c>
      <c r="J124">
        <v>101526</v>
      </c>
      <c r="K124">
        <v>109401</v>
      </c>
      <c r="L124">
        <v>171337</v>
      </c>
      <c r="M124">
        <v>231961</v>
      </c>
      <c r="N124" s="13">
        <v>783411</v>
      </c>
      <c r="O124" s="11">
        <v>1081001</v>
      </c>
      <c r="P124" s="11">
        <v>7168234</v>
      </c>
      <c r="Q124" s="11">
        <v>1400066</v>
      </c>
      <c r="R124" s="11">
        <v>2419650</v>
      </c>
      <c r="S124" s="11">
        <v>1590130</v>
      </c>
      <c r="T124" s="11">
        <v>1990177</v>
      </c>
      <c r="U124" s="11">
        <v>3905411</v>
      </c>
      <c r="V124" s="2">
        <v>989038</v>
      </c>
      <c r="W124">
        <v>6554527</v>
      </c>
      <c r="X124">
        <v>1298540</v>
      </c>
      <c r="Y124">
        <v>2310249</v>
      </c>
      <c r="Z124">
        <v>1418793</v>
      </c>
      <c r="AA124">
        <v>1758216</v>
      </c>
      <c r="AB124" s="13">
        <v>3122000</v>
      </c>
      <c r="AC124" s="2">
        <v>5.2999999999999972</v>
      </c>
      <c r="AD124">
        <v>2.5</v>
      </c>
      <c r="AE124">
        <v>1.5</v>
      </c>
      <c r="AF124" s="36">
        <v>1177.0432000000001</v>
      </c>
      <c r="AG124">
        <v>872.7</v>
      </c>
      <c r="AH124">
        <v>4.0999999999999943</v>
      </c>
      <c r="AI124" s="13">
        <v>2.7000000000000028</v>
      </c>
    </row>
    <row r="125" spans="1:35" x14ac:dyDescent="0.2">
      <c r="A125" s="1">
        <v>44075</v>
      </c>
      <c r="B125" s="15">
        <v>4.17</v>
      </c>
      <c r="C125" s="6">
        <v>-6.9999999999993179E-2</v>
      </c>
      <c r="D125">
        <v>1.8740000000000001</v>
      </c>
      <c r="E125" s="68">
        <v>0.94396730840576748</v>
      </c>
      <c r="F125" s="13">
        <v>8.7999999999999972</v>
      </c>
      <c r="G125" s="19">
        <v>-10.219999999999999</v>
      </c>
      <c r="H125" s="2">
        <v>57520</v>
      </c>
      <c r="I125">
        <v>832524</v>
      </c>
      <c r="J125">
        <v>115048</v>
      </c>
      <c r="K125">
        <v>120146</v>
      </c>
      <c r="L125">
        <v>143920</v>
      </c>
      <c r="M125">
        <v>203113</v>
      </c>
      <c r="N125" s="13">
        <v>791408</v>
      </c>
      <c r="O125" s="11">
        <v>1084032</v>
      </c>
      <c r="P125" s="11">
        <v>7334042</v>
      </c>
      <c r="Q125" s="11">
        <v>1425925</v>
      </c>
      <c r="R125" s="11">
        <v>2453327</v>
      </c>
      <c r="S125" s="11">
        <v>1648162</v>
      </c>
      <c r="T125" s="11">
        <v>2017835</v>
      </c>
      <c r="U125" s="11">
        <v>3881650</v>
      </c>
      <c r="V125" s="2">
        <v>1026512</v>
      </c>
      <c r="W125">
        <v>6501518</v>
      </c>
      <c r="X125">
        <v>1310877</v>
      </c>
      <c r="Y125">
        <v>2333181</v>
      </c>
      <c r="Z125">
        <v>1504242</v>
      </c>
      <c r="AA125">
        <v>1814722</v>
      </c>
      <c r="AB125" s="13">
        <v>3090242</v>
      </c>
      <c r="AC125" s="2">
        <v>9.9999999999994316E-2</v>
      </c>
      <c r="AD125">
        <v>1.5</v>
      </c>
      <c r="AE125">
        <v>5.9000000000000057</v>
      </c>
      <c r="AF125" s="36">
        <v>2509.6235999999999</v>
      </c>
      <c r="AG125">
        <v>1013.4</v>
      </c>
      <c r="AH125">
        <v>-9.9999999999994316E-2</v>
      </c>
      <c r="AI125" s="13">
        <v>-1.7000000000000028</v>
      </c>
    </row>
    <row r="126" spans="1:35" x14ac:dyDescent="0.2">
      <c r="A126" s="1">
        <v>44105</v>
      </c>
      <c r="B126" s="15">
        <v>4.2</v>
      </c>
      <c r="C126" s="6">
        <v>0.43000000000000682</v>
      </c>
      <c r="D126">
        <v>1.8819999999999999</v>
      </c>
      <c r="E126" s="68">
        <v>0.94585524302257906</v>
      </c>
      <c r="F126" s="13">
        <v>-1.7000000000000028</v>
      </c>
      <c r="G126" s="19">
        <v>-8.3199999999999932</v>
      </c>
      <c r="H126" s="2">
        <v>171678</v>
      </c>
      <c r="I126">
        <v>768525</v>
      </c>
      <c r="J126">
        <v>144679</v>
      </c>
      <c r="K126">
        <v>87971</v>
      </c>
      <c r="L126">
        <v>128156</v>
      </c>
      <c r="M126">
        <v>194039</v>
      </c>
      <c r="N126" s="13">
        <v>861060</v>
      </c>
      <c r="O126" s="11">
        <v>1062661</v>
      </c>
      <c r="P126" s="11">
        <v>7442342</v>
      </c>
      <c r="Q126" s="11">
        <v>1441655</v>
      </c>
      <c r="R126" s="11">
        <v>2448878</v>
      </c>
      <c r="S126" s="11">
        <v>1667393</v>
      </c>
      <c r="T126" s="11">
        <v>2021779</v>
      </c>
      <c r="U126" s="11">
        <v>3855406</v>
      </c>
      <c r="V126" s="2">
        <v>890983</v>
      </c>
      <c r="W126">
        <v>6673817</v>
      </c>
      <c r="X126">
        <v>1296976</v>
      </c>
      <c r="Y126">
        <v>2360907</v>
      </c>
      <c r="Z126">
        <v>1539237</v>
      </c>
      <c r="AA126">
        <v>1827740</v>
      </c>
      <c r="AB126" s="13">
        <v>2994346</v>
      </c>
      <c r="AC126" s="2">
        <v>2.7999999999999972</v>
      </c>
      <c r="AD126">
        <v>3.2999999999999972</v>
      </c>
      <c r="AE126">
        <v>22.599999999999994</v>
      </c>
      <c r="AF126" s="36">
        <v>1712.124</v>
      </c>
      <c r="AG126">
        <v>970</v>
      </c>
      <c r="AH126">
        <v>5.0999999999999943</v>
      </c>
      <c r="AI126" s="13">
        <v>2.2000000000000028</v>
      </c>
    </row>
    <row r="127" spans="1:35" x14ac:dyDescent="0.2">
      <c r="A127" s="1">
        <v>44136</v>
      </c>
      <c r="B127" s="15">
        <v>4.07</v>
      </c>
      <c r="C127" s="6">
        <v>0.70999999999999375</v>
      </c>
      <c r="D127">
        <v>1.8959999999999999</v>
      </c>
      <c r="E127" s="68">
        <v>0.94585524302257906</v>
      </c>
      <c r="F127" s="13">
        <v>-3</v>
      </c>
      <c r="G127" s="19">
        <v>26.400000000000006</v>
      </c>
      <c r="H127" s="2">
        <v>48031</v>
      </c>
      <c r="I127">
        <v>735512</v>
      </c>
      <c r="J127">
        <v>94788</v>
      </c>
      <c r="K127">
        <v>84191</v>
      </c>
      <c r="L127">
        <v>122909</v>
      </c>
      <c r="M127">
        <v>165455</v>
      </c>
      <c r="N127" s="13">
        <v>821256</v>
      </c>
      <c r="O127" s="11">
        <v>1070924</v>
      </c>
      <c r="P127" s="11">
        <v>7602367</v>
      </c>
      <c r="Q127" s="11">
        <v>1468053</v>
      </c>
      <c r="R127" s="11">
        <v>2447381</v>
      </c>
      <c r="S127" s="11">
        <v>1701577</v>
      </c>
      <c r="T127" s="11">
        <v>1992790</v>
      </c>
      <c r="U127" s="11">
        <v>3928787</v>
      </c>
      <c r="V127" s="2">
        <v>1022893</v>
      </c>
      <c r="W127">
        <v>6866855</v>
      </c>
      <c r="X127">
        <v>1373265</v>
      </c>
      <c r="Y127">
        <v>2363190</v>
      </c>
      <c r="Z127">
        <v>1578668</v>
      </c>
      <c r="AA127">
        <v>1827335</v>
      </c>
      <c r="AB127" s="13">
        <v>3107531</v>
      </c>
      <c r="AC127" s="2">
        <v>-0.90000000000000568</v>
      </c>
      <c r="AD127">
        <v>0.5</v>
      </c>
      <c r="AE127">
        <v>14.599999999999994</v>
      </c>
      <c r="AF127" s="36">
        <v>1175.3731</v>
      </c>
      <c r="AG127">
        <v>910.6</v>
      </c>
      <c r="AH127">
        <v>-2.4000000000000057</v>
      </c>
      <c r="AI127" s="13">
        <v>-1.2000000000000028</v>
      </c>
    </row>
    <row r="128" spans="1:35" x14ac:dyDescent="0.2">
      <c r="A128" s="1">
        <v>44166</v>
      </c>
      <c r="B128" s="15">
        <v>4.13</v>
      </c>
      <c r="C128" s="6">
        <v>0.82999999999999829</v>
      </c>
      <c r="D128">
        <v>1.911</v>
      </c>
      <c r="E128" s="68">
        <v>0.94774695350862426</v>
      </c>
      <c r="F128" s="13">
        <v>11.400000000000006</v>
      </c>
      <c r="G128" s="19">
        <v>8.6299999999999955</v>
      </c>
      <c r="H128" s="2">
        <v>206639</v>
      </c>
      <c r="I128">
        <v>779366</v>
      </c>
      <c r="J128">
        <v>259861</v>
      </c>
      <c r="K128">
        <v>139319</v>
      </c>
      <c r="L128">
        <v>386318</v>
      </c>
      <c r="M128">
        <v>228487</v>
      </c>
      <c r="N128" s="13">
        <v>989765</v>
      </c>
      <c r="O128" s="11">
        <v>1114443</v>
      </c>
      <c r="P128" s="11">
        <v>7511804</v>
      </c>
      <c r="Q128" s="11">
        <v>1498003</v>
      </c>
      <c r="R128" s="11">
        <v>2452539</v>
      </c>
      <c r="S128" s="11">
        <v>1725167</v>
      </c>
      <c r="T128" s="11">
        <v>1996124</v>
      </c>
      <c r="U128" s="11">
        <v>3995194</v>
      </c>
      <c r="V128" s="2">
        <v>907804</v>
      </c>
      <c r="W128">
        <v>6732438</v>
      </c>
      <c r="X128">
        <v>1238142</v>
      </c>
      <c r="Y128">
        <v>2313220</v>
      </c>
      <c r="Z128">
        <v>1338849</v>
      </c>
      <c r="AA128">
        <v>1767637</v>
      </c>
      <c r="AB128" s="13">
        <v>3005429</v>
      </c>
      <c r="AC128" s="2">
        <v>3.5999999999999943</v>
      </c>
      <c r="AD128">
        <v>14.099999999999994</v>
      </c>
      <c r="AE128">
        <v>16.400000000000006</v>
      </c>
      <c r="AF128" s="36">
        <v>476.37</v>
      </c>
      <c r="AG128">
        <v>1284.0999999999999</v>
      </c>
      <c r="AH128">
        <v>4.0999999999999943</v>
      </c>
      <c r="AI128" s="13">
        <v>17.299999999999997</v>
      </c>
    </row>
    <row r="129" spans="1:35" x14ac:dyDescent="0.2">
      <c r="A129" s="1">
        <v>44197</v>
      </c>
      <c r="B129" s="15">
        <v>4.28</v>
      </c>
      <c r="C129" s="6">
        <v>0.67000000000000171</v>
      </c>
      <c r="D129">
        <v>1.9240000000000002</v>
      </c>
      <c r="E129" s="68">
        <v>0.9515379413226589</v>
      </c>
      <c r="F129" s="13">
        <v>-29.400000000000006</v>
      </c>
      <c r="G129" s="19">
        <v>9.5</v>
      </c>
      <c r="H129" s="2">
        <v>28226</v>
      </c>
      <c r="I129">
        <v>439226</v>
      </c>
      <c r="J129">
        <v>73494</v>
      </c>
      <c r="K129">
        <v>81412</v>
      </c>
      <c r="L129">
        <v>82020</v>
      </c>
      <c r="M129">
        <v>115060</v>
      </c>
      <c r="N129" s="13">
        <v>641811</v>
      </c>
      <c r="O129" s="11">
        <v>1241710</v>
      </c>
      <c r="P129" s="11">
        <v>7327269</v>
      </c>
      <c r="Q129" s="11">
        <v>1500373</v>
      </c>
      <c r="R129" s="11">
        <v>2466137</v>
      </c>
      <c r="S129" s="11">
        <v>1689368</v>
      </c>
      <c r="T129" s="11">
        <v>1904645</v>
      </c>
      <c r="U129" s="11">
        <v>3846699</v>
      </c>
      <c r="V129" s="2">
        <v>1213484</v>
      </c>
      <c r="W129">
        <v>6888043</v>
      </c>
      <c r="X129">
        <v>1426879</v>
      </c>
      <c r="Y129">
        <v>2384725</v>
      </c>
      <c r="Z129">
        <v>1607348</v>
      </c>
      <c r="AA129">
        <v>1789585</v>
      </c>
      <c r="AB129" s="13">
        <v>3204888</v>
      </c>
      <c r="AC129" s="2">
        <v>-5.9000000000000057</v>
      </c>
      <c r="AD129">
        <v>-34.900000000000006</v>
      </c>
      <c r="AE129">
        <v>9.9999999999994316E-2</v>
      </c>
      <c r="AF129" s="36">
        <v>284.31270000000001</v>
      </c>
      <c r="AG129">
        <v>465.8</v>
      </c>
      <c r="AH129">
        <v>-5.4000000000000057</v>
      </c>
      <c r="AI129" s="13">
        <v>-22.099999999999994</v>
      </c>
    </row>
    <row r="130" spans="1:35" x14ac:dyDescent="0.2">
      <c r="A130" s="1">
        <v>44228</v>
      </c>
      <c r="B130" s="15">
        <v>4</v>
      </c>
      <c r="C130" s="6">
        <v>0.78000000000000114</v>
      </c>
      <c r="D130">
        <v>1.9390000000000001</v>
      </c>
      <c r="E130" s="68">
        <v>0.9543925551466268</v>
      </c>
      <c r="F130" s="13">
        <v>1.4000000000000057</v>
      </c>
      <c r="G130" s="19">
        <v>16.319999999999993</v>
      </c>
      <c r="H130" s="2">
        <v>57462</v>
      </c>
      <c r="I130">
        <v>598108</v>
      </c>
      <c r="J130">
        <v>86358</v>
      </c>
      <c r="K130">
        <v>115439</v>
      </c>
      <c r="L130">
        <v>167260</v>
      </c>
      <c r="M130">
        <v>167806</v>
      </c>
      <c r="N130" s="13">
        <v>691951</v>
      </c>
      <c r="O130" s="11">
        <v>1249868</v>
      </c>
      <c r="P130" s="11">
        <v>7369771</v>
      </c>
      <c r="Q130" s="11">
        <v>1507472</v>
      </c>
      <c r="R130" s="11">
        <v>2496643</v>
      </c>
      <c r="S130" s="11">
        <v>1694568</v>
      </c>
      <c r="T130" s="11">
        <v>1948979</v>
      </c>
      <c r="U130" s="11">
        <v>3848785</v>
      </c>
      <c r="V130" s="2">
        <v>1192406</v>
      </c>
      <c r="W130">
        <v>6771663</v>
      </c>
      <c r="X130">
        <v>1421114</v>
      </c>
      <c r="Y130">
        <v>2381204</v>
      </c>
      <c r="Z130">
        <v>1527308</v>
      </c>
      <c r="AA130">
        <v>1781173</v>
      </c>
      <c r="AB130" s="13">
        <v>3156834</v>
      </c>
      <c r="AC130" s="2">
        <v>-7.0999999999999943</v>
      </c>
      <c r="AD130">
        <v>5.4000000000000057</v>
      </c>
      <c r="AE130">
        <v>-5.7999999999999972</v>
      </c>
      <c r="AF130" s="36">
        <v>282.77649400000001</v>
      </c>
      <c r="AG130">
        <v>502.2</v>
      </c>
      <c r="AH130">
        <v>-4</v>
      </c>
      <c r="AI130" s="13">
        <v>-2.4000000000000057</v>
      </c>
    </row>
    <row r="131" spans="1:35" x14ac:dyDescent="0.2">
      <c r="A131" s="1">
        <v>44256</v>
      </c>
      <c r="B131" s="15">
        <v>4.2</v>
      </c>
      <c r="C131" s="6">
        <v>0.65999999999999659</v>
      </c>
      <c r="D131">
        <v>1.952</v>
      </c>
      <c r="E131" s="68">
        <v>0.95821012536721328</v>
      </c>
      <c r="F131" s="13">
        <v>16</v>
      </c>
      <c r="G131" s="19">
        <v>-5.0699999999999932</v>
      </c>
      <c r="H131" s="2">
        <v>82634</v>
      </c>
      <c r="I131">
        <v>830665</v>
      </c>
      <c r="J131">
        <v>112114</v>
      </c>
      <c r="K131">
        <v>155334</v>
      </c>
      <c r="L131">
        <v>165259</v>
      </c>
      <c r="M131">
        <v>137621</v>
      </c>
      <c r="N131" s="13">
        <v>836936</v>
      </c>
      <c r="O131" s="11">
        <v>1236424</v>
      </c>
      <c r="P131" s="11">
        <v>7482674</v>
      </c>
      <c r="Q131" s="11">
        <v>1492782</v>
      </c>
      <c r="R131" s="11">
        <v>2481942</v>
      </c>
      <c r="S131" s="11">
        <v>1780704</v>
      </c>
      <c r="T131" s="11">
        <v>2009505</v>
      </c>
      <c r="U131" s="11">
        <v>3793807</v>
      </c>
      <c r="V131" s="2">
        <v>1153790</v>
      </c>
      <c r="W131">
        <v>6652009</v>
      </c>
      <c r="X131">
        <v>1380668</v>
      </c>
      <c r="Y131">
        <v>2326608</v>
      </c>
      <c r="Z131">
        <v>1615445</v>
      </c>
      <c r="AA131">
        <v>1871884</v>
      </c>
      <c r="AB131" s="13">
        <v>2956871</v>
      </c>
      <c r="AC131" s="2">
        <v>11.900000000000006</v>
      </c>
      <c r="AD131">
        <v>18.200000000000003</v>
      </c>
      <c r="AE131">
        <v>-1.5999999999999943</v>
      </c>
      <c r="AF131" s="36">
        <v>318.46621499999998</v>
      </c>
      <c r="AG131">
        <v>689.9</v>
      </c>
      <c r="AH131">
        <v>10.400000000000006</v>
      </c>
      <c r="AI131" s="13">
        <v>9.2000000000000028</v>
      </c>
    </row>
    <row r="132" spans="1:35" x14ac:dyDescent="0.2">
      <c r="A132" s="1">
        <v>44287</v>
      </c>
      <c r="B132" s="15">
        <v>4.4800000000000004</v>
      </c>
      <c r="C132" s="6">
        <v>0.57999999999999829</v>
      </c>
      <c r="D132">
        <v>1.9630000000000001</v>
      </c>
      <c r="E132" s="68">
        <v>0.96395938611941656</v>
      </c>
      <c r="F132" s="13">
        <v>-2.5</v>
      </c>
      <c r="G132" s="19">
        <v>6.5900000000000034</v>
      </c>
      <c r="H132" s="2">
        <v>172750</v>
      </c>
      <c r="I132">
        <v>840920</v>
      </c>
      <c r="J132">
        <v>156393</v>
      </c>
      <c r="K132">
        <v>121203</v>
      </c>
      <c r="L132">
        <v>230114</v>
      </c>
      <c r="M132">
        <v>242772</v>
      </c>
      <c r="N132" s="13">
        <v>873019</v>
      </c>
      <c r="O132" s="11">
        <v>1275319</v>
      </c>
      <c r="P132" s="11">
        <v>7571207</v>
      </c>
      <c r="Q132" s="11">
        <v>1455329</v>
      </c>
      <c r="R132" s="11">
        <v>2507406</v>
      </c>
      <c r="S132" s="11">
        <v>1831812</v>
      </c>
      <c r="T132" s="11">
        <v>1982221</v>
      </c>
      <c r="U132" s="11">
        <v>3800075</v>
      </c>
      <c r="V132" s="2">
        <v>1102569</v>
      </c>
      <c r="W132">
        <v>6730287</v>
      </c>
      <c r="X132">
        <v>1298936</v>
      </c>
      <c r="Y132">
        <v>2386203</v>
      </c>
      <c r="Z132">
        <v>1601698</v>
      </c>
      <c r="AA132">
        <v>1739449</v>
      </c>
      <c r="AB132" s="13">
        <v>2927056</v>
      </c>
      <c r="AC132" s="2">
        <v>-1.2999999999999972</v>
      </c>
      <c r="AD132">
        <v>-4.2999999999999972</v>
      </c>
      <c r="AE132">
        <v>-17.099999999999994</v>
      </c>
      <c r="AF132" s="36">
        <v>505.42187189999999</v>
      </c>
      <c r="AG132">
        <v>721.9</v>
      </c>
      <c r="AH132">
        <v>-0.90000000000000568</v>
      </c>
      <c r="AI132" s="13">
        <v>0.40000000000000568</v>
      </c>
    </row>
    <row r="133" spans="1:35" x14ac:dyDescent="0.2">
      <c r="A133" s="1">
        <v>44317</v>
      </c>
      <c r="B133" s="15">
        <v>4.76</v>
      </c>
      <c r="C133" s="6">
        <v>0.73999999999999488</v>
      </c>
      <c r="D133">
        <v>1.9780000000000002</v>
      </c>
      <c r="E133" s="68">
        <v>0.97167106120837188</v>
      </c>
      <c r="F133" s="13">
        <v>-1.7000000000000028</v>
      </c>
      <c r="G133" s="19">
        <v>3.1200000000000045</v>
      </c>
      <c r="H133" s="2">
        <v>40696</v>
      </c>
      <c r="I133">
        <v>612138</v>
      </c>
      <c r="J133">
        <v>51691</v>
      </c>
      <c r="K133">
        <v>85534</v>
      </c>
      <c r="L133">
        <v>135059</v>
      </c>
      <c r="M133">
        <v>179627</v>
      </c>
      <c r="N133" s="13">
        <v>795473</v>
      </c>
      <c r="O133" s="11">
        <v>1372828</v>
      </c>
      <c r="P133" s="11">
        <v>7653370</v>
      </c>
      <c r="Q133" s="11">
        <v>1467772</v>
      </c>
      <c r="R133" s="11">
        <v>2541201</v>
      </c>
      <c r="S133" s="11">
        <v>1924436</v>
      </c>
      <c r="T133" s="11">
        <v>2005648</v>
      </c>
      <c r="U133" s="11">
        <v>3826702</v>
      </c>
      <c r="V133" s="2">
        <v>1332132</v>
      </c>
      <c r="W133">
        <v>7041232</v>
      </c>
      <c r="X133">
        <v>1416081</v>
      </c>
      <c r="Y133">
        <v>2455667</v>
      </c>
      <c r="Z133">
        <v>1789377</v>
      </c>
      <c r="AA133">
        <v>1826021</v>
      </c>
      <c r="AB133" s="13">
        <v>3031229</v>
      </c>
      <c r="AC133" s="2">
        <v>1.9000000000000057</v>
      </c>
      <c r="AD133">
        <v>-2.0999999999999943</v>
      </c>
      <c r="AE133">
        <v>-16.700000000000003</v>
      </c>
      <c r="AF133" s="36">
        <v>690.31883519999997</v>
      </c>
      <c r="AG133">
        <v>772.8</v>
      </c>
      <c r="AH133">
        <v>1.7000000000000028</v>
      </c>
      <c r="AI133" s="13">
        <v>1.0999999999999943</v>
      </c>
    </row>
    <row r="134" spans="1:35" x14ac:dyDescent="0.2">
      <c r="A134" s="1">
        <v>44348</v>
      </c>
      <c r="B134" s="15">
        <v>5.09</v>
      </c>
      <c r="C134" s="6">
        <v>0.68999999999999773</v>
      </c>
      <c r="D134">
        <v>1.9909999999999999</v>
      </c>
      <c r="E134" s="68">
        <v>0.97750108757562215</v>
      </c>
      <c r="F134" s="13">
        <v>5.5</v>
      </c>
      <c r="G134" s="19">
        <v>10.579999999999998</v>
      </c>
      <c r="H134" s="2">
        <v>60352</v>
      </c>
      <c r="I134">
        <v>817196</v>
      </c>
      <c r="J134">
        <v>95434</v>
      </c>
      <c r="K134">
        <v>110001</v>
      </c>
      <c r="L134">
        <v>181122</v>
      </c>
      <c r="M134">
        <v>193588</v>
      </c>
      <c r="N134" s="13">
        <v>870490</v>
      </c>
      <c r="O134" s="11">
        <v>1383029</v>
      </c>
      <c r="P134" s="11">
        <v>7731642</v>
      </c>
      <c r="Q134" s="11">
        <v>1478508</v>
      </c>
      <c r="R134" s="11">
        <v>2567421</v>
      </c>
      <c r="S134" s="11">
        <v>1988139</v>
      </c>
      <c r="T134" s="11">
        <v>2073511</v>
      </c>
      <c r="U134" s="11">
        <v>3902834</v>
      </c>
      <c r="V134" s="2">
        <v>1322677</v>
      </c>
      <c r="W134">
        <v>6914446</v>
      </c>
      <c r="X134">
        <v>1383074</v>
      </c>
      <c r="Y134">
        <v>2457420</v>
      </c>
      <c r="Z134">
        <v>1807017</v>
      </c>
      <c r="AA134">
        <v>1879923</v>
      </c>
      <c r="AB134" s="13">
        <v>3032344</v>
      </c>
      <c r="AC134" s="2">
        <v>-1.7000000000000028</v>
      </c>
      <c r="AD134">
        <v>6.4000000000000057</v>
      </c>
      <c r="AE134">
        <v>-9.4000000000000057</v>
      </c>
      <c r="AF134" s="36">
        <v>768.64213500000005</v>
      </c>
      <c r="AG134">
        <v>979.5</v>
      </c>
      <c r="AH134">
        <v>-3.5</v>
      </c>
      <c r="AI134" s="13">
        <v>0.59999999999999432</v>
      </c>
    </row>
    <row r="135" spans="1:35" x14ac:dyDescent="0.2">
      <c r="A135" s="1">
        <v>44378</v>
      </c>
      <c r="B135" s="15">
        <v>5.77</v>
      </c>
      <c r="C135" s="6">
        <v>0.31000000000000227</v>
      </c>
      <c r="D135">
        <v>1.9980000000000002</v>
      </c>
      <c r="E135" s="68">
        <v>0.98629859736380265</v>
      </c>
      <c r="F135" s="13">
        <v>2.5</v>
      </c>
      <c r="G135" s="19">
        <v>-1.25</v>
      </c>
      <c r="H135" s="2">
        <v>301049</v>
      </c>
      <c r="I135">
        <v>822513</v>
      </c>
      <c r="J135">
        <v>97848</v>
      </c>
      <c r="K135">
        <v>85915</v>
      </c>
      <c r="L135">
        <v>216583</v>
      </c>
      <c r="M135">
        <v>194287</v>
      </c>
      <c r="N135" s="13">
        <v>877618</v>
      </c>
      <c r="O135" s="11">
        <v>1476636</v>
      </c>
      <c r="P135" s="11">
        <v>7786391</v>
      </c>
      <c r="Q135" s="11">
        <v>1489393</v>
      </c>
      <c r="R135" s="11">
        <v>2593955</v>
      </c>
      <c r="S135" s="11">
        <v>2041706</v>
      </c>
      <c r="T135" s="11">
        <v>2109315</v>
      </c>
      <c r="U135" s="11">
        <v>3925519</v>
      </c>
      <c r="V135" s="2">
        <v>1175587</v>
      </c>
      <c r="W135">
        <v>6963878</v>
      </c>
      <c r="X135">
        <v>1391545</v>
      </c>
      <c r="Y135">
        <v>2508040</v>
      </c>
      <c r="Z135">
        <v>1825123</v>
      </c>
      <c r="AA135">
        <v>1915028</v>
      </c>
      <c r="AB135" s="13">
        <v>3047901</v>
      </c>
      <c r="AC135" s="2">
        <v>1.4000000000000057</v>
      </c>
      <c r="AD135">
        <v>-0.70000000000000284</v>
      </c>
      <c r="AE135">
        <v>2.7999999999999972</v>
      </c>
      <c r="AF135" s="36">
        <v>863.50540000000001</v>
      </c>
      <c r="AG135">
        <v>967.9</v>
      </c>
      <c r="AH135">
        <v>1.2000000000000028</v>
      </c>
      <c r="AI135" s="13">
        <v>2.9000000000000057</v>
      </c>
    </row>
    <row r="136" spans="1:35" x14ac:dyDescent="0.2">
      <c r="A136" s="1">
        <v>44409</v>
      </c>
      <c r="B136" s="15">
        <v>6.31</v>
      </c>
      <c r="C136" s="6">
        <v>0.17000000000000171</v>
      </c>
      <c r="D136">
        <v>2.0009999999999999</v>
      </c>
      <c r="E136" s="68">
        <v>0.99123009035062148</v>
      </c>
      <c r="F136" s="13">
        <v>2.9000000000000057</v>
      </c>
      <c r="G136" s="19">
        <v>-4.1800000000000068</v>
      </c>
      <c r="H136" s="2">
        <v>53241</v>
      </c>
      <c r="I136">
        <v>598769</v>
      </c>
      <c r="J136">
        <v>130441</v>
      </c>
      <c r="K136">
        <v>86536</v>
      </c>
      <c r="L136">
        <v>218403</v>
      </c>
      <c r="M136">
        <v>187076</v>
      </c>
      <c r="N136" s="13">
        <v>890551</v>
      </c>
      <c r="O136" s="11">
        <v>1589801</v>
      </c>
      <c r="P136" s="11">
        <v>7765477</v>
      </c>
      <c r="Q136" s="11">
        <v>1514877</v>
      </c>
      <c r="R136" s="11">
        <v>2598443</v>
      </c>
      <c r="S136" s="11">
        <v>2118447</v>
      </c>
      <c r="T136" s="11">
        <v>2110356</v>
      </c>
      <c r="U136" s="11">
        <v>4013006</v>
      </c>
      <c r="V136" s="2">
        <v>1536560</v>
      </c>
      <c r="W136">
        <v>7166708</v>
      </c>
      <c r="X136">
        <v>1384436</v>
      </c>
      <c r="Y136">
        <v>2511907</v>
      </c>
      <c r="Z136">
        <v>1900044</v>
      </c>
      <c r="AA136">
        <v>1923280</v>
      </c>
      <c r="AB136" s="13">
        <v>3122455</v>
      </c>
      <c r="AC136" s="2">
        <v>0.29999999999999716</v>
      </c>
      <c r="AD136">
        <v>1.9000000000000057</v>
      </c>
      <c r="AE136">
        <v>1.4000000000000057</v>
      </c>
      <c r="AF136" s="36">
        <v>1055.8077504</v>
      </c>
      <c r="AG136">
        <v>1010.2</v>
      </c>
      <c r="AH136">
        <v>0.90000000000000568</v>
      </c>
      <c r="AI136" s="13">
        <v>3.4000000000000057</v>
      </c>
    </row>
    <row r="137" spans="1:35" x14ac:dyDescent="0.2">
      <c r="A137" s="1">
        <v>44440</v>
      </c>
      <c r="B137" s="15">
        <v>6.56</v>
      </c>
      <c r="C137" s="6">
        <v>0.59999999999999432</v>
      </c>
      <c r="D137">
        <v>2.0129999999999999</v>
      </c>
      <c r="E137" s="68">
        <v>0.99420378062167325</v>
      </c>
      <c r="F137" s="13">
        <v>8.7999999999999972</v>
      </c>
      <c r="G137" s="19">
        <v>7.0300000000000011</v>
      </c>
      <c r="H137" s="2">
        <v>63671</v>
      </c>
      <c r="I137">
        <v>767372</v>
      </c>
      <c r="J137">
        <v>115528</v>
      </c>
      <c r="K137">
        <v>107704</v>
      </c>
      <c r="L137">
        <v>233908</v>
      </c>
      <c r="M137">
        <v>171507</v>
      </c>
      <c r="N137" s="13">
        <v>900609</v>
      </c>
      <c r="O137" s="11">
        <v>1587506</v>
      </c>
      <c r="P137" s="11">
        <v>7860066</v>
      </c>
      <c r="Q137" s="11">
        <v>1558618</v>
      </c>
      <c r="R137" s="11">
        <v>2584119</v>
      </c>
      <c r="S137" s="11">
        <v>2215316</v>
      </c>
      <c r="T137" s="11">
        <v>2012466</v>
      </c>
      <c r="U137" s="11">
        <v>4053965</v>
      </c>
      <c r="V137" s="2">
        <v>1523835</v>
      </c>
      <c r="W137">
        <v>7092694</v>
      </c>
      <c r="X137">
        <v>1443090</v>
      </c>
      <c r="Y137">
        <v>2476415</v>
      </c>
      <c r="Z137">
        <v>1981408</v>
      </c>
      <c r="AA137">
        <v>1840959</v>
      </c>
      <c r="AB137" s="13">
        <v>3153356</v>
      </c>
      <c r="AC137" s="2">
        <v>2.4000000000000057</v>
      </c>
      <c r="AD137">
        <v>3.9000000000000057</v>
      </c>
      <c r="AE137">
        <v>9</v>
      </c>
      <c r="AF137" s="36">
        <v>2349.0076896</v>
      </c>
      <c r="AG137">
        <v>1129.9000000000001</v>
      </c>
      <c r="AH137">
        <v>-0.90000000000000568</v>
      </c>
      <c r="AI137" s="13">
        <v>-1.5</v>
      </c>
    </row>
    <row r="138" spans="1:35" x14ac:dyDescent="0.2">
      <c r="A138" s="1">
        <v>44470</v>
      </c>
      <c r="B138" s="15">
        <v>6.81</v>
      </c>
      <c r="C138" s="6">
        <v>1.1099999999999994</v>
      </c>
      <c r="D138">
        <v>2.0350000000000001</v>
      </c>
      <c r="E138" s="68">
        <v>0.99818059574415996</v>
      </c>
      <c r="F138" s="13">
        <v>0.5</v>
      </c>
      <c r="G138" s="19">
        <v>8.230000000000004</v>
      </c>
      <c r="H138" s="2">
        <v>102693</v>
      </c>
      <c r="I138">
        <v>932287</v>
      </c>
      <c r="J138">
        <v>108678</v>
      </c>
      <c r="K138">
        <v>103433</v>
      </c>
      <c r="L138">
        <v>217889</v>
      </c>
      <c r="M138">
        <v>159496</v>
      </c>
      <c r="N138" s="13">
        <v>882861</v>
      </c>
      <c r="O138" s="11">
        <v>1571957</v>
      </c>
      <c r="P138" s="11">
        <v>7984868</v>
      </c>
      <c r="Q138" s="11">
        <v>1568212</v>
      </c>
      <c r="R138" s="11">
        <v>2577470</v>
      </c>
      <c r="S138" s="11">
        <v>2306339</v>
      </c>
      <c r="T138" s="11">
        <v>1979352</v>
      </c>
      <c r="U138" s="11">
        <v>4143882</v>
      </c>
      <c r="V138" s="2">
        <v>1469264</v>
      </c>
      <c r="W138">
        <v>7052581</v>
      </c>
      <c r="X138">
        <v>1459534</v>
      </c>
      <c r="Y138">
        <v>2474037</v>
      </c>
      <c r="Z138">
        <v>2088450</v>
      </c>
      <c r="AA138">
        <v>1819856</v>
      </c>
      <c r="AB138" s="13">
        <v>3261021</v>
      </c>
      <c r="AC138" s="2">
        <v>4.9000000000000057</v>
      </c>
      <c r="AD138">
        <v>3.2999999999999972</v>
      </c>
      <c r="AE138">
        <v>21.799999999999997</v>
      </c>
      <c r="AF138" s="36">
        <v>1796.0180760000001</v>
      </c>
      <c r="AG138">
        <v>1095.5</v>
      </c>
      <c r="AH138">
        <v>5.5999999999999943</v>
      </c>
      <c r="AI138" s="13">
        <v>0.79999999999999716</v>
      </c>
    </row>
    <row r="139" spans="1:35" x14ac:dyDescent="0.2">
      <c r="A139" s="1">
        <v>44501</v>
      </c>
      <c r="B139" s="15">
        <v>7.31</v>
      </c>
      <c r="C139" s="6">
        <v>0.95999999999999375</v>
      </c>
      <c r="D139">
        <v>2.0550000000000002</v>
      </c>
      <c r="E139" s="68">
        <v>1.0071642211058573</v>
      </c>
      <c r="F139" s="13">
        <v>-2.0999999999999943</v>
      </c>
      <c r="G139" s="19">
        <v>-15.539999999999992</v>
      </c>
      <c r="H139" s="2">
        <v>48739</v>
      </c>
      <c r="I139">
        <v>837107</v>
      </c>
      <c r="J139">
        <v>116060</v>
      </c>
      <c r="K139">
        <v>99944</v>
      </c>
      <c r="L139">
        <v>178707</v>
      </c>
      <c r="M139">
        <v>151285</v>
      </c>
      <c r="N139" s="13">
        <v>901271</v>
      </c>
      <c r="O139" s="11">
        <v>1602944</v>
      </c>
      <c r="P139" s="11">
        <v>8174497</v>
      </c>
      <c r="Q139" s="11">
        <v>1605291</v>
      </c>
      <c r="R139" s="11">
        <v>2599474</v>
      </c>
      <c r="S139" s="11">
        <v>2389283</v>
      </c>
      <c r="T139" s="11">
        <v>1997770</v>
      </c>
      <c r="U139" s="11">
        <v>4260070</v>
      </c>
      <c r="V139" s="2">
        <v>1554205</v>
      </c>
      <c r="W139">
        <v>7337390</v>
      </c>
      <c r="X139">
        <v>1489231</v>
      </c>
      <c r="Y139">
        <v>2499530</v>
      </c>
      <c r="Z139">
        <v>2210576</v>
      </c>
      <c r="AA139">
        <v>1846485</v>
      </c>
      <c r="AB139" s="13">
        <v>3358799</v>
      </c>
      <c r="AC139" s="2">
        <v>-1.2000000000000028</v>
      </c>
      <c r="AD139">
        <v>1.7000000000000028</v>
      </c>
      <c r="AE139">
        <v>9.7000000000000028</v>
      </c>
      <c r="AF139" s="36">
        <v>1316.417872</v>
      </c>
      <c r="AG139">
        <v>1131.9000000000001</v>
      </c>
      <c r="AH139">
        <v>-2.5999999999999943</v>
      </c>
      <c r="AI139" s="13">
        <v>-2.7000000000000028</v>
      </c>
    </row>
    <row r="140" spans="1:35" x14ac:dyDescent="0.2">
      <c r="A140" s="1">
        <v>44531</v>
      </c>
      <c r="B140" s="15">
        <v>7.58</v>
      </c>
      <c r="C140" s="6">
        <v>0.81999999999999318</v>
      </c>
      <c r="D140">
        <v>2.0720000000000001</v>
      </c>
      <c r="E140" s="68">
        <v>1.015221534874704</v>
      </c>
      <c r="F140" s="13">
        <v>11.700000000000003</v>
      </c>
      <c r="G140" s="19">
        <v>10.760000000000005</v>
      </c>
      <c r="H140" s="2">
        <v>92148</v>
      </c>
      <c r="I140">
        <v>981761</v>
      </c>
      <c r="J140">
        <v>111820</v>
      </c>
      <c r="K140">
        <v>160174</v>
      </c>
      <c r="L140">
        <v>276183</v>
      </c>
      <c r="M140">
        <v>375401</v>
      </c>
      <c r="N140" s="13">
        <v>1136764</v>
      </c>
      <c r="O140" s="11">
        <v>1587890</v>
      </c>
      <c r="P140" s="11">
        <v>8229807</v>
      </c>
      <c r="Q140" s="11">
        <v>1592806</v>
      </c>
      <c r="R140" s="11">
        <v>2602202</v>
      </c>
      <c r="S140" s="11">
        <v>2418040</v>
      </c>
      <c r="T140" s="11">
        <v>2012278</v>
      </c>
      <c r="U140" s="11">
        <v>4350137</v>
      </c>
      <c r="V140" s="2">
        <v>1495742</v>
      </c>
      <c r="W140">
        <v>7248046</v>
      </c>
      <c r="X140">
        <v>1480986</v>
      </c>
      <c r="Y140">
        <v>2442028</v>
      </c>
      <c r="Z140">
        <v>2141857</v>
      </c>
      <c r="AA140">
        <v>1636877</v>
      </c>
      <c r="AB140" s="13">
        <v>3213373</v>
      </c>
      <c r="AC140" s="2">
        <v>5.5</v>
      </c>
      <c r="AD140">
        <v>16.900000000000006</v>
      </c>
      <c r="AE140">
        <v>15.5</v>
      </c>
      <c r="AF140" s="36">
        <v>482.56281000000001</v>
      </c>
      <c r="AG140">
        <v>1580.4</v>
      </c>
      <c r="AH140">
        <v>1.2999999999999972</v>
      </c>
      <c r="AI140" s="13">
        <v>20.900000000000006</v>
      </c>
    </row>
    <row r="141" spans="1:35" x14ac:dyDescent="0.2">
      <c r="A141" s="1">
        <v>44562</v>
      </c>
      <c r="B141" s="15">
        <v>8.26</v>
      </c>
      <c r="C141" s="6">
        <v>0.98999999999999488</v>
      </c>
      <c r="D141">
        <v>2.0920000000000001</v>
      </c>
      <c r="E141" s="68">
        <v>1.0202976425490775</v>
      </c>
      <c r="F141" s="13">
        <v>-29.200000000000003</v>
      </c>
      <c r="G141" s="19">
        <v>19.840000000000003</v>
      </c>
      <c r="H141" s="2">
        <v>40025</v>
      </c>
      <c r="I141">
        <v>560204</v>
      </c>
      <c r="J141">
        <v>86550</v>
      </c>
      <c r="K141">
        <v>60058</v>
      </c>
      <c r="L141">
        <v>158704</v>
      </c>
      <c r="M141">
        <v>182704</v>
      </c>
      <c r="N141" s="13">
        <v>738200</v>
      </c>
      <c r="O141" s="11">
        <v>1561939</v>
      </c>
      <c r="P141" s="11">
        <v>8305069</v>
      </c>
      <c r="Q141" s="11">
        <v>1595798</v>
      </c>
      <c r="R141" s="11">
        <v>2625609</v>
      </c>
      <c r="S141" s="11">
        <v>2363189</v>
      </c>
      <c r="T141" s="11">
        <v>1996641</v>
      </c>
      <c r="U141" s="11">
        <v>4334358</v>
      </c>
      <c r="V141" s="2">
        <v>1521914</v>
      </c>
      <c r="W141">
        <v>7744865</v>
      </c>
      <c r="X141">
        <v>1509248</v>
      </c>
      <c r="Y141">
        <v>2565551</v>
      </c>
      <c r="Z141">
        <v>2204485</v>
      </c>
      <c r="AA141">
        <v>1813937</v>
      </c>
      <c r="AB141" s="13">
        <v>3596158</v>
      </c>
      <c r="AC141" s="2">
        <v>-6.2999999999999972</v>
      </c>
      <c r="AD141">
        <v>-32.700000000000003</v>
      </c>
      <c r="AE141">
        <v>-0.79999999999999716</v>
      </c>
      <c r="AF141" s="36">
        <v>293.97933180000001</v>
      </c>
      <c r="AG141">
        <v>522.79999999999995</v>
      </c>
      <c r="AH141">
        <v>-1</v>
      </c>
      <c r="AI141" s="13">
        <v>-23.599999999999994</v>
      </c>
    </row>
    <row r="142" spans="1:35" x14ac:dyDescent="0.2">
      <c r="A142" s="1">
        <v>44593</v>
      </c>
      <c r="B142" s="15">
        <v>9.51</v>
      </c>
      <c r="C142" s="6">
        <v>1.1700000000000017</v>
      </c>
      <c r="D142">
        <v>2.117</v>
      </c>
      <c r="E142" s="68">
        <v>1.0264194284043719</v>
      </c>
      <c r="F142" s="13">
        <v>-0.40000000000000568</v>
      </c>
      <c r="G142" s="19">
        <v>2.4300000000000068</v>
      </c>
      <c r="H142" s="2">
        <v>125861</v>
      </c>
      <c r="I142">
        <v>840400</v>
      </c>
      <c r="J142">
        <v>38296</v>
      </c>
      <c r="K142">
        <v>86038</v>
      </c>
      <c r="L142">
        <v>198146</v>
      </c>
      <c r="M142">
        <v>273599</v>
      </c>
      <c r="N142" s="13">
        <v>866163</v>
      </c>
      <c r="O142" s="11">
        <v>1522187</v>
      </c>
      <c r="P142" s="11">
        <v>8574557</v>
      </c>
      <c r="Q142" s="11">
        <v>1661121</v>
      </c>
      <c r="R142" s="11">
        <v>2621785</v>
      </c>
      <c r="S142" s="11">
        <v>2408138</v>
      </c>
      <c r="T142" s="11">
        <v>2049019</v>
      </c>
      <c r="U142" s="11">
        <v>4466914</v>
      </c>
      <c r="V142" s="2">
        <v>1396326</v>
      </c>
      <c r="W142">
        <v>7734157</v>
      </c>
      <c r="X142">
        <v>1622825</v>
      </c>
      <c r="Y142">
        <v>2535747</v>
      </c>
      <c r="Z142">
        <v>2209992</v>
      </c>
      <c r="AA142">
        <v>1775420</v>
      </c>
      <c r="AB142" s="13">
        <v>3600751</v>
      </c>
      <c r="AC142" s="2">
        <v>-6.9000000000000057</v>
      </c>
      <c r="AD142">
        <v>2.4000000000000057</v>
      </c>
      <c r="AE142">
        <v>-11.599999999999994</v>
      </c>
      <c r="AF142" s="36">
        <v>293.80477726599997</v>
      </c>
      <c r="AG142">
        <v>592.5</v>
      </c>
      <c r="AH142">
        <v>-9.9000000000000057</v>
      </c>
      <c r="AI142" s="13">
        <v>-9.9999999999994316E-2</v>
      </c>
    </row>
    <row r="143" spans="1:35" x14ac:dyDescent="0.2">
      <c r="A143" s="1">
        <v>44621</v>
      </c>
      <c r="B143" s="15">
        <v>20.03</v>
      </c>
      <c r="C143" s="6">
        <v>7.6099999999999994</v>
      </c>
      <c r="D143">
        <v>2.278</v>
      </c>
      <c r="E143" s="68">
        <v>1.0346307838316069</v>
      </c>
      <c r="F143" s="13">
        <v>12.5</v>
      </c>
      <c r="G143" s="19">
        <v>-12.060000000000002</v>
      </c>
      <c r="H143" s="2">
        <v>180657</v>
      </c>
      <c r="I143">
        <v>610403</v>
      </c>
      <c r="J143">
        <v>84787</v>
      </c>
      <c r="K143">
        <v>118767</v>
      </c>
      <c r="L143">
        <v>210871</v>
      </c>
      <c r="M143">
        <v>144253</v>
      </c>
      <c r="N143" s="13">
        <v>723972</v>
      </c>
      <c r="O143" s="11">
        <v>1613746</v>
      </c>
      <c r="P143" s="11">
        <v>8945530</v>
      </c>
      <c r="Q143" s="11">
        <v>1656757</v>
      </c>
      <c r="R143" s="11">
        <v>2602427</v>
      </c>
      <c r="S143" s="11">
        <v>2517577</v>
      </c>
      <c r="T143" s="11">
        <v>2181287</v>
      </c>
      <c r="U143" s="11">
        <v>4562752</v>
      </c>
      <c r="V143" s="2">
        <v>1433089</v>
      </c>
      <c r="W143">
        <v>8335127</v>
      </c>
      <c r="X143">
        <v>1571970</v>
      </c>
      <c r="Y143">
        <v>2483660</v>
      </c>
      <c r="Z143">
        <v>2306706</v>
      </c>
      <c r="AA143">
        <v>2037034</v>
      </c>
      <c r="AB143" s="13">
        <v>3838780</v>
      </c>
      <c r="AC143" s="2">
        <v>11</v>
      </c>
      <c r="AD143">
        <v>10.5</v>
      </c>
      <c r="AE143">
        <v>4.5</v>
      </c>
      <c r="AF143" s="36">
        <v>342.03271490999998</v>
      </c>
      <c r="AG143">
        <v>821.9</v>
      </c>
      <c r="AH143">
        <v>13.099999999999994</v>
      </c>
      <c r="AI143" s="13">
        <v>5.7999999999999972</v>
      </c>
    </row>
    <row r="144" spans="1:35" x14ac:dyDescent="0.2">
      <c r="A144" s="1">
        <v>44652</v>
      </c>
      <c r="B144" s="15">
        <v>17.13</v>
      </c>
      <c r="C144" s="6">
        <v>1.5600000000000023</v>
      </c>
      <c r="D144">
        <v>2.3140000000000001</v>
      </c>
      <c r="E144" s="68">
        <v>1.0470463532375862</v>
      </c>
      <c r="F144" s="13">
        <v>-7.2000000000000028</v>
      </c>
      <c r="G144" s="19">
        <v>-4.2199999999999989</v>
      </c>
      <c r="H144" s="2">
        <v>82651</v>
      </c>
      <c r="I144">
        <v>877670</v>
      </c>
      <c r="J144">
        <v>27987</v>
      </c>
      <c r="K144">
        <v>161865</v>
      </c>
      <c r="L144">
        <v>191657</v>
      </c>
      <c r="M144">
        <v>373780</v>
      </c>
      <c r="N144" s="13">
        <v>663873</v>
      </c>
      <c r="O144" s="11">
        <v>1756936</v>
      </c>
      <c r="P144" s="11">
        <v>9052848</v>
      </c>
      <c r="Q144" s="11">
        <v>1591580</v>
      </c>
      <c r="R144" s="11">
        <v>2634809</v>
      </c>
      <c r="S144" s="11">
        <v>2569757</v>
      </c>
      <c r="T144" s="11">
        <v>2171522</v>
      </c>
      <c r="U144" s="11">
        <v>4660062</v>
      </c>
      <c r="V144" s="2">
        <v>1674285</v>
      </c>
      <c r="W144">
        <v>8175178</v>
      </c>
      <c r="X144">
        <v>1563593</v>
      </c>
      <c r="Y144">
        <v>2472944</v>
      </c>
      <c r="Z144">
        <v>2378100</v>
      </c>
      <c r="AA144">
        <v>1797742</v>
      </c>
      <c r="AB144" s="13">
        <v>3996189</v>
      </c>
      <c r="AC144" s="2">
        <v>-10</v>
      </c>
      <c r="AD144">
        <v>-6</v>
      </c>
      <c r="AE144">
        <v>-16.900000000000006</v>
      </c>
      <c r="AF144" s="36">
        <v>550.40441849909996</v>
      </c>
      <c r="AG144">
        <v>897.6</v>
      </c>
      <c r="AH144">
        <v>-5.7000000000000028</v>
      </c>
      <c r="AI144" s="13">
        <v>-11.200000000000003</v>
      </c>
    </row>
    <row r="145" spans="1:35" x14ac:dyDescent="0.2">
      <c r="A145" s="1">
        <v>44682</v>
      </c>
      <c r="B145" s="15">
        <v>13.3</v>
      </c>
      <c r="C145" s="6">
        <v>0.12000000000000455</v>
      </c>
      <c r="D145" s="14">
        <v>2.3167768000000004</v>
      </c>
      <c r="E145" s="68">
        <v>1.0501874922972989</v>
      </c>
      <c r="F145" s="13">
        <v>-2.4000000000000057</v>
      </c>
      <c r="G145" s="19">
        <v>23.450000000000003</v>
      </c>
      <c r="H145" s="2">
        <v>127009</v>
      </c>
      <c r="I145">
        <v>680530</v>
      </c>
      <c r="J145">
        <v>47485</v>
      </c>
      <c r="K145">
        <v>83750</v>
      </c>
      <c r="L145">
        <v>157641</v>
      </c>
      <c r="M145">
        <v>237785</v>
      </c>
      <c r="N145" s="13">
        <v>595429</v>
      </c>
      <c r="O145" s="11">
        <v>1817986</v>
      </c>
      <c r="P145" s="11">
        <v>9217677</v>
      </c>
      <c r="Q145" s="11">
        <v>1575791</v>
      </c>
      <c r="R145" s="11">
        <v>2720084</v>
      </c>
      <c r="S145" s="11">
        <v>2645734</v>
      </c>
      <c r="T145" s="11">
        <v>2255935</v>
      </c>
      <c r="U145" s="11">
        <v>4649630</v>
      </c>
      <c r="V145" s="2">
        <v>1690977</v>
      </c>
      <c r="W145">
        <v>8537147</v>
      </c>
      <c r="X145">
        <v>1528306</v>
      </c>
      <c r="Y145">
        <v>2636334</v>
      </c>
      <c r="Z145">
        <v>2488093</v>
      </c>
      <c r="AA145">
        <v>2018150</v>
      </c>
      <c r="AB145" s="13">
        <v>4054201</v>
      </c>
      <c r="AC145" s="2">
        <v>2.5999999999999943</v>
      </c>
      <c r="AD145">
        <v>-3.4000000000000057</v>
      </c>
      <c r="AE145">
        <v>-14.900000000000006</v>
      </c>
      <c r="AF145" s="36">
        <v>746.23466085120003</v>
      </c>
      <c r="AG145">
        <v>896.7</v>
      </c>
      <c r="AH145">
        <v>1.4000000000000057</v>
      </c>
      <c r="AI145" s="13">
        <v>0.5</v>
      </c>
    </row>
    <row r="146" spans="1:35" x14ac:dyDescent="0.2">
      <c r="A146" s="1">
        <v>44713</v>
      </c>
      <c r="B146" s="15">
        <v>9.6300000000000008</v>
      </c>
      <c r="C146" s="6">
        <v>-0.34999999999999432</v>
      </c>
      <c r="D146" s="14">
        <v>2.3086680812000004</v>
      </c>
      <c r="E146" s="68">
        <v>1.060689367220272</v>
      </c>
      <c r="F146" s="13">
        <v>4.7999999999999972</v>
      </c>
      <c r="G146" s="19">
        <v>-7.1800000000000068</v>
      </c>
      <c r="H146" s="2">
        <v>158037</v>
      </c>
      <c r="I146">
        <v>794442</v>
      </c>
      <c r="J146">
        <v>52539</v>
      </c>
      <c r="K146">
        <v>224685</v>
      </c>
      <c r="L146">
        <v>202565</v>
      </c>
      <c r="M146">
        <v>253247</v>
      </c>
      <c r="N146" s="13">
        <v>768316</v>
      </c>
      <c r="O146" s="11">
        <v>1819982</v>
      </c>
      <c r="P146" s="11">
        <v>9403224</v>
      </c>
      <c r="Q146" s="11">
        <v>1572026</v>
      </c>
      <c r="R146" s="11">
        <v>2733134</v>
      </c>
      <c r="S146" s="11">
        <v>2702179</v>
      </c>
      <c r="T146" s="11">
        <v>2242782</v>
      </c>
      <c r="U146" s="11">
        <v>4604577</v>
      </c>
      <c r="V146" s="2">
        <v>1661945</v>
      </c>
      <c r="W146">
        <v>8608782</v>
      </c>
      <c r="X146">
        <v>1519487</v>
      </c>
      <c r="Y146">
        <v>2508449</v>
      </c>
      <c r="Z146">
        <v>2499614</v>
      </c>
      <c r="AA146">
        <v>1989535</v>
      </c>
      <c r="AB146" s="13">
        <v>3836261</v>
      </c>
      <c r="AC146" s="2">
        <v>1.7000000000000028</v>
      </c>
      <c r="AD146">
        <v>5.0999999999999943</v>
      </c>
      <c r="AE146">
        <v>-13.200000000000003</v>
      </c>
      <c r="AF146" s="36">
        <v>831.67079006999995</v>
      </c>
      <c r="AG146">
        <v>1100.5999999999999</v>
      </c>
      <c r="AH146">
        <v>-7.4000000000000057</v>
      </c>
      <c r="AI146" s="13">
        <v>1.0999999999999943</v>
      </c>
    </row>
    <row r="147" spans="1:35" x14ac:dyDescent="0.2">
      <c r="A147" s="1">
        <v>44743</v>
      </c>
      <c r="B147" s="15">
        <v>8.9</v>
      </c>
      <c r="C147" s="6">
        <v>-0.39000000000000057</v>
      </c>
      <c r="D147" s="14">
        <v>2.2996642756833205</v>
      </c>
      <c r="E147" s="68">
        <v>1.0744783289941353</v>
      </c>
      <c r="F147" s="13">
        <v>4.5</v>
      </c>
      <c r="G147" s="19">
        <v>-8.9899999999999949</v>
      </c>
      <c r="H147" s="2">
        <v>120909</v>
      </c>
      <c r="I147">
        <v>805164</v>
      </c>
      <c r="J147">
        <v>75157</v>
      </c>
      <c r="K147">
        <v>102323</v>
      </c>
      <c r="L147">
        <v>248021</v>
      </c>
      <c r="M147">
        <v>176903</v>
      </c>
      <c r="N147" s="13">
        <v>748302</v>
      </c>
      <c r="O147" s="11">
        <v>1870442</v>
      </c>
      <c r="P147" s="11">
        <v>9469561</v>
      </c>
      <c r="Q147" s="11">
        <v>1572239</v>
      </c>
      <c r="R147" s="11">
        <v>2769581</v>
      </c>
      <c r="S147" s="11">
        <v>2740618</v>
      </c>
      <c r="T147" s="11">
        <v>2221011</v>
      </c>
      <c r="U147" s="11">
        <v>4566525</v>
      </c>
      <c r="V147" s="2">
        <v>1749533</v>
      </c>
      <c r="W147">
        <v>8664397</v>
      </c>
      <c r="X147">
        <v>1497082</v>
      </c>
      <c r="Y147">
        <v>2667258</v>
      </c>
      <c r="Z147">
        <v>2492597</v>
      </c>
      <c r="AA147">
        <v>2044108</v>
      </c>
      <c r="AB147" s="13">
        <v>3818223</v>
      </c>
      <c r="AC147" s="2">
        <v>0.79999999999999716</v>
      </c>
      <c r="AD147">
        <v>3</v>
      </c>
      <c r="AE147">
        <v>2.2000000000000028</v>
      </c>
      <c r="AF147" s="36">
        <v>929.99531579999996</v>
      </c>
      <c r="AG147">
        <v>1144</v>
      </c>
      <c r="AH147">
        <v>1.9000000000000057</v>
      </c>
      <c r="AI147" s="13">
        <v>3.5</v>
      </c>
    </row>
    <row r="148" spans="1:35" x14ac:dyDescent="0.2">
      <c r="A148" s="1">
        <v>44774</v>
      </c>
      <c r="B148" s="15">
        <v>7.95</v>
      </c>
      <c r="C148" s="6">
        <v>-0.51999999999999602</v>
      </c>
      <c r="D148" s="14">
        <v>2.2877060214497673</v>
      </c>
      <c r="E148" s="68">
        <v>1.0744783289941353</v>
      </c>
      <c r="F148" s="13">
        <v>4.2999999999999972</v>
      </c>
      <c r="G148" s="19">
        <v>-5.6400000000000006</v>
      </c>
      <c r="H148" s="2">
        <v>665474</v>
      </c>
      <c r="I148">
        <v>737094</v>
      </c>
      <c r="J148">
        <v>52470</v>
      </c>
      <c r="K148">
        <v>119648</v>
      </c>
      <c r="L148">
        <v>293717</v>
      </c>
      <c r="M148">
        <v>315581</v>
      </c>
      <c r="N148" s="13">
        <v>798885</v>
      </c>
      <c r="O148" s="11">
        <v>1954189</v>
      </c>
      <c r="P148" s="11">
        <v>9756552</v>
      </c>
      <c r="Q148" s="11">
        <v>1593261</v>
      </c>
      <c r="R148" s="11">
        <v>2803142</v>
      </c>
      <c r="S148" s="11">
        <v>2840477</v>
      </c>
      <c r="T148" s="11">
        <v>2177850</v>
      </c>
      <c r="U148" s="11">
        <v>4602090</v>
      </c>
      <c r="V148" s="2">
        <v>1288715</v>
      </c>
      <c r="W148">
        <v>9019458</v>
      </c>
      <c r="X148">
        <v>1540791</v>
      </c>
      <c r="Y148">
        <v>2683494</v>
      </c>
      <c r="Z148">
        <v>2546760</v>
      </c>
      <c r="AA148">
        <v>1862269</v>
      </c>
      <c r="AB148" s="13">
        <v>3803205</v>
      </c>
      <c r="AC148" s="2">
        <v>0.59999999999999432</v>
      </c>
      <c r="AD148">
        <v>2.4000000000000057</v>
      </c>
      <c r="AE148">
        <v>3.5999999999999943</v>
      </c>
      <c r="AF148" s="36">
        <v>1218.4021439615999</v>
      </c>
      <c r="AG148">
        <v>1188.4000000000001</v>
      </c>
      <c r="AH148">
        <v>2.0999999999999943</v>
      </c>
      <c r="AI148" s="13">
        <v>3.2999999999999972</v>
      </c>
    </row>
    <row r="149" spans="1:35" x14ac:dyDescent="0.2">
      <c r="A149" s="1">
        <v>44805</v>
      </c>
      <c r="B149" s="15">
        <v>7.69</v>
      </c>
      <c r="C149" s="6">
        <v>4.9999999999997158E-2</v>
      </c>
      <c r="D149" s="14">
        <v>2.2888498744604919</v>
      </c>
      <c r="E149" s="68">
        <v>1.0755528073231293</v>
      </c>
      <c r="F149" s="13">
        <v>7</v>
      </c>
      <c r="G149" s="19">
        <v>-9.9099999999999966</v>
      </c>
      <c r="H149" s="2">
        <v>165570</v>
      </c>
      <c r="I149">
        <v>903244</v>
      </c>
      <c r="J149">
        <v>66963</v>
      </c>
      <c r="K149">
        <v>126118</v>
      </c>
      <c r="L149">
        <v>280587</v>
      </c>
      <c r="M149">
        <v>189223</v>
      </c>
      <c r="N149" s="13">
        <v>1014125</v>
      </c>
      <c r="O149" s="11">
        <v>2552426</v>
      </c>
      <c r="P149" s="11">
        <v>9969838</v>
      </c>
      <c r="Q149" s="11">
        <v>1604810</v>
      </c>
      <c r="R149" s="11">
        <v>2831004</v>
      </c>
      <c r="S149" s="11">
        <v>2941230</v>
      </c>
      <c r="T149" s="11">
        <v>2198362</v>
      </c>
      <c r="U149" s="11">
        <v>4656222</v>
      </c>
      <c r="V149" s="2">
        <v>2386856</v>
      </c>
      <c r="W149">
        <v>9066594</v>
      </c>
      <c r="X149">
        <v>1537847</v>
      </c>
      <c r="Y149">
        <v>2704886</v>
      </c>
      <c r="Z149">
        <v>2660643</v>
      </c>
      <c r="AA149">
        <v>2009139</v>
      </c>
      <c r="AB149" s="13">
        <v>3642097</v>
      </c>
      <c r="AC149" s="2">
        <v>-1.0999999999999943</v>
      </c>
      <c r="AD149">
        <v>0.70000000000000284</v>
      </c>
      <c r="AE149">
        <v>5.9000000000000057</v>
      </c>
      <c r="AF149" s="36">
        <v>2668.4727353856001</v>
      </c>
      <c r="AG149">
        <v>1274.0999999999999</v>
      </c>
      <c r="AH149">
        <v>-4</v>
      </c>
      <c r="AI149" s="13">
        <v>-2.5999999999999943</v>
      </c>
    </row>
    <row r="150" spans="1:35" x14ac:dyDescent="0.2">
      <c r="A150" s="1">
        <v>44835</v>
      </c>
      <c r="B150" s="15">
        <v>7.72</v>
      </c>
      <c r="C150" s="6">
        <v>0.18000000000000682</v>
      </c>
      <c r="D150" s="14">
        <v>2.292969804234521</v>
      </c>
      <c r="E150" s="68">
        <v>1.0798550185524218</v>
      </c>
      <c r="F150" s="13">
        <v>0.40000000000000568</v>
      </c>
      <c r="G150" s="19">
        <v>6.5900000000000034</v>
      </c>
      <c r="H150" s="2">
        <v>284969</v>
      </c>
      <c r="I150">
        <v>843149</v>
      </c>
      <c r="J150">
        <v>83483</v>
      </c>
      <c r="K150">
        <v>93347</v>
      </c>
      <c r="L150">
        <v>285681</v>
      </c>
      <c r="M150">
        <v>283530</v>
      </c>
      <c r="N150" s="13">
        <v>1149236</v>
      </c>
      <c r="O150" s="11">
        <v>2541772</v>
      </c>
      <c r="P150" s="11">
        <v>10409928</v>
      </c>
      <c r="Q150" s="11">
        <v>1605462</v>
      </c>
      <c r="R150" s="11">
        <v>2854093</v>
      </c>
      <c r="S150" s="11">
        <v>3010037</v>
      </c>
      <c r="T150" s="11">
        <v>2195055</v>
      </c>
      <c r="U150" s="11">
        <v>4999505</v>
      </c>
      <c r="V150" s="2">
        <v>2256803</v>
      </c>
      <c r="W150">
        <v>9566779</v>
      </c>
      <c r="X150">
        <v>1521979</v>
      </c>
      <c r="Y150">
        <v>2760746</v>
      </c>
      <c r="Z150">
        <v>2724356</v>
      </c>
      <c r="AA150">
        <v>1911525</v>
      </c>
      <c r="AB150" s="13">
        <v>3850269</v>
      </c>
      <c r="AC150" s="2">
        <v>3.2000000000000028</v>
      </c>
      <c r="AD150">
        <v>4.7999999999999972</v>
      </c>
      <c r="AE150">
        <v>21.400000000000006</v>
      </c>
      <c r="AF150" s="36">
        <v>1991.7840462839999</v>
      </c>
      <c r="AG150">
        <v>1301.8</v>
      </c>
      <c r="AH150">
        <v>6.0999999999999943</v>
      </c>
      <c r="AI150" s="13">
        <v>0.90000000000000568</v>
      </c>
    </row>
    <row r="151" spans="1:35" x14ac:dyDescent="0.2">
      <c r="A151" s="1">
        <v>44866</v>
      </c>
      <c r="B151" s="15">
        <v>7.33</v>
      </c>
      <c r="C151" s="6">
        <v>0.37000000000000455</v>
      </c>
      <c r="D151" s="14">
        <v>2.301453792510189</v>
      </c>
      <c r="E151" s="68">
        <v>1.0841744386266314</v>
      </c>
      <c r="F151" s="13">
        <v>-1.9000000000000057</v>
      </c>
      <c r="G151" s="19">
        <v>-11.329999999999998</v>
      </c>
      <c r="H151" s="2">
        <v>125629</v>
      </c>
      <c r="I151">
        <v>665196</v>
      </c>
      <c r="J151">
        <v>145741</v>
      </c>
      <c r="K151">
        <v>173798</v>
      </c>
      <c r="L151">
        <v>240973</v>
      </c>
      <c r="M151">
        <v>178663</v>
      </c>
      <c r="N151" s="13">
        <v>875186</v>
      </c>
      <c r="O151" s="11">
        <v>2673803</v>
      </c>
      <c r="P151" s="11">
        <v>10695944</v>
      </c>
      <c r="Q151" s="11">
        <v>1622116</v>
      </c>
      <c r="R151" s="11">
        <v>2860049</v>
      </c>
      <c r="S151" s="11">
        <v>3115898</v>
      </c>
      <c r="T151" s="11">
        <v>2237700</v>
      </c>
      <c r="U151" s="11">
        <v>5498913</v>
      </c>
      <c r="V151" s="2">
        <v>2548174</v>
      </c>
      <c r="W151">
        <v>10030748</v>
      </c>
      <c r="X151">
        <v>1476375</v>
      </c>
      <c r="Y151">
        <v>2686251</v>
      </c>
      <c r="Z151">
        <v>2874925</v>
      </c>
      <c r="AA151">
        <v>2059037</v>
      </c>
      <c r="AB151" s="13">
        <v>4623727</v>
      </c>
      <c r="AC151" s="2">
        <v>-1.7999999999999972</v>
      </c>
      <c r="AD151">
        <v>2.2000000000000028</v>
      </c>
      <c r="AE151">
        <v>14.200000000000003</v>
      </c>
      <c r="AF151" s="36">
        <v>1424.3641375039999</v>
      </c>
      <c r="AG151">
        <v>1297.2</v>
      </c>
      <c r="AH151">
        <v>-1.5</v>
      </c>
      <c r="AI151" s="13">
        <v>-0.20000000000000284</v>
      </c>
    </row>
    <row r="152" spans="1:35" x14ac:dyDescent="0.2">
      <c r="A152" s="1">
        <v>44896</v>
      </c>
      <c r="B152" s="15">
        <v>7.32</v>
      </c>
      <c r="C152" s="6">
        <v>0.78000000000000114</v>
      </c>
      <c r="D152" s="14">
        <v>2.3194051320917684</v>
      </c>
      <c r="E152" s="68">
        <v>1.0852586130652579</v>
      </c>
      <c r="F152" s="13">
        <v>10.599999999999994</v>
      </c>
      <c r="G152" s="19">
        <v>-15.420000000000002</v>
      </c>
      <c r="H152" s="2">
        <v>351750</v>
      </c>
      <c r="I152">
        <v>1233611</v>
      </c>
      <c r="J152">
        <v>182898</v>
      </c>
      <c r="K152">
        <v>207655</v>
      </c>
      <c r="L152">
        <v>280482</v>
      </c>
      <c r="M152">
        <v>248648</v>
      </c>
      <c r="N152" s="13">
        <v>1214017</v>
      </c>
      <c r="O152" s="11">
        <v>2718607</v>
      </c>
      <c r="P152" s="11">
        <v>10835460</v>
      </c>
      <c r="Q152" s="11">
        <v>1633979</v>
      </c>
      <c r="R152" s="11">
        <v>2895645</v>
      </c>
      <c r="S152" s="11">
        <v>3182032</v>
      </c>
      <c r="T152" s="11">
        <v>2233824</v>
      </c>
      <c r="U152" s="11">
        <v>5604747</v>
      </c>
      <c r="V152" s="2">
        <v>2366857</v>
      </c>
      <c r="W152">
        <v>9601849</v>
      </c>
      <c r="X152">
        <v>1451081</v>
      </c>
      <c r="Y152">
        <v>2687990</v>
      </c>
      <c r="Z152">
        <v>2901550</v>
      </c>
      <c r="AA152">
        <v>1985176</v>
      </c>
      <c r="AB152" s="13">
        <v>4390730</v>
      </c>
      <c r="AC152" s="2">
        <v>5.5</v>
      </c>
      <c r="AD152">
        <v>13.900000000000006</v>
      </c>
      <c r="AE152">
        <v>14.5</v>
      </c>
      <c r="AF152" s="36">
        <v>511.99914140999999</v>
      </c>
      <c r="AG152">
        <v>1827.9</v>
      </c>
      <c r="AH152">
        <v>2.2999999999999972</v>
      </c>
      <c r="AI152" s="13">
        <v>17.099999999999994</v>
      </c>
    </row>
    <row r="153" spans="1:35" x14ac:dyDescent="0.2">
      <c r="A153" s="1">
        <v>44927</v>
      </c>
      <c r="B153" s="15">
        <v>7</v>
      </c>
      <c r="C153" s="6">
        <v>0.84000000000000341</v>
      </c>
      <c r="D153" s="14">
        <v>2.3388881352013393</v>
      </c>
      <c r="E153" s="68">
        <v>1.0841733544521928</v>
      </c>
      <c r="F153" s="13">
        <v>-28.099999999999994</v>
      </c>
      <c r="G153" s="19">
        <v>-0.40999999999999659</v>
      </c>
      <c r="H153" s="2">
        <v>85017</v>
      </c>
      <c r="I153">
        <v>578173</v>
      </c>
      <c r="J153">
        <v>62532</v>
      </c>
      <c r="K153">
        <v>71521</v>
      </c>
      <c r="L153">
        <v>151751</v>
      </c>
      <c r="M153">
        <v>134436</v>
      </c>
      <c r="N153" s="13">
        <v>642576</v>
      </c>
      <c r="O153" s="11">
        <v>2826346</v>
      </c>
      <c r="P153" s="11">
        <v>11076867</v>
      </c>
      <c r="Q153" s="11">
        <v>1629729</v>
      </c>
      <c r="R153" s="11">
        <v>2917871</v>
      </c>
      <c r="S153" s="11">
        <v>3092491</v>
      </c>
      <c r="T153" s="11">
        <v>2295845</v>
      </c>
      <c r="U153" s="11">
        <v>5677312</v>
      </c>
      <c r="V153" s="2">
        <v>2741329</v>
      </c>
      <c r="W153">
        <v>10498694</v>
      </c>
      <c r="X153">
        <v>1567197</v>
      </c>
      <c r="Y153">
        <v>2846350</v>
      </c>
      <c r="Z153">
        <v>2940740</v>
      </c>
      <c r="AA153">
        <v>2161409</v>
      </c>
      <c r="AB153" s="13">
        <v>5034736</v>
      </c>
      <c r="AC153" s="2">
        <v>-7.5</v>
      </c>
      <c r="AD153">
        <v>-32.099999999999994</v>
      </c>
      <c r="AE153">
        <v>-0.79999999999999716</v>
      </c>
      <c r="AF153" s="36">
        <v>301.91677375860002</v>
      </c>
      <c r="AG153">
        <v>623.1</v>
      </c>
      <c r="AH153">
        <v>2.0999999999999943</v>
      </c>
      <c r="AI153" s="13">
        <v>-20</v>
      </c>
    </row>
    <row r="154" spans="1:35" x14ac:dyDescent="0.2">
      <c r="A154" s="1">
        <v>44958</v>
      </c>
      <c r="B154" s="15">
        <v>7.14</v>
      </c>
      <c r="C154" s="6">
        <v>0.45999999999999375</v>
      </c>
      <c r="D154" s="14">
        <v>2.3496470206232654</v>
      </c>
      <c r="E154" s="68">
        <v>1.0895942212244534</v>
      </c>
      <c r="F154" s="13">
        <v>0.20000000000000284</v>
      </c>
      <c r="G154" s="19">
        <v>7.5300000000000011</v>
      </c>
      <c r="H154" s="2">
        <v>93504</v>
      </c>
      <c r="I154">
        <v>648143</v>
      </c>
      <c r="J154">
        <v>56010</v>
      </c>
      <c r="K154">
        <v>105987</v>
      </c>
      <c r="L154">
        <v>180634</v>
      </c>
      <c r="M154">
        <v>572692</v>
      </c>
      <c r="N154" s="13">
        <v>997357</v>
      </c>
      <c r="O154" s="11">
        <v>2167467</v>
      </c>
      <c r="P154" s="11">
        <v>11503228</v>
      </c>
      <c r="Q154" s="11">
        <v>1539233</v>
      </c>
      <c r="R154" s="11">
        <v>2750770</v>
      </c>
      <c r="S154" s="11">
        <v>2886692</v>
      </c>
      <c r="T154" s="11">
        <v>2236454</v>
      </c>
      <c r="U154" s="11">
        <v>5593386</v>
      </c>
      <c r="V154" s="2">
        <v>2073963</v>
      </c>
      <c r="W154">
        <v>10855085</v>
      </c>
      <c r="X154">
        <v>1483223</v>
      </c>
      <c r="Y154">
        <v>2644783</v>
      </c>
      <c r="Z154">
        <v>2706058</v>
      </c>
      <c r="AA154">
        <v>1663762</v>
      </c>
      <c r="AB154" s="13">
        <v>4596029</v>
      </c>
      <c r="AC154" s="2">
        <v>-6.5</v>
      </c>
      <c r="AD154">
        <v>4.2999999999999972</v>
      </c>
      <c r="AE154">
        <v>-9.9000000000000057</v>
      </c>
      <c r="AF154" s="36">
        <v>301.443701474916</v>
      </c>
      <c r="AG154">
        <v>710.3</v>
      </c>
      <c r="AH154">
        <v>-8.4000000000000057</v>
      </c>
      <c r="AI154" s="13">
        <v>-1.2999999999999972</v>
      </c>
    </row>
    <row r="155" spans="1:35" x14ac:dyDescent="0.2">
      <c r="A155" s="1">
        <v>44986</v>
      </c>
      <c r="B155" s="15">
        <v>7.34</v>
      </c>
      <c r="C155" s="6">
        <v>0.37000000000000455</v>
      </c>
      <c r="D155" s="14">
        <v>2.3583407145995716</v>
      </c>
      <c r="E155" s="68">
        <v>1.0939525981093512</v>
      </c>
      <c r="F155" s="13">
        <v>16.400000000000006</v>
      </c>
      <c r="G155" s="19">
        <v>-2.9399999999999977</v>
      </c>
      <c r="H155" s="2">
        <v>173923</v>
      </c>
      <c r="I155">
        <v>839822</v>
      </c>
      <c r="J155">
        <v>40801</v>
      </c>
      <c r="K155">
        <v>156876</v>
      </c>
      <c r="L155">
        <v>235851</v>
      </c>
      <c r="M155">
        <v>149324</v>
      </c>
      <c r="N155" s="13">
        <v>1007274</v>
      </c>
      <c r="O155" s="11">
        <v>2202398</v>
      </c>
      <c r="P155" s="11">
        <v>11650529</v>
      </c>
      <c r="Q155" s="11">
        <v>1516062</v>
      </c>
      <c r="R155" s="11">
        <v>2769144</v>
      </c>
      <c r="S155" s="11">
        <v>2931973</v>
      </c>
      <c r="T155" s="11">
        <v>2520800</v>
      </c>
      <c r="U155" s="11">
        <v>5823347</v>
      </c>
      <c r="V155" s="2">
        <v>2028475</v>
      </c>
      <c r="W155">
        <v>10810707</v>
      </c>
      <c r="X155">
        <v>1475261</v>
      </c>
      <c r="Y155">
        <v>2612268</v>
      </c>
      <c r="Z155">
        <v>2696122</v>
      </c>
      <c r="AA155">
        <v>2371476</v>
      </c>
      <c r="AB155" s="13">
        <v>4816073</v>
      </c>
      <c r="AC155" s="2">
        <v>10.5</v>
      </c>
      <c r="AD155">
        <v>18.700000000000003</v>
      </c>
      <c r="AE155">
        <v>-2.2000000000000028</v>
      </c>
      <c r="AF155" s="36">
        <v>353.31979450202999</v>
      </c>
      <c r="AG155">
        <v>921.6</v>
      </c>
      <c r="AH155">
        <v>9.4000000000000057</v>
      </c>
      <c r="AI155" s="13">
        <v>9.7999999999999972</v>
      </c>
    </row>
    <row r="156" spans="1:35" x14ac:dyDescent="0.2">
      <c r="A156" s="1">
        <v>45017</v>
      </c>
      <c r="B156" s="15">
        <v>7.15</v>
      </c>
      <c r="C156" s="6">
        <v>0.37999999999999545</v>
      </c>
      <c r="D156" s="14">
        <v>2.3673024093150499</v>
      </c>
      <c r="E156" s="68">
        <v>1.0950465507074605</v>
      </c>
      <c r="F156" s="13">
        <v>-3.4000000000000057</v>
      </c>
      <c r="G156" s="19">
        <v>6.3199999999999932</v>
      </c>
      <c r="H156" s="2">
        <v>153353</v>
      </c>
      <c r="I156">
        <v>945677</v>
      </c>
      <c r="J156">
        <v>70774</v>
      </c>
      <c r="K156">
        <v>123516</v>
      </c>
      <c r="L156">
        <v>243555</v>
      </c>
      <c r="M156">
        <v>266932</v>
      </c>
      <c r="N156" s="13">
        <v>997357</v>
      </c>
      <c r="O156" s="11">
        <v>2296552</v>
      </c>
      <c r="P156" s="11">
        <v>11776203</v>
      </c>
      <c r="Q156" s="11">
        <v>1439886</v>
      </c>
      <c r="R156" s="11">
        <v>2760039</v>
      </c>
      <c r="S156" s="11">
        <v>3028209</v>
      </c>
      <c r="T156" s="11">
        <v>2549891</v>
      </c>
      <c r="U156" s="11">
        <v>5934237</v>
      </c>
      <c r="V156" s="2">
        <v>2143199</v>
      </c>
      <c r="W156">
        <v>10830526</v>
      </c>
      <c r="X156">
        <v>1369112</v>
      </c>
      <c r="Y156">
        <v>2636523</v>
      </c>
      <c r="Z156">
        <v>2784654</v>
      </c>
      <c r="AA156">
        <v>2282959</v>
      </c>
      <c r="AB156" s="13">
        <v>4936880</v>
      </c>
      <c r="AC156" s="2">
        <v>-4.2000000000000028</v>
      </c>
      <c r="AD156">
        <v>-4.4000000000000057</v>
      </c>
      <c r="AE156">
        <v>-14.599999999999994</v>
      </c>
      <c r="AF156" s="36">
        <v>568.01735989107101</v>
      </c>
      <c r="AG156">
        <v>1006.6</v>
      </c>
      <c r="AH156">
        <v>-4.7000000000000028</v>
      </c>
      <c r="AI156" s="13">
        <v>-0.20000000000000284</v>
      </c>
    </row>
    <row r="157" spans="1:35" x14ac:dyDescent="0.2">
      <c r="A157" s="1">
        <v>45047</v>
      </c>
      <c r="B157" s="15">
        <v>7.21</v>
      </c>
      <c r="C157" s="6">
        <v>0.31000000000000227</v>
      </c>
      <c r="D157" s="14">
        <v>2.374641046783927</v>
      </c>
      <c r="E157" s="68">
        <v>1.0994267369102904</v>
      </c>
      <c r="F157" s="13">
        <v>0.79999999999999716</v>
      </c>
      <c r="G157" s="19">
        <v>-13.829999999999998</v>
      </c>
      <c r="H157" s="2">
        <v>130852</v>
      </c>
      <c r="I157">
        <v>881685</v>
      </c>
      <c r="J157">
        <v>68920</v>
      </c>
      <c r="K157">
        <v>106423</v>
      </c>
      <c r="L157">
        <v>219658</v>
      </c>
      <c r="M157">
        <v>223741</v>
      </c>
      <c r="N157" s="13">
        <v>972087</v>
      </c>
      <c r="O157" s="11">
        <v>2363678</v>
      </c>
      <c r="P157" s="11">
        <v>11876026</v>
      </c>
      <c r="Q157" s="11">
        <v>1437910</v>
      </c>
      <c r="R157" s="11">
        <v>2775438</v>
      </c>
      <c r="S157" s="11">
        <v>3107336</v>
      </c>
      <c r="T157" s="11">
        <v>2672003</v>
      </c>
      <c r="U157" s="11">
        <v>6132772</v>
      </c>
      <c r="V157" s="2">
        <v>2232826</v>
      </c>
      <c r="W157">
        <v>10994341</v>
      </c>
      <c r="X157">
        <v>1368990</v>
      </c>
      <c r="Y157">
        <v>2669015</v>
      </c>
      <c r="Z157">
        <v>2887678</v>
      </c>
      <c r="AA157">
        <v>2448262</v>
      </c>
      <c r="AB157" s="13">
        <v>5160685</v>
      </c>
      <c r="AC157" s="2">
        <v>1.5</v>
      </c>
      <c r="AD157">
        <v>0.79999999999999716</v>
      </c>
      <c r="AE157">
        <v>-14.900000000000006</v>
      </c>
      <c r="AF157" s="36">
        <v>767.87546601588497</v>
      </c>
      <c r="AG157">
        <v>1078.3</v>
      </c>
      <c r="AH157">
        <v>-0.20000000000000284</v>
      </c>
      <c r="AI157" s="13">
        <v>2</v>
      </c>
    </row>
    <row r="158" spans="1:35" x14ac:dyDescent="0.2">
      <c r="A158" s="1">
        <v>45078</v>
      </c>
      <c r="B158" s="15">
        <v>7.29</v>
      </c>
      <c r="C158" s="6">
        <v>0.37000000000000455</v>
      </c>
      <c r="D158" s="14">
        <v>2.3834272186570278</v>
      </c>
      <c r="E158" s="68">
        <v>1.1005261636472006</v>
      </c>
      <c r="F158" s="13">
        <v>4.0999999999999943</v>
      </c>
      <c r="G158" s="19">
        <v>7.2199999999999989</v>
      </c>
      <c r="H158" s="2">
        <v>191581</v>
      </c>
      <c r="I158">
        <v>889042</v>
      </c>
      <c r="J158">
        <v>89049</v>
      </c>
      <c r="K158">
        <v>148965</v>
      </c>
      <c r="L158">
        <v>291141</v>
      </c>
      <c r="M158">
        <v>233851</v>
      </c>
      <c r="N158" s="13">
        <v>1054800</v>
      </c>
      <c r="O158" s="11">
        <v>2376275</v>
      </c>
      <c r="P158" s="11">
        <v>11941093</v>
      </c>
      <c r="Q158" s="11">
        <v>1443396</v>
      </c>
      <c r="R158" s="11">
        <v>2785854</v>
      </c>
      <c r="S158" s="11">
        <v>3204168</v>
      </c>
      <c r="T158" s="11">
        <v>2714383</v>
      </c>
      <c r="U158" s="11">
        <v>6164327</v>
      </c>
      <c r="V158" s="2">
        <v>2184694</v>
      </c>
      <c r="W158">
        <v>11052051</v>
      </c>
      <c r="X158">
        <v>1354347</v>
      </c>
      <c r="Y158">
        <v>2636889</v>
      </c>
      <c r="Z158">
        <v>2913027</v>
      </c>
      <c r="AA158">
        <v>2480532</v>
      </c>
      <c r="AB158" s="13">
        <v>5109527</v>
      </c>
      <c r="AC158" s="2">
        <v>-2</v>
      </c>
      <c r="AD158">
        <v>4.9000000000000057</v>
      </c>
      <c r="AE158">
        <v>-10.700000000000003</v>
      </c>
      <c r="AF158" s="36">
        <v>853.29423061182001</v>
      </c>
      <c r="AG158">
        <v>1281.0999999999999</v>
      </c>
      <c r="AH158">
        <v>-4.5999999999999943</v>
      </c>
      <c r="AI158" s="13">
        <v>1.5</v>
      </c>
    </row>
    <row r="159" spans="1:35" ht="17" thickBot="1" x14ac:dyDescent="0.25">
      <c r="A159" s="7">
        <v>45108</v>
      </c>
      <c r="B159" s="20">
        <v>7.83</v>
      </c>
      <c r="C159" s="18">
        <v>0.62999999999999545</v>
      </c>
      <c r="D159" s="21">
        <v>2.3984428101345672</v>
      </c>
      <c r="E159" s="69">
        <v>1.102727215974495</v>
      </c>
      <c r="F159" s="17">
        <v>4</v>
      </c>
      <c r="G159" s="18">
        <v>22.200000000000003</v>
      </c>
      <c r="H159" s="3">
        <v>151483</v>
      </c>
      <c r="I159" s="16">
        <v>1116998</v>
      </c>
      <c r="J159" s="16">
        <v>76292</v>
      </c>
      <c r="K159" s="16">
        <v>121162</v>
      </c>
      <c r="L159" s="16">
        <v>290399</v>
      </c>
      <c r="M159" s="16">
        <v>278294</v>
      </c>
      <c r="N159" s="17">
        <v>1143611</v>
      </c>
      <c r="O159" s="22">
        <v>2409643</v>
      </c>
      <c r="P159" s="22">
        <v>12123770</v>
      </c>
      <c r="Q159" s="22">
        <v>1435311</v>
      </c>
      <c r="R159" s="22">
        <v>2789937</v>
      </c>
      <c r="S159" s="22">
        <v>3295997</v>
      </c>
      <c r="T159" s="22">
        <v>2688174</v>
      </c>
      <c r="U159" s="22">
        <v>6231914</v>
      </c>
      <c r="V159" s="3">
        <v>2258160</v>
      </c>
      <c r="W159" s="16">
        <v>11006772</v>
      </c>
      <c r="X159" s="16">
        <v>1359019</v>
      </c>
      <c r="Y159" s="16">
        <v>2668775</v>
      </c>
      <c r="Z159" s="16">
        <v>3005598</v>
      </c>
      <c r="AA159" s="16">
        <v>2409880</v>
      </c>
      <c r="AB159" s="17">
        <v>5088303</v>
      </c>
      <c r="AC159" s="3">
        <v>1.2000000000000028</v>
      </c>
      <c r="AD159" s="16">
        <v>0.70000000000000284</v>
      </c>
      <c r="AE159" s="16">
        <v>2.7999999999999972</v>
      </c>
      <c r="AF159" s="38">
        <v>900.23546569439998</v>
      </c>
      <c r="AG159" s="16">
        <v>1293.4000000000001</v>
      </c>
      <c r="AH159" s="16">
        <v>2.2999999999999972</v>
      </c>
      <c r="AI159" s="17">
        <v>3.7000000000000028</v>
      </c>
    </row>
    <row r="160" spans="1:35" ht="19" x14ac:dyDescent="0.25">
      <c r="A160" s="23"/>
      <c r="B160" s="15"/>
      <c r="F160" s="15"/>
      <c r="G160" s="15"/>
    </row>
    <row r="161" spans="1:7" x14ac:dyDescent="0.2">
      <c r="A161" s="15"/>
      <c r="B161" s="15"/>
      <c r="F161" s="15"/>
      <c r="G161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4DE9-1C11-8044-99D7-13ADD102ECB8}">
  <dimension ref="A1:AN162"/>
  <sheetViews>
    <sheetView workbookViewId="0"/>
  </sheetViews>
  <sheetFormatPr baseColWidth="10" defaultRowHeight="16" x14ac:dyDescent="0.2"/>
  <cols>
    <col min="1" max="1" width="10.1640625" bestFit="1" customWidth="1"/>
    <col min="3" max="4" width="8.83203125"/>
    <col min="6" max="7" width="8.83203125"/>
    <col min="8" max="8" width="13.6640625" bestFit="1" customWidth="1"/>
    <col min="9" max="9" width="14.6640625" bestFit="1" customWidth="1"/>
    <col min="10" max="13" width="13.6640625" bestFit="1" customWidth="1"/>
    <col min="14" max="15" width="14.6640625" bestFit="1" customWidth="1"/>
    <col min="16" max="16" width="15.6640625" bestFit="1" customWidth="1"/>
    <col min="17" max="22" width="14.6640625" bestFit="1" customWidth="1"/>
    <col min="23" max="23" width="15.6640625" bestFit="1" customWidth="1"/>
    <col min="24" max="28" width="14.6640625" bestFit="1" customWidth="1"/>
    <col min="29" max="32" width="11" bestFit="1" customWidth="1"/>
    <col min="34" max="35" width="11" bestFit="1" customWidth="1"/>
    <col min="40" max="40" width="11" bestFit="1" customWidth="1"/>
  </cols>
  <sheetData>
    <row r="1" spans="1:40" ht="17" thickBot="1" x14ac:dyDescent="0.25">
      <c r="A1" s="62" t="s">
        <v>213</v>
      </c>
    </row>
    <row r="2" spans="1:40" ht="17" thickBot="1" x14ac:dyDescent="0.25">
      <c r="A2" s="4" t="s">
        <v>0</v>
      </c>
      <c r="B2" s="26" t="s">
        <v>1</v>
      </c>
      <c r="C2" s="5" t="s">
        <v>25</v>
      </c>
      <c r="D2" s="9" t="s">
        <v>232</v>
      </c>
      <c r="E2" s="5" t="s">
        <v>231</v>
      </c>
      <c r="F2" s="4" t="s">
        <v>23</v>
      </c>
      <c r="G2" s="26" t="s">
        <v>24</v>
      </c>
      <c r="H2" s="8" t="s">
        <v>2</v>
      </c>
      <c r="I2" s="9" t="s">
        <v>3</v>
      </c>
      <c r="J2" s="9" t="s">
        <v>4</v>
      </c>
      <c r="K2" s="9" t="s">
        <v>5</v>
      </c>
      <c r="L2" s="9" t="s">
        <v>6</v>
      </c>
      <c r="M2" s="9" t="s">
        <v>7</v>
      </c>
      <c r="N2" s="10" t="s">
        <v>8</v>
      </c>
      <c r="O2" s="9" t="s">
        <v>9</v>
      </c>
      <c r="P2" s="9" t="s">
        <v>10</v>
      </c>
      <c r="Q2" s="9" t="s">
        <v>11</v>
      </c>
      <c r="R2" s="9" t="s">
        <v>12</v>
      </c>
      <c r="S2" s="9" t="s">
        <v>13</v>
      </c>
      <c r="T2" s="9" t="s">
        <v>14</v>
      </c>
      <c r="U2" s="9" t="s">
        <v>15</v>
      </c>
      <c r="V2" s="8" t="s">
        <v>16</v>
      </c>
      <c r="W2" s="9" t="s">
        <v>17</v>
      </c>
      <c r="X2" s="9" t="s">
        <v>18</v>
      </c>
      <c r="Y2" s="9" t="s">
        <v>19</v>
      </c>
      <c r="Z2" s="9" t="s">
        <v>20</v>
      </c>
      <c r="AA2" s="9" t="s">
        <v>21</v>
      </c>
      <c r="AB2" s="10" t="s">
        <v>22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10" t="s">
        <v>32</v>
      </c>
      <c r="AN2" s="71"/>
    </row>
    <row r="3" spans="1:40" s="49" customFormat="1" ht="17" x14ac:dyDescent="0.2">
      <c r="A3" s="42" t="s">
        <v>33</v>
      </c>
      <c r="B3" s="43"/>
      <c r="C3" s="44"/>
      <c r="D3" s="56">
        <v>0.99729580555839703</v>
      </c>
      <c r="E3" s="70"/>
      <c r="F3" s="44"/>
      <c r="G3" s="57"/>
      <c r="H3" s="46">
        <v>55471.781097184401</v>
      </c>
      <c r="I3" s="47">
        <v>261684.344087426</v>
      </c>
      <c r="J3" s="47">
        <v>70833.693974613503</v>
      </c>
      <c r="K3" s="47">
        <v>44023.701476064598</v>
      </c>
      <c r="L3" s="47">
        <v>104816.01173180599</v>
      </c>
      <c r="M3" s="47">
        <v>55656.2470328216</v>
      </c>
      <c r="N3" s="48">
        <v>333824.57035544701</v>
      </c>
      <c r="O3" s="47">
        <v>192848.91768411099</v>
      </c>
      <c r="P3" s="47">
        <v>2080873.4106582201</v>
      </c>
      <c r="Q3" s="47">
        <v>417979.36153041897</v>
      </c>
      <c r="R3" s="47">
        <v>845708.48425759794</v>
      </c>
      <c r="S3" s="47">
        <v>1025590.37381989</v>
      </c>
      <c r="T3" s="47">
        <v>452959.87434263498</v>
      </c>
      <c r="U3" s="47">
        <v>2526349.2755389502</v>
      </c>
      <c r="V3" s="46">
        <v>147107.759001964</v>
      </c>
      <c r="W3" s="47">
        <v>1818983.12385903</v>
      </c>
      <c r="X3" s="47">
        <v>350347.09140344698</v>
      </c>
      <c r="Y3" s="47">
        <v>801142.20564568299</v>
      </c>
      <c r="Z3" s="47">
        <v>923310.37911707303</v>
      </c>
      <c r="AA3" s="47">
        <v>399530.857703441</v>
      </c>
      <c r="AB3" s="48">
        <v>2188475.20642479</v>
      </c>
      <c r="AC3" s="56"/>
      <c r="AD3" s="56"/>
      <c r="AE3" s="56"/>
      <c r="AF3" s="56">
        <v>669.28255691107404</v>
      </c>
      <c r="AG3" s="49">
        <v>364.11621786186498</v>
      </c>
      <c r="AH3" s="56"/>
      <c r="AI3" s="58"/>
      <c r="AN3" s="72"/>
    </row>
    <row r="4" spans="1:40" ht="17" x14ac:dyDescent="0.2">
      <c r="A4" s="1" t="s">
        <v>34</v>
      </c>
      <c r="B4" s="15">
        <v>2.54</v>
      </c>
      <c r="C4" s="40">
        <v>0.99051903877751402</v>
      </c>
      <c r="D4" s="32">
        <v>1.00029663887099</v>
      </c>
      <c r="E4" s="40">
        <v>0.999969757962751</v>
      </c>
      <c r="F4" s="40">
        <v>1.2931405768078801</v>
      </c>
      <c r="G4" s="32">
        <v>-2.8064946763965999</v>
      </c>
      <c r="H4" s="25">
        <v>37697.650314057602</v>
      </c>
      <c r="I4" s="36">
        <v>186397.42843329601</v>
      </c>
      <c r="J4" s="36">
        <v>56622.152140665203</v>
      </c>
      <c r="K4" s="36">
        <v>43303.578799392402</v>
      </c>
      <c r="L4" s="36">
        <v>105523.76131643901</v>
      </c>
      <c r="M4" s="36">
        <v>57064.862578491899</v>
      </c>
      <c r="N4" s="37">
        <v>340743.23777060403</v>
      </c>
      <c r="O4" s="36">
        <v>190899.036223412</v>
      </c>
      <c r="P4" s="36">
        <v>2085481.1162608799</v>
      </c>
      <c r="Q4" s="36">
        <v>422501.25391088403</v>
      </c>
      <c r="R4" s="36">
        <v>855241.31153700606</v>
      </c>
      <c r="S4" s="36">
        <v>1021576.56027132</v>
      </c>
      <c r="T4" s="36">
        <v>467071.096713848</v>
      </c>
      <c r="U4" s="36">
        <v>2544747.8493237798</v>
      </c>
      <c r="V4" s="25">
        <v>162941.34065565901</v>
      </c>
      <c r="W4" s="36">
        <v>1903122.4111304099</v>
      </c>
      <c r="X4" s="36">
        <v>367465.82136030402</v>
      </c>
      <c r="Y4" s="36">
        <v>811608.41204430896</v>
      </c>
      <c r="Z4" s="36">
        <v>918679.17107448296</v>
      </c>
      <c r="AA4" s="36">
        <v>411825.222015484</v>
      </c>
      <c r="AB4" s="37">
        <v>2202579.5339346202</v>
      </c>
      <c r="AC4" s="32">
        <v>-1.55253804370389</v>
      </c>
      <c r="AD4" s="32">
        <v>-0.44832361428238898</v>
      </c>
      <c r="AE4" s="32">
        <v>0.89529381263590702</v>
      </c>
      <c r="AF4" s="32">
        <v>637.62244649246497</v>
      </c>
      <c r="AG4">
        <v>367.97995232974199</v>
      </c>
      <c r="AH4" s="32">
        <v>1.12479822056282</v>
      </c>
      <c r="AI4" s="33">
        <v>-0.49485594968041802</v>
      </c>
      <c r="AN4" s="32"/>
    </row>
    <row r="5" spans="1:40" ht="17" x14ac:dyDescent="0.2">
      <c r="A5" s="1" t="s">
        <v>35</v>
      </c>
      <c r="B5" s="15">
        <v>2.54</v>
      </c>
      <c r="C5" s="40">
        <v>1.0079932930212301</v>
      </c>
      <c r="D5" s="32">
        <v>1.00227337540434</v>
      </c>
      <c r="E5" s="40">
        <v>0.99898131788770905</v>
      </c>
      <c r="F5" s="40">
        <v>0.17733087900703001</v>
      </c>
      <c r="G5" s="32">
        <v>10.479729180120099</v>
      </c>
      <c r="H5" s="25">
        <v>17330.477255829501</v>
      </c>
      <c r="I5" s="36">
        <v>185814.75305160799</v>
      </c>
      <c r="J5" s="36">
        <v>53644.250075054799</v>
      </c>
      <c r="K5" s="36">
        <v>40652.437852485797</v>
      </c>
      <c r="L5" s="36">
        <v>96132.093641846004</v>
      </c>
      <c r="M5" s="36">
        <v>60303.076031600598</v>
      </c>
      <c r="N5" s="37">
        <v>347971.32620174298</v>
      </c>
      <c r="O5" s="36">
        <v>191576.431479894</v>
      </c>
      <c r="P5" s="36">
        <v>2101599.3932537902</v>
      </c>
      <c r="Q5" s="36">
        <v>425103.172739873</v>
      </c>
      <c r="R5" s="36">
        <v>864338.36885852297</v>
      </c>
      <c r="S5" s="36">
        <v>1013560.27478677</v>
      </c>
      <c r="T5" s="36">
        <v>478125.95606936002</v>
      </c>
      <c r="U5" s="36">
        <v>2571070.6680202102</v>
      </c>
      <c r="V5" s="25">
        <v>175802.60938561699</v>
      </c>
      <c r="W5" s="36">
        <v>1916862.4616510801</v>
      </c>
      <c r="X5" s="36">
        <v>373719.16716154502</v>
      </c>
      <c r="Y5" s="36">
        <v>823424.53854952601</v>
      </c>
      <c r="Z5" s="36">
        <v>919162.65202103404</v>
      </c>
      <c r="AA5" s="36">
        <v>417276.84685850801</v>
      </c>
      <c r="AB5" s="37">
        <v>2220813.1215555798</v>
      </c>
      <c r="AC5" s="32">
        <v>1.2538458243888599</v>
      </c>
      <c r="AD5" s="32">
        <v>1.7767704068454599</v>
      </c>
      <c r="AE5" s="32">
        <v>2.4601626346502501</v>
      </c>
      <c r="AF5" s="32">
        <v>532.85432635429004</v>
      </c>
      <c r="AG5">
        <v>379.78359294148902</v>
      </c>
      <c r="AH5" s="32">
        <v>0.266247110171484</v>
      </c>
      <c r="AI5" s="33">
        <v>-0.19170870654003799</v>
      </c>
      <c r="AN5" s="32"/>
    </row>
    <row r="6" spans="1:40" ht="17" x14ac:dyDescent="0.2">
      <c r="A6" s="1" t="s">
        <v>36</v>
      </c>
      <c r="B6" s="15">
        <v>2.65</v>
      </c>
      <c r="C6" s="40">
        <v>0.49825562285474401</v>
      </c>
      <c r="D6" s="32">
        <v>1.0022156851081501</v>
      </c>
      <c r="E6" s="40">
        <v>0.99714569677786302</v>
      </c>
      <c r="F6" s="40">
        <v>-4.8640001255496603</v>
      </c>
      <c r="G6" s="32">
        <v>1.7034224630956301</v>
      </c>
      <c r="H6" s="25">
        <v>20798.322109648801</v>
      </c>
      <c r="I6" s="36">
        <v>197927.50787974399</v>
      </c>
      <c r="J6" s="36">
        <v>65659.843617827602</v>
      </c>
      <c r="K6" s="36">
        <v>39986.715968096803</v>
      </c>
      <c r="L6" s="36">
        <v>93765.393687072006</v>
      </c>
      <c r="M6" s="36">
        <v>70629.040232515006</v>
      </c>
      <c r="N6" s="37">
        <v>358776.190116874</v>
      </c>
      <c r="O6" s="36">
        <v>191850.305120631</v>
      </c>
      <c r="P6" s="36">
        <v>2117110.9831693098</v>
      </c>
      <c r="Q6" s="36">
        <v>431484.52851625299</v>
      </c>
      <c r="R6" s="36">
        <v>874300.29186752404</v>
      </c>
      <c r="S6" s="36">
        <v>1015361.02196781</v>
      </c>
      <c r="T6" s="36">
        <v>493217.88904593402</v>
      </c>
      <c r="U6" s="36">
        <v>2616408.3981988602</v>
      </c>
      <c r="V6" s="25">
        <v>175228.439053462</v>
      </c>
      <c r="W6" s="36">
        <v>1924559.0225454899</v>
      </c>
      <c r="X6" s="36">
        <v>358394.26296325098</v>
      </c>
      <c r="Y6" s="36">
        <v>834640.37086734001</v>
      </c>
      <c r="Z6" s="36">
        <v>927263.86478148098</v>
      </c>
      <c r="AA6" s="36">
        <v>421243.48378442001</v>
      </c>
      <c r="AB6" s="37">
        <v>2238747.90587701</v>
      </c>
      <c r="AC6" s="32">
        <v>1.5042525101594599</v>
      </c>
      <c r="AD6" s="32">
        <v>-0.98758087165803499</v>
      </c>
      <c r="AE6" s="32">
        <v>3.06163121474472</v>
      </c>
      <c r="AF6" s="32">
        <v>546.31825347444703</v>
      </c>
      <c r="AG6">
        <v>375.12395203873098</v>
      </c>
      <c r="AH6" s="32">
        <v>0.97359416597172699</v>
      </c>
      <c r="AI6" s="33">
        <v>1.0572889652908199</v>
      </c>
      <c r="AN6" s="32"/>
    </row>
    <row r="7" spans="1:40" ht="17" x14ac:dyDescent="0.2">
      <c r="A7" s="1" t="s">
        <v>37</v>
      </c>
      <c r="B7" s="15">
        <v>2.98</v>
      </c>
      <c r="C7" s="40">
        <v>0.78911657044519501</v>
      </c>
      <c r="D7" s="32">
        <v>1.00269796909549</v>
      </c>
      <c r="E7" s="40">
        <v>0.99847999540509202</v>
      </c>
      <c r="F7" s="40">
        <v>1.6342478760867201</v>
      </c>
      <c r="G7" s="32">
        <v>3.77874564445953</v>
      </c>
      <c r="H7" s="25">
        <v>27071.199171752502</v>
      </c>
      <c r="I7" s="36">
        <v>246991.16559637801</v>
      </c>
      <c r="J7" s="36">
        <v>55302.589341457002</v>
      </c>
      <c r="K7" s="36">
        <v>41025.0583023336</v>
      </c>
      <c r="L7" s="36">
        <v>104422.02152481599</v>
      </c>
      <c r="M7" s="36">
        <v>45422.1295664965</v>
      </c>
      <c r="N7" s="37">
        <v>359169.30355972098</v>
      </c>
      <c r="O7" s="36">
        <v>207551.54709388901</v>
      </c>
      <c r="P7" s="36">
        <v>2143873.64335874</v>
      </c>
      <c r="Q7" s="36">
        <v>429415.20882499602</v>
      </c>
      <c r="R7" s="36">
        <v>886333.13757396105</v>
      </c>
      <c r="S7" s="36">
        <v>1014772.26601454</v>
      </c>
      <c r="T7" s="36">
        <v>503315.29182477703</v>
      </c>
      <c r="U7" s="36">
        <v>2546366.3352476698</v>
      </c>
      <c r="V7" s="25">
        <v>173786.91571690599</v>
      </c>
      <c r="W7" s="36">
        <v>1895262.0424432701</v>
      </c>
      <c r="X7" s="36">
        <v>373972.17833946802</v>
      </c>
      <c r="Y7" s="36">
        <v>846191.95585946296</v>
      </c>
      <c r="Z7" s="36">
        <v>910535.265421647</v>
      </c>
      <c r="AA7" s="36">
        <v>447476.02557260002</v>
      </c>
      <c r="AB7" s="37">
        <v>2194758.9228634699</v>
      </c>
      <c r="AC7" s="32">
        <v>0.56051798107915296</v>
      </c>
      <c r="AD7" s="32">
        <v>-0.34983791632657801</v>
      </c>
      <c r="AE7" s="32">
        <v>-0.85792976734334103</v>
      </c>
      <c r="AF7" s="32">
        <v>542.27692910893995</v>
      </c>
      <c r="AG7">
        <v>383.690235474926</v>
      </c>
      <c r="AH7" s="32">
        <v>-0.29088891078069701</v>
      </c>
      <c r="AI7" s="33">
        <v>0.45240051567763501</v>
      </c>
      <c r="AN7" s="32"/>
    </row>
    <row r="8" spans="1:40" ht="17" x14ac:dyDescent="0.2">
      <c r="A8" s="1" t="s">
        <v>38</v>
      </c>
      <c r="B8" s="15">
        <v>2.75</v>
      </c>
      <c r="C8" s="40">
        <v>0.959326059757728</v>
      </c>
      <c r="D8" s="32">
        <v>1.0030209362023801</v>
      </c>
      <c r="E8" s="40">
        <v>1.00102657446055</v>
      </c>
      <c r="F8" s="40">
        <v>1.25018768928263</v>
      </c>
      <c r="G8" s="32">
        <v>8.8925127587910495</v>
      </c>
      <c r="H8" s="25">
        <v>26730.838557810501</v>
      </c>
      <c r="I8" s="36">
        <v>230835.116480069</v>
      </c>
      <c r="J8" s="36">
        <v>53488.183586756102</v>
      </c>
      <c r="K8" s="36">
        <v>40029.4246742877</v>
      </c>
      <c r="L8" s="36">
        <v>99052.448833455404</v>
      </c>
      <c r="M8" s="36">
        <v>55867.387023093797</v>
      </c>
      <c r="N8" s="37">
        <v>403905.63125712902</v>
      </c>
      <c r="O8" s="36">
        <v>212467.02555312001</v>
      </c>
      <c r="P8" s="36">
        <v>2184335.2784416298</v>
      </c>
      <c r="Q8" s="36">
        <v>432588.16870497703</v>
      </c>
      <c r="R8" s="36">
        <v>898051.34526200895</v>
      </c>
      <c r="S8" s="36">
        <v>1008070.01113183</v>
      </c>
      <c r="T8" s="36">
        <v>510634.477921048</v>
      </c>
      <c r="U8" s="36">
        <v>2624750.4007768901</v>
      </c>
      <c r="V8" s="25">
        <v>182798.83299169299</v>
      </c>
      <c r="W8" s="36">
        <v>1952309.74947262</v>
      </c>
      <c r="X8" s="36">
        <v>377624.54162013897</v>
      </c>
      <c r="Y8" s="36">
        <v>859026.40512385999</v>
      </c>
      <c r="Z8" s="36">
        <v>921169.97331292694</v>
      </c>
      <c r="AA8" s="36">
        <v>454588.10370862501</v>
      </c>
      <c r="AB8" s="37">
        <v>2215233.2543003098</v>
      </c>
      <c r="AC8" s="32">
        <v>0.62840401628188902</v>
      </c>
      <c r="AD8" s="32">
        <v>0.157404468773962</v>
      </c>
      <c r="AE8" s="32">
        <v>3.2711097322174001</v>
      </c>
      <c r="AF8" s="32">
        <v>727.21623194822905</v>
      </c>
      <c r="AG8">
        <v>387.466499430689</v>
      </c>
      <c r="AH8" s="32">
        <v>-3.7168352942337402</v>
      </c>
      <c r="AI8" s="33">
        <v>-6.7632872419533599E-2</v>
      </c>
      <c r="AN8" s="32"/>
    </row>
    <row r="9" spans="1:40" ht="17" x14ac:dyDescent="0.2">
      <c r="A9" s="1" t="s">
        <v>39</v>
      </c>
      <c r="B9" s="15">
        <v>2.64</v>
      </c>
      <c r="C9" s="40">
        <v>2.2152480775422401</v>
      </c>
      <c r="D9" s="32">
        <v>1.0623866002608999</v>
      </c>
      <c r="E9" s="40">
        <v>1.0064325027137799</v>
      </c>
      <c r="F9" s="40">
        <v>0.84698702217187305</v>
      </c>
      <c r="G9" s="32">
        <v>1.4474621028097501</v>
      </c>
      <c r="H9" s="25">
        <v>30320.5980926763</v>
      </c>
      <c r="I9" s="36">
        <v>236627.96256555</v>
      </c>
      <c r="J9" s="36">
        <v>76037.195500825706</v>
      </c>
      <c r="K9" s="36">
        <v>44343.489212328903</v>
      </c>
      <c r="L9" s="36">
        <v>110785.183863881</v>
      </c>
      <c r="M9" s="36">
        <v>83676.688417497193</v>
      </c>
      <c r="N9" s="37">
        <v>436040.62068415497</v>
      </c>
      <c r="O9" s="36">
        <v>228395.34079746401</v>
      </c>
      <c r="P9" s="36">
        <v>2206119.3556100498</v>
      </c>
      <c r="Q9" s="36">
        <v>439860.64389113098</v>
      </c>
      <c r="R9" s="36">
        <v>916081.27848131803</v>
      </c>
      <c r="S9" s="36">
        <v>1037990.8850486299</v>
      </c>
      <c r="T9" s="36">
        <v>526701.26835162996</v>
      </c>
      <c r="U9" s="36">
        <v>2709449.9129947801</v>
      </c>
      <c r="V9" s="25">
        <v>196450.34690011799</v>
      </c>
      <c r="W9" s="36">
        <v>1976216.7206315</v>
      </c>
      <c r="X9" s="36">
        <v>358470.960654611</v>
      </c>
      <c r="Y9" s="36">
        <v>874023.94512759906</v>
      </c>
      <c r="Z9" s="36">
        <v>938159.32971734402</v>
      </c>
      <c r="AA9" s="36">
        <v>391405.84360627399</v>
      </c>
      <c r="AB9" s="37">
        <v>2242974.0675965901</v>
      </c>
      <c r="AC9" s="32">
        <v>1.5452799687885299</v>
      </c>
      <c r="AD9" s="32">
        <v>8.7569797725597596</v>
      </c>
      <c r="AE9" s="32">
        <v>0.22538930169264801</v>
      </c>
      <c r="AF9" s="32">
        <v>727.82472810337595</v>
      </c>
      <c r="AG9">
        <v>375.56979814167897</v>
      </c>
      <c r="AH9" s="32">
        <v>1.92406095345772</v>
      </c>
      <c r="AI9" s="33">
        <v>2.7183453634963799</v>
      </c>
      <c r="AN9" s="32"/>
    </row>
    <row r="10" spans="1:40" ht="17" x14ac:dyDescent="0.2">
      <c r="A10" s="1" t="s">
        <v>40</v>
      </c>
      <c r="B10" s="15">
        <v>2.74</v>
      </c>
      <c r="C10" s="40">
        <v>0.70882159645763898</v>
      </c>
      <c r="D10" s="32">
        <v>1.0699200075833699</v>
      </c>
      <c r="E10" s="40">
        <v>1.01102136326226</v>
      </c>
      <c r="F10" s="40">
        <v>0.36620151240978999</v>
      </c>
      <c r="G10" s="32">
        <v>10.163353089629</v>
      </c>
      <c r="H10" s="25">
        <v>15758.2437698134</v>
      </c>
      <c r="I10" s="36">
        <v>225422.97621236101</v>
      </c>
      <c r="J10" s="36">
        <v>65415.1115842453</v>
      </c>
      <c r="K10" s="36">
        <v>33566.269391146598</v>
      </c>
      <c r="L10" s="36">
        <v>113954.96029218601</v>
      </c>
      <c r="M10" s="36">
        <v>74414.919161709506</v>
      </c>
      <c r="N10" s="37">
        <v>419960.18355387298</v>
      </c>
      <c r="O10" s="36">
        <v>241262.80249842399</v>
      </c>
      <c r="P10" s="36">
        <v>2234327.29786452</v>
      </c>
      <c r="Q10" s="36">
        <v>445182.45035042602</v>
      </c>
      <c r="R10" s="36">
        <v>925057.03840462898</v>
      </c>
      <c r="S10" s="36">
        <v>1116618.81545467</v>
      </c>
      <c r="T10" s="36">
        <v>542792.17600234796</v>
      </c>
      <c r="U10" s="36">
        <v>2707089.3760915501</v>
      </c>
      <c r="V10" s="25">
        <v>219526.77512546501</v>
      </c>
      <c r="W10" s="36">
        <v>2004103.1946193201</v>
      </c>
      <c r="X10" s="36">
        <v>376043.55763446901</v>
      </c>
      <c r="Y10" s="36">
        <v>887217.99864541204</v>
      </c>
      <c r="Z10" s="36">
        <v>980192.34906480997</v>
      </c>
      <c r="AA10" s="36">
        <v>476138.165050685</v>
      </c>
      <c r="AB10" s="37">
        <v>2312347.3271668698</v>
      </c>
      <c r="AC10" s="32">
        <v>-0.28311080125532101</v>
      </c>
      <c r="AD10" s="32">
        <v>-1.4485173451696201</v>
      </c>
      <c r="AE10" s="32">
        <v>0.92301425186721198</v>
      </c>
      <c r="AF10" s="32">
        <v>719.66308529192997</v>
      </c>
      <c r="AG10">
        <v>394.86556398708302</v>
      </c>
      <c r="AH10" s="32">
        <v>1.7799906520045099</v>
      </c>
      <c r="AI10" s="33">
        <v>0.82162616444515901</v>
      </c>
      <c r="AN10" s="32"/>
    </row>
    <row r="11" spans="1:40" ht="17" x14ac:dyDescent="0.2">
      <c r="A11" s="1" t="s">
        <v>41</v>
      </c>
      <c r="B11" s="15">
        <v>3.02</v>
      </c>
      <c r="C11" s="40">
        <v>0.54914616046037501</v>
      </c>
      <c r="D11" s="32">
        <v>1.0754239364029201</v>
      </c>
      <c r="E11" s="40">
        <v>1.0149087543753099</v>
      </c>
      <c r="F11" s="40">
        <v>1.0148116443833699</v>
      </c>
      <c r="G11" s="32">
        <v>3.75690241207568</v>
      </c>
      <c r="H11" s="25">
        <v>35290.156383675203</v>
      </c>
      <c r="I11" s="36">
        <v>264166.08137771802</v>
      </c>
      <c r="J11" s="36">
        <v>80966.030211685793</v>
      </c>
      <c r="K11" s="36">
        <v>45899.776689714898</v>
      </c>
      <c r="L11" s="36">
        <v>118436.202451679</v>
      </c>
      <c r="M11" s="36">
        <v>98028.541867993903</v>
      </c>
      <c r="N11" s="37">
        <v>396243.26560916199</v>
      </c>
      <c r="O11" s="36">
        <v>239757.965600219</v>
      </c>
      <c r="P11" s="36">
        <v>2299538.5946700298</v>
      </c>
      <c r="Q11" s="36">
        <v>460688.840789788</v>
      </c>
      <c r="R11" s="36">
        <v>941880.82090156002</v>
      </c>
      <c r="S11" s="36">
        <v>1121625.3243045299</v>
      </c>
      <c r="T11" s="36">
        <v>568129.65508161101</v>
      </c>
      <c r="U11" s="36">
        <v>2724741.7934787301</v>
      </c>
      <c r="V11" s="25">
        <v>204865.88695533501</v>
      </c>
      <c r="W11" s="36">
        <v>2027591.6682109199</v>
      </c>
      <c r="X11" s="36">
        <v>376598.70330076601</v>
      </c>
      <c r="Y11" s="36">
        <v>897710.00329320994</v>
      </c>
      <c r="Z11" s="36">
        <v>998820.45212793106</v>
      </c>
      <c r="AA11" s="36">
        <v>490642.33119920501</v>
      </c>
      <c r="AB11" s="37">
        <v>2345849.93091963</v>
      </c>
      <c r="AC11" s="32">
        <v>0.51050176641653</v>
      </c>
      <c r="AD11" s="32">
        <v>1.8504720730252</v>
      </c>
      <c r="AE11" s="32">
        <v>-0.17585787692015201</v>
      </c>
      <c r="AF11" s="32">
        <v>711.82874874431002</v>
      </c>
      <c r="AG11">
        <v>401.977472113006</v>
      </c>
      <c r="AH11" s="32">
        <v>0.112671304174841</v>
      </c>
      <c r="AI11" s="33">
        <v>0.47491071470601698</v>
      </c>
      <c r="AN11" s="32"/>
    </row>
    <row r="12" spans="1:40" ht="17" x14ac:dyDescent="0.2">
      <c r="A12" s="1" t="s">
        <v>42</v>
      </c>
      <c r="B12" s="15">
        <v>3.16</v>
      </c>
      <c r="C12" s="40">
        <v>0.47453920860766702</v>
      </c>
      <c r="D12" s="32">
        <v>1.0797722593019099</v>
      </c>
      <c r="E12" s="40">
        <v>1.018428214447</v>
      </c>
      <c r="F12" s="40">
        <v>1.8105016037033901</v>
      </c>
      <c r="G12" s="32">
        <v>8.2644055438069994</v>
      </c>
      <c r="H12" s="25">
        <v>24865.166244034001</v>
      </c>
      <c r="I12" s="36">
        <v>275917.19105946302</v>
      </c>
      <c r="J12" s="36">
        <v>70082.993318739304</v>
      </c>
      <c r="K12" s="36">
        <v>50792.525649615003</v>
      </c>
      <c r="L12" s="36">
        <v>127742.222884986</v>
      </c>
      <c r="M12" s="36">
        <v>97752.623424282603</v>
      </c>
      <c r="N12" s="37">
        <v>454203.978596117</v>
      </c>
      <c r="O12" s="36">
        <v>240876.00846302701</v>
      </c>
      <c r="P12" s="36">
        <v>2297704.9741364899</v>
      </c>
      <c r="Q12" s="36">
        <v>458193.25161787</v>
      </c>
      <c r="R12" s="36">
        <v>966907.12970635097</v>
      </c>
      <c r="S12" s="36">
        <v>1143470.0058156101</v>
      </c>
      <c r="T12" s="36">
        <v>597848.60533945204</v>
      </c>
      <c r="U12" s="36">
        <v>2790416.1577206398</v>
      </c>
      <c r="V12" s="25">
        <v>217880.45820001999</v>
      </c>
      <c r="W12" s="36">
        <v>2021916.3149409399</v>
      </c>
      <c r="X12" s="36">
        <v>392574.76358155202</v>
      </c>
      <c r="Y12" s="36">
        <v>907085.43465113698</v>
      </c>
      <c r="Z12" s="36">
        <v>1015312.84193913</v>
      </c>
      <c r="AA12" s="36">
        <v>518163.42315926001</v>
      </c>
      <c r="AB12" s="37">
        <v>2318526.5515390802</v>
      </c>
      <c r="AC12" s="32">
        <v>-1.8748480582311799</v>
      </c>
      <c r="AD12" s="32">
        <v>-0.68491130786568299</v>
      </c>
      <c r="AE12" s="32">
        <v>0.57949666666324295</v>
      </c>
      <c r="AF12" s="32">
        <v>705.68603130738904</v>
      </c>
      <c r="AG12">
        <v>411.76946265366797</v>
      </c>
      <c r="AH12" s="32">
        <v>1.23056726688783</v>
      </c>
      <c r="AI12" s="33">
        <v>2.32015929098164</v>
      </c>
      <c r="AN12" s="32"/>
    </row>
    <row r="13" spans="1:40" ht="17" x14ac:dyDescent="0.2">
      <c r="A13" s="1" t="s">
        <v>43</v>
      </c>
      <c r="B13" s="15">
        <v>3.67</v>
      </c>
      <c r="C13" s="40">
        <v>0.41901580215293599</v>
      </c>
      <c r="D13" s="32">
        <v>1.08333548222761</v>
      </c>
      <c r="E13" s="40">
        <v>1.02324678250061</v>
      </c>
      <c r="F13" s="40">
        <v>0.69567522865784903</v>
      </c>
      <c r="G13" s="32">
        <v>-0.244255186570387</v>
      </c>
      <c r="H13" s="25">
        <v>44600.218195049798</v>
      </c>
      <c r="I13" s="36">
        <v>266331.62788222003</v>
      </c>
      <c r="J13" s="36">
        <v>68766.585087816304</v>
      </c>
      <c r="K13" s="36">
        <v>53226.923283478704</v>
      </c>
      <c r="L13" s="36">
        <v>116809.03937061199</v>
      </c>
      <c r="M13" s="36">
        <v>74108.6102090895</v>
      </c>
      <c r="N13" s="37">
        <v>436037.57343571301</v>
      </c>
      <c r="O13" s="36">
        <v>268512.26189707499</v>
      </c>
      <c r="P13" s="36">
        <v>2337812.0945423101</v>
      </c>
      <c r="Q13" s="36">
        <v>464554.71244997298</v>
      </c>
      <c r="R13" s="36">
        <v>999897.72022384999</v>
      </c>
      <c r="S13" s="36">
        <v>1141359.3163028299</v>
      </c>
      <c r="T13" s="36">
        <v>625171.34225458303</v>
      </c>
      <c r="U13" s="36">
        <v>2861848.1703894502</v>
      </c>
      <c r="V13" s="25">
        <v>217392.58342492499</v>
      </c>
      <c r="W13" s="36">
        <v>2071174.33443573</v>
      </c>
      <c r="X13" s="36">
        <v>396960.01450407301</v>
      </c>
      <c r="Y13" s="36">
        <v>945266.89709435403</v>
      </c>
      <c r="Z13" s="36">
        <v>1026989.12924814</v>
      </c>
      <c r="AA13" s="36">
        <v>548968.61087537301</v>
      </c>
      <c r="AB13" s="37">
        <v>2418949.1250043702</v>
      </c>
      <c r="AC13" s="32">
        <v>0.83620153755284399</v>
      </c>
      <c r="AD13" s="32">
        <v>1.54350252209865</v>
      </c>
      <c r="AE13" s="32">
        <v>0.165621713295039</v>
      </c>
      <c r="AF13" s="32">
        <v>701.02601257308504</v>
      </c>
      <c r="AG13">
        <v>410.375929804625</v>
      </c>
      <c r="AH13" s="32">
        <v>2.0042867661646802</v>
      </c>
      <c r="AI13" s="33">
        <v>0.94114481244929804</v>
      </c>
      <c r="AN13" s="32"/>
    </row>
    <row r="14" spans="1:40" ht="17" x14ac:dyDescent="0.2">
      <c r="A14" s="1" t="s">
        <v>44</v>
      </c>
      <c r="B14" s="15">
        <v>3.65</v>
      </c>
      <c r="C14" s="40">
        <v>0.248495800347871</v>
      </c>
      <c r="D14" s="32">
        <v>1.08647710162234</v>
      </c>
      <c r="E14" s="40">
        <v>1.02652108422901</v>
      </c>
      <c r="F14" s="40">
        <v>1.53022163960602</v>
      </c>
      <c r="G14" s="32">
        <v>-1.4641370557448401</v>
      </c>
      <c r="H14" s="25">
        <v>29448.7913737134</v>
      </c>
      <c r="I14" s="36">
        <v>291871.39611801697</v>
      </c>
      <c r="J14" s="36">
        <v>74642.066733722604</v>
      </c>
      <c r="K14" s="36">
        <v>60166.788454185997</v>
      </c>
      <c r="L14" s="36">
        <v>134504.41211686999</v>
      </c>
      <c r="M14" s="36">
        <v>112698.02947582401</v>
      </c>
      <c r="N14" s="37">
        <v>491341.58696798497</v>
      </c>
      <c r="O14" s="36">
        <v>264471.65027633897</v>
      </c>
      <c r="P14" s="36">
        <v>2377135.6895328802</v>
      </c>
      <c r="Q14" s="36">
        <v>474956.14377494901</v>
      </c>
      <c r="R14" s="36">
        <v>1027364.31799993</v>
      </c>
      <c r="S14" s="36">
        <v>1168431.82994625</v>
      </c>
      <c r="T14" s="36">
        <v>657676.99616178498</v>
      </c>
      <c r="U14" s="36">
        <v>2891230.0523545598</v>
      </c>
      <c r="V14" s="25">
        <v>236836.48513602599</v>
      </c>
      <c r="W14" s="36">
        <v>2088642.5922243199</v>
      </c>
      <c r="X14" s="36">
        <v>409482.69547433202</v>
      </c>
      <c r="Y14" s="36">
        <v>971979.13907886704</v>
      </c>
      <c r="Z14" s="36">
        <v>1031330.22886363</v>
      </c>
      <c r="AA14" s="36">
        <v>562557.956577103</v>
      </c>
      <c r="AB14" s="37">
        <v>2427386.3141591102</v>
      </c>
      <c r="AC14" s="32">
        <v>-0.37501713459902097</v>
      </c>
      <c r="AD14" s="32">
        <v>1.15944021765761</v>
      </c>
      <c r="AE14" s="32">
        <v>-0.358237886841211</v>
      </c>
      <c r="AF14" s="32">
        <v>716.93637707500795</v>
      </c>
      <c r="AG14">
        <v>423.59524286401103</v>
      </c>
      <c r="AH14" s="32">
        <v>0.92576269458924898</v>
      </c>
      <c r="AI14" s="33">
        <v>0.85044017573125197</v>
      </c>
      <c r="AN14" s="32"/>
    </row>
    <row r="15" spans="1:40" ht="17" x14ac:dyDescent="0.2">
      <c r="A15" s="1" t="s">
        <v>45</v>
      </c>
      <c r="B15" s="15">
        <v>3.82</v>
      </c>
      <c r="C15" s="40">
        <v>-0.17578650218049799</v>
      </c>
      <c r="D15" s="32">
        <v>1.08607073986251</v>
      </c>
      <c r="E15" s="40">
        <v>1.0230180760070799</v>
      </c>
      <c r="F15" s="40">
        <v>0.15309075661820301</v>
      </c>
      <c r="G15" s="32">
        <v>-1.05363203798857</v>
      </c>
      <c r="H15" s="25">
        <v>24068.899942711501</v>
      </c>
      <c r="I15" s="36">
        <v>295710.70238643797</v>
      </c>
      <c r="J15" s="36">
        <v>59688.642495767897</v>
      </c>
      <c r="K15" s="36">
        <v>49516.286517117303</v>
      </c>
      <c r="L15" s="36">
        <v>128301.66862562799</v>
      </c>
      <c r="M15" s="36">
        <v>91363.176430017105</v>
      </c>
      <c r="N15" s="37">
        <v>459577.39756524097</v>
      </c>
      <c r="O15" s="36">
        <v>259509.62177947801</v>
      </c>
      <c r="P15" s="36">
        <v>2407735.37704321</v>
      </c>
      <c r="Q15" s="36">
        <v>485933.67861945898</v>
      </c>
      <c r="R15" s="36">
        <v>1045743.82412594</v>
      </c>
      <c r="S15" s="36">
        <v>1186399.9353040301</v>
      </c>
      <c r="T15" s="36">
        <v>678779.45400763303</v>
      </c>
      <c r="U15" s="36">
        <v>2964071.0288321101</v>
      </c>
      <c r="V15" s="25">
        <v>240187.65584779001</v>
      </c>
      <c r="W15" s="36">
        <v>2112371.2940905499</v>
      </c>
      <c r="X15" s="36">
        <v>427687.01753650402</v>
      </c>
      <c r="Y15" s="36">
        <v>995661.17623363505</v>
      </c>
      <c r="Z15" s="36">
        <v>1058278.47545896</v>
      </c>
      <c r="AA15" s="36">
        <v>591334.889082207</v>
      </c>
      <c r="AB15" s="37">
        <v>2501760.6157109099</v>
      </c>
      <c r="AC15" s="32">
        <v>0.42478215579526502</v>
      </c>
      <c r="AD15" s="32">
        <v>-2.61474679967974</v>
      </c>
      <c r="AE15" s="32">
        <v>1.83557713725399</v>
      </c>
      <c r="AF15" s="32">
        <v>760.09933614330703</v>
      </c>
      <c r="AG15">
        <v>428.28076133730201</v>
      </c>
      <c r="AH15" s="32">
        <v>-1.04934389608601</v>
      </c>
      <c r="AI15" s="33">
        <v>1.1153510310828401</v>
      </c>
      <c r="AN15" s="32"/>
    </row>
    <row r="16" spans="1:40" ht="17" x14ac:dyDescent="0.2">
      <c r="A16" s="1" t="s">
        <v>46</v>
      </c>
      <c r="B16" s="15">
        <v>3.86</v>
      </c>
      <c r="C16" s="40">
        <v>0.204096618421163</v>
      </c>
      <c r="D16" s="32">
        <v>1.08652542412271</v>
      </c>
      <c r="E16" s="40">
        <v>1.0280475855987099</v>
      </c>
      <c r="F16" s="40">
        <v>0.27314444762304302</v>
      </c>
      <c r="G16" s="32">
        <v>-0.39613528399683201</v>
      </c>
      <c r="H16" s="25">
        <v>36485.5089450616</v>
      </c>
      <c r="I16" s="36">
        <v>275043.88524965697</v>
      </c>
      <c r="J16" s="36">
        <v>61277.081497481202</v>
      </c>
      <c r="K16" s="36">
        <v>50255.806775430297</v>
      </c>
      <c r="L16" s="36">
        <v>122344.22559007</v>
      </c>
      <c r="M16" s="36">
        <v>83413.737340391293</v>
      </c>
      <c r="N16" s="37">
        <v>452999.62726565398</v>
      </c>
      <c r="O16" s="36">
        <v>254945.83550669</v>
      </c>
      <c r="P16" s="36">
        <v>2429991.80039162</v>
      </c>
      <c r="Q16" s="36">
        <v>493325.99754668598</v>
      </c>
      <c r="R16" s="36">
        <v>1067409.6105452999</v>
      </c>
      <c r="S16" s="36">
        <v>1189699.03889717</v>
      </c>
      <c r="T16" s="36">
        <v>697872.96164903301</v>
      </c>
      <c r="U16" s="36">
        <v>2989695.7880921401</v>
      </c>
      <c r="V16" s="25">
        <v>227477.35692085899</v>
      </c>
      <c r="W16" s="36">
        <v>2157587.2454268001</v>
      </c>
      <c r="X16" s="36">
        <v>433469.619975949</v>
      </c>
      <c r="Y16" s="36">
        <v>1016954.6262435199</v>
      </c>
      <c r="Z16" s="36">
        <v>1067698.4201400899</v>
      </c>
      <c r="AA16" s="36">
        <v>617440.30645433301</v>
      </c>
      <c r="AB16" s="37">
        <v>2537596.6265269001</v>
      </c>
      <c r="AC16" s="32">
        <v>-0.149173988745505</v>
      </c>
      <c r="AD16" s="32">
        <v>1.34253030762853</v>
      </c>
      <c r="AE16" s="32">
        <v>1.28970720265282</v>
      </c>
      <c r="AF16" s="32">
        <v>767.07189020415206</v>
      </c>
      <c r="AG16">
        <v>437.83658894112301</v>
      </c>
      <c r="AH16" s="32">
        <v>-1.4675093051000301</v>
      </c>
      <c r="AI16" s="33">
        <v>1.9184781513713201</v>
      </c>
      <c r="AN16" s="32"/>
    </row>
    <row r="17" spans="1:40" ht="17" x14ac:dyDescent="0.2">
      <c r="A17" s="1" t="s">
        <v>47</v>
      </c>
      <c r="B17" s="15">
        <v>4.3600000000000003</v>
      </c>
      <c r="C17" s="40">
        <v>0.13351913650323599</v>
      </c>
      <c r="D17" s="32">
        <v>1.08872630005147</v>
      </c>
      <c r="E17" s="40">
        <v>1.0313869928899</v>
      </c>
      <c r="F17" s="40">
        <v>1.6704025642309099</v>
      </c>
      <c r="G17" s="32">
        <v>-5.5965412266137697</v>
      </c>
      <c r="H17" s="25">
        <v>40541.4875637328</v>
      </c>
      <c r="I17" s="36">
        <v>297560.62179061701</v>
      </c>
      <c r="J17" s="36">
        <v>93234.272879087497</v>
      </c>
      <c r="K17" s="36">
        <v>52876.569512421796</v>
      </c>
      <c r="L17" s="36">
        <v>126434.03368793101</v>
      </c>
      <c r="M17" s="36">
        <v>91747.215330521198</v>
      </c>
      <c r="N17" s="37">
        <v>446990.61777541199</v>
      </c>
      <c r="O17" s="36">
        <v>261443.439070967</v>
      </c>
      <c r="P17" s="36">
        <v>2471874.5756065999</v>
      </c>
      <c r="Q17" s="36">
        <v>523376.938450635</v>
      </c>
      <c r="R17" s="36">
        <v>1086451.36655864</v>
      </c>
      <c r="S17" s="36">
        <v>1203906.50092578</v>
      </c>
      <c r="T17" s="36">
        <v>718710.96683515899</v>
      </c>
      <c r="U17" s="36">
        <v>3022125.51788797</v>
      </c>
      <c r="V17" s="25">
        <v>224846.09507772399</v>
      </c>
      <c r="W17" s="36">
        <v>2175204.0146675101</v>
      </c>
      <c r="X17" s="36">
        <v>432339.17238902597</v>
      </c>
      <c r="Y17" s="36">
        <v>1033686.62539479</v>
      </c>
      <c r="Z17" s="36">
        <v>1078736.7513409699</v>
      </c>
      <c r="AA17" s="36">
        <v>629512.52393951605</v>
      </c>
      <c r="AB17" s="37">
        <v>2575516.3804881</v>
      </c>
      <c r="AC17" s="32">
        <v>-0.62006614885924205</v>
      </c>
      <c r="AD17" s="32">
        <v>-0.88866930160401603</v>
      </c>
      <c r="AE17" s="32">
        <v>5.4510007182871703E-2</v>
      </c>
      <c r="AF17" s="32">
        <v>742.46434325400401</v>
      </c>
      <c r="AG17">
        <v>450.10659021926699</v>
      </c>
      <c r="AH17" s="32">
        <v>-1.0761124575521901</v>
      </c>
      <c r="AI17" s="33">
        <v>1.34481542176791</v>
      </c>
      <c r="AN17" s="32"/>
    </row>
    <row r="18" spans="1:40" ht="17" x14ac:dyDescent="0.2">
      <c r="A18" s="1" t="s">
        <v>48</v>
      </c>
      <c r="B18" s="15">
        <v>4.87</v>
      </c>
      <c r="C18" s="40">
        <v>0.48000295089235301</v>
      </c>
      <c r="D18" s="32">
        <v>1.09372198953152</v>
      </c>
      <c r="E18" s="40">
        <v>1.0326174537386701</v>
      </c>
      <c r="F18" s="40">
        <v>1.2058903172836699</v>
      </c>
      <c r="G18" s="32">
        <v>4.4846428052326104</v>
      </c>
      <c r="H18" s="25">
        <v>22725.044048191601</v>
      </c>
      <c r="I18" s="36">
        <v>313743.69249837502</v>
      </c>
      <c r="J18" s="36">
        <v>60228.248560657797</v>
      </c>
      <c r="K18" s="36">
        <v>49856.919824296303</v>
      </c>
      <c r="L18" s="36">
        <v>144113.02075435</v>
      </c>
      <c r="M18" s="36">
        <v>101980.000015497</v>
      </c>
      <c r="N18" s="37">
        <v>477889.24460346199</v>
      </c>
      <c r="O18" s="36">
        <v>245877.45047902499</v>
      </c>
      <c r="P18" s="36">
        <v>2548237.9896022901</v>
      </c>
      <c r="Q18" s="36">
        <v>540272.02790924895</v>
      </c>
      <c r="R18" s="36">
        <v>1098784.30116134</v>
      </c>
      <c r="S18" s="36">
        <v>1207573.10662416</v>
      </c>
      <c r="T18" s="36">
        <v>761348.20862952597</v>
      </c>
      <c r="U18" s="36">
        <v>3104532.8671814101</v>
      </c>
      <c r="V18" s="25">
        <v>227072.22025613199</v>
      </c>
      <c r="W18" s="36">
        <v>2230923.8430627198</v>
      </c>
      <c r="X18" s="36">
        <v>475633.89920349902</v>
      </c>
      <c r="Y18" s="36">
        <v>1048982.4844768101</v>
      </c>
      <c r="Z18" s="36">
        <v>1064761.93544924</v>
      </c>
      <c r="AA18" s="36">
        <v>655901.221495101</v>
      </c>
      <c r="AB18" s="37">
        <v>2611891.2620226098</v>
      </c>
      <c r="AC18" s="32">
        <v>-0.24991318506152599</v>
      </c>
      <c r="AD18" s="32">
        <v>0.13034194507946201</v>
      </c>
      <c r="AE18" s="32">
        <v>-0.22478309964349899</v>
      </c>
      <c r="AF18" s="32">
        <v>766.53428679156798</v>
      </c>
      <c r="AG18">
        <v>441.42961193419598</v>
      </c>
      <c r="AH18" s="32">
        <v>0.47141220340793799</v>
      </c>
      <c r="AI18" s="33">
        <v>0.89142957461484296</v>
      </c>
      <c r="AN18" s="32"/>
    </row>
    <row r="19" spans="1:40" ht="17" x14ac:dyDescent="0.2">
      <c r="A19" s="1" t="s">
        <v>49</v>
      </c>
      <c r="B19" s="15">
        <v>4.97</v>
      </c>
      <c r="C19" s="40">
        <v>0.38236602259153901</v>
      </c>
      <c r="D19" s="32">
        <v>1.0989802545240399</v>
      </c>
      <c r="E19" s="40">
        <v>1.0328416930537601</v>
      </c>
      <c r="F19" s="40">
        <v>-0.74349266674640802</v>
      </c>
      <c r="G19" s="32">
        <v>1.57574511778461</v>
      </c>
      <c r="H19" s="25">
        <v>46865.000652413699</v>
      </c>
      <c r="I19" s="36">
        <v>303391.14548296802</v>
      </c>
      <c r="J19" s="36">
        <v>115800.548813157</v>
      </c>
      <c r="K19" s="36">
        <v>47589.610192823799</v>
      </c>
      <c r="L19" s="36">
        <v>110301.629094274</v>
      </c>
      <c r="M19" s="36">
        <v>126783.125829943</v>
      </c>
      <c r="N19" s="37">
        <v>478020.37194679299</v>
      </c>
      <c r="O19" s="36">
        <v>270673.589469061</v>
      </c>
      <c r="P19" s="36">
        <v>2613936.7075028801</v>
      </c>
      <c r="Q19" s="36">
        <v>572107.71506718895</v>
      </c>
      <c r="R19" s="36">
        <v>1109022.9919573099</v>
      </c>
      <c r="S19" s="36">
        <v>1216051.8925206</v>
      </c>
      <c r="T19" s="36">
        <v>810192.61832543602</v>
      </c>
      <c r="U19" s="36">
        <v>3147569.2864938802</v>
      </c>
      <c r="V19" s="25">
        <v>208682.67045157799</v>
      </c>
      <c r="W19" s="36">
        <v>2309295.5686033801</v>
      </c>
      <c r="X19" s="36">
        <v>456446.774056038</v>
      </c>
      <c r="Y19" s="36">
        <v>1061504.7305421999</v>
      </c>
      <c r="Z19" s="36">
        <v>1104940.4818901001</v>
      </c>
      <c r="AA19" s="36">
        <v>656353.82758718799</v>
      </c>
      <c r="AB19" s="37">
        <v>2678424.77779936</v>
      </c>
      <c r="AC19" s="32">
        <v>2.0871506349073798</v>
      </c>
      <c r="AD19" s="32">
        <v>-1.0709734070838399</v>
      </c>
      <c r="AE19" s="32">
        <v>5.3616012913801798</v>
      </c>
      <c r="AF19" s="32">
        <v>758.685399819954</v>
      </c>
      <c r="AG19">
        <v>443.40157688676101</v>
      </c>
      <c r="AH19" s="32">
        <v>1.0212299259691799</v>
      </c>
      <c r="AI19" s="33">
        <v>0.52356355310979896</v>
      </c>
      <c r="AN19" s="32"/>
    </row>
    <row r="20" spans="1:40" ht="17" x14ac:dyDescent="0.2">
      <c r="A20" s="1" t="s">
        <v>50</v>
      </c>
      <c r="B20" s="15">
        <v>5.33</v>
      </c>
      <c r="C20" s="40">
        <v>0.31613345113776298</v>
      </c>
      <c r="D20" s="32">
        <v>1.1031353516398901</v>
      </c>
      <c r="E20" s="40">
        <v>1.0353915388500501</v>
      </c>
      <c r="F20" s="40">
        <v>1.4767120795906601</v>
      </c>
      <c r="G20" s="32">
        <v>-3.21515590881405</v>
      </c>
      <c r="H20" s="25">
        <v>30158.2557822204</v>
      </c>
      <c r="I20" s="36">
        <v>339789.48056750098</v>
      </c>
      <c r="J20" s="36">
        <v>100627.027055108</v>
      </c>
      <c r="K20" s="36">
        <v>52132.796855606197</v>
      </c>
      <c r="L20" s="36">
        <v>150724.095172773</v>
      </c>
      <c r="M20" s="36">
        <v>133030.09251328799</v>
      </c>
      <c r="N20" s="37">
        <v>473319.447719221</v>
      </c>
      <c r="O20" s="36">
        <v>280036.14133825502</v>
      </c>
      <c r="P20" s="36">
        <v>2694004.3238559002</v>
      </c>
      <c r="Q20" s="36">
        <v>609561.59202766698</v>
      </c>
      <c r="R20" s="36">
        <v>1123707.8971432201</v>
      </c>
      <c r="S20" s="36">
        <v>1251928.0650333399</v>
      </c>
      <c r="T20" s="36">
        <v>870387.21833757195</v>
      </c>
      <c r="U20" s="36">
        <v>3208495.1087986799</v>
      </c>
      <c r="V20" s="25">
        <v>244018.977252816</v>
      </c>
      <c r="W20" s="36">
        <v>2355221.3805331402</v>
      </c>
      <c r="X20" s="36">
        <v>510320.48473491898</v>
      </c>
      <c r="Y20" s="36">
        <v>1073053.0187816699</v>
      </c>
      <c r="Z20" s="36">
        <v>1113002.1948849</v>
      </c>
      <c r="AA20" s="36">
        <v>736140.78124654305</v>
      </c>
      <c r="AB20" s="37">
        <v>2732243.65168788</v>
      </c>
      <c r="AC20" s="32">
        <v>-4.4201505522631903E-3</v>
      </c>
      <c r="AD20" s="32">
        <v>-1.78049495261199</v>
      </c>
      <c r="AE20" s="32">
        <v>-6.0495006695968101</v>
      </c>
      <c r="AF20" s="32">
        <v>752.00329936804098</v>
      </c>
      <c r="AG20">
        <v>448.71295626409699</v>
      </c>
      <c r="AH20" s="32">
        <v>-0.38155466324868198</v>
      </c>
      <c r="AI20" s="33">
        <v>1.04295879105971</v>
      </c>
      <c r="AN20" s="32"/>
    </row>
    <row r="21" spans="1:40" ht="17" x14ac:dyDescent="0.2">
      <c r="A21" s="1" t="s">
        <v>51</v>
      </c>
      <c r="B21" s="15">
        <v>4.8</v>
      </c>
      <c r="C21" s="40">
        <v>0.32907248712932302</v>
      </c>
      <c r="D21" s="32">
        <v>1.1063262399278899</v>
      </c>
      <c r="E21" s="40">
        <v>1.0359128648307001</v>
      </c>
      <c r="F21" s="40">
        <v>2.6297415130608899</v>
      </c>
      <c r="G21" s="32">
        <v>2.7931410094787399</v>
      </c>
      <c r="H21" s="25">
        <v>36821.9997098725</v>
      </c>
      <c r="I21" s="36">
        <v>309272.41064051801</v>
      </c>
      <c r="J21" s="36">
        <v>62495.801804438001</v>
      </c>
      <c r="K21" s="36">
        <v>52092.9491968285</v>
      </c>
      <c r="L21" s="36">
        <v>149230.18204827301</v>
      </c>
      <c r="M21" s="36">
        <v>106627.581245682</v>
      </c>
      <c r="N21" s="37">
        <v>473010.01149490703</v>
      </c>
      <c r="O21" s="36">
        <v>276282.25466999499</v>
      </c>
      <c r="P21" s="36">
        <v>2729918.3288111002</v>
      </c>
      <c r="Q21" s="36">
        <v>617202.78306606098</v>
      </c>
      <c r="R21" s="36">
        <v>1135329.79558288</v>
      </c>
      <c r="S21" s="36">
        <v>1284980.5308485699</v>
      </c>
      <c r="T21" s="36">
        <v>952158.24570210197</v>
      </c>
      <c r="U21" s="36">
        <v>3255356.6844737902</v>
      </c>
      <c r="V21" s="25">
        <v>238358.60652426499</v>
      </c>
      <c r="W21" s="36">
        <v>2422491.9644269198</v>
      </c>
      <c r="X21" s="36">
        <v>558105.998563078</v>
      </c>
      <c r="Y21" s="36">
        <v>1085553.32738842</v>
      </c>
      <c r="Z21" s="36">
        <v>1138877.78079336</v>
      </c>
      <c r="AA21" s="36">
        <v>817659.86876217497</v>
      </c>
      <c r="AB21" s="37">
        <v>2781203.6306671202</v>
      </c>
      <c r="AC21" s="32">
        <v>1.3518357053176699</v>
      </c>
      <c r="AD21" s="32">
        <v>10.362960454166799</v>
      </c>
      <c r="AE21" s="32">
        <v>5.45497574394438</v>
      </c>
      <c r="AF21" s="32">
        <v>745.39825747556097</v>
      </c>
      <c r="AG21">
        <v>445.657072969262</v>
      </c>
      <c r="AH21" s="32">
        <v>1.6913769957635201</v>
      </c>
      <c r="AI21" s="33">
        <v>1.1021526926359599</v>
      </c>
      <c r="AN21" s="32"/>
    </row>
    <row r="22" spans="1:40" ht="17" x14ac:dyDescent="0.2">
      <c r="A22" s="1" t="s">
        <v>52</v>
      </c>
      <c r="B22" s="15">
        <v>4.3600000000000003</v>
      </c>
      <c r="C22" s="40">
        <v>0.29253347881584102</v>
      </c>
      <c r="D22" s="32">
        <v>1.1096579099027699</v>
      </c>
      <c r="E22" s="40">
        <v>1.03863392670327</v>
      </c>
      <c r="F22" s="40">
        <v>1.5026353495195801</v>
      </c>
      <c r="G22" s="32">
        <v>3.8536465770852302</v>
      </c>
      <c r="H22" s="25">
        <v>49495.556381623399</v>
      </c>
      <c r="I22" s="36">
        <v>313347.21688611299</v>
      </c>
      <c r="J22" s="36">
        <v>75476.490116685207</v>
      </c>
      <c r="K22" s="36">
        <v>48048.129125362197</v>
      </c>
      <c r="L22" s="36">
        <v>129559.335951933</v>
      </c>
      <c r="M22" s="36">
        <v>103202.591884093</v>
      </c>
      <c r="N22" s="37">
        <v>466258.60403812298</v>
      </c>
      <c r="O22" s="36">
        <v>296374.58667090198</v>
      </c>
      <c r="P22" s="36">
        <v>2801517.60202868</v>
      </c>
      <c r="Q22" s="36">
        <v>641501.19386727596</v>
      </c>
      <c r="R22" s="36">
        <v>1145696.4692943399</v>
      </c>
      <c r="S22" s="36">
        <v>1317184.0447111099</v>
      </c>
      <c r="T22" s="36">
        <v>979396.27467684995</v>
      </c>
      <c r="U22" s="36">
        <v>3280930.60650595</v>
      </c>
      <c r="V22" s="25">
        <v>229571.068426446</v>
      </c>
      <c r="W22" s="36">
        <v>2489014.0302794599</v>
      </c>
      <c r="X22" s="36">
        <v>570356.02601837495</v>
      </c>
      <c r="Y22" s="36">
        <v>1096208.53272674</v>
      </c>
      <c r="Z22" s="36">
        <v>1172758.48922928</v>
      </c>
      <c r="AA22" s="36">
        <v>874465.92627387797</v>
      </c>
      <c r="AB22" s="37">
        <v>2817308.5663030399</v>
      </c>
      <c r="AC22" s="32">
        <v>2.8098323783155399</v>
      </c>
      <c r="AD22" s="32">
        <v>-0.14110888681518799</v>
      </c>
      <c r="AE22" s="32">
        <v>7.5685288294222302</v>
      </c>
      <c r="AF22" s="32">
        <v>745.85563436464395</v>
      </c>
      <c r="AG22">
        <v>449.72771620953102</v>
      </c>
      <c r="AH22" s="32">
        <v>1.1005326496969301</v>
      </c>
      <c r="AI22" s="33">
        <v>1.2184450480506099</v>
      </c>
      <c r="AN22" s="32"/>
    </row>
    <row r="23" spans="1:40" ht="17" x14ac:dyDescent="0.2">
      <c r="A23" s="1" t="s">
        <v>53</v>
      </c>
      <c r="B23" s="15">
        <v>5.04</v>
      </c>
      <c r="C23" s="40">
        <v>0.51881693205821899</v>
      </c>
      <c r="D23" s="32">
        <v>1.11514687675458</v>
      </c>
      <c r="E23" s="40">
        <v>1.04185698342333</v>
      </c>
      <c r="F23" s="40">
        <v>-1.74023307407507</v>
      </c>
      <c r="G23" s="32">
        <v>1.31153644618482</v>
      </c>
      <c r="H23" s="25">
        <v>35482.2423552525</v>
      </c>
      <c r="I23" s="36">
        <v>281910.140632355</v>
      </c>
      <c r="J23" s="36">
        <v>45553.759531909898</v>
      </c>
      <c r="K23" s="36">
        <v>48875.790391996503</v>
      </c>
      <c r="L23" s="36">
        <v>150376.353158896</v>
      </c>
      <c r="M23" s="36">
        <v>112546.473717482</v>
      </c>
      <c r="N23" s="37">
        <v>512442.84184000298</v>
      </c>
      <c r="O23" s="36">
        <v>303471.73248513602</v>
      </c>
      <c r="P23" s="36">
        <v>2845736.2135387198</v>
      </c>
      <c r="Q23" s="36">
        <v>647336.02278104599</v>
      </c>
      <c r="R23" s="36">
        <v>1156559.3890807801</v>
      </c>
      <c r="S23" s="36">
        <v>1331652.5676650701</v>
      </c>
      <c r="T23" s="36">
        <v>934637.23912572104</v>
      </c>
      <c r="U23" s="36">
        <v>3332437.2937015099</v>
      </c>
      <c r="V23" s="25">
        <v>270048.85528550198</v>
      </c>
      <c r="W23" s="36">
        <v>2545750.4010753199</v>
      </c>
      <c r="X23" s="36">
        <v>591353.50321217696</v>
      </c>
      <c r="Y23" s="36">
        <v>1109017.33336198</v>
      </c>
      <c r="Z23" s="36">
        <v>1183392.2431037</v>
      </c>
      <c r="AA23" s="36">
        <v>836261.21460526797</v>
      </c>
      <c r="AB23" s="37">
        <v>2825848.6178128999</v>
      </c>
      <c r="AC23" s="32">
        <v>-2.5378658708975501</v>
      </c>
      <c r="AD23" s="32">
        <v>-2.3487690383143698</v>
      </c>
      <c r="AE23" s="32">
        <v>-5.0398511803800803</v>
      </c>
      <c r="AF23" s="32">
        <v>745.73496594531002</v>
      </c>
      <c r="AG23">
        <v>450.66279679847202</v>
      </c>
      <c r="AH23" s="32">
        <v>-0.15466591422482701</v>
      </c>
      <c r="AI23" s="33">
        <v>0.13543727157917701</v>
      </c>
      <c r="AN23" s="32"/>
    </row>
    <row r="24" spans="1:40" ht="17" x14ac:dyDescent="0.2">
      <c r="A24" s="1" t="s">
        <v>54</v>
      </c>
      <c r="B24" s="15">
        <v>5.24</v>
      </c>
      <c r="C24" s="40">
        <v>0.35677244256631802</v>
      </c>
      <c r="D24" s="32">
        <v>1.11836547715801</v>
      </c>
      <c r="E24" s="40">
        <v>1.04349759630711</v>
      </c>
      <c r="F24" s="40">
        <v>0.15487177462205301</v>
      </c>
      <c r="G24" s="32">
        <v>-4.3129168244834704</v>
      </c>
      <c r="H24" s="25">
        <v>38986.993174811003</v>
      </c>
      <c r="I24" s="36">
        <v>265374.23787198501</v>
      </c>
      <c r="J24" s="36">
        <v>54969.8975927305</v>
      </c>
      <c r="K24" s="36">
        <v>51775.378323810699</v>
      </c>
      <c r="L24" s="36">
        <v>146854.68068058699</v>
      </c>
      <c r="M24" s="36">
        <v>135620.18088406001</v>
      </c>
      <c r="N24" s="37">
        <v>484544.96467404801</v>
      </c>
      <c r="O24" s="36">
        <v>318933.21019128698</v>
      </c>
      <c r="P24" s="36">
        <v>2872006.3767510699</v>
      </c>
      <c r="Q24" s="36">
        <v>658302.90380753099</v>
      </c>
      <c r="R24" s="36">
        <v>1167164.0710201401</v>
      </c>
      <c r="S24" s="36">
        <v>1358872.82156947</v>
      </c>
      <c r="T24" s="36">
        <v>953372.48274605104</v>
      </c>
      <c r="U24" s="36">
        <v>3378255.3278739098</v>
      </c>
      <c r="V24" s="25">
        <v>283101.917365589</v>
      </c>
      <c r="W24" s="36">
        <v>2610834.31892398</v>
      </c>
      <c r="X24" s="36">
        <v>601710.73490725004</v>
      </c>
      <c r="Y24" s="36">
        <v>1108454.56864956</v>
      </c>
      <c r="Z24" s="36">
        <v>1212119.43424028</v>
      </c>
      <c r="AA24" s="36">
        <v>844765.07405497297</v>
      </c>
      <c r="AB24" s="37">
        <v>2875455.3267608802</v>
      </c>
      <c r="AC24" s="32">
        <v>-1.4909517165450099</v>
      </c>
      <c r="AD24" s="32">
        <v>0.52679322351042102</v>
      </c>
      <c r="AE24" s="32">
        <v>-1.59540521074842</v>
      </c>
      <c r="AF24" s="32">
        <v>742.92323161941601</v>
      </c>
      <c r="AG24">
        <v>472.05066208332897</v>
      </c>
      <c r="AH24" s="32">
        <v>-0.27992967456432399</v>
      </c>
      <c r="AI24" s="33">
        <v>1.48043186563022</v>
      </c>
      <c r="AN24" s="32"/>
    </row>
    <row r="25" spans="1:40" ht="17" x14ac:dyDescent="0.2">
      <c r="A25" s="1" t="s">
        <v>55</v>
      </c>
      <c r="B25" s="15">
        <v>5.7</v>
      </c>
      <c r="C25" s="40">
        <v>0.471817056200104</v>
      </c>
      <c r="D25" s="32">
        <v>1.1221550633014099</v>
      </c>
      <c r="E25" s="40">
        <v>1.0441069336287501</v>
      </c>
      <c r="F25" s="40">
        <v>1.26338757785816</v>
      </c>
      <c r="G25" s="32">
        <v>-8.2721030433605804</v>
      </c>
      <c r="H25" s="25">
        <v>57199.755147272997</v>
      </c>
      <c r="I25" s="36">
        <v>249141.685387501</v>
      </c>
      <c r="J25" s="36">
        <v>70696.983504978707</v>
      </c>
      <c r="K25" s="36">
        <v>46034.959943250498</v>
      </c>
      <c r="L25" s="36">
        <v>142383.061364197</v>
      </c>
      <c r="M25" s="36">
        <v>182076.12914232601</v>
      </c>
      <c r="N25" s="37">
        <v>495026.59152849799</v>
      </c>
      <c r="O25" s="36">
        <v>351933.32171595102</v>
      </c>
      <c r="P25" s="36">
        <v>2894779.7765696901</v>
      </c>
      <c r="Q25" s="36">
        <v>680396.85261452897</v>
      </c>
      <c r="R25" s="36">
        <v>1178656.2793944399</v>
      </c>
      <c r="S25" s="36">
        <v>1372722.0286816901</v>
      </c>
      <c r="T25" s="36">
        <v>1022003.86884538</v>
      </c>
      <c r="U25" s="36">
        <v>3411433.4195356299</v>
      </c>
      <c r="V25" s="25">
        <v>287649.35445502301</v>
      </c>
      <c r="W25" s="36">
        <v>2651908.88268576</v>
      </c>
      <c r="X25" s="36">
        <v>605057.87536647602</v>
      </c>
      <c r="Y25" s="36">
        <v>1133647.8633691</v>
      </c>
      <c r="Z25" s="36">
        <v>1231433.2109521299</v>
      </c>
      <c r="AA25" s="36">
        <v>819963.52594744298</v>
      </c>
      <c r="AB25" s="37">
        <v>2909587.0744748898</v>
      </c>
      <c r="AC25" s="32">
        <v>-0.75533999950964203</v>
      </c>
      <c r="AD25" s="32">
        <v>5.1494348403780403</v>
      </c>
      <c r="AE25" s="32">
        <v>1.91499554713223</v>
      </c>
      <c r="AF25" s="32">
        <v>739.31594799092704</v>
      </c>
      <c r="AG25">
        <v>470.52069936760199</v>
      </c>
      <c r="AH25" s="32">
        <v>-0.51548409273044804</v>
      </c>
      <c r="AI25" s="33">
        <v>1.5688768217882201</v>
      </c>
      <c r="AN25" s="32"/>
    </row>
    <row r="26" spans="1:40" ht="17" x14ac:dyDescent="0.2">
      <c r="A26" s="1" t="s">
        <v>56</v>
      </c>
      <c r="B26" s="15">
        <v>5.65</v>
      </c>
      <c r="C26" s="40">
        <v>0.92055841578444397</v>
      </c>
      <c r="D26" s="32">
        <v>1.13328558188315</v>
      </c>
      <c r="E26" s="40">
        <v>1.0417973087582999</v>
      </c>
      <c r="F26" s="40">
        <v>1.1330793214211501</v>
      </c>
      <c r="G26" s="32">
        <v>-6.0677104781170996</v>
      </c>
      <c r="H26" s="25">
        <v>27251.365081984099</v>
      </c>
      <c r="I26" s="36">
        <v>268894.99535455997</v>
      </c>
      <c r="J26" s="36">
        <v>57758.084837657603</v>
      </c>
      <c r="K26" s="36">
        <v>51754.477832711302</v>
      </c>
      <c r="L26" s="36">
        <v>140067.13155750901</v>
      </c>
      <c r="M26" s="36">
        <v>144626.11575435899</v>
      </c>
      <c r="N26" s="37">
        <v>595064.874205139</v>
      </c>
      <c r="O26" s="36">
        <v>320357.79151958902</v>
      </c>
      <c r="P26" s="36">
        <v>2914896.0272104498</v>
      </c>
      <c r="Q26" s="36">
        <v>682550.316452111</v>
      </c>
      <c r="R26" s="36">
        <v>1191275.9687910101</v>
      </c>
      <c r="S26" s="36">
        <v>1376250.3869557499</v>
      </c>
      <c r="T26" s="36">
        <v>1042645.58392956</v>
      </c>
      <c r="U26" s="36">
        <v>3469137.9932384202</v>
      </c>
      <c r="V26" s="25">
        <v>293728.26604552497</v>
      </c>
      <c r="W26" s="36">
        <v>2637037.3860055502</v>
      </c>
      <c r="X26" s="36">
        <v>623930.44173322001</v>
      </c>
      <c r="Y26" s="36">
        <v>1142119.38887066</v>
      </c>
      <c r="Z26" s="36">
        <v>1233355.26306055</v>
      </c>
      <c r="AA26" s="36">
        <v>917252.89924761897</v>
      </c>
      <c r="AB26" s="37">
        <v>2890610.5209984798</v>
      </c>
      <c r="AC26" s="32">
        <v>0.112464674850882</v>
      </c>
      <c r="AD26" s="32">
        <v>-2.2631724734582201</v>
      </c>
      <c r="AE26" s="32">
        <v>0.27885811486283202</v>
      </c>
      <c r="AF26" s="32">
        <v>741.87184018800303</v>
      </c>
      <c r="AG26">
        <v>480.12944505179399</v>
      </c>
      <c r="AH26" s="32">
        <v>0.43192834854384698</v>
      </c>
      <c r="AI26" s="33">
        <v>0.88304677132654197</v>
      </c>
      <c r="AN26" s="32"/>
    </row>
    <row r="27" spans="1:40" ht="17" x14ac:dyDescent="0.2">
      <c r="A27" s="1" t="s">
        <v>57</v>
      </c>
      <c r="B27" s="15">
        <v>5.53</v>
      </c>
      <c r="C27" s="40">
        <v>1.0760324102315899</v>
      </c>
      <c r="D27" s="32">
        <v>1.1470154231960601</v>
      </c>
      <c r="E27" s="40">
        <v>1.0403004578745501</v>
      </c>
      <c r="F27" s="40">
        <v>0.53721852597681397</v>
      </c>
      <c r="G27" s="32">
        <v>9.5738150264033095</v>
      </c>
      <c r="H27" s="25">
        <v>41786.843060703097</v>
      </c>
      <c r="I27" s="36">
        <v>270458.31104428601</v>
      </c>
      <c r="J27" s="36">
        <v>58272.801744147502</v>
      </c>
      <c r="K27" s="36">
        <v>46320.127698165903</v>
      </c>
      <c r="L27" s="36">
        <v>146699.95223240601</v>
      </c>
      <c r="M27" s="36">
        <v>154480.389677495</v>
      </c>
      <c r="N27" s="37">
        <v>549081.91668840603</v>
      </c>
      <c r="O27" s="36">
        <v>333102.64240557799</v>
      </c>
      <c r="P27" s="36">
        <v>2964378.3071379601</v>
      </c>
      <c r="Q27" s="36">
        <v>701724.20805607201</v>
      </c>
      <c r="R27" s="36">
        <v>1212702.87077206</v>
      </c>
      <c r="S27" s="36">
        <v>1388880.6379747901</v>
      </c>
      <c r="T27" s="36">
        <v>1088180.5803056001</v>
      </c>
      <c r="U27" s="36">
        <v>3515796.1341227102</v>
      </c>
      <c r="V27" s="25">
        <v>294610.11327423598</v>
      </c>
      <c r="W27" s="36">
        <v>2697059.6721383999</v>
      </c>
      <c r="X27" s="36">
        <v>638619.23158242705</v>
      </c>
      <c r="Y27" s="36">
        <v>1166951.0469893501</v>
      </c>
      <c r="Z27" s="36">
        <v>1239269.77220437</v>
      </c>
      <c r="AA27" s="36">
        <v>939583.98006261606</v>
      </c>
      <c r="AB27" s="37">
        <v>2964736.6817376199</v>
      </c>
      <c r="AC27" s="32">
        <v>1.1559028830523299</v>
      </c>
      <c r="AD27" s="32">
        <v>0.39850705739507702</v>
      </c>
      <c r="AE27" s="32">
        <v>0.47993462848212598</v>
      </c>
      <c r="AF27" s="32">
        <v>729.22827037029697</v>
      </c>
      <c r="AG27">
        <v>471.87830544705298</v>
      </c>
      <c r="AH27" s="32">
        <v>0.73806753046915796</v>
      </c>
      <c r="AI27" s="33">
        <v>-0.20841053253717501</v>
      </c>
      <c r="AN27" s="32"/>
    </row>
    <row r="28" spans="1:40" ht="17" x14ac:dyDescent="0.2">
      <c r="A28" s="1" t="s">
        <v>58</v>
      </c>
      <c r="B28" s="15">
        <v>5.25</v>
      </c>
      <c r="C28" s="40">
        <v>0.53837362044204595</v>
      </c>
      <c r="D28" s="32">
        <v>1.1520892965837</v>
      </c>
      <c r="E28" s="40">
        <v>1.0400412503688601</v>
      </c>
      <c r="F28" s="40">
        <v>0.188596086329333</v>
      </c>
      <c r="G28" s="32">
        <v>4.7491564270840696</v>
      </c>
      <c r="H28" s="25">
        <v>38553.852428951403</v>
      </c>
      <c r="I28" s="36">
        <v>273206.87450332299</v>
      </c>
      <c r="J28" s="36">
        <v>62210.051982137797</v>
      </c>
      <c r="K28" s="36">
        <v>52790.54157876</v>
      </c>
      <c r="L28" s="36">
        <v>139449.37980281099</v>
      </c>
      <c r="M28" s="36">
        <v>164366.36283882899</v>
      </c>
      <c r="N28" s="37">
        <v>548932.98654007597</v>
      </c>
      <c r="O28" s="36">
        <v>351900.86136423401</v>
      </c>
      <c r="P28" s="36">
        <v>3015111.3047741102</v>
      </c>
      <c r="Q28" s="36">
        <v>709188.176178967</v>
      </c>
      <c r="R28" s="36">
        <v>1226025.36892788</v>
      </c>
      <c r="S28" s="36">
        <v>1404318.2749749999</v>
      </c>
      <c r="T28" s="36">
        <v>1134929.71702969</v>
      </c>
      <c r="U28" s="36">
        <v>3573143.8646126199</v>
      </c>
      <c r="V28" s="25">
        <v>320802.55600472703</v>
      </c>
      <c r="W28" s="36">
        <v>2753124.7923631002</v>
      </c>
      <c r="X28" s="36">
        <v>648821.22084727499</v>
      </c>
      <c r="Y28" s="36">
        <v>1172981.8414087</v>
      </c>
      <c r="Z28" s="36">
        <v>1259929.9696015201</v>
      </c>
      <c r="AA28" s="36">
        <v>979316.65311527601</v>
      </c>
      <c r="AB28" s="37">
        <v>3028429.3099458502</v>
      </c>
      <c r="AC28" s="32">
        <v>-0.43743559149820299</v>
      </c>
      <c r="AD28" s="32">
        <v>-0.87774734682821798</v>
      </c>
      <c r="AE28" s="32">
        <v>0.62739803385140602</v>
      </c>
      <c r="AF28" s="32">
        <v>734.13184604513503</v>
      </c>
      <c r="AG28">
        <v>482.20676159125702</v>
      </c>
      <c r="AH28" s="32">
        <v>0.87510070038543797</v>
      </c>
      <c r="AI28" s="33">
        <v>0.70300914195790598</v>
      </c>
      <c r="AN28" s="32"/>
    </row>
    <row r="29" spans="1:40" ht="17" x14ac:dyDescent="0.2">
      <c r="A29" s="1" t="s">
        <v>59</v>
      </c>
      <c r="B29" s="15">
        <v>5.46</v>
      </c>
      <c r="C29" s="40">
        <v>0.72795318826659805</v>
      </c>
      <c r="D29" s="32">
        <v>1.1604889720003499</v>
      </c>
      <c r="E29" s="40">
        <v>1.0458988562048701</v>
      </c>
      <c r="F29" s="40">
        <v>-0.326014865445789</v>
      </c>
      <c r="G29" s="32">
        <v>1.0355699600683901</v>
      </c>
      <c r="H29" s="25">
        <v>146781.662371882</v>
      </c>
      <c r="I29" s="36">
        <v>289625.31603758002</v>
      </c>
      <c r="J29" s="36">
        <v>58203.293715007101</v>
      </c>
      <c r="K29" s="36">
        <v>52791.871272299497</v>
      </c>
      <c r="L29" s="36">
        <v>154722.566489308</v>
      </c>
      <c r="M29" s="36">
        <v>148793.16119412699</v>
      </c>
      <c r="N29" s="37">
        <v>587206.441237855</v>
      </c>
      <c r="O29" s="36">
        <v>424751.03072696598</v>
      </c>
      <c r="P29" s="36">
        <v>3054884.1466616099</v>
      </c>
      <c r="Q29" s="36">
        <v>712111.96244633396</v>
      </c>
      <c r="R29" s="36">
        <v>1243840.60933608</v>
      </c>
      <c r="S29" s="36">
        <v>1415133.3855034399</v>
      </c>
      <c r="T29" s="36">
        <v>1156985.6032171601</v>
      </c>
      <c r="U29" s="36">
        <v>3626462.7765301298</v>
      </c>
      <c r="V29" s="25">
        <v>292529.33243942203</v>
      </c>
      <c r="W29" s="36">
        <v>2765665.9732670202</v>
      </c>
      <c r="X29" s="36">
        <v>656112.47619941004</v>
      </c>
      <c r="Y29" s="36">
        <v>1191515.9776479499</v>
      </c>
      <c r="Z29" s="36">
        <v>1262737.30069623</v>
      </c>
      <c r="AA29" s="36">
        <v>1019724.82178477</v>
      </c>
      <c r="AB29" s="37">
        <v>3041684.5054171798</v>
      </c>
      <c r="AC29" s="32">
        <v>0.24944485385245699</v>
      </c>
      <c r="AD29" s="32">
        <v>-2.0730435844440498</v>
      </c>
      <c r="AE29" s="32">
        <v>-1.1410191920571799</v>
      </c>
      <c r="AF29" s="32">
        <v>676.10153701367506</v>
      </c>
      <c r="AG29">
        <v>465.14515988370499</v>
      </c>
      <c r="AH29" s="32">
        <v>0.29863410153867298</v>
      </c>
      <c r="AI29" s="33">
        <v>1.4133162184935499</v>
      </c>
      <c r="AN29" s="32"/>
    </row>
    <row r="30" spans="1:40" ht="17" x14ac:dyDescent="0.2">
      <c r="A30" s="1" t="s">
        <v>60</v>
      </c>
      <c r="B30" s="15">
        <v>6.02</v>
      </c>
      <c r="C30" s="40">
        <v>0.45100163255244402</v>
      </c>
      <c r="D30" s="32">
        <v>1.1664316060724</v>
      </c>
      <c r="E30" s="40">
        <v>1.0504413544683999</v>
      </c>
      <c r="F30" s="40">
        <v>-2.6663043474939498E-2</v>
      </c>
      <c r="G30" s="32">
        <v>-0.58312484553176702</v>
      </c>
      <c r="H30" s="25">
        <v>87578.549110521606</v>
      </c>
      <c r="I30" s="36">
        <v>306025.20318823901</v>
      </c>
      <c r="J30" s="36">
        <v>51197.084300673399</v>
      </c>
      <c r="K30" s="36">
        <v>50955.1479516154</v>
      </c>
      <c r="L30" s="36">
        <v>148857.76872247201</v>
      </c>
      <c r="M30" s="36">
        <v>112866.71318166199</v>
      </c>
      <c r="N30" s="37">
        <v>568644.27426795696</v>
      </c>
      <c r="O30" s="36">
        <v>437299.552234506</v>
      </c>
      <c r="P30" s="36">
        <v>3094566.85172321</v>
      </c>
      <c r="Q30" s="36">
        <v>719250.51688081305</v>
      </c>
      <c r="R30" s="36">
        <v>1262732.3676763701</v>
      </c>
      <c r="S30" s="36">
        <v>1445087.8190949799</v>
      </c>
      <c r="T30" s="36">
        <v>1175078.6585033501</v>
      </c>
      <c r="U30" s="36">
        <v>3655350.6636473699</v>
      </c>
      <c r="V30" s="25">
        <v>364018.71906992601</v>
      </c>
      <c r="W30" s="36">
        <v>2795093.9410770498</v>
      </c>
      <c r="X30" s="36">
        <v>667387.09866622905</v>
      </c>
      <c r="Y30" s="36">
        <v>1211431.6843990099</v>
      </c>
      <c r="Z30" s="36">
        <v>1295648.8711591</v>
      </c>
      <c r="AA30" s="36">
        <v>1062722.00761976</v>
      </c>
      <c r="AB30" s="37">
        <v>3079407.12965194</v>
      </c>
      <c r="AC30" s="32">
        <v>0.136941537014974</v>
      </c>
      <c r="AD30" s="32">
        <v>-0.40329524223199997</v>
      </c>
      <c r="AE30" s="32">
        <v>-0.149734207016198</v>
      </c>
      <c r="AF30" s="32">
        <v>655.85987157241402</v>
      </c>
      <c r="AG30">
        <v>507.62282743709801</v>
      </c>
      <c r="AH30" s="32">
        <v>-4.3426721050920003</v>
      </c>
      <c r="AI30" s="33">
        <v>0.63716009766753401</v>
      </c>
      <c r="AN30" s="32"/>
    </row>
    <row r="31" spans="1:40" ht="17" x14ac:dyDescent="0.2">
      <c r="A31" s="1" t="s">
        <v>61</v>
      </c>
      <c r="B31" s="15">
        <v>6.07</v>
      </c>
      <c r="C31" s="40">
        <v>0.29123744046823002</v>
      </c>
      <c r="D31" s="32">
        <v>1.1702159025116099</v>
      </c>
      <c r="E31" s="40">
        <v>1.0525127687853899</v>
      </c>
      <c r="F31" s="40">
        <v>0.58132834414886403</v>
      </c>
      <c r="G31" s="32">
        <v>0.461343763088714</v>
      </c>
      <c r="H31" s="25">
        <v>17698.416939564901</v>
      </c>
      <c r="I31" s="36">
        <v>282945.670133212</v>
      </c>
      <c r="J31" s="36">
        <v>60659.640671490197</v>
      </c>
      <c r="K31" s="36">
        <v>48248.419957343503</v>
      </c>
      <c r="L31" s="36">
        <v>152126.33116130499</v>
      </c>
      <c r="M31" s="36">
        <v>129714.174513367</v>
      </c>
      <c r="N31" s="37">
        <v>567777.22391011403</v>
      </c>
      <c r="O31" s="36">
        <v>435799.78831298999</v>
      </c>
      <c r="P31" s="36">
        <v>3095057.7942413902</v>
      </c>
      <c r="Q31" s="36">
        <v>715210.71254673204</v>
      </c>
      <c r="R31" s="36">
        <v>1283149.51174735</v>
      </c>
      <c r="S31" s="36">
        <v>1468277.77980864</v>
      </c>
      <c r="T31" s="36">
        <v>1185870.0067922</v>
      </c>
      <c r="U31" s="36">
        <v>3697712.67188258</v>
      </c>
      <c r="V31" s="25">
        <v>428455.501434737</v>
      </c>
      <c r="W31" s="36">
        <v>2818352.40958062</v>
      </c>
      <c r="X31" s="36">
        <v>662008.23216812604</v>
      </c>
      <c r="Y31" s="36">
        <v>1234189.2356726199</v>
      </c>
      <c r="Z31" s="36">
        <v>1307983.7622923299</v>
      </c>
      <c r="AA31" s="36">
        <v>1021898.08634423</v>
      </c>
      <c r="AB31" s="37">
        <v>3135897.10911394</v>
      </c>
      <c r="AC31" s="32">
        <v>0.48521028712776698</v>
      </c>
      <c r="AD31" s="32">
        <v>-0.14306500859138699</v>
      </c>
      <c r="AE31" s="32">
        <v>3.10280080616654</v>
      </c>
      <c r="AF31" s="32">
        <v>689.09534220264095</v>
      </c>
      <c r="AG31">
        <v>477.17972741202101</v>
      </c>
      <c r="AH31" s="32">
        <v>1.50364429305943</v>
      </c>
      <c r="AI31" s="33">
        <v>0.58876357378014998</v>
      </c>
      <c r="AN31" s="32"/>
    </row>
    <row r="32" spans="1:40" ht="17" x14ac:dyDescent="0.2">
      <c r="A32" s="1" t="s">
        <v>62</v>
      </c>
      <c r="B32" s="15">
        <v>6.19</v>
      </c>
      <c r="C32" s="40">
        <v>0.41154476399581902</v>
      </c>
      <c r="D32" s="32">
        <v>1.1759468252679599</v>
      </c>
      <c r="E32" s="40">
        <v>1.0517023778084</v>
      </c>
      <c r="F32" s="40">
        <v>-0.63621326984309301</v>
      </c>
      <c r="G32" s="32">
        <v>2.96552860145382</v>
      </c>
      <c r="H32" s="25">
        <v>24200.533091308698</v>
      </c>
      <c r="I32" s="36">
        <v>288011.98023555998</v>
      </c>
      <c r="J32" s="36">
        <v>53378.209300866998</v>
      </c>
      <c r="K32" s="36">
        <v>51174.444562552999</v>
      </c>
      <c r="L32" s="36">
        <v>176126.61515014499</v>
      </c>
      <c r="M32" s="36">
        <v>143387.33969094601</v>
      </c>
      <c r="N32" s="37">
        <v>576352.29941377905</v>
      </c>
      <c r="O32" s="36">
        <v>446055.06026233698</v>
      </c>
      <c r="P32" s="36">
        <v>3093879.6339450302</v>
      </c>
      <c r="Q32" s="36">
        <v>722891.318388841</v>
      </c>
      <c r="R32" s="36">
        <v>1299303.9733475901</v>
      </c>
      <c r="S32" s="36">
        <v>1487150.08846003</v>
      </c>
      <c r="T32" s="36">
        <v>1187337.17083978</v>
      </c>
      <c r="U32" s="36">
        <v>3737019.8986463202</v>
      </c>
      <c r="V32" s="25">
        <v>409066.607450179</v>
      </c>
      <c r="W32" s="36">
        <v>2801699.1041846699</v>
      </c>
      <c r="X32" s="36">
        <v>675734.26033699804</v>
      </c>
      <c r="Y32" s="36">
        <v>1248531.3228861799</v>
      </c>
      <c r="Z32" s="36">
        <v>1326394.11846353</v>
      </c>
      <c r="AA32" s="36">
        <v>1038836.8925522</v>
      </c>
      <c r="AB32" s="37">
        <v>3164369.4869937398</v>
      </c>
      <c r="AC32" s="32">
        <v>-0.374475368418279</v>
      </c>
      <c r="AD32" s="32">
        <v>-3.6936119320447101</v>
      </c>
      <c r="AE32" s="32">
        <v>2.9666369421588699</v>
      </c>
      <c r="AF32" s="32">
        <v>757.56069234017502</v>
      </c>
      <c r="AG32">
        <v>493.22150526110102</v>
      </c>
      <c r="AH32" s="32">
        <v>0.31903351503662097</v>
      </c>
      <c r="AI32" s="33">
        <v>1.7506804509698499</v>
      </c>
      <c r="AN32" s="32"/>
    </row>
    <row r="33" spans="1:40" ht="17" x14ac:dyDescent="0.2">
      <c r="A33" s="1" t="s">
        <v>63</v>
      </c>
      <c r="B33" s="15">
        <v>5.37</v>
      </c>
      <c r="C33" s="40">
        <v>0.78191905490923996</v>
      </c>
      <c r="D33" s="32">
        <v>1.18404305590317</v>
      </c>
      <c r="E33" s="40">
        <v>1.0524713090656701</v>
      </c>
      <c r="F33" s="40">
        <v>2.24526714448898</v>
      </c>
      <c r="G33" s="32">
        <v>5.1095527886061998</v>
      </c>
      <c r="H33" s="25">
        <v>58733.640669096298</v>
      </c>
      <c r="I33" s="36">
        <v>290564.25251073297</v>
      </c>
      <c r="J33" s="36">
        <v>66933.853220844801</v>
      </c>
      <c r="K33" s="36">
        <v>50680.751633376603</v>
      </c>
      <c r="L33" s="36">
        <v>174710.93140836101</v>
      </c>
      <c r="M33" s="36">
        <v>134715.827491056</v>
      </c>
      <c r="N33" s="37">
        <v>606486.52996790595</v>
      </c>
      <c r="O33" s="36">
        <v>470191.70747363003</v>
      </c>
      <c r="P33" s="36">
        <v>3142065.13431148</v>
      </c>
      <c r="Q33" s="36">
        <v>728461.19771870796</v>
      </c>
      <c r="R33" s="36">
        <v>1322235.87018291</v>
      </c>
      <c r="S33" s="36">
        <v>1500292.5269215901</v>
      </c>
      <c r="T33" s="36">
        <v>1216382.6963389299</v>
      </c>
      <c r="U33" s="36">
        <v>3804525.71937805</v>
      </c>
      <c r="V33" s="25">
        <v>412956.67334326799</v>
      </c>
      <c r="W33" s="36">
        <v>2866939.8307149</v>
      </c>
      <c r="X33" s="36">
        <v>658055.64470416703</v>
      </c>
      <c r="Y33" s="36">
        <v>1266901.36790802</v>
      </c>
      <c r="Z33" s="36">
        <v>1327630.0597938399</v>
      </c>
      <c r="AA33" s="36">
        <v>1053842.3966645401</v>
      </c>
      <c r="AB33" s="37">
        <v>3226832.86460539</v>
      </c>
      <c r="AC33" s="32">
        <v>-3.6304370156443201E-2</v>
      </c>
      <c r="AD33" s="32">
        <v>9.4174704835774303</v>
      </c>
      <c r="AE33" s="32">
        <v>-0.104662910161351</v>
      </c>
      <c r="AF33" s="32">
        <v>755.14642625909505</v>
      </c>
      <c r="AG33">
        <v>502.78998703815301</v>
      </c>
      <c r="AH33" s="32">
        <v>-0.85394819471687999</v>
      </c>
      <c r="AI33" s="33">
        <v>0.80819557750930904</v>
      </c>
      <c r="AN33" s="32"/>
    </row>
    <row r="34" spans="1:40" ht="17" x14ac:dyDescent="0.2">
      <c r="A34" s="1" t="s">
        <v>64</v>
      </c>
      <c r="B34" s="15">
        <v>5.61</v>
      </c>
      <c r="C34" s="40">
        <v>0.48876503879794703</v>
      </c>
      <c r="D34" s="32">
        <v>1.1900659888073799</v>
      </c>
      <c r="E34" s="40">
        <v>1.0531564667790601</v>
      </c>
      <c r="F34" s="40">
        <v>-0.97107282582629395</v>
      </c>
      <c r="G34" s="32">
        <v>-10.7701389948904</v>
      </c>
      <c r="H34" s="25">
        <v>19823.736269679001</v>
      </c>
      <c r="I34" s="36">
        <v>304211.64354234299</v>
      </c>
      <c r="J34" s="36">
        <v>94591.186331302903</v>
      </c>
      <c r="K34" s="36">
        <v>52026.391410524302</v>
      </c>
      <c r="L34" s="36">
        <v>196754.71591575499</v>
      </c>
      <c r="M34" s="36">
        <v>145329.00546965501</v>
      </c>
      <c r="N34" s="37">
        <v>670591.94710223097</v>
      </c>
      <c r="O34" s="36">
        <v>463230.74459248799</v>
      </c>
      <c r="P34" s="36">
        <v>3128148.9886718001</v>
      </c>
      <c r="Q34" s="36">
        <v>713953.26811842003</v>
      </c>
      <c r="R34" s="36">
        <v>1342222.4408726301</v>
      </c>
      <c r="S34" s="36">
        <v>1480664.4832826599</v>
      </c>
      <c r="T34" s="36">
        <v>1224565.5009242899</v>
      </c>
      <c r="U34" s="36">
        <v>3892360.1654183301</v>
      </c>
      <c r="V34" s="25">
        <v>436412.06537172297</v>
      </c>
      <c r="W34" s="36">
        <v>2807851.2235391098</v>
      </c>
      <c r="X34" s="36">
        <v>628904.47053150402</v>
      </c>
      <c r="Y34" s="36">
        <v>1290915.7965557999</v>
      </c>
      <c r="Z34" s="36">
        <v>1301093.7860880201</v>
      </c>
      <c r="AA34" s="36">
        <v>1086194.1999717499</v>
      </c>
      <c r="AB34" s="37">
        <v>3206619.8304678202</v>
      </c>
      <c r="AC34" s="32">
        <v>0.91879468811819498</v>
      </c>
      <c r="AD34" s="32">
        <v>-0.38748860012589398</v>
      </c>
      <c r="AE34" s="32">
        <v>1.71927853031556</v>
      </c>
      <c r="AF34" s="32">
        <v>754.54449711770906</v>
      </c>
      <c r="AG34">
        <v>492.244229533669</v>
      </c>
      <c r="AH34" s="32">
        <v>0.43644347590059601</v>
      </c>
      <c r="AI34" s="33">
        <v>0.31282433264790799</v>
      </c>
      <c r="AN34" s="32"/>
    </row>
    <row r="35" spans="1:40" ht="17" x14ac:dyDescent="0.2">
      <c r="A35" s="1" t="s">
        <v>65</v>
      </c>
      <c r="B35" s="15">
        <v>5.96</v>
      </c>
      <c r="C35" s="40">
        <v>0.29226469503017399</v>
      </c>
      <c r="D35" s="32">
        <v>1.19268409924287</v>
      </c>
      <c r="E35" s="40">
        <v>1.06005227192369</v>
      </c>
      <c r="F35" s="40">
        <v>3.1810968257999499</v>
      </c>
      <c r="G35" s="32">
        <v>-4.8478096387986898E-2</v>
      </c>
      <c r="H35" s="25">
        <v>49715.580722674596</v>
      </c>
      <c r="I35" s="36">
        <v>408198.39602280199</v>
      </c>
      <c r="J35" s="36">
        <v>68083.876927046396</v>
      </c>
      <c r="K35" s="36">
        <v>56027.793625045</v>
      </c>
      <c r="L35" s="36">
        <v>182832.84874272099</v>
      </c>
      <c r="M35" s="36">
        <v>83933.620056430693</v>
      </c>
      <c r="N35" s="37">
        <v>715234.47789821005</v>
      </c>
      <c r="O35" s="36">
        <v>480228.29591039399</v>
      </c>
      <c r="P35" s="36">
        <v>3149045.8673517201</v>
      </c>
      <c r="Q35" s="36">
        <v>737715.03689792403</v>
      </c>
      <c r="R35" s="36">
        <v>1355519.4874807301</v>
      </c>
      <c r="S35" s="36">
        <v>1489662.0266412799</v>
      </c>
      <c r="T35" s="36">
        <v>1223646.3094059201</v>
      </c>
      <c r="U35" s="36">
        <v>3962088.7405521101</v>
      </c>
      <c r="V35" s="25">
        <v>435901.56549077801</v>
      </c>
      <c r="W35" s="36">
        <v>2744640.8618874</v>
      </c>
      <c r="X35" s="36">
        <v>663894.57768403401</v>
      </c>
      <c r="Y35" s="36">
        <v>1300449.05016869</v>
      </c>
      <c r="Z35" s="36">
        <v>1317295.05510056</v>
      </c>
      <c r="AA35" s="36">
        <v>1135526.35876402</v>
      </c>
      <c r="AB35" s="37">
        <v>3237821.56081106</v>
      </c>
      <c r="AC35" s="32">
        <v>0.90596508013091703</v>
      </c>
      <c r="AD35" s="32">
        <v>1.13110689596465</v>
      </c>
      <c r="AE35" s="32">
        <v>2.8297904466758399</v>
      </c>
      <c r="AF35" s="32">
        <v>753.29775688485097</v>
      </c>
      <c r="AG35">
        <v>499.29427918716402</v>
      </c>
      <c r="AH35" s="32">
        <v>1.0813123321106399</v>
      </c>
      <c r="AI35" s="33">
        <v>1.4330230524901799</v>
      </c>
      <c r="AN35" s="32"/>
    </row>
    <row r="36" spans="1:40" ht="17" x14ac:dyDescent="0.2">
      <c r="A36" s="1" t="s">
        <v>66</v>
      </c>
      <c r="B36" s="15">
        <v>6.11</v>
      </c>
      <c r="C36" s="40">
        <v>0.54514826400852801</v>
      </c>
      <c r="D36" s="32">
        <v>1.19874918543701</v>
      </c>
      <c r="E36" s="40">
        <v>1.0566243278273499</v>
      </c>
      <c r="F36" s="40">
        <v>9.4234227456800296E-2</v>
      </c>
      <c r="G36" s="32">
        <v>-9.0246655986986806</v>
      </c>
      <c r="H36" s="25">
        <v>48582.793635212598</v>
      </c>
      <c r="I36" s="36">
        <v>331976.98461990099</v>
      </c>
      <c r="J36" s="36">
        <v>61612.700982839298</v>
      </c>
      <c r="K36" s="36">
        <v>52588.781265263802</v>
      </c>
      <c r="L36" s="36">
        <v>183458.79066129401</v>
      </c>
      <c r="M36" s="36">
        <v>90545.766990851305</v>
      </c>
      <c r="N36" s="37">
        <v>712464.19488789001</v>
      </c>
      <c r="O36" s="36">
        <v>488281.38846305601</v>
      </c>
      <c r="P36" s="36">
        <v>3160609.1993417498</v>
      </c>
      <c r="Q36" s="36">
        <v>740475.96616242896</v>
      </c>
      <c r="R36" s="36">
        <v>1371158.88544428</v>
      </c>
      <c r="S36" s="36">
        <v>1497251.6738736101</v>
      </c>
      <c r="T36" s="36">
        <v>1118959.0911401799</v>
      </c>
      <c r="U36" s="36">
        <v>4000252.12031883</v>
      </c>
      <c r="V36" s="25">
        <v>442962.82687904598</v>
      </c>
      <c r="W36" s="36">
        <v>2830627.5799944098</v>
      </c>
      <c r="X36" s="36">
        <v>677602.90239995602</v>
      </c>
      <c r="Y36" s="36">
        <v>1314566.2446964099</v>
      </c>
      <c r="Z36" s="36">
        <v>1314498.16803749</v>
      </c>
      <c r="AA36" s="36">
        <v>1056533.65929447</v>
      </c>
      <c r="AB36" s="37">
        <v>3268221.51583505</v>
      </c>
      <c r="AC36" s="32">
        <v>1.0462263746778599</v>
      </c>
      <c r="AD36" s="32">
        <v>-1.21165030937552</v>
      </c>
      <c r="AE36" s="32">
        <v>-1.2477677077497999</v>
      </c>
      <c r="AF36" s="32">
        <v>751.08979032497302</v>
      </c>
      <c r="AG36">
        <v>493.968379563783</v>
      </c>
      <c r="AH36" s="32">
        <v>1.5012808112576099</v>
      </c>
      <c r="AI36" s="33">
        <v>1.0966164439516299</v>
      </c>
      <c r="AN36" s="32"/>
    </row>
    <row r="37" spans="1:40" ht="17" x14ac:dyDescent="0.2">
      <c r="A37" s="1" t="s">
        <v>67</v>
      </c>
      <c r="B37" s="15">
        <v>6.3</v>
      </c>
      <c r="C37" s="40">
        <v>0.61254580999544195</v>
      </c>
      <c r="D37" s="32">
        <v>1.2049367991820801</v>
      </c>
      <c r="E37" s="40">
        <v>1.05269727419417</v>
      </c>
      <c r="F37" s="40">
        <v>-0.62903020874010396</v>
      </c>
      <c r="G37" s="32">
        <v>2.1725267517874101</v>
      </c>
      <c r="H37" s="25">
        <v>30801.2886297927</v>
      </c>
      <c r="I37" s="36">
        <v>372170.04601815698</v>
      </c>
      <c r="J37" s="36">
        <v>65692.784659740995</v>
      </c>
      <c r="K37" s="36">
        <v>58265.146270820303</v>
      </c>
      <c r="L37" s="36">
        <v>205538.101072402</v>
      </c>
      <c r="M37" s="36">
        <v>78558.236122270901</v>
      </c>
      <c r="N37" s="37">
        <v>785117.24861540704</v>
      </c>
      <c r="O37" s="36">
        <v>485729.695457333</v>
      </c>
      <c r="P37" s="36">
        <v>3160789.84477191</v>
      </c>
      <c r="Q37" s="36">
        <v>732260.85356377298</v>
      </c>
      <c r="R37" s="36">
        <v>1381346.9481996701</v>
      </c>
      <c r="S37" s="36">
        <v>1534053.1963557401</v>
      </c>
      <c r="T37" s="36">
        <v>1117086.0904556999</v>
      </c>
      <c r="U37" s="36">
        <v>4029605.7692817901</v>
      </c>
      <c r="V37" s="25">
        <v>445624.77952350001</v>
      </c>
      <c r="W37" s="36">
        <v>2787375.7257431</v>
      </c>
      <c r="X37" s="36">
        <v>661993.43691820197</v>
      </c>
      <c r="Y37" s="36">
        <v>1322565.1274584599</v>
      </c>
      <c r="Z37" s="36">
        <v>1326272.4061507001</v>
      </c>
      <c r="AA37" s="36">
        <v>1045764.55584475</v>
      </c>
      <c r="AB37" s="37">
        <v>3234480.6912262398</v>
      </c>
      <c r="AC37" s="32">
        <v>0.314118695120852</v>
      </c>
      <c r="AD37" s="32">
        <v>-0.60197952907317798</v>
      </c>
      <c r="AE37" s="32">
        <v>0.72238459050204895</v>
      </c>
      <c r="AF37" s="32">
        <v>749.87136454522897</v>
      </c>
      <c r="AG37">
        <v>522.33533876935405</v>
      </c>
      <c r="AH37" s="32">
        <v>-0.153085125042277</v>
      </c>
      <c r="AI37" s="33">
        <v>0.74686492332888899</v>
      </c>
      <c r="AN37" s="32"/>
    </row>
    <row r="38" spans="1:40" ht="17" x14ac:dyDescent="0.2">
      <c r="A38" s="1" t="s">
        <v>68</v>
      </c>
      <c r="B38" s="15">
        <v>6.24</v>
      </c>
      <c r="C38" s="40">
        <v>0.45517110206066602</v>
      </c>
      <c r="D38" s="32">
        <v>1.2111289520803199</v>
      </c>
      <c r="E38" s="40">
        <v>1.0540127430933599</v>
      </c>
      <c r="F38" s="40">
        <v>-1.19900001195481E-2</v>
      </c>
      <c r="G38" s="32">
        <v>3.08670261576684</v>
      </c>
      <c r="H38" s="25">
        <v>51393.813818265502</v>
      </c>
      <c r="I38" s="36">
        <v>351363.62758071598</v>
      </c>
      <c r="J38" s="36">
        <v>80958.022157735701</v>
      </c>
      <c r="K38" s="36">
        <v>52536.515337796103</v>
      </c>
      <c r="L38" s="36">
        <v>171819.93642779801</v>
      </c>
      <c r="M38" s="36">
        <v>87818.152992361705</v>
      </c>
      <c r="N38" s="37">
        <v>727337.23104087706</v>
      </c>
      <c r="O38" s="36">
        <v>498997.760752364</v>
      </c>
      <c r="P38" s="36">
        <v>3185753.5765633499</v>
      </c>
      <c r="Q38" s="36">
        <v>744223.88040863595</v>
      </c>
      <c r="R38" s="36">
        <v>1386977.83963554</v>
      </c>
      <c r="S38" s="36">
        <v>1547027.75053687</v>
      </c>
      <c r="T38" s="36">
        <v>1126705.90449392</v>
      </c>
      <c r="U38" s="36">
        <v>4073644.8309575501</v>
      </c>
      <c r="V38" s="25">
        <v>451329.135410599</v>
      </c>
      <c r="W38" s="36">
        <v>2831711.5566989598</v>
      </c>
      <c r="X38" s="36">
        <v>667462.29590510996</v>
      </c>
      <c r="Y38" s="36">
        <v>1334570.2424256201</v>
      </c>
      <c r="Z38" s="36">
        <v>1371144.8367151199</v>
      </c>
      <c r="AA38" s="36">
        <v>1038864.60271559</v>
      </c>
      <c r="AB38" s="37">
        <v>3350200.7821309902</v>
      </c>
      <c r="AC38" s="32">
        <v>0.22296343175814201</v>
      </c>
      <c r="AD38" s="32">
        <v>1.1382234491817</v>
      </c>
      <c r="AE38" s="32">
        <v>0.46757845718199498</v>
      </c>
      <c r="AF38" s="32">
        <v>754.88243965254901</v>
      </c>
      <c r="AG38">
        <v>492.650375190825</v>
      </c>
      <c r="AH38" s="32">
        <v>-0.780520598861695</v>
      </c>
      <c r="AI38" s="33">
        <v>1.59671985008742</v>
      </c>
      <c r="AN38" s="32"/>
    </row>
    <row r="39" spans="1:40" ht="17" x14ac:dyDescent="0.2">
      <c r="A39" s="1" t="s">
        <v>69</v>
      </c>
      <c r="B39" s="15">
        <v>6</v>
      </c>
      <c r="C39" s="40">
        <v>0.69047465458574797</v>
      </c>
      <c r="D39" s="32">
        <v>1.2210733850453701</v>
      </c>
      <c r="E39" s="40">
        <v>1.0577010415636801</v>
      </c>
      <c r="F39" s="40">
        <v>1.18424898855151</v>
      </c>
      <c r="G39" s="32">
        <v>3.9227685533973902</v>
      </c>
      <c r="H39" s="25">
        <v>23158.571168196599</v>
      </c>
      <c r="I39" s="36">
        <v>354487.98323238501</v>
      </c>
      <c r="J39" s="36">
        <v>79537.856752699401</v>
      </c>
      <c r="K39" s="36">
        <v>55279.383641298104</v>
      </c>
      <c r="L39" s="36">
        <v>192976.86042230399</v>
      </c>
      <c r="M39" s="36">
        <v>68518.737614446698</v>
      </c>
      <c r="N39" s="37">
        <v>732024.34135739296</v>
      </c>
      <c r="O39" s="36">
        <v>503936.846606882</v>
      </c>
      <c r="P39" s="36">
        <v>3197394.783516</v>
      </c>
      <c r="Q39" s="36">
        <v>755487.38674569898</v>
      </c>
      <c r="R39" s="36">
        <v>1386190.69022083</v>
      </c>
      <c r="S39" s="36">
        <v>1561152.11208686</v>
      </c>
      <c r="T39" s="36">
        <v>1118109.31181007</v>
      </c>
      <c r="U39" s="36">
        <v>4121886.8354413202</v>
      </c>
      <c r="V39" s="25">
        <v>478191.87522234698</v>
      </c>
      <c r="W39" s="36">
        <v>2846021.3584827101</v>
      </c>
      <c r="X39" s="36">
        <v>669700.69984770403</v>
      </c>
      <c r="Y39" s="36">
        <v>1332422.27904284</v>
      </c>
      <c r="Z39" s="36">
        <v>1358601.8398406701</v>
      </c>
      <c r="AA39" s="36">
        <v>1043481.74029191</v>
      </c>
      <c r="AB39" s="37">
        <v>3385385.5741302799</v>
      </c>
      <c r="AC39" s="32">
        <v>-0.40922150052019501</v>
      </c>
      <c r="AD39" s="32">
        <v>-0.10427290295125199</v>
      </c>
      <c r="AE39" s="32">
        <v>-0.93502088685542895</v>
      </c>
      <c r="AF39" s="32">
        <v>763.24958822319502</v>
      </c>
      <c r="AG39">
        <v>524.15412284595698</v>
      </c>
      <c r="AH39" s="32">
        <v>0.734668375974318</v>
      </c>
      <c r="AI39" s="33">
        <v>0.76885750490684801</v>
      </c>
      <c r="AN39" s="32"/>
    </row>
    <row r="40" spans="1:40" ht="17" x14ac:dyDescent="0.2">
      <c r="A40" s="1" t="s">
        <v>70</v>
      </c>
      <c r="B40" s="15">
        <v>6.01</v>
      </c>
      <c r="C40" s="40">
        <v>0.57403210290266304</v>
      </c>
      <c r="D40" s="32">
        <v>1.22785413581375</v>
      </c>
      <c r="E40" s="40">
        <v>1.05949004561976</v>
      </c>
      <c r="F40" s="40">
        <v>0.50684249248707602</v>
      </c>
      <c r="G40" s="32">
        <v>3.6680635116964</v>
      </c>
      <c r="H40" s="25">
        <v>29907.189384993701</v>
      </c>
      <c r="I40" s="36">
        <v>443818.671200588</v>
      </c>
      <c r="J40" s="36">
        <v>100399.803756668</v>
      </c>
      <c r="K40" s="36">
        <v>51257.460160703202</v>
      </c>
      <c r="L40" s="36">
        <v>200447.308154067</v>
      </c>
      <c r="M40" s="36">
        <v>98361.596651882894</v>
      </c>
      <c r="N40" s="37">
        <v>780376.54328519094</v>
      </c>
      <c r="O40" s="36">
        <v>513738.64573355898</v>
      </c>
      <c r="P40" s="36">
        <v>3294145.7673488101</v>
      </c>
      <c r="Q40" s="36">
        <v>770252.417431643</v>
      </c>
      <c r="R40" s="36">
        <v>1396880.5769348301</v>
      </c>
      <c r="S40" s="36">
        <v>1600577.37582222</v>
      </c>
      <c r="T40" s="36">
        <v>1116458.4401764499</v>
      </c>
      <c r="U40" s="36">
        <v>4176140.5745229898</v>
      </c>
      <c r="V40" s="25">
        <v>485203.610387225</v>
      </c>
      <c r="W40" s="36">
        <v>2849496.0702895001</v>
      </c>
      <c r="X40" s="36">
        <v>675740.45755619498</v>
      </c>
      <c r="Y40" s="36">
        <v>1344919.7089082201</v>
      </c>
      <c r="Z40" s="36">
        <v>1382317.43219473</v>
      </c>
      <c r="AA40" s="36">
        <v>1015933.5358834499</v>
      </c>
      <c r="AB40" s="37">
        <v>3401895.8010459901</v>
      </c>
      <c r="AC40" s="32">
        <v>0.49426350209923597</v>
      </c>
      <c r="AD40" s="32">
        <v>0.12801157441253699</v>
      </c>
      <c r="AE40" s="32">
        <v>0.18033957266093401</v>
      </c>
      <c r="AF40" s="32">
        <v>757.51229989148396</v>
      </c>
      <c r="AG40">
        <v>502.13118049385901</v>
      </c>
      <c r="AH40" s="32">
        <v>1.7174959417497899</v>
      </c>
      <c r="AI40" s="33">
        <v>0.26087894435533299</v>
      </c>
      <c r="AN40" s="32"/>
    </row>
    <row r="41" spans="1:40" ht="17" x14ac:dyDescent="0.2">
      <c r="A41" s="1" t="s">
        <v>71</v>
      </c>
      <c r="B41" s="15">
        <v>6.18</v>
      </c>
      <c r="C41" s="40">
        <v>0.39765152628710898</v>
      </c>
      <c r="D41" s="32">
        <v>1.232368052964</v>
      </c>
      <c r="E41" s="40">
        <v>1.0607066151095199</v>
      </c>
      <c r="F41" s="40">
        <v>-1.21371192997651</v>
      </c>
      <c r="G41" s="32">
        <v>-4.3394203871177099</v>
      </c>
      <c r="H41" s="25">
        <v>25008.2236355723</v>
      </c>
      <c r="I41" s="36">
        <v>380348.80072848802</v>
      </c>
      <c r="J41" s="36">
        <v>93002.555905668298</v>
      </c>
      <c r="K41" s="36">
        <v>57343.921824060999</v>
      </c>
      <c r="L41" s="36">
        <v>206315.20833577099</v>
      </c>
      <c r="M41" s="36">
        <v>150853.18599469701</v>
      </c>
      <c r="N41" s="37">
        <v>766200.51338063402</v>
      </c>
      <c r="O41" s="36">
        <v>503935.08566058002</v>
      </c>
      <c r="P41" s="36">
        <v>3283687.1181503101</v>
      </c>
      <c r="Q41" s="36">
        <v>778414.00255931204</v>
      </c>
      <c r="R41" s="36">
        <v>1407014.6798700599</v>
      </c>
      <c r="S41" s="36">
        <v>1621501.1942507101</v>
      </c>
      <c r="T41" s="36">
        <v>1145712.38543853</v>
      </c>
      <c r="U41" s="36">
        <v>4230920.2066793097</v>
      </c>
      <c r="V41" s="25">
        <v>485502.22692545998</v>
      </c>
      <c r="W41" s="36">
        <v>2903016.20726611</v>
      </c>
      <c r="X41" s="36">
        <v>688430.97538530198</v>
      </c>
      <c r="Y41" s="36">
        <v>1349376.46292804</v>
      </c>
      <c r="Z41" s="36">
        <v>1418434.5433672999</v>
      </c>
      <c r="AA41" s="36">
        <v>1012417.40194021</v>
      </c>
      <c r="AB41" s="37">
        <v>3469245.7712901002</v>
      </c>
      <c r="AC41" s="32">
        <v>-0.61475248962902096</v>
      </c>
      <c r="AD41" s="32">
        <v>-2.4588395999656401</v>
      </c>
      <c r="AE41" s="32">
        <v>3.3487710872832501</v>
      </c>
      <c r="AF41" s="32">
        <v>681.85292039606395</v>
      </c>
      <c r="AG41">
        <v>499.26710459048297</v>
      </c>
      <c r="AH41" s="32">
        <v>1.0468265598033399</v>
      </c>
      <c r="AI41" s="33">
        <v>0.46975156915323801</v>
      </c>
      <c r="AN41" s="32"/>
    </row>
    <row r="42" spans="1:40" ht="17" x14ac:dyDescent="0.2">
      <c r="A42" s="1" t="s">
        <v>72</v>
      </c>
      <c r="B42" s="15">
        <v>5.98</v>
      </c>
      <c r="C42" s="40">
        <v>0.55734960088413099</v>
      </c>
      <c r="D42" s="32">
        <v>1.2392559877029801</v>
      </c>
      <c r="E42" s="40">
        <v>1.0613404054042801</v>
      </c>
      <c r="F42" s="40">
        <v>1.80896540404727</v>
      </c>
      <c r="G42" s="32">
        <v>-0.38979621249160701</v>
      </c>
      <c r="H42" s="25">
        <v>35867.910025383702</v>
      </c>
      <c r="I42" s="36">
        <v>363119.73658762698</v>
      </c>
      <c r="J42" s="36">
        <v>119194.240324453</v>
      </c>
      <c r="K42" s="36">
        <v>51687.494913886701</v>
      </c>
      <c r="L42" s="36">
        <v>178746.93352462401</v>
      </c>
      <c r="M42" s="36">
        <v>142988.73821238099</v>
      </c>
      <c r="N42" s="37">
        <v>776525.86187925399</v>
      </c>
      <c r="O42" s="36">
        <v>508089.79271746601</v>
      </c>
      <c r="P42" s="36">
        <v>3307766.2102260799</v>
      </c>
      <c r="Q42" s="36">
        <v>820992.366045809</v>
      </c>
      <c r="R42" s="36">
        <v>1422615.86660547</v>
      </c>
      <c r="S42" s="36">
        <v>1651717.0139971699</v>
      </c>
      <c r="T42" s="36">
        <v>1136748.3536664699</v>
      </c>
      <c r="U42" s="36">
        <v>4274190.2864159998</v>
      </c>
      <c r="V42" s="25">
        <v>476675.84036082699</v>
      </c>
      <c r="W42" s="36">
        <v>2949405.5722789401</v>
      </c>
      <c r="X42" s="36">
        <v>692329.83002319199</v>
      </c>
      <c r="Y42" s="36">
        <v>1370917.8703440099</v>
      </c>
      <c r="Z42" s="36">
        <v>1465182.9684268101</v>
      </c>
      <c r="AA42" s="36">
        <v>987997.17736735102</v>
      </c>
      <c r="AB42" s="37">
        <v>3498320.3779843901</v>
      </c>
      <c r="AC42" s="32">
        <v>-4.0638397242132897E-2</v>
      </c>
      <c r="AD42" s="32">
        <v>-1.34223887797988</v>
      </c>
      <c r="AE42" s="32">
        <v>-1.3030814511042901</v>
      </c>
      <c r="AF42" s="32">
        <v>803.32315593477801</v>
      </c>
      <c r="AG42">
        <v>505.09477912998602</v>
      </c>
      <c r="AH42" s="32">
        <v>0.26330167836554902</v>
      </c>
      <c r="AI42" s="33">
        <v>1.06268910414634</v>
      </c>
      <c r="AN42" s="32"/>
    </row>
    <row r="43" spans="1:40" ht="17" x14ac:dyDescent="0.2">
      <c r="A43" s="1" t="s">
        <v>73</v>
      </c>
      <c r="B43" s="15">
        <v>6.11</v>
      </c>
      <c r="C43" s="40">
        <v>0.50216274524660098</v>
      </c>
      <c r="D43" s="32">
        <v>1.24554339115202</v>
      </c>
      <c r="E43" s="40">
        <v>1.0607876709959001</v>
      </c>
      <c r="F43" s="40">
        <v>0.451104126166752</v>
      </c>
      <c r="G43" s="32">
        <v>4.5612229167938496</v>
      </c>
      <c r="H43" s="25">
        <v>37115.965052972402</v>
      </c>
      <c r="I43" s="36">
        <v>417507.84659288399</v>
      </c>
      <c r="J43" s="36">
        <v>88027.275389114206</v>
      </c>
      <c r="K43" s="36">
        <v>52041.256308352204</v>
      </c>
      <c r="L43" s="36">
        <v>218492.74004532801</v>
      </c>
      <c r="M43" s="36">
        <v>111414.37264497401</v>
      </c>
      <c r="N43" s="37">
        <v>803340.88028747204</v>
      </c>
      <c r="O43" s="36">
        <v>518755.90090500598</v>
      </c>
      <c r="P43" s="36">
        <v>3346424.9235487799</v>
      </c>
      <c r="Q43" s="36">
        <v>809607.47380026802</v>
      </c>
      <c r="R43" s="36">
        <v>1441408.4016714599</v>
      </c>
      <c r="S43" s="36">
        <v>1700192.97523896</v>
      </c>
      <c r="T43" s="36">
        <v>1180828.9782753999</v>
      </c>
      <c r="U43" s="36">
        <v>4306923.4910864104</v>
      </c>
      <c r="V43" s="25">
        <v>484900.21061048598</v>
      </c>
      <c r="W43" s="36">
        <v>2930392.1718342402</v>
      </c>
      <c r="X43" s="36">
        <v>727545.65045670699</v>
      </c>
      <c r="Y43" s="36">
        <v>1390088.35332954</v>
      </c>
      <c r="Z43" s="36">
        <v>1466533.40278067</v>
      </c>
      <c r="AA43" s="36">
        <v>1039306.78640862</v>
      </c>
      <c r="AB43" s="37">
        <v>3507837.1461304701</v>
      </c>
      <c r="AC43" s="32">
        <v>-0.223700390189677</v>
      </c>
      <c r="AD43" s="32">
        <v>0.17322396623057201</v>
      </c>
      <c r="AE43" s="32">
        <v>-4.9197197892483802</v>
      </c>
      <c r="AF43" s="32">
        <v>766.17515483740499</v>
      </c>
      <c r="AG43">
        <v>503.87163601191901</v>
      </c>
      <c r="AH43" s="32">
        <v>-3.3719814598318298</v>
      </c>
      <c r="AI43" s="33">
        <v>1.2731983112666301</v>
      </c>
      <c r="AN43" s="32"/>
    </row>
    <row r="44" spans="1:40" ht="17" x14ac:dyDescent="0.2">
      <c r="A44" s="1" t="s">
        <v>74</v>
      </c>
      <c r="B44" s="15">
        <v>6.43</v>
      </c>
      <c r="C44" s="40">
        <v>0.36610244697857303</v>
      </c>
      <c r="D44" s="32">
        <v>1.2517543903046799</v>
      </c>
      <c r="E44" s="40">
        <v>1.0629364360598199</v>
      </c>
      <c r="F44" s="40">
        <v>-0.173334456069797</v>
      </c>
      <c r="G44" s="32">
        <v>3.20961213520689</v>
      </c>
      <c r="H44" s="25">
        <v>27450.988588768501</v>
      </c>
      <c r="I44" s="36">
        <v>397750.449264856</v>
      </c>
      <c r="J44" s="36">
        <v>108980.61450336401</v>
      </c>
      <c r="K44" s="36">
        <v>51087.4789110723</v>
      </c>
      <c r="L44" s="36">
        <v>188739.57272593101</v>
      </c>
      <c r="M44" s="36">
        <v>91968.402770384506</v>
      </c>
      <c r="N44" s="37">
        <v>838941.474888784</v>
      </c>
      <c r="O44" s="36">
        <v>518054.58302977699</v>
      </c>
      <c r="P44" s="36">
        <v>3384991.1254855799</v>
      </c>
      <c r="Q44" s="36">
        <v>805754.02675687498</v>
      </c>
      <c r="R44" s="36">
        <v>1437083.5143323101</v>
      </c>
      <c r="S44" s="36">
        <v>1711619.5580416401</v>
      </c>
      <c r="T44" s="36">
        <v>1145174.72591353</v>
      </c>
      <c r="U44" s="36">
        <v>4333174.9346941402</v>
      </c>
      <c r="V44" s="25">
        <v>479157.52318472503</v>
      </c>
      <c r="W44" s="36">
        <v>2988241.8931206502</v>
      </c>
      <c r="X44" s="36">
        <v>703166.57431504596</v>
      </c>
      <c r="Y44" s="36">
        <v>1385627.0540509601</v>
      </c>
      <c r="Z44" s="36">
        <v>1542272.23079939</v>
      </c>
      <c r="AA44" s="36">
        <v>1048885.5631311601</v>
      </c>
      <c r="AB44" s="37">
        <v>3508348.7408213699</v>
      </c>
      <c r="AC44" s="32">
        <v>-0.29925458379818198</v>
      </c>
      <c r="AD44" s="32">
        <v>-1.6503318271582299</v>
      </c>
      <c r="AE44" s="32">
        <v>1.57782178119496</v>
      </c>
      <c r="AF44" s="32">
        <v>763.04713867780299</v>
      </c>
      <c r="AG44">
        <v>488.51151821843803</v>
      </c>
      <c r="AH44" s="32">
        <v>2.0534921223244602</v>
      </c>
      <c r="AI44" s="33">
        <v>0.42167799061863998</v>
      </c>
      <c r="AN44" s="32"/>
    </row>
    <row r="45" spans="1:40" ht="17" x14ac:dyDescent="0.2">
      <c r="A45" s="1" t="s">
        <v>75</v>
      </c>
      <c r="B45" s="15">
        <v>6.05</v>
      </c>
      <c r="C45" s="40">
        <v>0.39357033539846398</v>
      </c>
      <c r="D45" s="32">
        <v>1.25543361343991</v>
      </c>
      <c r="E45" s="40">
        <v>1.06707632827166</v>
      </c>
      <c r="F45" s="40">
        <v>4.034679760116E-2</v>
      </c>
      <c r="G45" s="32">
        <v>-0.81240330610804701</v>
      </c>
      <c r="H45" s="25">
        <v>29713.705862630799</v>
      </c>
      <c r="I45" s="36">
        <v>421917.13585089101</v>
      </c>
      <c r="J45" s="36">
        <v>104394.462158578</v>
      </c>
      <c r="K45" s="36">
        <v>54140.759183456503</v>
      </c>
      <c r="L45" s="36">
        <v>199126.28223496801</v>
      </c>
      <c r="M45" s="36">
        <v>99611.715715402504</v>
      </c>
      <c r="N45" s="37">
        <v>842546.97001725202</v>
      </c>
      <c r="O45" s="36">
        <v>508008.68057261099</v>
      </c>
      <c r="P45" s="36">
        <v>3392139.4764751601</v>
      </c>
      <c r="Q45" s="36">
        <v>802265.54251246003</v>
      </c>
      <c r="R45" s="36">
        <v>1433208.8525187201</v>
      </c>
      <c r="S45" s="36">
        <v>1672470.9486537499</v>
      </c>
      <c r="T45" s="36">
        <v>1117995.3347740499</v>
      </c>
      <c r="U45" s="36">
        <v>4228302.18906096</v>
      </c>
      <c r="V45" s="25">
        <v>491533.15379664098</v>
      </c>
      <c r="W45" s="36">
        <v>2959408.4420304401</v>
      </c>
      <c r="X45" s="36">
        <v>668739.42858933995</v>
      </c>
      <c r="Y45" s="36">
        <v>1390213.35114305</v>
      </c>
      <c r="Z45" s="36">
        <v>1475463.0549236799</v>
      </c>
      <c r="AA45" s="36">
        <v>1023284.1273475901</v>
      </c>
      <c r="AB45" s="37">
        <v>3429834.9204811002</v>
      </c>
      <c r="AC45" s="32">
        <v>-0.13045576653468999</v>
      </c>
      <c r="AD45" s="32">
        <v>-4.90553862691918E-2</v>
      </c>
      <c r="AE45" s="32">
        <v>1.7065988146679401</v>
      </c>
      <c r="AF45" s="32">
        <v>770.77881951995096</v>
      </c>
      <c r="AG45">
        <v>489.016749676215</v>
      </c>
      <c r="AH45" s="32">
        <v>0.37106558205797502</v>
      </c>
      <c r="AI45" s="33">
        <v>7.8911376644359904E-2</v>
      </c>
      <c r="AN45" s="32"/>
    </row>
    <row r="46" spans="1:40" ht="17" x14ac:dyDescent="0.2">
      <c r="A46" s="1" t="s">
        <v>76</v>
      </c>
      <c r="B46" s="15">
        <v>5.96</v>
      </c>
      <c r="C46" s="40">
        <v>0.63429542159556795</v>
      </c>
      <c r="D46" s="32">
        <v>1.26316266586402</v>
      </c>
      <c r="E46" s="40">
        <v>1.06879074757424</v>
      </c>
      <c r="F46" s="40">
        <v>1.57235337849318</v>
      </c>
      <c r="G46" s="32">
        <v>-3.31950557567784</v>
      </c>
      <c r="H46" s="25">
        <v>69252.708072761205</v>
      </c>
      <c r="I46" s="36">
        <v>463375.73364160903</v>
      </c>
      <c r="J46" s="36">
        <v>127843.06183933999</v>
      </c>
      <c r="K46" s="36">
        <v>43235.183710423298</v>
      </c>
      <c r="L46" s="36">
        <v>208937.18377796901</v>
      </c>
      <c r="M46" s="36">
        <v>98834.074421568599</v>
      </c>
      <c r="N46" s="37">
        <v>873774.91420175706</v>
      </c>
      <c r="O46" s="36">
        <v>522375.36121179</v>
      </c>
      <c r="P46" s="36">
        <v>3442984.6082038302</v>
      </c>
      <c r="Q46" s="36">
        <v>839140.36194101605</v>
      </c>
      <c r="R46" s="36">
        <v>1444724.0695213999</v>
      </c>
      <c r="S46" s="36">
        <v>1668905.5689409601</v>
      </c>
      <c r="T46" s="36">
        <v>1138124.6625177299</v>
      </c>
      <c r="U46" s="36">
        <v>4301077.7624689499</v>
      </c>
      <c r="V46" s="25">
        <v>433901.49726824003</v>
      </c>
      <c r="W46" s="36">
        <v>2986446.4304889399</v>
      </c>
      <c r="X46" s="36">
        <v>727655.59075093002</v>
      </c>
      <c r="Y46" s="36">
        <v>1392483.0946508599</v>
      </c>
      <c r="Z46" s="36">
        <v>1486409.13070386</v>
      </c>
      <c r="AA46" s="36">
        <v>1025897.04952314</v>
      </c>
      <c r="AB46" s="37">
        <v>3419173.2738778298</v>
      </c>
      <c r="AC46" s="32">
        <v>-0.20837874741200299</v>
      </c>
      <c r="AD46" s="32">
        <v>4.4330997793050901</v>
      </c>
      <c r="AE46" s="32">
        <v>1.4079540728571101</v>
      </c>
      <c r="AF46" s="32">
        <v>771.56150959109402</v>
      </c>
      <c r="AG46">
        <v>490.82649516244197</v>
      </c>
      <c r="AH46" s="32">
        <v>-1.3348207905068099</v>
      </c>
      <c r="AI46" s="33">
        <v>1.4894181756789999</v>
      </c>
      <c r="AN46" s="32"/>
    </row>
    <row r="47" spans="1:40" ht="17" x14ac:dyDescent="0.2">
      <c r="A47" s="1" t="s">
        <v>77</v>
      </c>
      <c r="B47" s="15">
        <v>7.83</v>
      </c>
      <c r="C47" s="40">
        <v>0.97977047641264203</v>
      </c>
      <c r="D47" s="32">
        <v>1.2753346546448301</v>
      </c>
      <c r="E47" s="40">
        <v>1.0697976112993199</v>
      </c>
      <c r="F47" s="40">
        <v>-0.30833710910623802</v>
      </c>
      <c r="G47" s="32">
        <v>-1.30316223911825</v>
      </c>
      <c r="H47" s="25">
        <v>27339.1127224189</v>
      </c>
      <c r="I47" s="36">
        <v>425264.40124585701</v>
      </c>
      <c r="J47" s="36">
        <v>86383.764956315106</v>
      </c>
      <c r="K47" s="36">
        <v>48604.424433355904</v>
      </c>
      <c r="L47" s="36">
        <v>211820.90118990399</v>
      </c>
      <c r="M47" s="36">
        <v>105426.507905194</v>
      </c>
      <c r="N47" s="37">
        <v>780156.69414432999</v>
      </c>
      <c r="O47" s="36">
        <v>519254.64449212298</v>
      </c>
      <c r="P47" s="36">
        <v>3534494.94352858</v>
      </c>
      <c r="Q47" s="36">
        <v>854432.15850263997</v>
      </c>
      <c r="R47" s="36">
        <v>1452766.85915307</v>
      </c>
      <c r="S47" s="36">
        <v>1680609.98818147</v>
      </c>
      <c r="T47" s="36">
        <v>1157855.66301081</v>
      </c>
      <c r="U47" s="36">
        <v>4323591.6071798904</v>
      </c>
      <c r="V47" s="25">
        <v>496999.88328566297</v>
      </c>
      <c r="W47" s="36">
        <v>3112450.0639472399</v>
      </c>
      <c r="X47" s="36">
        <v>767053.85945079196</v>
      </c>
      <c r="Y47" s="36">
        <v>1403491.87723953</v>
      </c>
      <c r="Z47" s="36">
        <v>1489050.9782300501</v>
      </c>
      <c r="AA47" s="36">
        <v>1055454.01269516</v>
      </c>
      <c r="AB47" s="37">
        <v>3520756.4735865099</v>
      </c>
      <c r="AC47" s="32">
        <v>-1.38909298384373E-2</v>
      </c>
      <c r="AD47" s="32">
        <v>-1.1002221837337101</v>
      </c>
      <c r="AE47" s="32">
        <v>-0.57773630251017905</v>
      </c>
      <c r="AF47" s="32">
        <v>771.94676151416195</v>
      </c>
      <c r="AG47">
        <v>492.03411047658398</v>
      </c>
      <c r="AH47" s="32">
        <v>7.9593845842719405E-2</v>
      </c>
      <c r="AI47" s="33">
        <v>1.51567679851628</v>
      </c>
      <c r="AN47" s="32"/>
    </row>
    <row r="48" spans="1:40" ht="17" x14ac:dyDescent="0.2">
      <c r="A48" s="1" t="s">
        <v>78</v>
      </c>
      <c r="B48" s="15">
        <v>7.82</v>
      </c>
      <c r="C48" s="40">
        <v>0.92156076853472801</v>
      </c>
      <c r="D48" s="32">
        <v>1.28605389436583</v>
      </c>
      <c r="E48" s="40">
        <v>1.0710425637298699</v>
      </c>
      <c r="F48" s="40">
        <v>1.6122638908598701</v>
      </c>
      <c r="G48" s="32">
        <v>-2.69524243622583</v>
      </c>
      <c r="H48" s="25">
        <v>92415.155713577798</v>
      </c>
      <c r="I48" s="36">
        <v>457318.13156416902</v>
      </c>
      <c r="J48" s="36">
        <v>109632.12104264701</v>
      </c>
      <c r="K48" s="36">
        <v>48513.2314061875</v>
      </c>
      <c r="L48" s="36">
        <v>173700.00360132899</v>
      </c>
      <c r="M48" s="36">
        <v>116504.810289849</v>
      </c>
      <c r="N48" s="37">
        <v>778953.15451062797</v>
      </c>
      <c r="O48" s="36">
        <v>588580.69071658398</v>
      </c>
      <c r="P48" s="36">
        <v>3648216.1883738898</v>
      </c>
      <c r="Q48" s="36">
        <v>886463.53947505204</v>
      </c>
      <c r="R48" s="36">
        <v>1458378.46808056</v>
      </c>
      <c r="S48" s="36">
        <v>1701004.5226618701</v>
      </c>
      <c r="T48" s="36">
        <v>1161521.2787685599</v>
      </c>
      <c r="U48" s="36">
        <v>4378761.7916200999</v>
      </c>
      <c r="V48" s="25">
        <v>495350.40648097801</v>
      </c>
      <c r="W48" s="36">
        <v>3188296.0106852399</v>
      </c>
      <c r="X48" s="36">
        <v>781164.87539961899</v>
      </c>
      <c r="Y48" s="36">
        <v>1407850.3685302001</v>
      </c>
      <c r="Z48" s="36">
        <v>1526166.52604846</v>
      </c>
      <c r="AA48" s="36">
        <v>1080466.04765134</v>
      </c>
      <c r="AB48" s="37">
        <v>3578814.0938901198</v>
      </c>
      <c r="AC48" s="32">
        <v>1.2837048207647499</v>
      </c>
      <c r="AD48" s="32">
        <v>2.1172821630324701</v>
      </c>
      <c r="AE48" s="32">
        <v>3.0330098626705602</v>
      </c>
      <c r="AF48" s="32">
        <v>778.31010622933195</v>
      </c>
      <c r="AG48">
        <v>499.82371844327002</v>
      </c>
      <c r="AH48" s="32">
        <v>0.72520308611722695</v>
      </c>
      <c r="AI48" s="33">
        <v>0.34634808406731499</v>
      </c>
      <c r="AN48" s="32"/>
    </row>
    <row r="49" spans="1:40" ht="17" x14ac:dyDescent="0.2">
      <c r="A49" s="1" t="s">
        <v>79</v>
      </c>
      <c r="B49" s="15">
        <v>8.15</v>
      </c>
      <c r="C49" s="40">
        <v>0.84881910337679101</v>
      </c>
      <c r="D49" s="32">
        <v>1.29683924521157</v>
      </c>
      <c r="E49" s="40">
        <v>1.0741730249513299</v>
      </c>
      <c r="F49" s="40">
        <v>0.97686709450952702</v>
      </c>
      <c r="G49" s="32">
        <v>0.29776750850988298</v>
      </c>
      <c r="H49" s="25">
        <v>18680.9053073836</v>
      </c>
      <c r="I49" s="36">
        <v>474194.54086252302</v>
      </c>
      <c r="J49" s="36">
        <v>87833.203758136704</v>
      </c>
      <c r="K49" s="36">
        <v>45817.672615720199</v>
      </c>
      <c r="L49" s="36">
        <v>170491.34963741901</v>
      </c>
      <c r="M49" s="36">
        <v>123585.18960797699</v>
      </c>
      <c r="N49" s="37">
        <v>749069.18298643397</v>
      </c>
      <c r="O49" s="36">
        <v>589318.61122797697</v>
      </c>
      <c r="P49" s="36">
        <v>3760971.4069972299</v>
      </c>
      <c r="Q49" s="36">
        <v>933877.35577507701</v>
      </c>
      <c r="R49" s="36">
        <v>1461590.3746616901</v>
      </c>
      <c r="S49" s="36">
        <v>1712497.6669227099</v>
      </c>
      <c r="T49" s="36">
        <v>1192743.4343942499</v>
      </c>
      <c r="U49" s="36">
        <v>4406244.6166625898</v>
      </c>
      <c r="V49" s="25">
        <v>558643.20373455202</v>
      </c>
      <c r="W49" s="36">
        <v>3281565.31365265</v>
      </c>
      <c r="X49" s="36">
        <v>839830.22219894803</v>
      </c>
      <c r="Y49" s="36">
        <v>1415641.0076261701</v>
      </c>
      <c r="Z49" s="36">
        <v>1539918.53334528</v>
      </c>
      <c r="AA49" s="36">
        <v>1066704.4361184801</v>
      </c>
      <c r="AB49" s="37">
        <v>3643292.0717601799</v>
      </c>
      <c r="AC49" s="32">
        <v>0.42532522169820702</v>
      </c>
      <c r="AD49" s="32">
        <v>0.17660463589326</v>
      </c>
      <c r="AE49" s="32">
        <v>0.738710504139927</v>
      </c>
      <c r="AF49" s="32">
        <v>780.56108030446603</v>
      </c>
      <c r="AG49">
        <v>515.30022874059705</v>
      </c>
      <c r="AH49" s="32">
        <v>2.2741906727767902</v>
      </c>
      <c r="AI49" s="33">
        <v>0.46634958045935898</v>
      </c>
      <c r="AN49" s="32"/>
    </row>
    <row r="50" spans="1:40" ht="17" x14ac:dyDescent="0.2">
      <c r="A50" s="1" t="s">
        <v>80</v>
      </c>
      <c r="B50" s="15">
        <v>8.18</v>
      </c>
      <c r="C50" s="40">
        <v>0.66008920854678099</v>
      </c>
      <c r="D50" s="32">
        <v>1.30596681476123</v>
      </c>
      <c r="E50" s="40">
        <v>1.0782127667244199</v>
      </c>
      <c r="F50" s="40">
        <v>-0.15206315237922899</v>
      </c>
      <c r="G50" s="32">
        <v>2.6730521015540698</v>
      </c>
      <c r="H50" s="25">
        <v>69823.665003045506</v>
      </c>
      <c r="I50" s="36">
        <v>419813.22230234102</v>
      </c>
      <c r="J50" s="36">
        <v>62519.403194817103</v>
      </c>
      <c r="K50" s="36">
        <v>46527.667907827599</v>
      </c>
      <c r="L50" s="36">
        <v>187792.476636037</v>
      </c>
      <c r="M50" s="36">
        <v>102184.73913883801</v>
      </c>
      <c r="N50" s="37">
        <v>724587.37413380598</v>
      </c>
      <c r="O50" s="36">
        <v>622134.57007319306</v>
      </c>
      <c r="P50" s="36">
        <v>3840634.7556019598</v>
      </c>
      <c r="Q50" s="36">
        <v>941665.688347577</v>
      </c>
      <c r="R50" s="36">
        <v>1466729.84770397</v>
      </c>
      <c r="S50" s="36">
        <v>1756976.89322877</v>
      </c>
      <c r="T50" s="36">
        <v>1208826.1862244201</v>
      </c>
      <c r="U50" s="36">
        <v>4475871.5357690202</v>
      </c>
      <c r="V50" s="25">
        <v>557416.65357184003</v>
      </c>
      <c r="W50" s="36">
        <v>3414130.8681114698</v>
      </c>
      <c r="X50" s="36">
        <v>875600.58811822103</v>
      </c>
      <c r="Y50" s="36">
        <v>1416858.2512980499</v>
      </c>
      <c r="Z50" s="36">
        <v>1562833.8120263501</v>
      </c>
      <c r="AA50" s="36">
        <v>1108741.9085596099</v>
      </c>
      <c r="AB50" s="37">
        <v>3740710.6413709498</v>
      </c>
      <c r="AC50" s="32">
        <v>0.35839624890603999</v>
      </c>
      <c r="AD50" s="32">
        <v>-1.40728630637559</v>
      </c>
      <c r="AE50" s="32">
        <v>1.46825935384489</v>
      </c>
      <c r="AF50" s="32">
        <v>783.70515835783397</v>
      </c>
      <c r="AG50">
        <v>515.04161153206303</v>
      </c>
      <c r="AH50" s="32">
        <v>0.31309584076828501</v>
      </c>
      <c r="AI50" s="33">
        <v>6.2513171778942403E-2</v>
      </c>
      <c r="AN50" s="32"/>
    </row>
    <row r="51" spans="1:40" ht="17" x14ac:dyDescent="0.2">
      <c r="A51" s="1" t="s">
        <v>81</v>
      </c>
      <c r="B51" s="15">
        <v>8.1199999999999992</v>
      </c>
      <c r="C51" s="40">
        <v>0.38639601381256</v>
      </c>
      <c r="D51" s="32">
        <v>1.31193793383068</v>
      </c>
      <c r="E51" s="40">
        <v>1.0798719605273901</v>
      </c>
      <c r="F51" s="40">
        <v>2.0890626187393599</v>
      </c>
      <c r="G51" s="32">
        <v>-4.0207863290762598</v>
      </c>
      <c r="H51" s="25">
        <v>39182.708253168901</v>
      </c>
      <c r="I51" s="36">
        <v>412835.48921586998</v>
      </c>
      <c r="J51" s="36">
        <v>65817.122332568906</v>
      </c>
      <c r="K51" s="36">
        <v>51267.592830118803</v>
      </c>
      <c r="L51" s="36">
        <v>144468.43899729499</v>
      </c>
      <c r="M51" s="36">
        <v>102707.41100260201</v>
      </c>
      <c r="N51" s="37">
        <v>661215.74770717195</v>
      </c>
      <c r="O51" s="36">
        <v>635509.36273020098</v>
      </c>
      <c r="P51" s="36">
        <v>3909314.1563709299</v>
      </c>
      <c r="Q51" s="36">
        <v>934396.29735969903</v>
      </c>
      <c r="R51" s="36">
        <v>1472673.45285361</v>
      </c>
      <c r="S51" s="36">
        <v>1771912.1477957901</v>
      </c>
      <c r="T51" s="36">
        <v>1232507.61495827</v>
      </c>
      <c r="U51" s="36">
        <v>4473008.3317941697</v>
      </c>
      <c r="V51" s="25">
        <v>594304.38385980402</v>
      </c>
      <c r="W51" s="36">
        <v>3502901.6329170102</v>
      </c>
      <c r="X51" s="36">
        <v>871099.390588418</v>
      </c>
      <c r="Y51" s="36">
        <v>1423685.6160413199</v>
      </c>
      <c r="Z51" s="36">
        <v>1618649.5178755799</v>
      </c>
      <c r="AA51" s="36">
        <v>1126324.1000168801</v>
      </c>
      <c r="AB51" s="37">
        <v>3807134.0638177302</v>
      </c>
      <c r="AC51" s="32">
        <v>-0.37154284054995201</v>
      </c>
      <c r="AD51" s="32">
        <v>1.6010092471895601</v>
      </c>
      <c r="AE51" s="32">
        <v>1.3718777947167899</v>
      </c>
      <c r="AF51" s="32">
        <v>823.48256562186998</v>
      </c>
      <c r="AG51">
        <v>530.32886410056096</v>
      </c>
      <c r="AH51" s="32">
        <v>-2.5836691399282898</v>
      </c>
      <c r="AI51" s="33">
        <v>0.44545802421756697</v>
      </c>
      <c r="AN51" s="32"/>
    </row>
    <row r="52" spans="1:40" ht="17" x14ac:dyDescent="0.2">
      <c r="A52" s="1" t="s">
        <v>82</v>
      </c>
      <c r="B52" s="15">
        <v>7.85</v>
      </c>
      <c r="C52" s="40">
        <v>0.67163975207037596</v>
      </c>
      <c r="D52" s="32">
        <v>1.3206996591772799</v>
      </c>
      <c r="E52" s="40">
        <v>1.0806489933328201</v>
      </c>
      <c r="F52" s="40">
        <v>-0.16899508636961799</v>
      </c>
      <c r="G52" s="32">
        <v>-7.3166303625387803</v>
      </c>
      <c r="H52" s="25">
        <v>59829.612316329498</v>
      </c>
      <c r="I52" s="36">
        <v>470183.85469589598</v>
      </c>
      <c r="J52" s="36">
        <v>86785.289719951994</v>
      </c>
      <c r="K52" s="36">
        <v>43497.4665152491</v>
      </c>
      <c r="L52" s="36">
        <v>155650.35604304101</v>
      </c>
      <c r="M52" s="36">
        <v>79151.675253609603</v>
      </c>
      <c r="N52" s="37">
        <v>811585.43270984897</v>
      </c>
      <c r="O52" s="36">
        <v>668170.16839802102</v>
      </c>
      <c r="P52" s="36">
        <v>3947151.3083928102</v>
      </c>
      <c r="Q52" s="36">
        <v>941078.402536468</v>
      </c>
      <c r="R52" s="36">
        <v>1476631.00511478</v>
      </c>
      <c r="S52" s="36">
        <v>1989819.39717023</v>
      </c>
      <c r="T52" s="36">
        <v>1198672.03518721</v>
      </c>
      <c r="U52" s="36">
        <v>4492569.5265143896</v>
      </c>
      <c r="V52" s="25">
        <v>613173.72797374602</v>
      </c>
      <c r="W52" s="36">
        <v>3483446.84934477</v>
      </c>
      <c r="X52" s="36">
        <v>860322.10614293197</v>
      </c>
      <c r="Y52" s="36">
        <v>1433041.2023801601</v>
      </c>
      <c r="Z52" s="36">
        <v>1818257.8160304099</v>
      </c>
      <c r="AA52" s="36">
        <v>1114527.2469621799</v>
      </c>
      <c r="AB52" s="37">
        <v>3687313.84690795</v>
      </c>
      <c r="AC52" s="32">
        <v>0.386494723350221</v>
      </c>
      <c r="AD52" s="32">
        <v>-1.2397999338593499</v>
      </c>
      <c r="AE52" s="32">
        <v>0.47420684770601401</v>
      </c>
      <c r="AF52" s="32">
        <v>795.68018457208404</v>
      </c>
      <c r="AG52">
        <v>521.19143351992398</v>
      </c>
      <c r="AH52" s="32">
        <v>0.20069391799597</v>
      </c>
      <c r="AI52" s="33">
        <v>0.33374985220410602</v>
      </c>
      <c r="AN52" s="32"/>
    </row>
    <row r="53" spans="1:40" ht="17" x14ac:dyDescent="0.2">
      <c r="A53" s="1" t="s">
        <v>83</v>
      </c>
      <c r="B53" s="15">
        <v>7.94</v>
      </c>
      <c r="C53" s="40">
        <v>0.85364520448430203</v>
      </c>
      <c r="D53" s="32">
        <v>1.33254228370973</v>
      </c>
      <c r="E53" s="40">
        <v>1.07905720877955</v>
      </c>
      <c r="F53" s="40">
        <v>0.86912940706333697</v>
      </c>
      <c r="G53" s="32">
        <v>-5.8386531367166601</v>
      </c>
      <c r="H53" s="25">
        <v>106278.05084645101</v>
      </c>
      <c r="I53" s="36">
        <v>435093.46302597801</v>
      </c>
      <c r="J53" s="36">
        <v>78743.612389694099</v>
      </c>
      <c r="K53" s="36">
        <v>41104.938835366796</v>
      </c>
      <c r="L53" s="36">
        <v>152062.18927943299</v>
      </c>
      <c r="M53" s="36">
        <v>87327.198077940295</v>
      </c>
      <c r="N53" s="37">
        <v>718657.626300951</v>
      </c>
      <c r="O53" s="36">
        <v>720550.81472126895</v>
      </c>
      <c r="P53" s="36">
        <v>3962676.5330990101</v>
      </c>
      <c r="Q53" s="36">
        <v>934738.08853796904</v>
      </c>
      <c r="R53" s="36">
        <v>1480575.11124594</v>
      </c>
      <c r="S53" s="36">
        <v>2015050.37822137</v>
      </c>
      <c r="T53" s="36">
        <v>1203980.5622705801</v>
      </c>
      <c r="U53" s="36">
        <v>4529892.5154282199</v>
      </c>
      <c r="V53" s="25">
        <v>628107.49886554398</v>
      </c>
      <c r="W53" s="36">
        <v>3526922.9630610002</v>
      </c>
      <c r="X53" s="36">
        <v>855031.57571783196</v>
      </c>
      <c r="Y53" s="36">
        <v>1437769.8402873401</v>
      </c>
      <c r="Z53" s="36">
        <v>1868764.44025673</v>
      </c>
      <c r="AA53" s="36">
        <v>1117001.0912007401</v>
      </c>
      <c r="AB53" s="37">
        <v>3818850.4530400299</v>
      </c>
      <c r="AC53" s="32">
        <v>0.68606297715679299</v>
      </c>
      <c r="AD53" s="32">
        <v>2.1488915281786798</v>
      </c>
      <c r="AE53" s="32">
        <v>1.6289357524675601</v>
      </c>
      <c r="AF53" s="32">
        <v>786.17252748698695</v>
      </c>
      <c r="AG53">
        <v>512.18695887643798</v>
      </c>
      <c r="AH53" s="32">
        <v>0.56774587884010197</v>
      </c>
      <c r="AI53" s="33">
        <v>0.82559923742268104</v>
      </c>
      <c r="AN53" s="32"/>
    </row>
    <row r="54" spans="1:40" ht="17" x14ac:dyDescent="0.2">
      <c r="A54" s="1" t="s">
        <v>84</v>
      </c>
      <c r="B54" s="15">
        <v>8.23</v>
      </c>
      <c r="C54" s="40">
        <v>0.80474557981522998</v>
      </c>
      <c r="D54" s="32">
        <v>1.3432072840268401</v>
      </c>
      <c r="E54" s="40">
        <v>1.0789547749285899</v>
      </c>
      <c r="F54" s="40">
        <v>-0.32940423226224502</v>
      </c>
      <c r="G54" s="32">
        <v>-10.2275098591297</v>
      </c>
      <c r="H54" s="25">
        <v>69149.208552384604</v>
      </c>
      <c r="I54" s="36">
        <v>442171.31094189902</v>
      </c>
      <c r="J54" s="36">
        <v>63220.118085341303</v>
      </c>
      <c r="K54" s="36">
        <v>50529.499194138203</v>
      </c>
      <c r="L54" s="36">
        <v>147421.32812234401</v>
      </c>
      <c r="M54" s="36">
        <v>107652.069374087</v>
      </c>
      <c r="N54" s="37">
        <v>779399.404027796</v>
      </c>
      <c r="O54" s="36">
        <v>756156.20325011096</v>
      </c>
      <c r="P54" s="36">
        <v>3973400.4532359201</v>
      </c>
      <c r="Q54" s="36">
        <v>936203.98896292096</v>
      </c>
      <c r="R54" s="36">
        <v>1476899.03264946</v>
      </c>
      <c r="S54" s="36">
        <v>2007197.86033512</v>
      </c>
      <c r="T54" s="36">
        <v>1218095.75528461</v>
      </c>
      <c r="U54" s="36">
        <v>4519594.31027513</v>
      </c>
      <c r="V54" s="25">
        <v>696466.09156293096</v>
      </c>
      <c r="W54" s="36">
        <v>3541199.5302754901</v>
      </c>
      <c r="X54" s="36">
        <v>875830.917516922</v>
      </c>
      <c r="Y54" s="36">
        <v>1427336.3661159601</v>
      </c>
      <c r="Z54" s="36">
        <v>1854132.5043303201</v>
      </c>
      <c r="AA54" s="36">
        <v>1109492.07257988</v>
      </c>
      <c r="AB54" s="37">
        <v>3742712.3044136502</v>
      </c>
      <c r="AC54" s="32">
        <v>-6.9477220129860601E-2</v>
      </c>
      <c r="AD54" s="32">
        <v>0.81674132210086903</v>
      </c>
      <c r="AE54" s="32">
        <v>2.6690946377443701</v>
      </c>
      <c r="AF54" s="32">
        <v>710.72491050741996</v>
      </c>
      <c r="AG54">
        <v>513.94881805627597</v>
      </c>
      <c r="AH54" s="32">
        <v>-1.43952858906694</v>
      </c>
      <c r="AI54" s="33">
        <v>0.98760927015175204</v>
      </c>
      <c r="AN54" s="32"/>
    </row>
    <row r="55" spans="1:40" ht="17" x14ac:dyDescent="0.2">
      <c r="A55" s="1" t="s">
        <v>85</v>
      </c>
      <c r="B55" s="15">
        <v>10.23</v>
      </c>
      <c r="C55" s="40">
        <v>1.21100534229665</v>
      </c>
      <c r="D55" s="32">
        <v>1.35892940997665</v>
      </c>
      <c r="E55" s="40">
        <v>1.07914600148175</v>
      </c>
      <c r="F55" s="40">
        <v>-0.49977943190997998</v>
      </c>
      <c r="G55" s="32">
        <v>-13.3264502912903</v>
      </c>
      <c r="H55" s="25">
        <v>72521.030244771406</v>
      </c>
      <c r="I55" s="36">
        <v>448230.249293081</v>
      </c>
      <c r="J55" s="36">
        <v>72814.9191122333</v>
      </c>
      <c r="K55" s="36">
        <v>52555.959664705297</v>
      </c>
      <c r="L55" s="36">
        <v>132373.49387368801</v>
      </c>
      <c r="M55" s="36">
        <v>115843.83910253301</v>
      </c>
      <c r="N55" s="37">
        <v>826995.35927271401</v>
      </c>
      <c r="O55" s="36">
        <v>765971.145701534</v>
      </c>
      <c r="P55" s="36">
        <v>4027566.37741837</v>
      </c>
      <c r="Q55" s="36">
        <v>939937.88135319506</v>
      </c>
      <c r="R55" s="36">
        <v>1480122.2961541601</v>
      </c>
      <c r="S55" s="36">
        <v>2018187.8100705</v>
      </c>
      <c r="T55" s="36">
        <v>1222050.48048083</v>
      </c>
      <c r="U55" s="36">
        <v>4562639.52150035</v>
      </c>
      <c r="V55" s="25">
        <v>689454.78774788603</v>
      </c>
      <c r="W55" s="36">
        <v>3588827.7646202501</v>
      </c>
      <c r="X55" s="36">
        <v>871910.80664311501</v>
      </c>
      <c r="Y55" s="36">
        <v>1430412.9887960099</v>
      </c>
      <c r="Z55" s="36">
        <v>1884539.4361989</v>
      </c>
      <c r="AA55" s="36">
        <v>1078789.71714865</v>
      </c>
      <c r="AB55" s="37">
        <v>3740446.5391431502</v>
      </c>
      <c r="AC55" s="32">
        <v>0.66464321270321902</v>
      </c>
      <c r="AD55" s="32">
        <v>-0.64383232584428596</v>
      </c>
      <c r="AE55" s="32">
        <v>-1.12886639218826</v>
      </c>
      <c r="AF55" s="32">
        <v>780.82214049057097</v>
      </c>
      <c r="AG55">
        <v>515.16766040546997</v>
      </c>
      <c r="AH55" s="32">
        <v>-0.43469196661345699</v>
      </c>
      <c r="AI55" s="33">
        <v>1.3697258488570301</v>
      </c>
      <c r="AN55" s="32"/>
    </row>
    <row r="56" spans="1:40" ht="17" x14ac:dyDescent="0.2">
      <c r="A56" s="1" t="s">
        <v>86</v>
      </c>
      <c r="B56" s="15">
        <v>15.45</v>
      </c>
      <c r="C56" s="40">
        <v>2.4610933297758701</v>
      </c>
      <c r="D56" s="32">
        <v>1.3924858587014699</v>
      </c>
      <c r="E56" s="40">
        <v>1.07750927720151</v>
      </c>
      <c r="F56" s="40">
        <v>1.39894910677331</v>
      </c>
      <c r="G56" s="32">
        <v>-19.4284895400233</v>
      </c>
      <c r="H56" s="25">
        <v>73180.485426360901</v>
      </c>
      <c r="I56" s="36">
        <v>451782.49011465302</v>
      </c>
      <c r="J56" s="36">
        <v>63591.638536386301</v>
      </c>
      <c r="K56" s="36">
        <v>48567.949627230497</v>
      </c>
      <c r="L56" s="36">
        <v>112698.40273739101</v>
      </c>
      <c r="M56" s="36">
        <v>87721.182744883699</v>
      </c>
      <c r="N56" s="37">
        <v>720538.94757879002</v>
      </c>
      <c r="O56" s="36">
        <v>799476.11396444601</v>
      </c>
      <c r="P56" s="36">
        <v>4101787.0266195899</v>
      </c>
      <c r="Q56" s="36">
        <v>957924.100782422</v>
      </c>
      <c r="R56" s="36">
        <v>1479607.70827892</v>
      </c>
      <c r="S56" s="36">
        <v>1989657.77302461</v>
      </c>
      <c r="T56" s="36">
        <v>1251631.17609002</v>
      </c>
      <c r="U56" s="36">
        <v>4554221.6184065202</v>
      </c>
      <c r="V56" s="25">
        <v>712125.11611940397</v>
      </c>
      <c r="W56" s="36">
        <v>3648953.3097409098</v>
      </c>
      <c r="X56" s="36">
        <v>902180.84854422102</v>
      </c>
      <c r="Y56" s="36">
        <v>1430482.0035480999</v>
      </c>
      <c r="Z56" s="36">
        <v>1899547.2606886299</v>
      </c>
      <c r="AA56" s="36">
        <v>1161999.3998465601</v>
      </c>
      <c r="AB56" s="37">
        <v>3851587.9987866199</v>
      </c>
      <c r="AC56" s="32">
        <v>0.64677130560973195</v>
      </c>
      <c r="AD56" s="32">
        <v>3.2591374589750202</v>
      </c>
      <c r="AE56" s="32">
        <v>-0.93391258625266205</v>
      </c>
      <c r="AF56" s="32">
        <v>792.20613227075205</v>
      </c>
      <c r="AG56">
        <v>507.26406125601397</v>
      </c>
      <c r="AH56" s="32">
        <v>-0.62989494289028003</v>
      </c>
      <c r="AI56" s="33">
        <v>4.78622864705076</v>
      </c>
      <c r="AN56" s="32"/>
    </row>
    <row r="57" spans="1:40" ht="17" x14ac:dyDescent="0.2">
      <c r="A57" s="1" t="s">
        <v>87</v>
      </c>
      <c r="B57" s="15">
        <v>16.96</v>
      </c>
      <c r="C57" s="40">
        <v>3.6512742338461299</v>
      </c>
      <c r="D57" s="32">
        <v>1.4427711577355</v>
      </c>
      <c r="E57" s="40">
        <v>1.07421370328843</v>
      </c>
      <c r="F57" s="40">
        <v>-1.4915699094199499</v>
      </c>
      <c r="G57" s="32">
        <v>-8.9696198872291397</v>
      </c>
      <c r="H57" s="25">
        <v>68581.923894793203</v>
      </c>
      <c r="I57" s="36">
        <v>504528.32343992498</v>
      </c>
      <c r="J57" s="36">
        <v>43052.237714328403</v>
      </c>
      <c r="K57" s="36">
        <v>48542.157295309997</v>
      </c>
      <c r="L57" s="36">
        <v>140907.37322718199</v>
      </c>
      <c r="M57" s="36">
        <v>94641.189950467902</v>
      </c>
      <c r="N57" s="37">
        <v>893666.40046634094</v>
      </c>
      <c r="O57" s="36">
        <v>763329.74573902704</v>
      </c>
      <c r="P57" s="36">
        <v>4235602.5724429302</v>
      </c>
      <c r="Q57" s="36">
        <v>961380.87545324699</v>
      </c>
      <c r="R57" s="36">
        <v>1466009.37800238</v>
      </c>
      <c r="S57" s="36">
        <v>2055909.3226634101</v>
      </c>
      <c r="T57" s="36">
        <v>1300323.0308240801</v>
      </c>
      <c r="U57" s="36">
        <v>4743206.6441367697</v>
      </c>
      <c r="V57" s="25">
        <v>716855.12576063199</v>
      </c>
      <c r="W57" s="36">
        <v>3724233.849469</v>
      </c>
      <c r="X57" s="36">
        <v>909947.56657520996</v>
      </c>
      <c r="Y57" s="36">
        <v>1425482.2342163201</v>
      </c>
      <c r="Z57" s="36">
        <v>1927491.4889547799</v>
      </c>
      <c r="AA57" s="36">
        <v>1240452.86276444</v>
      </c>
      <c r="AB57" s="37">
        <v>3927262.8702551099</v>
      </c>
      <c r="AC57" s="32">
        <v>-1.0610691198862301</v>
      </c>
      <c r="AD57" s="32">
        <v>-1.4643623560183601</v>
      </c>
      <c r="AE57" s="32">
        <v>-0.78643764381273495</v>
      </c>
      <c r="AF57" s="32">
        <v>794.39945066103905</v>
      </c>
      <c r="AG57">
        <v>502.50153750182</v>
      </c>
      <c r="AH57" s="32">
        <v>-0.42511559173497299</v>
      </c>
      <c r="AI57" s="33">
        <v>-5.93406517590509</v>
      </c>
      <c r="AN57" s="32"/>
    </row>
    <row r="58" spans="1:40" ht="17" x14ac:dyDescent="0.2">
      <c r="A58" s="1" t="s">
        <v>88</v>
      </c>
      <c r="B58" s="15">
        <v>15.1</v>
      </c>
      <c r="C58" s="40">
        <v>2.1543905679656401</v>
      </c>
      <c r="D58" s="32">
        <v>1.47322236956407</v>
      </c>
      <c r="E58" s="40">
        <v>1.06717850237562</v>
      </c>
      <c r="F58" s="40">
        <v>-0.24904789123813101</v>
      </c>
      <c r="G58" s="32">
        <v>24.558303258360699</v>
      </c>
      <c r="H58" s="25">
        <v>56799.483449127903</v>
      </c>
      <c r="I58" s="36">
        <v>465115.56974427297</v>
      </c>
      <c r="J58" s="36">
        <v>41559.270891905602</v>
      </c>
      <c r="K58" s="36">
        <v>32242.337204272299</v>
      </c>
      <c r="L58" s="36">
        <v>77592.430621418694</v>
      </c>
      <c r="M58" s="36">
        <v>40758.027954053898</v>
      </c>
      <c r="N58" s="37">
        <v>488726.93261559203</v>
      </c>
      <c r="O58" s="36">
        <v>768434.94876707904</v>
      </c>
      <c r="P58" s="36">
        <v>4221773.6867499603</v>
      </c>
      <c r="Q58" s="36">
        <v>963829.56969871302</v>
      </c>
      <c r="R58" s="36">
        <v>1481853.64602923</v>
      </c>
      <c r="S58" s="36">
        <v>2109800.75448207</v>
      </c>
      <c r="T58" s="36">
        <v>1300646.82759663</v>
      </c>
      <c r="U58" s="36">
        <v>4718894.2180156996</v>
      </c>
      <c r="V58" s="25">
        <v>691293.42348655302</v>
      </c>
      <c r="W58" s="36">
        <v>3725567.1703183702</v>
      </c>
      <c r="X58" s="36">
        <v>915946.00468739995</v>
      </c>
      <c r="Y58" s="36">
        <v>1437586.46062141</v>
      </c>
      <c r="Z58" s="36">
        <v>2001166.5624009001</v>
      </c>
      <c r="AA58" s="36">
        <v>1211269.9740223701</v>
      </c>
      <c r="AB58" s="37">
        <v>4190131.6159939701</v>
      </c>
      <c r="AC58" s="32">
        <v>-1.49436609250134</v>
      </c>
      <c r="AD58" s="32">
        <v>1.4344484922943499</v>
      </c>
      <c r="AE58" s="32">
        <v>-0.649261217474282</v>
      </c>
      <c r="AF58" s="32">
        <v>796.88100119067599</v>
      </c>
      <c r="AG58">
        <v>527.84039557117796</v>
      </c>
      <c r="AH58" s="32">
        <v>1.2737968074797701</v>
      </c>
      <c r="AI58" s="33">
        <v>-1.8293772544015701</v>
      </c>
      <c r="AN58" s="32"/>
    </row>
    <row r="59" spans="1:40" ht="17" x14ac:dyDescent="0.2">
      <c r="A59" s="1" t="s">
        <v>89</v>
      </c>
      <c r="B59" s="15">
        <v>14.83</v>
      </c>
      <c r="C59" s="40">
        <v>1.1631622306212599</v>
      </c>
      <c r="D59" s="32">
        <v>1.49073211883221</v>
      </c>
      <c r="E59" s="40">
        <v>1.0695576943408001</v>
      </c>
      <c r="F59" s="40">
        <v>0.19789146541896899</v>
      </c>
      <c r="G59" s="32">
        <v>-12.4130222377047</v>
      </c>
      <c r="H59" s="25">
        <v>67921.235149587505</v>
      </c>
      <c r="I59" s="36">
        <v>580485.07177471998</v>
      </c>
      <c r="J59" s="36">
        <v>54372.516229525201</v>
      </c>
      <c r="K59" s="36">
        <v>39193.911078281497</v>
      </c>
      <c r="L59" s="36">
        <v>77990.857263385493</v>
      </c>
      <c r="M59" s="36">
        <v>113675.540662125</v>
      </c>
      <c r="N59" s="37">
        <v>526126.56879036303</v>
      </c>
      <c r="O59" s="36">
        <v>757431.21230335603</v>
      </c>
      <c r="P59" s="36">
        <v>4197427.56635362</v>
      </c>
      <c r="Q59" s="36">
        <v>981291.28047570004</v>
      </c>
      <c r="R59" s="36">
        <v>1479243.41937852</v>
      </c>
      <c r="S59" s="36">
        <v>2066158.2911401701</v>
      </c>
      <c r="T59" s="36">
        <v>1329619.71785171</v>
      </c>
      <c r="U59" s="36">
        <v>4700150.2257532403</v>
      </c>
      <c r="V59" s="25">
        <v>695359.74548418599</v>
      </c>
      <c r="W59" s="36">
        <v>3641437.9756357698</v>
      </c>
      <c r="X59" s="36">
        <v>921236.46091584698</v>
      </c>
      <c r="Y59" s="36">
        <v>1438675.21509692</v>
      </c>
      <c r="Z59" s="36">
        <v>1975344.5723474601</v>
      </c>
      <c r="AA59" s="36">
        <v>1213134.8453115199</v>
      </c>
      <c r="AB59" s="37">
        <v>4137993.7575268098</v>
      </c>
      <c r="AC59" s="32">
        <v>0.53899366180252894</v>
      </c>
      <c r="AD59" s="32">
        <v>4.8037729841086098E-2</v>
      </c>
      <c r="AE59" s="32">
        <v>2.3561919088640302</v>
      </c>
      <c r="AF59" s="32">
        <v>802.14926901349202</v>
      </c>
      <c r="AG59">
        <v>504.75530654712998</v>
      </c>
      <c r="AH59" s="32">
        <v>2.22532768971142</v>
      </c>
      <c r="AI59" s="33">
        <v>-0.36179387532413698</v>
      </c>
      <c r="AN59" s="32"/>
    </row>
    <row r="60" spans="1:40" ht="17" x14ac:dyDescent="0.2">
      <c r="A60" s="1" t="s">
        <v>90</v>
      </c>
      <c r="B60" s="15">
        <v>14.37</v>
      </c>
      <c r="C60" s="40">
        <v>0.46804757503066602</v>
      </c>
      <c r="D60" s="32">
        <v>1.4961881658584</v>
      </c>
      <c r="E60" s="40">
        <v>1.07155577975748</v>
      </c>
      <c r="F60" s="40">
        <v>-1.81430689984034</v>
      </c>
      <c r="G60" s="32">
        <v>13.7237822443723</v>
      </c>
      <c r="H60" s="25">
        <v>34830.945935426498</v>
      </c>
      <c r="I60" s="36">
        <v>564691.94686628098</v>
      </c>
      <c r="J60" s="36">
        <v>58026.836511040397</v>
      </c>
      <c r="K60" s="36">
        <v>42495.568661389298</v>
      </c>
      <c r="L60" s="36">
        <v>95494.849044976101</v>
      </c>
      <c r="M60" s="36">
        <v>83996.975792646394</v>
      </c>
      <c r="N60" s="37">
        <v>548679.623190618</v>
      </c>
      <c r="O60" s="36">
        <v>729240.40147086198</v>
      </c>
      <c r="P60" s="36">
        <v>4227683.3182552401</v>
      </c>
      <c r="Q60" s="36">
        <v>991124.73811905505</v>
      </c>
      <c r="R60" s="36">
        <v>1475685.58139521</v>
      </c>
      <c r="S60" s="36">
        <v>2042891.1143815001</v>
      </c>
      <c r="T60" s="36">
        <v>1308605.6288806901</v>
      </c>
      <c r="U60" s="36">
        <v>4682606.9761960804</v>
      </c>
      <c r="V60" s="25">
        <v>695654.67877248605</v>
      </c>
      <c r="W60" s="36">
        <v>3654472.5001393599</v>
      </c>
      <c r="X60" s="36">
        <v>939694.86117681197</v>
      </c>
      <c r="Y60" s="36">
        <v>1432069.1006766399</v>
      </c>
      <c r="Z60" s="36">
        <v>1944196.2729835699</v>
      </c>
      <c r="AA60" s="36">
        <v>1262585.6199900201</v>
      </c>
      <c r="AB60" s="37">
        <v>4113850.8426231202</v>
      </c>
      <c r="AC60" s="32">
        <v>-0.14742440602238499</v>
      </c>
      <c r="AD60" s="32">
        <v>-3.25018083969394</v>
      </c>
      <c r="AE60" s="32">
        <v>2.85088337581614</v>
      </c>
      <c r="AF60" s="32">
        <v>804.00241065823298</v>
      </c>
      <c r="AG60">
        <v>499.31365815440103</v>
      </c>
      <c r="AH60" s="32">
        <v>-0.92245883860535505</v>
      </c>
      <c r="AI60" s="33">
        <v>-0.90804118024750502</v>
      </c>
      <c r="AN60" s="32"/>
    </row>
    <row r="61" spans="1:40" ht="17" x14ac:dyDescent="0.2">
      <c r="A61" s="1" t="s">
        <v>91</v>
      </c>
      <c r="B61" s="15">
        <v>12.79</v>
      </c>
      <c r="C61" s="40">
        <v>0.30387978703408203</v>
      </c>
      <c r="D61" s="32">
        <v>1.50140937819776</v>
      </c>
      <c r="E61" s="40">
        <v>1.07201428827398</v>
      </c>
      <c r="F61" s="40">
        <v>1.07229271842523</v>
      </c>
      <c r="G61" s="32">
        <v>-2.05148515851474</v>
      </c>
      <c r="H61" s="25">
        <v>39163.137403245397</v>
      </c>
      <c r="I61" s="36">
        <v>549071.34504243103</v>
      </c>
      <c r="J61" s="36">
        <v>61376.607691622499</v>
      </c>
      <c r="K61" s="36">
        <v>42996.818522886999</v>
      </c>
      <c r="L61" s="36">
        <v>107996.10273489</v>
      </c>
      <c r="M61" s="36">
        <v>112102.047056355</v>
      </c>
      <c r="N61" s="37">
        <v>584184.96296480205</v>
      </c>
      <c r="O61" s="36">
        <v>724195.39342385903</v>
      </c>
      <c r="P61" s="36">
        <v>4282343.03378879</v>
      </c>
      <c r="Q61" s="36">
        <v>992390.86925350805</v>
      </c>
      <c r="R61" s="36">
        <v>1478640.7269446</v>
      </c>
      <c r="S61" s="36">
        <v>2027591.1168339599</v>
      </c>
      <c r="T61" s="36">
        <v>1292381.3406826099</v>
      </c>
      <c r="U61" s="36">
        <v>4693235.69113125</v>
      </c>
      <c r="V61" s="25">
        <v>670830.83286314597</v>
      </c>
      <c r="W61" s="36">
        <v>3724016.9435532</v>
      </c>
      <c r="X61" s="36">
        <v>925268.10028035601</v>
      </c>
      <c r="Y61" s="36">
        <v>1434716.6913262601</v>
      </c>
      <c r="Z61" s="36">
        <v>1919225.45718124</v>
      </c>
      <c r="AA61" s="36">
        <v>1177870.17328596</v>
      </c>
      <c r="AB61" s="37">
        <v>4091282.1269463301</v>
      </c>
      <c r="AC61" s="32">
        <v>0.368165700173812</v>
      </c>
      <c r="AD61" s="32">
        <v>-0.847839550120706</v>
      </c>
      <c r="AE61" s="32">
        <v>-1.7416423291729899</v>
      </c>
      <c r="AF61" s="32">
        <v>804.22468433461495</v>
      </c>
      <c r="AG61">
        <v>496.404540711452</v>
      </c>
      <c r="AH61" s="32">
        <v>-0.34161295478139198</v>
      </c>
      <c r="AI61" s="33">
        <v>1.30330861544272</v>
      </c>
      <c r="AN61" s="32"/>
    </row>
    <row r="62" spans="1:40" ht="17" x14ac:dyDescent="0.2">
      <c r="A62" s="1" t="s">
        <v>92</v>
      </c>
      <c r="B62" s="15">
        <v>12.5</v>
      </c>
      <c r="C62" s="40">
        <v>0.23812576118326301</v>
      </c>
      <c r="D62" s="32">
        <v>1.50529812638533</v>
      </c>
      <c r="E62" s="40">
        <v>1.0757129719082199</v>
      </c>
      <c r="F62" s="40">
        <v>-0.47219748107575599</v>
      </c>
      <c r="G62" s="32">
        <v>-3.0624974860358698</v>
      </c>
      <c r="H62" s="25">
        <v>28412.206761282101</v>
      </c>
      <c r="I62" s="36">
        <v>616254.28246314905</v>
      </c>
      <c r="J62" s="36">
        <v>60840.336059417401</v>
      </c>
      <c r="K62" s="36">
        <v>45110.161265034498</v>
      </c>
      <c r="L62" s="36">
        <v>107846.445525645</v>
      </c>
      <c r="M62" s="36">
        <v>81983.694106152107</v>
      </c>
      <c r="N62" s="37">
        <v>589204.69420609996</v>
      </c>
      <c r="O62" s="36">
        <v>729762.94228471699</v>
      </c>
      <c r="P62" s="36">
        <v>4327472.5905951001</v>
      </c>
      <c r="Q62" s="36">
        <v>1003180.56420651</v>
      </c>
      <c r="R62" s="36">
        <v>1491657.8054500599</v>
      </c>
      <c r="S62" s="36">
        <v>2002924.13170873</v>
      </c>
      <c r="T62" s="36">
        <v>1269924.4502968499</v>
      </c>
      <c r="U62" s="36">
        <v>4682421.8271279503</v>
      </c>
      <c r="V62" s="25">
        <v>694577.36553726101</v>
      </c>
      <c r="W62" s="36">
        <v>3715791.94773285</v>
      </c>
      <c r="X62" s="36">
        <v>938489.31985907804</v>
      </c>
      <c r="Y62" s="36">
        <v>1441136.16829683</v>
      </c>
      <c r="Z62" s="36">
        <v>1886116.79903921</v>
      </c>
      <c r="AA62" s="36">
        <v>1177159.9101340601</v>
      </c>
      <c r="AB62" s="37">
        <v>4069263.32452178</v>
      </c>
      <c r="AC62" s="32">
        <v>0.23357149125440399</v>
      </c>
      <c r="AD62" s="32">
        <v>0.30736098596547401</v>
      </c>
      <c r="AE62" s="32">
        <v>1.5661899339223599</v>
      </c>
      <c r="AF62" s="32">
        <v>804.18598037656795</v>
      </c>
      <c r="AG62">
        <v>510.32643470740697</v>
      </c>
      <c r="AH62" s="32">
        <v>0.63548266732595404</v>
      </c>
      <c r="AI62" s="33">
        <v>-0.163922235307286</v>
      </c>
      <c r="AN62" s="32"/>
    </row>
    <row r="63" spans="1:40" ht="17" x14ac:dyDescent="0.2">
      <c r="A63" s="1" t="s">
        <v>93</v>
      </c>
      <c r="B63" s="15">
        <v>11.49</v>
      </c>
      <c r="C63" s="40">
        <v>0.71582873131453895</v>
      </c>
      <c r="D63" s="32">
        <v>1.5175236175731599</v>
      </c>
      <c r="E63" s="40">
        <v>1.07773819516425</v>
      </c>
      <c r="F63" s="40">
        <v>4.3112457557443902</v>
      </c>
      <c r="G63" s="32">
        <v>-12.2044326588102</v>
      </c>
      <c r="H63" s="25">
        <v>34500.037664552699</v>
      </c>
      <c r="I63" s="36">
        <v>610875.67638289602</v>
      </c>
      <c r="J63" s="36">
        <v>70553.224358896099</v>
      </c>
      <c r="K63" s="36">
        <v>62760.150825444303</v>
      </c>
      <c r="L63" s="36">
        <v>104634.993711951</v>
      </c>
      <c r="M63" s="36">
        <v>118460.844591794</v>
      </c>
      <c r="N63" s="37">
        <v>609730.16818220704</v>
      </c>
      <c r="O63" s="36">
        <v>722295.63965236198</v>
      </c>
      <c r="P63" s="36">
        <v>4388010.4915939597</v>
      </c>
      <c r="Q63" s="36">
        <v>1002466.48051042</v>
      </c>
      <c r="R63" s="36">
        <v>1507968.44901011</v>
      </c>
      <c r="S63" s="36">
        <v>2010760.76439227</v>
      </c>
      <c r="T63" s="36">
        <v>1270247.97171122</v>
      </c>
      <c r="U63" s="36">
        <v>4681757.5341799203</v>
      </c>
      <c r="V63" s="25">
        <v>690114.15258588898</v>
      </c>
      <c r="W63" s="36">
        <v>3782669.9405788002</v>
      </c>
      <c r="X63" s="36">
        <v>945325.69731930201</v>
      </c>
      <c r="Y63" s="36">
        <v>1446310.2100144101</v>
      </c>
      <c r="Z63" s="36">
        <v>1901994.60497019</v>
      </c>
      <c r="AA63" s="36">
        <v>1146627.75423037</v>
      </c>
      <c r="AB63" s="37">
        <v>4068042.2258013501</v>
      </c>
      <c r="AC63" s="32">
        <v>0.72672125857054803</v>
      </c>
      <c r="AD63" s="32">
        <v>1.6898293403356099</v>
      </c>
      <c r="AE63" s="32">
        <v>1.36402410846169</v>
      </c>
      <c r="AF63" s="32">
        <v>802.21156230718998</v>
      </c>
      <c r="AG63">
        <v>490.464517972262</v>
      </c>
      <c r="AH63" s="32">
        <v>2.2792232968680302</v>
      </c>
      <c r="AI63" s="33">
        <v>0.39122277353292301</v>
      </c>
      <c r="AN63" s="32"/>
    </row>
    <row r="64" spans="1:40" ht="17" x14ac:dyDescent="0.2">
      <c r="A64" s="1" t="s">
        <v>94</v>
      </c>
      <c r="B64" s="15">
        <v>10.81</v>
      </c>
      <c r="C64" s="40">
        <v>0.78130458834136596</v>
      </c>
      <c r="D64" s="32">
        <v>1.5296627719365501</v>
      </c>
      <c r="E64" s="40">
        <v>1.0785456576402701</v>
      </c>
      <c r="F64" s="40">
        <v>-1.33709316503214</v>
      </c>
      <c r="G64" s="32">
        <v>-11.8097385360822</v>
      </c>
      <c r="H64" s="25">
        <v>23323.447987672</v>
      </c>
      <c r="I64" s="36">
        <v>672333.86179272505</v>
      </c>
      <c r="J64" s="36">
        <v>69992.094598363503</v>
      </c>
      <c r="K64" s="36">
        <v>66288.346143496703</v>
      </c>
      <c r="L64" s="36">
        <v>112676.739865158</v>
      </c>
      <c r="M64" s="36">
        <v>94950.1367165142</v>
      </c>
      <c r="N64" s="37">
        <v>631118.99041726999</v>
      </c>
      <c r="O64" s="36">
        <v>701608.63766979903</v>
      </c>
      <c r="P64" s="36">
        <v>4453144.5565012097</v>
      </c>
      <c r="Q64" s="36">
        <v>1008540.92681916</v>
      </c>
      <c r="R64" s="36">
        <v>1510425.55820233</v>
      </c>
      <c r="S64" s="36">
        <v>2019447.74625649</v>
      </c>
      <c r="T64" s="36">
        <v>1269794.98889644</v>
      </c>
      <c r="U64" s="36">
        <v>4667710.18805933</v>
      </c>
      <c r="V64" s="25">
        <v>673831.65774956602</v>
      </c>
      <c r="W64" s="36">
        <v>3770920.7660604301</v>
      </c>
      <c r="X64" s="36">
        <v>943353.93268048798</v>
      </c>
      <c r="Y64" s="36">
        <v>1445900.83863525</v>
      </c>
      <c r="Z64" s="36">
        <v>1897119.3073725</v>
      </c>
      <c r="AA64" s="36">
        <v>1171333.03067436</v>
      </c>
      <c r="AB64" s="37">
        <v>4038289.1545939902</v>
      </c>
      <c r="AC64" s="32">
        <v>0.98045919740694298</v>
      </c>
      <c r="AD64" s="32">
        <v>-1.06503602524418</v>
      </c>
      <c r="AE64" s="32">
        <v>0.60951551090288003</v>
      </c>
      <c r="AF64" s="32">
        <v>820.11254484493304</v>
      </c>
      <c r="AG64">
        <v>493.32206918099303</v>
      </c>
      <c r="AH64" s="32">
        <v>-1.10197769611709</v>
      </c>
      <c r="AI64" s="33">
        <v>0.44794695942915103</v>
      </c>
      <c r="AN64" s="32"/>
    </row>
    <row r="65" spans="1:40" ht="17" x14ac:dyDescent="0.2">
      <c r="A65" s="1" t="s">
        <v>95</v>
      </c>
      <c r="B65" s="15">
        <v>11.1</v>
      </c>
      <c r="C65" s="40">
        <v>0.79389862436288405</v>
      </c>
      <c r="D65" s="32">
        <v>1.54198230681344</v>
      </c>
      <c r="E65" s="40">
        <v>1.0782317276864299</v>
      </c>
      <c r="F65" s="40">
        <v>1.0894521326422699</v>
      </c>
      <c r="G65" s="32">
        <v>-2.94348256269592</v>
      </c>
      <c r="H65" s="25">
        <v>22711.257402020401</v>
      </c>
      <c r="I65" s="36">
        <v>608891.90537960199</v>
      </c>
      <c r="J65" s="36">
        <v>56565.959427978902</v>
      </c>
      <c r="K65" s="36">
        <v>57674.002045864501</v>
      </c>
      <c r="L65" s="36">
        <v>91945.301349099303</v>
      </c>
      <c r="M65" s="36">
        <v>97694.186663922606</v>
      </c>
      <c r="N65" s="37">
        <v>658871.01017098501</v>
      </c>
      <c r="O65" s="36">
        <v>713553.809063202</v>
      </c>
      <c r="P65" s="36">
        <v>4529350.9222096698</v>
      </c>
      <c r="Q65" s="36">
        <v>1020513.37096935</v>
      </c>
      <c r="R65" s="36">
        <v>1515519.1320050801</v>
      </c>
      <c r="S65" s="36">
        <v>1937413.8698378699</v>
      </c>
      <c r="T65" s="36">
        <v>1272540.78194284</v>
      </c>
      <c r="U65" s="36">
        <v>4672529.5491787801</v>
      </c>
      <c r="V65" s="25">
        <v>697386.85323176603</v>
      </c>
      <c r="W65" s="36">
        <v>3920405.0235870802</v>
      </c>
      <c r="X65" s="36">
        <v>958641.15377479198</v>
      </c>
      <c r="Y65" s="36">
        <v>1457168.50853039</v>
      </c>
      <c r="Z65" s="36">
        <v>1853325.1924842801</v>
      </c>
      <c r="AA65" s="36">
        <v>1175010.9329277901</v>
      </c>
      <c r="AB65" s="37">
        <v>4025198.9218301098</v>
      </c>
      <c r="AC65" s="32">
        <v>0.61770663151664595</v>
      </c>
      <c r="AD65" s="32">
        <v>3.1985200457278902</v>
      </c>
      <c r="AE65" s="32">
        <v>-0.20457305747634</v>
      </c>
      <c r="AF65" s="32">
        <v>806.22900929613797</v>
      </c>
      <c r="AG65">
        <v>508.66797735889401</v>
      </c>
      <c r="AH65" s="32">
        <v>1.19845857784007</v>
      </c>
      <c r="AI65" s="33">
        <v>-1.08518324660603</v>
      </c>
      <c r="AN65" s="32"/>
    </row>
    <row r="66" spans="1:40" ht="17" x14ac:dyDescent="0.2">
      <c r="A66" s="1" t="s">
        <v>96</v>
      </c>
      <c r="B66" s="15">
        <v>11.16</v>
      </c>
      <c r="C66" s="40">
        <v>0.732777609451014</v>
      </c>
      <c r="D66" s="32">
        <v>1.5526485689329601</v>
      </c>
      <c r="E66" s="40">
        <v>1.0752301019725099</v>
      </c>
      <c r="F66" s="40">
        <v>1.1924099509010799</v>
      </c>
      <c r="G66" s="32">
        <v>1.9042678002928</v>
      </c>
      <c r="H66" s="25">
        <v>26157.904554286899</v>
      </c>
      <c r="I66" s="36">
        <v>664534.95169438096</v>
      </c>
      <c r="J66" s="36">
        <v>73709.208955723094</v>
      </c>
      <c r="K66" s="36">
        <v>64615.166574251904</v>
      </c>
      <c r="L66" s="36">
        <v>117878.077113234</v>
      </c>
      <c r="M66" s="36">
        <v>84950.579772227298</v>
      </c>
      <c r="N66" s="37">
        <v>650795.01886932994</v>
      </c>
      <c r="O66" s="36">
        <v>720579.68923246104</v>
      </c>
      <c r="P66" s="36">
        <v>4569398.3422544599</v>
      </c>
      <c r="Q66" s="36">
        <v>1034741.23422149</v>
      </c>
      <c r="R66" s="36">
        <v>1524100.61807704</v>
      </c>
      <c r="S66" s="36">
        <v>1957289.4863023199</v>
      </c>
      <c r="T66" s="36">
        <v>1281487.0278880601</v>
      </c>
      <c r="U66" s="36">
        <v>4672492.5314277196</v>
      </c>
      <c r="V66" s="25">
        <v>695219.99065114604</v>
      </c>
      <c r="W66" s="36">
        <v>3906827.7181104999</v>
      </c>
      <c r="X66" s="36">
        <v>964034.48942695395</v>
      </c>
      <c r="Y66" s="36">
        <v>1461147.5979039499</v>
      </c>
      <c r="Z66" s="36">
        <v>1836362.7598282499</v>
      </c>
      <c r="AA66" s="36">
        <v>1198029.87184463</v>
      </c>
      <c r="AB66" s="37">
        <v>4015572.4077586001</v>
      </c>
      <c r="AC66" s="32">
        <v>0.56608371848324701</v>
      </c>
      <c r="AD66" s="32">
        <v>-6.9642826238423397E-2</v>
      </c>
      <c r="AE66" s="32">
        <v>0.96990562554860205</v>
      </c>
      <c r="AF66" s="32">
        <v>764.80865806066299</v>
      </c>
      <c r="AG66">
        <v>511.85601741152198</v>
      </c>
      <c r="AH66" s="32">
        <v>2.1446108761262002</v>
      </c>
      <c r="AI66" s="33">
        <v>-6.7285726606810106E-2</v>
      </c>
      <c r="AN66" s="32"/>
    </row>
    <row r="67" spans="1:40" ht="17" x14ac:dyDescent="0.2">
      <c r="A67" s="1" t="s">
        <v>97</v>
      </c>
      <c r="B67" s="15">
        <v>11.45</v>
      </c>
      <c r="C67" s="40">
        <v>0.66742857728626104</v>
      </c>
      <c r="D67" s="32">
        <v>1.56276207854342</v>
      </c>
      <c r="E67" s="40">
        <v>1.0771061797385999</v>
      </c>
      <c r="F67" s="40">
        <v>-0.73533533643566795</v>
      </c>
      <c r="G67" s="32">
        <v>-6.4380998829836296</v>
      </c>
      <c r="H67" s="25">
        <v>163739.38429418</v>
      </c>
      <c r="I67" s="36">
        <v>737752.18628357805</v>
      </c>
      <c r="J67" s="36">
        <v>71148.507763345304</v>
      </c>
      <c r="K67" s="36">
        <v>67031.814206864001</v>
      </c>
      <c r="L67" s="36">
        <v>105104.264286294</v>
      </c>
      <c r="M67" s="36">
        <v>79827.176451751293</v>
      </c>
      <c r="N67" s="37">
        <v>658650.81083753903</v>
      </c>
      <c r="O67" s="36">
        <v>805238.949718458</v>
      </c>
      <c r="P67" s="36">
        <v>4680833.8162523396</v>
      </c>
      <c r="Q67" s="36">
        <v>1062410.26603177</v>
      </c>
      <c r="R67" s="36">
        <v>1536049.9121391701</v>
      </c>
      <c r="S67" s="36">
        <v>1940230.77235137</v>
      </c>
      <c r="T67" s="36">
        <v>1281760.0166082</v>
      </c>
      <c r="U67" s="36">
        <v>4587950.7698171996</v>
      </c>
      <c r="V67" s="25">
        <v>612648.96373128903</v>
      </c>
      <c r="W67" s="36">
        <v>3954083.5892186002</v>
      </c>
      <c r="X67" s="36">
        <v>994592.11457313399</v>
      </c>
      <c r="Y67" s="36">
        <v>1474866.06291274</v>
      </c>
      <c r="Z67" s="36">
        <v>1838925.3818697101</v>
      </c>
      <c r="AA67" s="36">
        <v>1184068.88092227</v>
      </c>
      <c r="AB67" s="37">
        <v>3943565.6489360798</v>
      </c>
      <c r="AC67" s="32">
        <v>-0.34252115542364803</v>
      </c>
      <c r="AD67" s="32">
        <v>8.62877500568449E-2</v>
      </c>
      <c r="AE67" s="32">
        <v>-1.19148494038838</v>
      </c>
      <c r="AF67" s="32">
        <v>806.71355160771498</v>
      </c>
      <c r="AG67">
        <v>530.95342662866801</v>
      </c>
      <c r="AH67" s="32">
        <v>-1.1533896156360799</v>
      </c>
      <c r="AI67" s="33">
        <v>-0.41298530959845597</v>
      </c>
      <c r="AN67" s="32"/>
    </row>
    <row r="68" spans="1:40" ht="17" x14ac:dyDescent="0.2">
      <c r="A68" s="1" t="s">
        <v>98</v>
      </c>
      <c r="B68" s="15">
        <v>11.2</v>
      </c>
      <c r="C68" s="40">
        <v>0.59228791479777199</v>
      </c>
      <c r="D68" s="32">
        <v>1.57256636712232</v>
      </c>
      <c r="E68" s="40">
        <v>1.0781579351005699</v>
      </c>
      <c r="F68" s="40">
        <v>-0.22510664130911601</v>
      </c>
      <c r="G68" s="32">
        <v>-12.087621030571899</v>
      </c>
      <c r="H68" s="25">
        <v>28828.095883206999</v>
      </c>
      <c r="I68" s="36">
        <v>626363.93055898405</v>
      </c>
      <c r="J68" s="36">
        <v>61669.257792925899</v>
      </c>
      <c r="K68" s="36">
        <v>51680.894432999201</v>
      </c>
      <c r="L68" s="36">
        <v>98269.847896073697</v>
      </c>
      <c r="M68" s="36">
        <v>97709.559224922894</v>
      </c>
      <c r="N68" s="37">
        <v>580225.62153517699</v>
      </c>
      <c r="O68" s="36">
        <v>814569.10643607797</v>
      </c>
      <c r="P68" s="36">
        <v>4726680.7891421895</v>
      </c>
      <c r="Q68" s="36">
        <v>1072585.70845532</v>
      </c>
      <c r="R68" s="36">
        <v>1546822.86834934</v>
      </c>
      <c r="S68" s="36">
        <v>1925975.3937164501</v>
      </c>
      <c r="T68" s="36">
        <v>1279791.9662029201</v>
      </c>
      <c r="U68" s="36">
        <v>4554407.0992044201</v>
      </c>
      <c r="V68" s="25">
        <v>777526.39025693305</v>
      </c>
      <c r="W68" s="36">
        <v>4115297.4122994598</v>
      </c>
      <c r="X68" s="36">
        <v>1012242.95198827</v>
      </c>
      <c r="Y68" s="36">
        <v>1495837.1168082301</v>
      </c>
      <c r="Z68" s="36">
        <v>1849654.6861183201</v>
      </c>
      <c r="AA68" s="36">
        <v>1190127.2973924901</v>
      </c>
      <c r="AB68" s="37">
        <v>3998017.1776596098</v>
      </c>
      <c r="AC68" s="32">
        <v>0.58839709560698505</v>
      </c>
      <c r="AD68" s="32">
        <v>1.5919009606947301</v>
      </c>
      <c r="AE68" s="32">
        <v>-3.49752683806997</v>
      </c>
      <c r="AF68" s="32">
        <v>820.19415046130598</v>
      </c>
      <c r="AG68">
        <v>549.57166552913895</v>
      </c>
      <c r="AH68" s="32">
        <v>-0.237888675623708</v>
      </c>
      <c r="AI68" s="33">
        <v>1.4991922856620301</v>
      </c>
      <c r="AN68" s="32"/>
    </row>
    <row r="69" spans="1:40" ht="17" x14ac:dyDescent="0.2">
      <c r="A69" s="1" t="s">
        <v>99</v>
      </c>
      <c r="B69" s="15">
        <v>11.06</v>
      </c>
      <c r="C69" s="40">
        <v>0.75757720555239805</v>
      </c>
      <c r="D69" s="32">
        <v>1.5829977401251201</v>
      </c>
      <c r="E69" s="40">
        <v>1.07811890184431</v>
      </c>
      <c r="F69" s="40">
        <v>-1.08090569603785</v>
      </c>
      <c r="G69" s="32">
        <v>-7.17205689595216</v>
      </c>
      <c r="H69" s="25">
        <v>34681.276231174401</v>
      </c>
      <c r="I69" s="36">
        <v>702349.80452717899</v>
      </c>
      <c r="J69" s="36">
        <v>76459.152758754703</v>
      </c>
      <c r="K69" s="36">
        <v>55602.714175863002</v>
      </c>
      <c r="L69" s="36">
        <v>152522.106208112</v>
      </c>
      <c r="M69" s="36">
        <v>114147.902598197</v>
      </c>
      <c r="N69" s="37">
        <v>634965.18735887296</v>
      </c>
      <c r="O69" s="36">
        <v>812381.40553851798</v>
      </c>
      <c r="P69" s="36">
        <v>4841714.5134754898</v>
      </c>
      <c r="Q69" s="36">
        <v>1046200.34334683</v>
      </c>
      <c r="R69" s="36">
        <v>1559540.57700774</v>
      </c>
      <c r="S69" s="36">
        <v>1987882.1247406299</v>
      </c>
      <c r="T69" s="36">
        <v>1278978.24007689</v>
      </c>
      <c r="U69" s="36">
        <v>4132448.9865411501</v>
      </c>
      <c r="V69" s="25">
        <v>811106.077168916</v>
      </c>
      <c r="W69" s="36">
        <v>4107739.3928026701</v>
      </c>
      <c r="X69" s="36">
        <v>938339.27542382001</v>
      </c>
      <c r="Y69" s="36">
        <v>1504453.65309801</v>
      </c>
      <c r="Z69" s="36">
        <v>1844386.7805961201</v>
      </c>
      <c r="AA69" s="36">
        <v>1173118.86837594</v>
      </c>
      <c r="AB69" s="37">
        <v>3573131.2629299299</v>
      </c>
      <c r="AC69" s="32">
        <v>-0.52944321297811103</v>
      </c>
      <c r="AD69" s="32">
        <v>-0.197647524971444</v>
      </c>
      <c r="AE69" s="32">
        <v>8.4094923813606606</v>
      </c>
      <c r="AF69" s="32">
        <v>826.667774713894</v>
      </c>
      <c r="AG69">
        <v>553.66352331183396</v>
      </c>
      <c r="AH69" s="32">
        <v>-3.0302951523106798</v>
      </c>
      <c r="AI69" s="33">
        <v>-0.79791231110611305</v>
      </c>
      <c r="AN69" s="32"/>
    </row>
    <row r="70" spans="1:40" ht="17" x14ac:dyDescent="0.2">
      <c r="A70" s="1" t="s">
        <v>100</v>
      </c>
      <c r="B70" s="15">
        <v>10.88</v>
      </c>
      <c r="C70" s="40">
        <v>0.55197616106913905</v>
      </c>
      <c r="D70" s="32">
        <v>1.5914863789157501</v>
      </c>
      <c r="E70" s="40">
        <v>1.07843484906136</v>
      </c>
      <c r="F70" s="40">
        <v>4.3731244384103798</v>
      </c>
      <c r="G70" s="32">
        <v>5.7261112000958097</v>
      </c>
      <c r="H70" s="25">
        <v>180221.52371657701</v>
      </c>
      <c r="I70" s="36">
        <v>653862.55353566597</v>
      </c>
      <c r="J70" s="36">
        <v>74729.2976282538</v>
      </c>
      <c r="K70" s="36">
        <v>69661.965905695004</v>
      </c>
      <c r="L70" s="36">
        <v>96109.759934895803</v>
      </c>
      <c r="M70" s="36">
        <v>87077.596376834801</v>
      </c>
      <c r="N70" s="37">
        <v>574964.12507577904</v>
      </c>
      <c r="O70" s="36">
        <v>994064.84190281702</v>
      </c>
      <c r="P70" s="36">
        <v>4895357.1567300297</v>
      </c>
      <c r="Q70" s="36">
        <v>1019641.28710032</v>
      </c>
      <c r="R70" s="36">
        <v>1562599.4617132901</v>
      </c>
      <c r="S70" s="36">
        <v>2004363.28452201</v>
      </c>
      <c r="T70" s="36">
        <v>1308748.2645509799</v>
      </c>
      <c r="U70" s="36">
        <v>4113482.7744919201</v>
      </c>
      <c r="V70" s="25">
        <v>777494.71726665797</v>
      </c>
      <c r="W70" s="36">
        <v>4223050.4328573802</v>
      </c>
      <c r="X70" s="36">
        <v>942528.927146437</v>
      </c>
      <c r="Y70" s="36">
        <v>1494014.07655247</v>
      </c>
      <c r="Z70" s="36">
        <v>1890870.56196196</v>
      </c>
      <c r="AA70" s="36">
        <v>1196057.55615686</v>
      </c>
      <c r="AB70" s="37">
        <v>3522312.7690204298</v>
      </c>
      <c r="AC70" s="32">
        <v>3.2638931054849398</v>
      </c>
      <c r="AD70" s="32">
        <v>6.9961524448331804</v>
      </c>
      <c r="AE70" s="32">
        <v>0.88125378686785705</v>
      </c>
      <c r="AF70" s="32">
        <v>830.32100778833205</v>
      </c>
      <c r="AG70">
        <v>598.83055635556195</v>
      </c>
      <c r="AH70" s="32">
        <v>4.0227574679559996</v>
      </c>
      <c r="AI70" s="33">
        <v>0.37112291658316798</v>
      </c>
      <c r="AN70" s="32"/>
    </row>
    <row r="71" spans="1:40" ht="17" x14ac:dyDescent="0.2">
      <c r="A71" s="1" t="s">
        <v>101</v>
      </c>
      <c r="B71" s="15">
        <v>10.93</v>
      </c>
      <c r="C71" s="40">
        <v>0.40611953411438201</v>
      </c>
      <c r="D71" s="32">
        <v>1.59858321537349</v>
      </c>
      <c r="E71" s="40">
        <v>1.07657381428458</v>
      </c>
      <c r="F71" s="40">
        <v>-0.29623596603784003</v>
      </c>
      <c r="G71" s="32">
        <v>5.9676030662424502</v>
      </c>
      <c r="H71" s="25">
        <v>196619.315539609</v>
      </c>
      <c r="I71" s="36">
        <v>589100.80191740894</v>
      </c>
      <c r="J71" s="36">
        <v>89133.620793404596</v>
      </c>
      <c r="K71" s="36">
        <v>64345.223315465802</v>
      </c>
      <c r="L71" s="36">
        <v>95212.030685349397</v>
      </c>
      <c r="M71" s="36">
        <v>107900.162368622</v>
      </c>
      <c r="N71" s="37">
        <v>583108.26367248804</v>
      </c>
      <c r="O71" s="36">
        <v>1085952.03976309</v>
      </c>
      <c r="P71" s="36">
        <v>4947477.3106214805</v>
      </c>
      <c r="Q71" s="36">
        <v>1039955.00336865</v>
      </c>
      <c r="R71" s="36">
        <v>1569362.54067792</v>
      </c>
      <c r="S71" s="36">
        <v>2031383.6392107799</v>
      </c>
      <c r="T71" s="36">
        <v>1313557.57353824</v>
      </c>
      <c r="U71" s="36">
        <v>4098551.0002485099</v>
      </c>
      <c r="V71" s="25">
        <v>905470.32799692801</v>
      </c>
      <c r="W71" s="36">
        <v>4364495.41541442</v>
      </c>
      <c r="X71" s="36">
        <v>957863.39494663698</v>
      </c>
      <c r="Y71" s="36">
        <v>1506912.5393553399</v>
      </c>
      <c r="Z71" s="36">
        <v>1929363.4916356199</v>
      </c>
      <c r="AA71" s="36">
        <v>1197802.3237926201</v>
      </c>
      <c r="AB71" s="37">
        <v>3497333.0400429601</v>
      </c>
      <c r="AC71" s="32">
        <v>-1.1372355043829601</v>
      </c>
      <c r="AD71" s="32">
        <v>-2.2382875680735999</v>
      </c>
      <c r="AE71" s="32">
        <v>-1.4331443630493399</v>
      </c>
      <c r="AF71" s="32">
        <v>829.46028948409503</v>
      </c>
      <c r="AG71">
        <v>585.86712373007504</v>
      </c>
      <c r="AH71" s="32">
        <v>-2.4584208843741799</v>
      </c>
      <c r="AI71" s="33">
        <v>-2.2059149050345601</v>
      </c>
      <c r="AN71" s="32"/>
    </row>
    <row r="72" spans="1:40" ht="17" x14ac:dyDescent="0.2">
      <c r="A72" s="1" t="s">
        <v>102</v>
      </c>
      <c r="B72" s="15">
        <v>10.71</v>
      </c>
      <c r="C72" s="40">
        <v>0.43373620644508998</v>
      </c>
      <c r="D72" s="32">
        <v>1.6046774291616199</v>
      </c>
      <c r="E72" s="40">
        <v>1.0781343877632501</v>
      </c>
      <c r="F72" s="40">
        <v>-1.5244058489777199</v>
      </c>
      <c r="G72" s="32">
        <v>15.4114122673318</v>
      </c>
      <c r="H72" s="25">
        <v>38979.7319864565</v>
      </c>
      <c r="I72" s="36">
        <v>639950.31844060298</v>
      </c>
      <c r="J72" s="36">
        <v>90237.337864841495</v>
      </c>
      <c r="K72" s="36">
        <v>55560.604357461503</v>
      </c>
      <c r="L72" s="36">
        <v>107903.24086438501</v>
      </c>
      <c r="M72" s="36">
        <v>166497.61580304999</v>
      </c>
      <c r="N72" s="37">
        <v>554190.34004540998</v>
      </c>
      <c r="O72" s="36">
        <v>1037917.15635176</v>
      </c>
      <c r="P72" s="36">
        <v>4915677.5002895696</v>
      </c>
      <c r="Q72" s="36">
        <v>1063571.27279409</v>
      </c>
      <c r="R72" s="36">
        <v>1575600.2208966799</v>
      </c>
      <c r="S72" s="36">
        <v>1993289.35491259</v>
      </c>
      <c r="T72" s="36">
        <v>1339506.43835763</v>
      </c>
      <c r="U72" s="36">
        <v>4077239.7299047299</v>
      </c>
      <c r="V72" s="25">
        <v>999351.39093997504</v>
      </c>
      <c r="W72" s="36">
        <v>4259821.7801823197</v>
      </c>
      <c r="X72" s="36">
        <v>991299.26453505305</v>
      </c>
      <c r="Y72" s="36">
        <v>1514116.4101947499</v>
      </c>
      <c r="Z72" s="36">
        <v>1883037.6934887699</v>
      </c>
      <c r="AA72" s="36">
        <v>1211205.1172996699</v>
      </c>
      <c r="AB72" s="37">
        <v>3503022.6739031002</v>
      </c>
      <c r="AC72" s="32">
        <v>-2.5196158912583599</v>
      </c>
      <c r="AD72" s="32">
        <v>0.15369625581979399</v>
      </c>
      <c r="AE72" s="32">
        <v>-0.81883428080176801</v>
      </c>
      <c r="AF72" s="32">
        <v>831.62611447131701</v>
      </c>
      <c r="AG72">
        <v>570.09984946910402</v>
      </c>
      <c r="AH72" s="32">
        <v>-9.1282673544101897E-2</v>
      </c>
      <c r="AI72" s="33">
        <v>0.455424892322709</v>
      </c>
      <c r="AN72" s="32"/>
    </row>
    <row r="73" spans="1:40" ht="17" x14ac:dyDescent="0.2">
      <c r="A73" s="1" t="s">
        <v>103</v>
      </c>
      <c r="B73" s="15">
        <v>11.06</v>
      </c>
      <c r="C73" s="40">
        <v>0.36532655772790401</v>
      </c>
      <c r="D73" s="32">
        <v>1.6111739275055501</v>
      </c>
      <c r="E73" s="40">
        <v>1.0815323256747</v>
      </c>
      <c r="F73" s="40">
        <v>0.81162152176998503</v>
      </c>
      <c r="G73" s="32">
        <v>6.1569856227943296</v>
      </c>
      <c r="H73" s="25">
        <v>46675.717434681799</v>
      </c>
      <c r="I73" s="36">
        <v>633471.26242811396</v>
      </c>
      <c r="J73" s="36">
        <v>95100.065523596393</v>
      </c>
      <c r="K73" s="36">
        <v>65959.391147199596</v>
      </c>
      <c r="L73" s="36">
        <v>112444.48344352801</v>
      </c>
      <c r="M73" s="36">
        <v>83727.425838136798</v>
      </c>
      <c r="N73" s="37">
        <v>570201.77345005097</v>
      </c>
      <c r="O73" s="36">
        <v>1060751.1319085199</v>
      </c>
      <c r="P73" s="36">
        <v>4889006.1978653697</v>
      </c>
      <c r="Q73" s="36">
        <v>1081765.1182141099</v>
      </c>
      <c r="R73" s="36">
        <v>1582181.16039526</v>
      </c>
      <c r="S73" s="36">
        <v>1985748.1321133501</v>
      </c>
      <c r="T73" s="36">
        <v>1341120.5189513401</v>
      </c>
      <c r="U73" s="36">
        <v>4039025.1462367699</v>
      </c>
      <c r="V73" s="25">
        <v>1000958.70204818</v>
      </c>
      <c r="W73" s="36">
        <v>4243129.8264376903</v>
      </c>
      <c r="X73" s="36">
        <v>985223.89939873898</v>
      </c>
      <c r="Y73" s="36">
        <v>1513792.8254742899</v>
      </c>
      <c r="Z73" s="36">
        <v>1872866.7990528001</v>
      </c>
      <c r="AA73" s="36">
        <v>1251434.13861292</v>
      </c>
      <c r="AB73" s="37">
        <v>3452086.5159875299</v>
      </c>
      <c r="AC73" s="32">
        <v>-0.245618487790177</v>
      </c>
      <c r="AD73" s="32">
        <v>-1.05774009225196</v>
      </c>
      <c r="AE73" s="32">
        <v>3.4954675528640999</v>
      </c>
      <c r="AF73" s="32">
        <v>832.95037552966903</v>
      </c>
      <c r="AG73">
        <v>560.81280888439403</v>
      </c>
      <c r="AH73" s="32">
        <v>-0.13456507878030699</v>
      </c>
      <c r="AI73" s="33">
        <v>-0.19309032942696899</v>
      </c>
      <c r="AN73" s="32"/>
    </row>
    <row r="74" spans="1:40" ht="17" x14ac:dyDescent="0.2">
      <c r="A74" s="1" t="s">
        <v>104</v>
      </c>
      <c r="B74" s="15">
        <v>10.55</v>
      </c>
      <c r="C74" s="40">
        <v>0.42743831691536099</v>
      </c>
      <c r="D74" s="32">
        <v>1.6176981260548999</v>
      </c>
      <c r="E74" s="40">
        <v>1.08314444590073</v>
      </c>
      <c r="F74" s="40">
        <v>0.769874677611044</v>
      </c>
      <c r="G74" s="32">
        <v>-1.1078973537221799</v>
      </c>
      <c r="H74" s="25">
        <v>42705.1714932049</v>
      </c>
      <c r="I74" s="36">
        <v>610565.16293740703</v>
      </c>
      <c r="J74" s="36">
        <v>86975.983064121901</v>
      </c>
      <c r="K74" s="36">
        <v>57622.902295498403</v>
      </c>
      <c r="L74" s="36">
        <v>77959.494077293406</v>
      </c>
      <c r="M74" s="36">
        <v>101675.57037680699</v>
      </c>
      <c r="N74" s="37">
        <v>537920.36871104001</v>
      </c>
      <c r="O74" s="36">
        <v>1046163.47220666</v>
      </c>
      <c r="P74" s="36">
        <v>4903815.08200638</v>
      </c>
      <c r="Q74" s="36">
        <v>1101218.9375507401</v>
      </c>
      <c r="R74" s="36">
        <v>1583509.1368374999</v>
      </c>
      <c r="S74" s="36">
        <v>1987156.44342998</v>
      </c>
      <c r="T74" s="36">
        <v>1371344.41175203</v>
      </c>
      <c r="U74" s="36">
        <v>4027536.45898365</v>
      </c>
      <c r="V74" s="25">
        <v>991870.083273008</v>
      </c>
      <c r="W74" s="36">
        <v>4285680.2403789796</v>
      </c>
      <c r="X74" s="36">
        <v>1012904.9376549399</v>
      </c>
      <c r="Y74" s="36">
        <v>1519980.42807585</v>
      </c>
      <c r="Z74" s="36">
        <v>1901280.19838698</v>
      </c>
      <c r="AA74" s="36">
        <v>1257675.55728432</v>
      </c>
      <c r="AB74" s="37">
        <v>3477337.90514048</v>
      </c>
      <c r="AC74" s="32">
        <v>0.120663851969667</v>
      </c>
      <c r="AD74" s="32">
        <v>1.4416181137752599</v>
      </c>
      <c r="AE74" s="32">
        <v>1.44344432894732</v>
      </c>
      <c r="AF74" s="32">
        <v>836.31633937170898</v>
      </c>
      <c r="AG74">
        <v>576.44087697254497</v>
      </c>
      <c r="AH74" s="32">
        <v>1.37611062704795</v>
      </c>
      <c r="AI74" s="33">
        <v>0.13821260898080401</v>
      </c>
      <c r="AN74" s="32"/>
    </row>
    <row r="75" spans="1:40" ht="17" x14ac:dyDescent="0.2">
      <c r="A75" s="1" t="s">
        <v>105</v>
      </c>
      <c r="B75" s="15">
        <v>10.28</v>
      </c>
      <c r="C75" s="40">
        <v>0.48300320218885601</v>
      </c>
      <c r="D75" s="32">
        <v>1.62710465877606</v>
      </c>
      <c r="E75" s="40">
        <v>1.0846584132966199</v>
      </c>
      <c r="F75" s="40">
        <v>1.0198379296189</v>
      </c>
      <c r="G75" s="32">
        <v>-12.467124355442801</v>
      </c>
      <c r="H75" s="25">
        <v>61471.896834872197</v>
      </c>
      <c r="I75" s="36">
        <v>717536.34757189301</v>
      </c>
      <c r="J75" s="36">
        <v>132845.22000353501</v>
      </c>
      <c r="K75" s="36">
        <v>64765.265118240801</v>
      </c>
      <c r="L75" s="36">
        <v>115748.86907252199</v>
      </c>
      <c r="M75" s="36">
        <v>107609.729649842</v>
      </c>
      <c r="N75" s="37">
        <v>575618.96738954901</v>
      </c>
      <c r="O75" s="36">
        <v>1051806.5179764901</v>
      </c>
      <c r="P75" s="36">
        <v>4932729.7767139599</v>
      </c>
      <c r="Q75" s="36">
        <v>1153268.2453089501</v>
      </c>
      <c r="R75" s="36">
        <v>1585464.90380503</v>
      </c>
      <c r="S75" s="36">
        <v>2008324.28247264</v>
      </c>
      <c r="T75" s="36">
        <v>1361393.96542459</v>
      </c>
      <c r="U75" s="36">
        <v>4004982.0408711401</v>
      </c>
      <c r="V75" s="25">
        <v>1000658.1673208399</v>
      </c>
      <c r="W75" s="36">
        <v>4221237.9909220999</v>
      </c>
      <c r="X75" s="36">
        <v>1034846.15989076</v>
      </c>
      <c r="Y75" s="36">
        <v>1519245.4813607</v>
      </c>
      <c r="Z75" s="36">
        <v>1887106.1029173001</v>
      </c>
      <c r="AA75" s="36">
        <v>1243957.62960208</v>
      </c>
      <c r="AB75" s="37">
        <v>3419685.30035525</v>
      </c>
      <c r="AC75" s="32">
        <v>0.31928981757108799</v>
      </c>
      <c r="AD75" s="32">
        <v>-0.56910433405222605</v>
      </c>
      <c r="AE75" s="32">
        <v>0.19788396408588699</v>
      </c>
      <c r="AF75" s="32">
        <v>858.65803337245598</v>
      </c>
      <c r="AG75">
        <v>592.68077774982805</v>
      </c>
      <c r="AH75" s="32">
        <v>1.71011318896204</v>
      </c>
      <c r="AI75" s="33">
        <v>1.55951505563292</v>
      </c>
      <c r="AN75" s="32"/>
    </row>
    <row r="76" spans="1:40" ht="17" x14ac:dyDescent="0.2">
      <c r="A76" s="1" t="s">
        <v>106</v>
      </c>
      <c r="B76" s="15">
        <v>10.29</v>
      </c>
      <c r="C76" s="40">
        <v>0.444396938477431</v>
      </c>
      <c r="D76" s="32">
        <v>1.63509282002847</v>
      </c>
      <c r="E76" s="40">
        <v>1.0843085499696199</v>
      </c>
      <c r="F76" s="40">
        <v>0.98283436033138405</v>
      </c>
      <c r="G76" s="32">
        <v>10.4609967457269</v>
      </c>
      <c r="H76" s="25">
        <v>44478.6822240486</v>
      </c>
      <c r="I76" s="36">
        <v>625881.64758185798</v>
      </c>
      <c r="J76" s="36">
        <v>87475.047969124294</v>
      </c>
      <c r="K76" s="36">
        <v>73558.372952932201</v>
      </c>
      <c r="L76" s="36">
        <v>111297.82738898099</v>
      </c>
      <c r="M76" s="36">
        <v>112725.34574798599</v>
      </c>
      <c r="N76" s="37">
        <v>545225.91300432803</v>
      </c>
      <c r="O76" s="36">
        <v>1078162.86383997</v>
      </c>
      <c r="P76" s="36">
        <v>4897999.8627808001</v>
      </c>
      <c r="Q76" s="36">
        <v>1153575.8842672701</v>
      </c>
      <c r="R76" s="36">
        <v>1604063.9559317699</v>
      </c>
      <c r="S76" s="36">
        <v>1996959.0487933201</v>
      </c>
      <c r="T76" s="36">
        <v>1372794.15094269</v>
      </c>
      <c r="U76" s="36">
        <v>3989117.26121883</v>
      </c>
      <c r="V76" s="25">
        <v>1028410.72413319</v>
      </c>
      <c r="W76" s="36">
        <v>4275443.2857016902</v>
      </c>
      <c r="X76" s="36">
        <v>1070089.6378222599</v>
      </c>
      <c r="Y76" s="36">
        <v>1532603.75845015</v>
      </c>
      <c r="Z76" s="36">
        <v>1876718.4582185401</v>
      </c>
      <c r="AA76" s="36">
        <v>1257624.83889157</v>
      </c>
      <c r="AB76" s="37">
        <v>3434969.50083671</v>
      </c>
      <c r="AC76" s="32">
        <v>8.2242554438057405E-2</v>
      </c>
      <c r="AD76" s="32">
        <v>0.899849174026781</v>
      </c>
      <c r="AE76" s="32">
        <v>0.58343602768359704</v>
      </c>
      <c r="AF76" s="32">
        <v>874.98518114706303</v>
      </c>
      <c r="AG76">
        <v>588.92333422869899</v>
      </c>
      <c r="AH76" s="32">
        <v>0.19346752452204299</v>
      </c>
      <c r="AI76" s="33">
        <v>0.425906308650433</v>
      </c>
      <c r="AN76" s="32"/>
    </row>
    <row r="77" spans="1:40" ht="17" x14ac:dyDescent="0.2">
      <c r="A77" s="1" t="s">
        <v>107</v>
      </c>
      <c r="B77" s="15">
        <v>10.24</v>
      </c>
      <c r="C77" s="40">
        <v>0.41481817568441098</v>
      </c>
      <c r="D77" s="32">
        <v>1.6408412894826001</v>
      </c>
      <c r="E77" s="40">
        <v>1.0871076318555499</v>
      </c>
      <c r="F77" s="40">
        <v>0.56534329974167497</v>
      </c>
      <c r="G77" s="32">
        <v>2.4615188243930302</v>
      </c>
      <c r="H77" s="25">
        <v>67633.355512536597</v>
      </c>
      <c r="I77" s="36">
        <v>800405.59770494397</v>
      </c>
      <c r="J77" s="36">
        <v>98688.868889860896</v>
      </c>
      <c r="K77" s="36">
        <v>75234.205293227307</v>
      </c>
      <c r="L77" s="36">
        <v>98841.690500569894</v>
      </c>
      <c r="M77" s="36">
        <v>105192.77311512</v>
      </c>
      <c r="N77" s="37">
        <v>594535.54248105304</v>
      </c>
      <c r="O77" s="36">
        <v>1068789.80574441</v>
      </c>
      <c r="P77" s="36">
        <v>4894605.7035584003</v>
      </c>
      <c r="Q77" s="36">
        <v>1195840.5427591801</v>
      </c>
      <c r="R77" s="36">
        <v>1617597.3348235399</v>
      </c>
      <c r="S77" s="36">
        <v>1996061.14137631</v>
      </c>
      <c r="T77" s="36">
        <v>1368686.52993301</v>
      </c>
      <c r="U77" s="36">
        <v>3932262.3086707098</v>
      </c>
      <c r="V77" s="25">
        <v>1010199.77346111</v>
      </c>
      <c r="W77" s="36">
        <v>4090939.7731552199</v>
      </c>
      <c r="X77" s="36">
        <v>1094789.7530159301</v>
      </c>
      <c r="Y77" s="36">
        <v>1544906.63292818</v>
      </c>
      <c r="Z77" s="36">
        <v>1905471.1927439</v>
      </c>
      <c r="AA77" s="36">
        <v>1264612.78430121</v>
      </c>
      <c r="AB77" s="37">
        <v>3338909.1636474798</v>
      </c>
      <c r="AC77" s="32">
        <v>0.96239387401654597</v>
      </c>
      <c r="AD77" s="32">
        <v>-0.25872420379369998</v>
      </c>
      <c r="AE77" s="32">
        <v>0.33072812216814601</v>
      </c>
      <c r="AF77" s="32">
        <v>836.462329834152</v>
      </c>
      <c r="AG77">
        <v>578.21438155661804</v>
      </c>
      <c r="AH77" s="32">
        <v>2.8060966826253599</v>
      </c>
      <c r="AI77" s="33">
        <v>0.51357178885184895</v>
      </c>
      <c r="AN77" s="32"/>
    </row>
    <row r="78" spans="1:40" ht="17" x14ac:dyDescent="0.2">
      <c r="A78" s="1" t="s">
        <v>108</v>
      </c>
      <c r="B78" s="15">
        <v>10.32</v>
      </c>
      <c r="C78" s="40">
        <v>0.42538731837786897</v>
      </c>
      <c r="D78" s="32">
        <v>1.6485663147015299</v>
      </c>
      <c r="E78" s="40">
        <v>1.08993653759682</v>
      </c>
      <c r="F78" s="40">
        <v>0.62622845317171205</v>
      </c>
      <c r="G78" s="32">
        <v>-2.3784817951286201</v>
      </c>
      <c r="H78" s="25">
        <v>58109.7174578837</v>
      </c>
      <c r="I78" s="36">
        <v>711091.91947045899</v>
      </c>
      <c r="J78" s="36">
        <v>124118.237974017</v>
      </c>
      <c r="K78" s="36">
        <v>66701.468682857099</v>
      </c>
      <c r="L78" s="36">
        <v>102302.039027872</v>
      </c>
      <c r="M78" s="36">
        <v>91533.433167006806</v>
      </c>
      <c r="N78" s="37">
        <v>555704.74324760598</v>
      </c>
      <c r="O78" s="36">
        <v>1067826.8176285201</v>
      </c>
      <c r="P78" s="36">
        <v>4892607.8773149103</v>
      </c>
      <c r="Q78" s="36">
        <v>1200257.5996157699</v>
      </c>
      <c r="R78" s="36">
        <v>1633786.45907447</v>
      </c>
      <c r="S78" s="36">
        <v>1949331.2523718399</v>
      </c>
      <c r="T78" s="36">
        <v>1360899.8083140601</v>
      </c>
      <c r="U78" s="36">
        <v>3929317.2490609</v>
      </c>
      <c r="V78" s="25">
        <v>1006622.54307114</v>
      </c>
      <c r="W78" s="36">
        <v>4189955.4382696901</v>
      </c>
      <c r="X78" s="36">
        <v>1072231.9838509799</v>
      </c>
      <c r="Y78" s="36">
        <v>1569622.88329357</v>
      </c>
      <c r="Z78" s="36">
        <v>1845948.7542199499</v>
      </c>
      <c r="AA78" s="36">
        <v>1273545.1892119099</v>
      </c>
      <c r="AB78" s="37">
        <v>3347903.67282303</v>
      </c>
      <c r="AC78" s="32">
        <v>-7.5027117505843698E-4</v>
      </c>
      <c r="AD78" s="32">
        <v>0.95198258983002804</v>
      </c>
      <c r="AE78" s="32">
        <v>0.91354983094993303</v>
      </c>
      <c r="AF78" s="32">
        <v>794.94062120090302</v>
      </c>
      <c r="AG78">
        <v>631.043292359102</v>
      </c>
      <c r="AH78" s="32">
        <v>-2.6591847891602201</v>
      </c>
      <c r="AI78" s="33">
        <v>0.28131249333180203</v>
      </c>
      <c r="AN78" s="32"/>
    </row>
    <row r="79" spans="1:40" ht="17" x14ac:dyDescent="0.2">
      <c r="A79" s="1" t="s">
        <v>109</v>
      </c>
      <c r="B79" s="15">
        <v>10</v>
      </c>
      <c r="C79" s="40">
        <v>0.33418821058792297</v>
      </c>
      <c r="D79" s="32">
        <v>1.6533702101910199</v>
      </c>
      <c r="E79" s="40">
        <v>1.09368638241642</v>
      </c>
      <c r="F79" s="40">
        <v>1.48443103084572</v>
      </c>
      <c r="G79" s="32">
        <v>4.6902047865664596</v>
      </c>
      <c r="H79" s="25">
        <v>42575.188256125097</v>
      </c>
      <c r="I79" s="36">
        <v>628839.74384751904</v>
      </c>
      <c r="J79" s="36">
        <v>89573.116930475997</v>
      </c>
      <c r="K79" s="36">
        <v>58863.637304622403</v>
      </c>
      <c r="L79" s="36">
        <v>89271.695075085998</v>
      </c>
      <c r="M79" s="36">
        <v>141477.6768967</v>
      </c>
      <c r="N79" s="37">
        <v>613958.91011630103</v>
      </c>
      <c r="O79" s="36">
        <v>1060560.30294413</v>
      </c>
      <c r="P79" s="36">
        <v>4915688.7642682102</v>
      </c>
      <c r="Q79" s="36">
        <v>1184860.27666102</v>
      </c>
      <c r="R79" s="36">
        <v>1630238.2734925</v>
      </c>
      <c r="S79" s="36">
        <v>1933558.55552444</v>
      </c>
      <c r="T79" s="36">
        <v>1370710.3641023701</v>
      </c>
      <c r="U79" s="36">
        <v>3970000.3137722099</v>
      </c>
      <c r="V79" s="25">
        <v>1028511.69676571</v>
      </c>
      <c r="W79" s="36">
        <v>4310373.4021873102</v>
      </c>
      <c r="X79" s="36">
        <v>1096663.64713598</v>
      </c>
      <c r="Y79" s="36">
        <v>1581123.71808672</v>
      </c>
      <c r="Z79" s="36">
        <v>1848670.3199160499</v>
      </c>
      <c r="AA79" s="36">
        <v>1224326.4047711</v>
      </c>
      <c r="AB79" s="37">
        <v>3380189.1011937801</v>
      </c>
      <c r="AC79" s="32">
        <v>0.58997017871010105</v>
      </c>
      <c r="AD79" s="32">
        <v>3.7566553106185698</v>
      </c>
      <c r="AE79" s="32">
        <v>1.3802786343351601</v>
      </c>
      <c r="AF79" s="32">
        <v>865.34514867042196</v>
      </c>
      <c r="AG79">
        <v>670.239437723827</v>
      </c>
      <c r="AH79" s="32">
        <v>2.1961655984058899</v>
      </c>
      <c r="AI79" s="33">
        <v>0.274380563785806</v>
      </c>
      <c r="AN79" s="32"/>
    </row>
    <row r="80" spans="1:40" ht="17" x14ac:dyDescent="0.2">
      <c r="A80" s="1" t="s">
        <v>110</v>
      </c>
      <c r="B80" s="15">
        <v>10.18</v>
      </c>
      <c r="C80" s="40">
        <v>0.20626268265223799</v>
      </c>
      <c r="D80" s="32">
        <v>1.6566156479604699</v>
      </c>
      <c r="E80" s="40">
        <v>1.0962336772374199</v>
      </c>
      <c r="F80" s="40">
        <v>-0.57920285477232802</v>
      </c>
      <c r="G80" s="32">
        <v>19.786043556872901</v>
      </c>
      <c r="H80" s="25">
        <v>62850.812633366797</v>
      </c>
      <c r="I80" s="36">
        <v>655605.94693516905</v>
      </c>
      <c r="J80" s="36">
        <v>83675.694426866205</v>
      </c>
      <c r="K80" s="36">
        <v>68875.377529672405</v>
      </c>
      <c r="L80" s="36">
        <v>104442.11894417299</v>
      </c>
      <c r="M80" s="36">
        <v>178169.445204105</v>
      </c>
      <c r="N80" s="37">
        <v>675057.12196563301</v>
      </c>
      <c r="O80" s="36">
        <v>1064255.31250415</v>
      </c>
      <c r="P80" s="36">
        <v>4965414.21921774</v>
      </c>
      <c r="Q80" s="36">
        <v>1195748.7300509</v>
      </c>
      <c r="R80" s="36">
        <v>1650437.9155087101</v>
      </c>
      <c r="S80" s="36">
        <v>1938272.98931585</v>
      </c>
      <c r="T80" s="36">
        <v>1380927.67012665</v>
      </c>
      <c r="U80" s="36">
        <v>4002382.6788629298</v>
      </c>
      <c r="V80" s="25">
        <v>984961.56793391798</v>
      </c>
      <c r="W80" s="36">
        <v>4325932.5836471599</v>
      </c>
      <c r="X80" s="36">
        <v>1099822.5977609199</v>
      </c>
      <c r="Y80" s="36">
        <v>1586876.2497602301</v>
      </c>
      <c r="Z80" s="36">
        <v>1851637.3021338901</v>
      </c>
      <c r="AA80" s="36">
        <v>1217189.1047668401</v>
      </c>
      <c r="AB80" s="37">
        <v>3344888.9684869698</v>
      </c>
      <c r="AC80" s="32">
        <v>0.81637350622488203</v>
      </c>
      <c r="AD80" s="32">
        <v>0.48659145658618902</v>
      </c>
      <c r="AE80" s="32">
        <v>-1.6015364721529299</v>
      </c>
      <c r="AF80" s="32">
        <v>847.82018253633601</v>
      </c>
      <c r="AG80">
        <v>635.63951410249797</v>
      </c>
      <c r="AH80" s="32">
        <v>0.55740540791427395</v>
      </c>
      <c r="AI80" s="33">
        <v>-3.2079069817601898E-2</v>
      </c>
      <c r="AN80" s="32"/>
    </row>
    <row r="81" spans="1:40" ht="17" x14ac:dyDescent="0.2">
      <c r="A81" s="1" t="s">
        <v>111</v>
      </c>
      <c r="B81" s="15">
        <v>10.119999999999999</v>
      </c>
      <c r="C81" s="40">
        <v>0.42099690411534701</v>
      </c>
      <c r="D81" s="32">
        <v>1.6626758055199999</v>
      </c>
      <c r="E81" s="40">
        <v>1.10057996061193</v>
      </c>
      <c r="F81" s="40">
        <v>-2.3080059090515799</v>
      </c>
      <c r="G81" s="32">
        <v>4.7956968660957999</v>
      </c>
      <c r="H81" s="25">
        <v>191046.43274272399</v>
      </c>
      <c r="I81" s="36">
        <v>671722.72367709398</v>
      </c>
      <c r="J81" s="36">
        <v>159084.14279476099</v>
      </c>
      <c r="K81" s="36">
        <v>106093.44347570599</v>
      </c>
      <c r="L81" s="36">
        <v>302728.25438639999</v>
      </c>
      <c r="M81" s="36">
        <v>148505.63811137999</v>
      </c>
      <c r="N81" s="37">
        <v>828840.11577681103</v>
      </c>
      <c r="O81" s="36">
        <v>1112380.5417891401</v>
      </c>
      <c r="P81" s="36">
        <v>4497107.03879805</v>
      </c>
      <c r="Q81" s="36">
        <v>1222961.38957866</v>
      </c>
      <c r="R81" s="36">
        <v>1690914.2045270801</v>
      </c>
      <c r="S81" s="36">
        <v>1916231.82765367</v>
      </c>
      <c r="T81" s="36">
        <v>1371992.44799477</v>
      </c>
      <c r="U81" s="36">
        <v>4018692.5996997701</v>
      </c>
      <c r="V81" s="25">
        <v>979783.05338524096</v>
      </c>
      <c r="W81" s="36">
        <v>3804364.7539902101</v>
      </c>
      <c r="X81" s="36">
        <v>998640.55708963796</v>
      </c>
      <c r="Y81" s="36">
        <v>1597603.0324717599</v>
      </c>
      <c r="Z81" s="36">
        <v>1627313.0599772499</v>
      </c>
      <c r="AA81" s="36">
        <v>1216614.7417007899</v>
      </c>
      <c r="AB81" s="37">
        <v>3255202.9293829501</v>
      </c>
      <c r="AC81" s="32">
        <v>0.90363598415285096</v>
      </c>
      <c r="AD81" s="32">
        <v>-2.4492006506522799</v>
      </c>
      <c r="AE81" s="32">
        <v>-8.8327505615760395E-3</v>
      </c>
      <c r="AF81" s="32">
        <v>840.94122376174403</v>
      </c>
      <c r="AG81">
        <v>632.87357893370802</v>
      </c>
      <c r="AH81" s="32">
        <v>1.0880075034757299</v>
      </c>
      <c r="AI81" s="33">
        <v>1.28025549378716</v>
      </c>
      <c r="AN81" s="32"/>
    </row>
    <row r="82" spans="1:40" ht="17" x14ac:dyDescent="0.2">
      <c r="A82" s="1" t="s">
        <v>112</v>
      </c>
      <c r="B82" s="15">
        <v>10.16</v>
      </c>
      <c r="C82" s="40">
        <v>0.12874211623927101</v>
      </c>
      <c r="D82" s="32">
        <v>1.66428089157974</v>
      </c>
      <c r="E82" s="40">
        <v>1.10733053029396</v>
      </c>
      <c r="F82" s="40">
        <v>0.82927818237269801</v>
      </c>
      <c r="G82" s="32">
        <v>-3.4096586398334399</v>
      </c>
      <c r="H82" s="25">
        <v>37811.990256924197</v>
      </c>
      <c r="I82" s="36">
        <v>663813.72354854201</v>
      </c>
      <c r="J82" s="36">
        <v>138373.612087474</v>
      </c>
      <c r="K82" s="36">
        <v>60818.334824761099</v>
      </c>
      <c r="L82" s="36">
        <v>91889.329295270407</v>
      </c>
      <c r="M82" s="36">
        <v>123111.454958177</v>
      </c>
      <c r="N82" s="37">
        <v>622110.46406133706</v>
      </c>
      <c r="O82" s="36">
        <v>1131907.6725152801</v>
      </c>
      <c r="P82" s="36">
        <v>4652325.2797913998</v>
      </c>
      <c r="Q82" s="36">
        <v>1294573.68964639</v>
      </c>
      <c r="R82" s="36">
        <v>1727491.7151134999</v>
      </c>
      <c r="S82" s="36">
        <v>1915266.70926482</v>
      </c>
      <c r="T82" s="36">
        <v>1367829.7222331101</v>
      </c>
      <c r="U82" s="36">
        <v>3955489.06085718</v>
      </c>
      <c r="V82" s="25">
        <v>1067861.20842833</v>
      </c>
      <c r="W82" s="36">
        <v>3981815.9083529101</v>
      </c>
      <c r="X82" s="36">
        <v>1176142.1934152199</v>
      </c>
      <c r="Y82" s="36">
        <v>1646114.9851961101</v>
      </c>
      <c r="Z82" s="36">
        <v>1808508.24115686</v>
      </c>
      <c r="AA82" s="36">
        <v>1227502.0660866799</v>
      </c>
      <c r="AB82" s="37">
        <v>3326762.9251944702</v>
      </c>
      <c r="AC82" s="32">
        <v>1.0580858258743799</v>
      </c>
      <c r="AD82" s="32">
        <v>-0.89783017880999205</v>
      </c>
      <c r="AE82" s="32">
        <v>-1.31643449230919</v>
      </c>
      <c r="AF82" s="32">
        <v>838.65829392348803</v>
      </c>
      <c r="AG82">
        <v>608.20942603482001</v>
      </c>
      <c r="AH82" s="32">
        <v>0.31209865188590802</v>
      </c>
      <c r="AI82" s="33">
        <v>0.79291870414988197</v>
      </c>
      <c r="AN82" s="32"/>
    </row>
    <row r="83" spans="1:40" ht="17" x14ac:dyDescent="0.2">
      <c r="A83" s="1" t="s">
        <v>113</v>
      </c>
      <c r="B83" s="15">
        <v>9.89</v>
      </c>
      <c r="C83" s="40">
        <v>5.5114600614676802E-2</v>
      </c>
      <c r="D83" s="32">
        <v>1.66646683993884</v>
      </c>
      <c r="E83" s="40">
        <v>1.108615927495</v>
      </c>
      <c r="F83" s="40">
        <v>2.0532579134483502</v>
      </c>
      <c r="G83" s="32">
        <v>-4.4026052752566196</v>
      </c>
      <c r="H83" s="25">
        <v>35762.476298669797</v>
      </c>
      <c r="I83" s="36">
        <v>560170.76664792199</v>
      </c>
      <c r="J83" s="36">
        <v>146469.53656837001</v>
      </c>
      <c r="K83" s="36">
        <v>60171.063532202003</v>
      </c>
      <c r="L83" s="36">
        <v>100661.451830301</v>
      </c>
      <c r="M83" s="36">
        <v>154491.57312406501</v>
      </c>
      <c r="N83" s="37">
        <v>596719.78573604405</v>
      </c>
      <c r="O83" s="36">
        <v>1125811.4533215801</v>
      </c>
      <c r="P83" s="36">
        <v>4705241.5115237804</v>
      </c>
      <c r="Q83" s="36">
        <v>1314099.21174406</v>
      </c>
      <c r="R83" s="36">
        <v>1722874.4523215599</v>
      </c>
      <c r="S83" s="36">
        <v>1916982.5078712499</v>
      </c>
      <c r="T83" s="36">
        <v>1389460.3013686701</v>
      </c>
      <c r="U83" s="36">
        <v>3872713.72204981</v>
      </c>
      <c r="V83" s="25">
        <v>1078739.3067373401</v>
      </c>
      <c r="W83" s="36">
        <v>4139499.2226497298</v>
      </c>
      <c r="X83" s="36">
        <v>1194148.01078947</v>
      </c>
      <c r="Y83" s="36">
        <v>1664775.89735383</v>
      </c>
      <c r="Z83" s="36">
        <v>1812696.38036452</v>
      </c>
      <c r="AA83" s="36">
        <v>1231101.98914357</v>
      </c>
      <c r="AB83" s="37">
        <v>3270286.1189596001</v>
      </c>
      <c r="AC83" s="32">
        <v>-0.136856661380369</v>
      </c>
      <c r="AD83" s="32">
        <v>3.7672438385020399</v>
      </c>
      <c r="AE83" s="32">
        <v>-0.60730171029150704</v>
      </c>
      <c r="AF83" s="32">
        <v>840.20057892742398</v>
      </c>
      <c r="AG83">
        <v>636.45513467803301</v>
      </c>
      <c r="AH83" s="32">
        <v>-2.29005369898884</v>
      </c>
      <c r="AI83" s="33">
        <v>0.357978475034058</v>
      </c>
      <c r="AN83" s="32"/>
    </row>
    <row r="84" spans="1:40" ht="17" x14ac:dyDescent="0.2">
      <c r="A84" s="1" t="s">
        <v>114</v>
      </c>
      <c r="B84" s="15">
        <v>9.5500000000000007</v>
      </c>
      <c r="C84" s="40">
        <v>0.31170220506355101</v>
      </c>
      <c r="D84" s="32">
        <v>1.6714087854008499</v>
      </c>
      <c r="E84" s="40">
        <v>1.1062758727338999</v>
      </c>
      <c r="F84" s="40">
        <v>2.5280437328489298</v>
      </c>
      <c r="G84" s="32">
        <v>-11.0217282724069</v>
      </c>
      <c r="H84" s="25">
        <v>128648.710549358</v>
      </c>
      <c r="I84" s="36">
        <v>545320.42244103097</v>
      </c>
      <c r="J84" s="36">
        <v>198275.43139401</v>
      </c>
      <c r="K84" s="36">
        <v>78766.400664189699</v>
      </c>
      <c r="L84" s="36">
        <v>170086.244095751</v>
      </c>
      <c r="M84" s="36">
        <v>240578.96001167101</v>
      </c>
      <c r="N84" s="37">
        <v>695274.763737184</v>
      </c>
      <c r="O84" s="36">
        <v>1212617.4380057501</v>
      </c>
      <c r="P84" s="36">
        <v>4669437.2669533603</v>
      </c>
      <c r="Q84" s="36">
        <v>1270043.78806486</v>
      </c>
      <c r="R84" s="36">
        <v>1736072.67701124</v>
      </c>
      <c r="S84" s="36">
        <v>1973348.7841725301</v>
      </c>
      <c r="T84" s="36">
        <v>1425496.5025412799</v>
      </c>
      <c r="U84" s="36">
        <v>3892411.5520524001</v>
      </c>
      <c r="V84" s="25">
        <v>1067673.6765939801</v>
      </c>
      <c r="W84" s="36">
        <v>4107256.91940255</v>
      </c>
      <c r="X84" s="36">
        <v>1108260.6478432801</v>
      </c>
      <c r="Y84" s="36">
        <v>1646842.7447716999</v>
      </c>
      <c r="Z84" s="36">
        <v>1798575.44772311</v>
      </c>
      <c r="AA84" s="36">
        <v>1213092.58466564</v>
      </c>
      <c r="AB84" s="37">
        <v>3182256.2125123101</v>
      </c>
      <c r="AC84" s="32">
        <v>1.28393428631697</v>
      </c>
      <c r="AD84" s="32">
        <v>1.9741009616215699</v>
      </c>
      <c r="AE84" s="32">
        <v>1.67127148360727</v>
      </c>
      <c r="AF84" s="32">
        <v>839.97029615833196</v>
      </c>
      <c r="AG84">
        <v>611.48025896132503</v>
      </c>
      <c r="AH84" s="32">
        <v>4.7432072612866403</v>
      </c>
      <c r="AI84" s="33">
        <v>0.55161971349088201</v>
      </c>
      <c r="AN84" s="32"/>
    </row>
    <row r="85" spans="1:40" ht="17" x14ac:dyDescent="0.2">
      <c r="A85" s="1" t="s">
        <v>115</v>
      </c>
      <c r="B85" s="15">
        <v>9.1199999999999992</v>
      </c>
      <c r="C85" s="40">
        <v>0.326669461123474</v>
      </c>
      <c r="D85" s="32">
        <v>1.6766506040046101</v>
      </c>
      <c r="E85" s="40">
        <v>1.1075368832783301</v>
      </c>
      <c r="F85" s="40">
        <v>0.33364344725911399</v>
      </c>
      <c r="G85" s="32">
        <v>-3.5117352548426299</v>
      </c>
      <c r="H85" s="25">
        <v>184248.28679800301</v>
      </c>
      <c r="I85" s="36">
        <v>632976.25456514605</v>
      </c>
      <c r="J85" s="36">
        <v>128252.882588661</v>
      </c>
      <c r="K85" s="36">
        <v>79319.7238856029</v>
      </c>
      <c r="L85" s="36">
        <v>104060.112868574</v>
      </c>
      <c r="M85" s="36">
        <v>163539.86053704601</v>
      </c>
      <c r="N85" s="37">
        <v>695147.49419753696</v>
      </c>
      <c r="O85" s="36">
        <v>1260084.4175414101</v>
      </c>
      <c r="P85" s="36">
        <v>4712863.9369854201</v>
      </c>
      <c r="Q85" s="36">
        <v>1247391.21792894</v>
      </c>
      <c r="R85" s="36">
        <v>1751766.6003143501</v>
      </c>
      <c r="S85" s="36">
        <v>1950131.41630365</v>
      </c>
      <c r="T85" s="36">
        <v>1442698.99477917</v>
      </c>
      <c r="U85" s="36">
        <v>3887252.1631479901</v>
      </c>
      <c r="V85" s="25">
        <v>1096020.59009015</v>
      </c>
      <c r="W85" s="36">
        <v>4069603.5728742098</v>
      </c>
      <c r="X85" s="36">
        <v>1124431.0704192</v>
      </c>
      <c r="Y85" s="36">
        <v>1670335.0793490901</v>
      </c>
      <c r="Z85" s="36">
        <v>1845193.5333238</v>
      </c>
      <c r="AA85" s="36">
        <v>1265075.8783891599</v>
      </c>
      <c r="AB85" s="37">
        <v>3186125.7756668502</v>
      </c>
      <c r="AC85" s="32">
        <v>0.95757918673040698</v>
      </c>
      <c r="AD85" s="32">
        <v>3.1059182024113401</v>
      </c>
      <c r="AE85" s="32">
        <v>0.38927932593620401</v>
      </c>
      <c r="AF85" s="32">
        <v>839.11132019280296</v>
      </c>
      <c r="AG85">
        <v>624.06984239180804</v>
      </c>
      <c r="AH85" s="32">
        <v>0.18449982381020399</v>
      </c>
      <c r="AI85" s="33">
        <v>0.90625746906860005</v>
      </c>
      <c r="AN85" s="32"/>
    </row>
    <row r="86" spans="1:40" ht="17" x14ac:dyDescent="0.2">
      <c r="A86" s="1" t="s">
        <v>116</v>
      </c>
      <c r="B86" s="15">
        <v>9.11</v>
      </c>
      <c r="C86" s="40">
        <v>0.69708124332144406</v>
      </c>
      <c r="D86" s="32">
        <v>1.68711054695958</v>
      </c>
      <c r="E86" s="40">
        <v>1.1063048336729699</v>
      </c>
      <c r="F86" s="40">
        <v>1.42005843391499</v>
      </c>
      <c r="G86" s="32">
        <v>-3.7661644871789202</v>
      </c>
      <c r="H86" s="25">
        <v>149734.14840135199</v>
      </c>
      <c r="I86" s="36">
        <v>665490.65675291605</v>
      </c>
      <c r="J86" s="36">
        <v>178670.65000984599</v>
      </c>
      <c r="K86" s="36">
        <v>82515.081197561303</v>
      </c>
      <c r="L86" s="36">
        <v>111048.194733279</v>
      </c>
      <c r="M86" s="36">
        <v>148314.92758095</v>
      </c>
      <c r="N86" s="37">
        <v>726956.49942071398</v>
      </c>
      <c r="O86" s="36">
        <v>1286098.3088950501</v>
      </c>
      <c r="P86" s="36">
        <v>4790876.9809211297</v>
      </c>
      <c r="Q86" s="36">
        <v>1225431.87818617</v>
      </c>
      <c r="R86" s="36">
        <v>1771266.4264591101</v>
      </c>
      <c r="S86" s="36">
        <v>1953067.9581395099</v>
      </c>
      <c r="T86" s="36">
        <v>1433094.7675612599</v>
      </c>
      <c r="U86" s="36">
        <v>3877022.4850889598</v>
      </c>
      <c r="V86" s="25">
        <v>1143954.22218573</v>
      </c>
      <c r="W86" s="36">
        <v>4122042.8106894898</v>
      </c>
      <c r="X86" s="36">
        <v>1055326.5486365899</v>
      </c>
      <c r="Y86" s="36">
        <v>1683383.7735361999</v>
      </c>
      <c r="Z86" s="36">
        <v>1837198.58839384</v>
      </c>
      <c r="AA86" s="36">
        <v>1274314.71875016</v>
      </c>
      <c r="AB86" s="37">
        <v>3142971.49729492</v>
      </c>
      <c r="AC86" s="32">
        <v>-0.35211255322917101</v>
      </c>
      <c r="AD86" s="32">
        <v>0.62030290175832603</v>
      </c>
      <c r="AE86" s="32">
        <v>-1.74769273726158</v>
      </c>
      <c r="AF86" s="32">
        <v>837.32861544317495</v>
      </c>
      <c r="AG86">
        <v>635.15590680647597</v>
      </c>
      <c r="AH86" s="32">
        <v>0.81116905145921303</v>
      </c>
      <c r="AI86" s="33">
        <v>0.54371390023782895</v>
      </c>
      <c r="AN86" s="32"/>
    </row>
    <row r="87" spans="1:40" ht="17" x14ac:dyDescent="0.2">
      <c r="A87" s="1" t="s">
        <v>117</v>
      </c>
      <c r="B87" s="15">
        <v>8.93</v>
      </c>
      <c r="C87" s="40">
        <v>5.6296632308343503E-2</v>
      </c>
      <c r="D87" s="32">
        <v>1.68870595662691</v>
      </c>
      <c r="E87" s="40">
        <v>1.10616070946509</v>
      </c>
      <c r="F87" s="40">
        <v>-0.106070891084205</v>
      </c>
      <c r="G87" s="32">
        <v>16.381342961643401</v>
      </c>
      <c r="H87" s="25">
        <v>291090.77154558501</v>
      </c>
      <c r="I87" s="36">
        <v>596705.60964834504</v>
      </c>
      <c r="J87" s="36">
        <v>164830.837817839</v>
      </c>
      <c r="K87" s="36">
        <v>74128.875725418504</v>
      </c>
      <c r="L87" s="36">
        <v>159898.724591137</v>
      </c>
      <c r="M87" s="36">
        <v>132236.251976481</v>
      </c>
      <c r="N87" s="37">
        <v>686176.93520173896</v>
      </c>
      <c r="O87" s="36">
        <v>1369420.18993089</v>
      </c>
      <c r="P87" s="36">
        <v>4720248.8514563097</v>
      </c>
      <c r="Q87" s="36">
        <v>1224670.77337708</v>
      </c>
      <c r="R87" s="36">
        <v>1781807.2303432601</v>
      </c>
      <c r="S87" s="36">
        <v>1973186.00073502</v>
      </c>
      <c r="T87" s="36">
        <v>1424727.46755066</v>
      </c>
      <c r="U87" s="36">
        <v>3873119.6520420099</v>
      </c>
      <c r="V87" s="25">
        <v>1103235.1330631999</v>
      </c>
      <c r="W87" s="36">
        <v>4124678.2106650202</v>
      </c>
      <c r="X87" s="36">
        <v>1074620.1749965099</v>
      </c>
      <c r="Y87" s="36">
        <v>1703450.0620532699</v>
      </c>
      <c r="Z87" s="36">
        <v>1800299.6426061401</v>
      </c>
      <c r="AA87" s="36">
        <v>1282010.7007373699</v>
      </c>
      <c r="AB87" s="37">
        <v>3165779.5763045801</v>
      </c>
      <c r="AC87" s="32">
        <v>-0.22449072153135599</v>
      </c>
      <c r="AD87" s="32">
        <v>-3.98167713962044</v>
      </c>
      <c r="AE87" s="32">
        <v>0.64413746617441203</v>
      </c>
      <c r="AF87" s="32">
        <v>833.44417912054098</v>
      </c>
      <c r="AG87">
        <v>622.74611357596802</v>
      </c>
      <c r="AH87" s="32">
        <v>-1.31035287106842</v>
      </c>
      <c r="AI87" s="33">
        <v>1.00974910045397</v>
      </c>
      <c r="AN87" s="32"/>
    </row>
    <row r="88" spans="1:40" ht="17" x14ac:dyDescent="0.2">
      <c r="A88" s="1" t="s">
        <v>118</v>
      </c>
      <c r="B88" s="15">
        <v>8.5</v>
      </c>
      <c r="C88" s="40">
        <v>-9.6614235701596995E-2</v>
      </c>
      <c r="D88" s="32">
        <v>1.6879221086701</v>
      </c>
      <c r="E88" s="40">
        <v>1.10658378125186</v>
      </c>
      <c r="F88" s="40">
        <v>2.4583024348115301</v>
      </c>
      <c r="G88" s="32">
        <v>-1.3323795408723</v>
      </c>
      <c r="H88" s="25">
        <v>377543.79726310697</v>
      </c>
      <c r="I88" s="36">
        <v>545814.01789027196</v>
      </c>
      <c r="J88" s="36">
        <v>151365.489123318</v>
      </c>
      <c r="K88" s="36">
        <v>63719.156760989303</v>
      </c>
      <c r="L88" s="36">
        <v>109802.276863059</v>
      </c>
      <c r="M88" s="36">
        <v>174703.62647821801</v>
      </c>
      <c r="N88" s="37">
        <v>637223.564823939</v>
      </c>
      <c r="O88" s="36">
        <v>1407443.6796096901</v>
      </c>
      <c r="P88" s="36">
        <v>4793333.7576238401</v>
      </c>
      <c r="Q88" s="36">
        <v>1229999.4515815999</v>
      </c>
      <c r="R88" s="36">
        <v>1786235.5066659299</v>
      </c>
      <c r="S88" s="36">
        <v>1903335.46284123</v>
      </c>
      <c r="T88" s="36">
        <v>1455513.9641684201</v>
      </c>
      <c r="U88" s="36">
        <v>3875958.3278319198</v>
      </c>
      <c r="V88" s="25">
        <v>1075943.3477286899</v>
      </c>
      <c r="W88" s="36">
        <v>4264686.2122935904</v>
      </c>
      <c r="X88" s="36">
        <v>1084973.30175449</v>
      </c>
      <c r="Y88" s="36">
        <v>1720772.14495429</v>
      </c>
      <c r="Z88" s="36">
        <v>1789515.31934705</v>
      </c>
      <c r="AA88" s="36">
        <v>1269769.44581523</v>
      </c>
      <c r="AB88" s="37">
        <v>3216700.1377607901</v>
      </c>
      <c r="AC88" s="32">
        <v>-1.0003092186189899</v>
      </c>
      <c r="AD88" s="32">
        <v>2.23408191475716</v>
      </c>
      <c r="AE88" s="32">
        <v>1.5670607075270999</v>
      </c>
      <c r="AF88" s="32">
        <v>933.946736967231</v>
      </c>
      <c r="AG88">
        <v>659.76812574352198</v>
      </c>
      <c r="AH88" s="32">
        <v>1.43128527497197</v>
      </c>
      <c r="AI88" s="33">
        <v>0.97057785835548405</v>
      </c>
      <c r="AN88" s="32"/>
    </row>
    <row r="89" spans="1:40" ht="17" x14ac:dyDescent="0.2">
      <c r="A89" s="1" t="s">
        <v>119</v>
      </c>
      <c r="B89" s="15">
        <v>8.34</v>
      </c>
      <c r="C89" s="40">
        <v>9.9934280812615295E-2</v>
      </c>
      <c r="D89" s="32">
        <v>1.6904119074966899</v>
      </c>
      <c r="E89" s="40">
        <v>1.1113002913268999</v>
      </c>
      <c r="F89" s="40">
        <v>0.59829927684435802</v>
      </c>
      <c r="G89" s="32">
        <v>6.7645083265687198</v>
      </c>
      <c r="H89" s="25">
        <v>141738.96581512</v>
      </c>
      <c r="I89" s="36">
        <v>584202.56311037904</v>
      </c>
      <c r="J89" s="36">
        <v>127020.53223628001</v>
      </c>
      <c r="K89" s="36">
        <v>63819.871347210501</v>
      </c>
      <c r="L89" s="36">
        <v>114560.92774529901</v>
      </c>
      <c r="M89" s="36">
        <v>128708.10280930701</v>
      </c>
      <c r="N89" s="37">
        <v>656845.32337662601</v>
      </c>
      <c r="O89" s="36">
        <v>1427961.3861543499</v>
      </c>
      <c r="P89" s="36">
        <v>4831465.5227116998</v>
      </c>
      <c r="Q89" s="36">
        <v>1229277.89458585</v>
      </c>
      <c r="R89" s="36">
        <v>1788257.75340993</v>
      </c>
      <c r="S89" s="36">
        <v>1877798.2984188499</v>
      </c>
      <c r="T89" s="36">
        <v>1458513.03861308</v>
      </c>
      <c r="U89" s="36">
        <v>3837249.6463700901</v>
      </c>
      <c r="V89" s="25">
        <v>1300302.12555022</v>
      </c>
      <c r="W89" s="36">
        <v>4248619.2071418501</v>
      </c>
      <c r="X89" s="36">
        <v>1105292.7468471499</v>
      </c>
      <c r="Y89" s="36">
        <v>1725545.0971735399</v>
      </c>
      <c r="Z89" s="36">
        <v>1768917.1703752</v>
      </c>
      <c r="AA89" s="36">
        <v>1333716.35091335</v>
      </c>
      <c r="AB89" s="37">
        <v>3174929.7495058798</v>
      </c>
      <c r="AC89" s="32">
        <v>-2.3388372756544999</v>
      </c>
      <c r="AD89" s="32">
        <v>0.35154907037030803</v>
      </c>
      <c r="AE89" s="32">
        <v>1.1086511371655501</v>
      </c>
      <c r="AF89" s="32">
        <v>903.086558661146</v>
      </c>
      <c r="AG89">
        <v>648.89317373530798</v>
      </c>
      <c r="AH89" s="32">
        <v>-1.3272494246905899</v>
      </c>
      <c r="AI89" s="33">
        <v>1.1833360396869199</v>
      </c>
      <c r="AN89" s="32"/>
    </row>
    <row r="90" spans="1:40" ht="17" x14ac:dyDescent="0.2">
      <c r="A90" s="1" t="s">
        <v>120</v>
      </c>
      <c r="B90" s="15">
        <v>8.0299999999999994</v>
      </c>
      <c r="C90" s="40">
        <v>0.205145139429566</v>
      </c>
      <c r="D90" s="32">
        <v>1.6933924092626</v>
      </c>
      <c r="E90" s="40">
        <v>1.1166743704926101</v>
      </c>
      <c r="F90" s="40">
        <v>-2.2802824710285199</v>
      </c>
      <c r="G90" s="32">
        <v>10.7536442583039</v>
      </c>
      <c r="H90" s="25">
        <v>165108.28582562599</v>
      </c>
      <c r="I90" s="36">
        <v>542731.28748494701</v>
      </c>
      <c r="J90" s="36">
        <v>125976.036549125</v>
      </c>
      <c r="K90" s="36">
        <v>72494.579294285795</v>
      </c>
      <c r="L90" s="36">
        <v>105626.14590052899</v>
      </c>
      <c r="M90" s="36">
        <v>120014.05003693901</v>
      </c>
      <c r="N90" s="37">
        <v>663761.74700903799</v>
      </c>
      <c r="O90" s="36">
        <v>1477549.488992</v>
      </c>
      <c r="P90" s="36">
        <v>4872902.9779617097</v>
      </c>
      <c r="Q90" s="36">
        <v>1219999.3480120299</v>
      </c>
      <c r="R90" s="36">
        <v>1794517.7938571901</v>
      </c>
      <c r="S90" s="36">
        <v>1884384.2886323901</v>
      </c>
      <c r="T90" s="36">
        <v>1459964.49759966</v>
      </c>
      <c r="U90" s="36">
        <v>3910717.3961320701</v>
      </c>
      <c r="V90" s="25">
        <v>1292963.99300836</v>
      </c>
      <c r="W90" s="36">
        <v>4347390.2452945299</v>
      </c>
      <c r="X90" s="36">
        <v>1088629.84371618</v>
      </c>
      <c r="Y90" s="36">
        <v>1728115.01255511</v>
      </c>
      <c r="Z90" s="36">
        <v>1776479.8776386301</v>
      </c>
      <c r="AA90" s="36">
        <v>1350041.8348763499</v>
      </c>
      <c r="AB90" s="37">
        <v>3205909.9498883402</v>
      </c>
      <c r="AC90" s="32">
        <v>0.67645280375399297</v>
      </c>
      <c r="AD90" s="32">
        <v>1.3978087291847401</v>
      </c>
      <c r="AE90" s="32">
        <v>3.08123954122031</v>
      </c>
      <c r="AF90" s="32">
        <v>772.63628569304296</v>
      </c>
      <c r="AG90">
        <v>637.26135049901802</v>
      </c>
      <c r="AH90" s="32">
        <v>1.18645313794118</v>
      </c>
      <c r="AI90" s="33">
        <v>6.0513877720053399E-2</v>
      </c>
      <c r="AN90" s="32"/>
    </row>
    <row r="91" spans="1:40" ht="17" x14ac:dyDescent="0.2">
      <c r="A91" s="1" t="s">
        <v>121</v>
      </c>
      <c r="B91" s="15">
        <v>7.99</v>
      </c>
      <c r="C91" s="40">
        <v>9.7791229311170499E-2</v>
      </c>
      <c r="D91" s="32">
        <v>1.69510032321096</v>
      </c>
      <c r="E91" s="40">
        <v>1.1170193330145599</v>
      </c>
      <c r="F91" s="40">
        <v>2.1409537937669998</v>
      </c>
      <c r="G91" s="32">
        <v>1.96220193268163</v>
      </c>
      <c r="H91" s="25">
        <v>122537.45245977301</v>
      </c>
      <c r="I91" s="36">
        <v>537901.62705562799</v>
      </c>
      <c r="J91" s="36">
        <v>144525.28742185299</v>
      </c>
      <c r="K91" s="36">
        <v>79243.964353701507</v>
      </c>
      <c r="L91" s="36">
        <v>113619.437054756</v>
      </c>
      <c r="M91" s="36">
        <v>86559.737779237796</v>
      </c>
      <c r="N91" s="37">
        <v>634937.70402309101</v>
      </c>
      <c r="O91" s="36">
        <v>1431252.39888395</v>
      </c>
      <c r="P91" s="36">
        <v>4870112.6815401604</v>
      </c>
      <c r="Q91" s="36">
        <v>1228187.5520401001</v>
      </c>
      <c r="R91" s="36">
        <v>1797037.44834092</v>
      </c>
      <c r="S91" s="36">
        <v>1688722.3705352801</v>
      </c>
      <c r="T91" s="36">
        <v>1463532.4534402799</v>
      </c>
      <c r="U91" s="36">
        <v>3835806.2039948101</v>
      </c>
      <c r="V91" s="25">
        <v>1306472.3394985001</v>
      </c>
      <c r="W91" s="36">
        <v>4358089.0142908096</v>
      </c>
      <c r="X91" s="36">
        <v>1074119.9942533299</v>
      </c>
      <c r="Y91" s="36">
        <v>1734109.8183441299</v>
      </c>
      <c r="Z91" s="36">
        <v>1577904.2381106301</v>
      </c>
      <c r="AA91" s="36">
        <v>1375323.8718949901</v>
      </c>
      <c r="AB91" s="37">
        <v>3239129.7893735701</v>
      </c>
      <c r="AC91" s="32">
        <v>-0.38530240934285698</v>
      </c>
      <c r="AD91" s="32">
        <v>0.74529672612099496</v>
      </c>
      <c r="AE91" s="32">
        <v>-1.7095220171047101</v>
      </c>
      <c r="AF91" s="32">
        <v>877.72756492355302</v>
      </c>
      <c r="AG91">
        <v>644.18471285536202</v>
      </c>
      <c r="AH91" s="32">
        <v>-4.2034189711122298</v>
      </c>
      <c r="AI91" s="33">
        <v>-0.153513329804392</v>
      </c>
      <c r="AN91" s="32"/>
    </row>
    <row r="92" spans="1:40" ht="17" x14ac:dyDescent="0.2">
      <c r="A92" s="1" t="s">
        <v>122</v>
      </c>
      <c r="B92" s="15">
        <v>7.78</v>
      </c>
      <c r="C92" s="40">
        <v>0.19239194893676601</v>
      </c>
      <c r="D92" s="32">
        <v>1.6989808605294201</v>
      </c>
      <c r="E92" s="40">
        <v>1.1215441543087099</v>
      </c>
      <c r="F92" s="40">
        <v>1.3833128147212199</v>
      </c>
      <c r="G92" s="32">
        <v>9.8030866565741892</v>
      </c>
      <c r="H92" s="25">
        <v>68729.930275797</v>
      </c>
      <c r="I92" s="36">
        <v>536773.02769624395</v>
      </c>
      <c r="J92" s="36">
        <v>120018.500744185</v>
      </c>
      <c r="K92" s="36">
        <v>119450.636489999</v>
      </c>
      <c r="L92" s="36">
        <v>109910.935128975</v>
      </c>
      <c r="M92" s="36">
        <v>107890.482187003</v>
      </c>
      <c r="N92" s="37">
        <v>648505.28932282503</v>
      </c>
      <c r="O92" s="36">
        <v>1451892.77414706</v>
      </c>
      <c r="P92" s="36">
        <v>4885886.9575143298</v>
      </c>
      <c r="Q92" s="36">
        <v>1226446.49467007</v>
      </c>
      <c r="R92" s="36">
        <v>1802527.12825136</v>
      </c>
      <c r="S92" s="36">
        <v>1655889.03787903</v>
      </c>
      <c r="T92" s="36">
        <v>1472376.1053782899</v>
      </c>
      <c r="U92" s="36">
        <v>3817493.7576523498</v>
      </c>
      <c r="V92" s="25">
        <v>1372010.6283823401</v>
      </c>
      <c r="W92" s="36">
        <v>4368200.9165533297</v>
      </c>
      <c r="X92" s="36">
        <v>1067098.3391907001</v>
      </c>
      <c r="Y92" s="36">
        <v>1689839.5451410401</v>
      </c>
      <c r="Z92" s="36">
        <v>1557272.88744263</v>
      </c>
      <c r="AA92" s="36">
        <v>1393760.9854754701</v>
      </c>
      <c r="AB92" s="37">
        <v>3182228.2848706399</v>
      </c>
      <c r="AC92" s="32">
        <v>0.116923289650732</v>
      </c>
      <c r="AD92" s="32">
        <v>0.81831128264228103</v>
      </c>
      <c r="AE92" s="32">
        <v>0.13020563649337699</v>
      </c>
      <c r="AF92" s="32">
        <v>873.33588118816397</v>
      </c>
      <c r="AG92">
        <v>608.93629565510503</v>
      </c>
      <c r="AH92" s="32">
        <v>1.19873760597297</v>
      </c>
      <c r="AI92" s="33">
        <v>1.63335437678613</v>
      </c>
      <c r="AN92" s="32"/>
    </row>
    <row r="93" spans="1:40" ht="17" x14ac:dyDescent="0.2">
      <c r="A93" s="1" t="s">
        <v>123</v>
      </c>
      <c r="B93" s="15">
        <v>7.08</v>
      </c>
      <c r="C93" s="40">
        <v>0.10246989120939</v>
      </c>
      <c r="D93" s="32">
        <v>1.69865622751937</v>
      </c>
      <c r="E93" s="40">
        <v>1.12356543509525</v>
      </c>
      <c r="F93" s="40">
        <v>1.75784196588613</v>
      </c>
      <c r="G93" s="32">
        <v>3.4596388970774901</v>
      </c>
      <c r="H93" s="25">
        <v>440658.52725086198</v>
      </c>
      <c r="I93" s="36">
        <v>649066.92402382905</v>
      </c>
      <c r="J93" s="36">
        <v>275617.732656812</v>
      </c>
      <c r="K93" s="36">
        <v>98694.489488232794</v>
      </c>
      <c r="L93" s="36">
        <v>265734.683676332</v>
      </c>
      <c r="M93" s="36">
        <v>152930.50399226</v>
      </c>
      <c r="N93" s="37">
        <v>919485.70803433994</v>
      </c>
      <c r="O93" s="36">
        <v>1472986.54872673</v>
      </c>
      <c r="P93" s="36">
        <v>4887007.6429868201</v>
      </c>
      <c r="Q93" s="36">
        <v>1244298.83962638</v>
      </c>
      <c r="R93" s="36">
        <v>1802979.72837149</v>
      </c>
      <c r="S93" s="36">
        <v>1716122.30536549</v>
      </c>
      <c r="T93" s="36">
        <v>1492896.00295471</v>
      </c>
      <c r="U93" s="36">
        <v>3855874.5304520498</v>
      </c>
      <c r="V93" s="25">
        <v>1162026.5489416099</v>
      </c>
      <c r="W93" s="36">
        <v>4241645.7650691504</v>
      </c>
      <c r="X93" s="36">
        <v>872469.90264730901</v>
      </c>
      <c r="Y93" s="36">
        <v>1700388.92796321</v>
      </c>
      <c r="Z93" s="36">
        <v>1465755.06092453</v>
      </c>
      <c r="AA93" s="36">
        <v>1350560.5459786099</v>
      </c>
      <c r="AB93" s="37">
        <v>3010668.80927114</v>
      </c>
      <c r="AC93" s="32">
        <v>1.4001392483638899</v>
      </c>
      <c r="AD93" s="32">
        <v>2.2316782191359499</v>
      </c>
      <c r="AE93" s="32">
        <v>4.4013333504313898</v>
      </c>
      <c r="AF93" s="32">
        <v>864.41578124248394</v>
      </c>
      <c r="AG93">
        <v>765.96414022756198</v>
      </c>
      <c r="AH93" s="32">
        <v>1.68412957526225</v>
      </c>
      <c r="AI93" s="33">
        <v>0.91646822255395899</v>
      </c>
      <c r="AN93" s="32"/>
    </row>
    <row r="94" spans="1:40" ht="17" x14ac:dyDescent="0.2">
      <c r="A94" s="1" t="s">
        <v>124</v>
      </c>
      <c r="B94" s="15">
        <v>7.16</v>
      </c>
      <c r="C94" s="40">
        <v>0.104712989232424</v>
      </c>
      <c r="D94" s="32">
        <v>1.7010760486665</v>
      </c>
      <c r="E94" s="40">
        <v>1.12938362369514</v>
      </c>
      <c r="F94" s="40">
        <v>-0.28736330629775297</v>
      </c>
      <c r="G94" s="32">
        <v>-4.4056540677097802</v>
      </c>
      <c r="H94" s="25">
        <v>84545.316883864594</v>
      </c>
      <c r="I94" s="36">
        <v>543790.22745902196</v>
      </c>
      <c r="J94" s="36">
        <v>143719.68300672001</v>
      </c>
      <c r="K94" s="36">
        <v>46322.817045605298</v>
      </c>
      <c r="L94" s="36">
        <v>104264.53066938699</v>
      </c>
      <c r="M94" s="36">
        <v>383902.06859951699</v>
      </c>
      <c r="N94" s="37">
        <v>765086.94294639595</v>
      </c>
      <c r="O94" s="36">
        <v>1422492.98683018</v>
      </c>
      <c r="P94" s="36">
        <v>4916916.7703343304</v>
      </c>
      <c r="Q94" s="36">
        <v>1231818.0419467399</v>
      </c>
      <c r="R94" s="36">
        <v>1813417.9301231899</v>
      </c>
      <c r="S94" s="36">
        <v>1745694.4681677499</v>
      </c>
      <c r="T94" s="36">
        <v>1736124.51349752</v>
      </c>
      <c r="U94" s="36">
        <v>3876002.35835429</v>
      </c>
      <c r="V94" s="25">
        <v>1306562.2561824301</v>
      </c>
      <c r="W94" s="36">
        <v>4335167.53404311</v>
      </c>
      <c r="X94" s="36">
        <v>1110829.1473318399</v>
      </c>
      <c r="Y94" s="36">
        <v>1745717.7117214501</v>
      </c>
      <c r="Z94" s="36">
        <v>1633701.20783123</v>
      </c>
      <c r="AA94" s="36">
        <v>1365534.43765741</v>
      </c>
      <c r="AB94" s="37">
        <v>3100483.1370728002</v>
      </c>
      <c r="AC94" s="32">
        <v>-9.3683093130423806E-2</v>
      </c>
      <c r="AD94" s="32">
        <v>-4.3812787219101601</v>
      </c>
      <c r="AE94" s="32">
        <v>5.7138431881833496</v>
      </c>
      <c r="AF94" s="32">
        <v>861.296406616848</v>
      </c>
      <c r="AG94">
        <v>689.73951509823598</v>
      </c>
      <c r="AH94" s="32">
        <v>0.92043577374986896</v>
      </c>
      <c r="AI94" s="33">
        <v>-0.16999828795296901</v>
      </c>
      <c r="AN94" s="32"/>
    </row>
    <row r="95" spans="1:40" ht="17" x14ac:dyDescent="0.2">
      <c r="A95" s="1" t="s">
        <v>125</v>
      </c>
      <c r="B95" s="15">
        <v>7.16</v>
      </c>
      <c r="C95" s="40">
        <v>0.213283945469461</v>
      </c>
      <c r="D95" s="32">
        <v>1.7062207701087999</v>
      </c>
      <c r="E95" s="40">
        <v>1.13159838481669</v>
      </c>
      <c r="F95" s="40">
        <v>0.79643317747940701</v>
      </c>
      <c r="G95" s="32">
        <v>4.9221797704753998</v>
      </c>
      <c r="H95" s="25">
        <v>87205.799724517303</v>
      </c>
      <c r="I95" s="36">
        <v>536285.01569974096</v>
      </c>
      <c r="J95" s="36">
        <v>459000.80202605203</v>
      </c>
      <c r="K95" s="36">
        <v>69572.772435580904</v>
      </c>
      <c r="L95" s="36">
        <v>124696.03755608101</v>
      </c>
      <c r="M95" s="36">
        <v>146946.107385084</v>
      </c>
      <c r="N95" s="37">
        <v>698267.71278208995</v>
      </c>
      <c r="O95" s="36">
        <v>1426436.5377199601</v>
      </c>
      <c r="P95" s="36">
        <v>4968096.9685431104</v>
      </c>
      <c r="Q95" s="36">
        <v>1244559.9290032601</v>
      </c>
      <c r="R95" s="36">
        <v>1833688.1911413099</v>
      </c>
      <c r="S95" s="36">
        <v>1743738.0858952201</v>
      </c>
      <c r="T95" s="36">
        <v>1748006.1337582001</v>
      </c>
      <c r="U95" s="36">
        <v>3953089.43370821</v>
      </c>
      <c r="V95" s="25">
        <v>1326483.6158580401</v>
      </c>
      <c r="W95" s="36">
        <v>4401105.2538765203</v>
      </c>
      <c r="X95" s="36">
        <v>880525.38750498695</v>
      </c>
      <c r="Y95" s="36">
        <v>1765081.83391674</v>
      </c>
      <c r="Z95" s="36">
        <v>1622248.9424604799</v>
      </c>
      <c r="AA95" s="36">
        <v>1595196.8214003299</v>
      </c>
      <c r="AB95" s="37">
        <v>3250792.4119536099</v>
      </c>
      <c r="AC95" s="32">
        <v>1.1556312762861201</v>
      </c>
      <c r="AD95" s="32">
        <v>3.07877528559131</v>
      </c>
      <c r="AE95" s="32">
        <v>2.0501835256072201</v>
      </c>
      <c r="AF95" s="32">
        <v>860.53949758233603</v>
      </c>
      <c r="AG95">
        <v>671.41069276488895</v>
      </c>
      <c r="AH95" s="32">
        <v>2.54786518881965</v>
      </c>
      <c r="AI95" s="33">
        <v>0.55627653243251596</v>
      </c>
      <c r="AN95" s="32"/>
    </row>
    <row r="96" spans="1:40" ht="17" x14ac:dyDescent="0.2">
      <c r="A96" s="1" t="s">
        <v>126</v>
      </c>
      <c r="B96" s="15">
        <v>7.01</v>
      </c>
      <c r="C96" s="40">
        <v>0.35829621996371502</v>
      </c>
      <c r="D96" s="32">
        <v>1.71101884867023</v>
      </c>
      <c r="E96" s="40">
        <v>1.1315472361103001</v>
      </c>
      <c r="F96" s="40">
        <v>1.8008520067663001</v>
      </c>
      <c r="G96" s="32">
        <v>0.28620151441002101</v>
      </c>
      <c r="H96" s="25">
        <v>139517.44365116299</v>
      </c>
      <c r="I96" s="36">
        <v>562590.50212359999</v>
      </c>
      <c r="J96" s="36">
        <v>180103.89185998801</v>
      </c>
      <c r="K96" s="36">
        <v>87559.760424603301</v>
      </c>
      <c r="L96" s="36">
        <v>144478.87682500199</v>
      </c>
      <c r="M96" s="36">
        <v>165803.86909364499</v>
      </c>
      <c r="N96" s="37">
        <v>752328.22803380794</v>
      </c>
      <c r="O96" s="36">
        <v>1452898.74176287</v>
      </c>
      <c r="P96" s="36">
        <v>4993605.8626351403</v>
      </c>
      <c r="Q96" s="36">
        <v>1215614.5942617401</v>
      </c>
      <c r="R96" s="36">
        <v>1850672.65179655</v>
      </c>
      <c r="S96" s="36">
        <v>1776300.9217108299</v>
      </c>
      <c r="T96" s="36">
        <v>1738641.063087</v>
      </c>
      <c r="U96" s="36">
        <v>3949434.4160205298</v>
      </c>
      <c r="V96" s="25">
        <v>1303000.6446932701</v>
      </c>
      <c r="W96" s="36">
        <v>4409847.1964312103</v>
      </c>
      <c r="X96" s="36">
        <v>1079190.6682474699</v>
      </c>
      <c r="Y96" s="36">
        <v>1750460.50750194</v>
      </c>
      <c r="Z96" s="36">
        <v>1628650.2062708801</v>
      </c>
      <c r="AA96" s="36">
        <v>1583994.6819732999</v>
      </c>
      <c r="AB96" s="37">
        <v>3190075.7228960199</v>
      </c>
      <c r="AC96" s="32">
        <v>0.47098932019844503</v>
      </c>
      <c r="AD96" s="32">
        <v>2.6065646120901702</v>
      </c>
      <c r="AE96" s="32">
        <v>-5.0748293801862001</v>
      </c>
      <c r="AF96" s="32">
        <v>860.44291721247805</v>
      </c>
      <c r="AG96">
        <v>716.75208496628102</v>
      </c>
      <c r="AH96" s="32">
        <v>0.28633014339051099</v>
      </c>
      <c r="AI96" s="33">
        <v>0.86107835379902398</v>
      </c>
      <c r="AN96" s="32"/>
    </row>
    <row r="97" spans="1:40" ht="17" x14ac:dyDescent="0.2">
      <c r="A97" s="1" t="s">
        <v>127</v>
      </c>
      <c r="B97" s="15">
        <v>6.95</v>
      </c>
      <c r="C97" s="40">
        <v>0.33837569776639398</v>
      </c>
      <c r="D97" s="32">
        <v>1.7167901279476201</v>
      </c>
      <c r="E97" s="40">
        <v>1.13309334698938</v>
      </c>
      <c r="F97" s="40">
        <v>1.2766420739679201</v>
      </c>
      <c r="G97" s="32">
        <v>3.5088836603648401</v>
      </c>
      <c r="H97" s="25">
        <v>179505.60903952899</v>
      </c>
      <c r="I97" s="36">
        <v>571779.46571482497</v>
      </c>
      <c r="J97" s="36">
        <v>431229.24552575999</v>
      </c>
      <c r="K97" s="36">
        <v>112546.649374304</v>
      </c>
      <c r="L97" s="36">
        <v>133730.33012701201</v>
      </c>
      <c r="M97" s="36">
        <v>180427.72918505201</v>
      </c>
      <c r="N97" s="37">
        <v>802977.64253238402</v>
      </c>
      <c r="O97" s="36">
        <v>1430453.4635349</v>
      </c>
      <c r="P97" s="36">
        <v>5006846.2161486698</v>
      </c>
      <c r="Q97" s="36">
        <v>1240064.6639187899</v>
      </c>
      <c r="R97" s="36">
        <v>1857562.1110135899</v>
      </c>
      <c r="S97" s="36">
        <v>1786787.6368941499</v>
      </c>
      <c r="T97" s="36">
        <v>1778340.44527872</v>
      </c>
      <c r="U97" s="36">
        <v>4023619.2063491</v>
      </c>
      <c r="V97" s="25">
        <v>1273949.6310248701</v>
      </c>
      <c r="W97" s="36">
        <v>4431756.6387600601</v>
      </c>
      <c r="X97" s="36">
        <v>844452.42372101406</v>
      </c>
      <c r="Y97" s="36">
        <v>1743954.10871627</v>
      </c>
      <c r="Z97" s="36">
        <v>1655477.0535647799</v>
      </c>
      <c r="AA97" s="36">
        <v>1573238.45532981</v>
      </c>
      <c r="AB97" s="37">
        <v>3224425.3286411199</v>
      </c>
      <c r="AC97" s="32">
        <v>0.68965765734123696</v>
      </c>
      <c r="AD97" s="32">
        <v>3.7403695676278099</v>
      </c>
      <c r="AE97" s="32">
        <v>-3.12111700476692E-3</v>
      </c>
      <c r="AF97" s="32">
        <v>861.37647352978104</v>
      </c>
      <c r="AG97">
        <v>709.34821053176495</v>
      </c>
      <c r="AH97" s="32">
        <v>1.10747974892325</v>
      </c>
      <c r="AI97" s="33">
        <v>0.694013482601198</v>
      </c>
      <c r="AN97" s="32"/>
    </row>
    <row r="98" spans="1:40" ht="17" x14ac:dyDescent="0.2">
      <c r="A98" s="1" t="s">
        <v>128</v>
      </c>
      <c r="B98" s="15">
        <v>7</v>
      </c>
      <c r="C98" s="40">
        <v>0.58981331745966703</v>
      </c>
      <c r="D98" s="32">
        <v>1.7256375291088299</v>
      </c>
      <c r="E98" s="40">
        <v>1.13583498161045</v>
      </c>
      <c r="F98" s="40">
        <v>0.16287597202986601</v>
      </c>
      <c r="G98" s="32">
        <v>0.40080550282689698</v>
      </c>
      <c r="H98" s="25">
        <v>175141.76101386099</v>
      </c>
      <c r="I98" s="36">
        <v>517455.79754323402</v>
      </c>
      <c r="J98" s="36">
        <v>116415.229241693</v>
      </c>
      <c r="K98" s="36">
        <v>85059.221626896993</v>
      </c>
      <c r="L98" s="36">
        <v>123062.952862351</v>
      </c>
      <c r="M98" s="36">
        <v>196435.35173257199</v>
      </c>
      <c r="N98" s="37">
        <v>735226.52033851098</v>
      </c>
      <c r="O98" s="36">
        <v>1480117.2115189401</v>
      </c>
      <c r="P98" s="36">
        <v>5026474.8845450999</v>
      </c>
      <c r="Q98" s="36">
        <v>1244701.32608892</v>
      </c>
      <c r="R98" s="36">
        <v>1861225.39429937</v>
      </c>
      <c r="S98" s="36">
        <v>1775595.60129525</v>
      </c>
      <c r="T98" s="36">
        <v>1806039.9747190501</v>
      </c>
      <c r="U98" s="36">
        <v>4031521.23653585</v>
      </c>
      <c r="V98" s="25">
        <v>1313039.0785342001</v>
      </c>
      <c r="W98" s="36">
        <v>4499250.7690554801</v>
      </c>
      <c r="X98" s="36">
        <v>1127705.3339940601</v>
      </c>
      <c r="Y98" s="36">
        <v>1769368.3301575801</v>
      </c>
      <c r="Z98" s="36">
        <v>1651763.7843687299</v>
      </c>
      <c r="AA98" s="36">
        <v>1591356.8306942401</v>
      </c>
      <c r="AB98" s="37">
        <v>3285948.7709293398</v>
      </c>
      <c r="AC98" s="32">
        <v>1.3694870197278599</v>
      </c>
      <c r="AD98" s="32">
        <v>-3.9311747995230402</v>
      </c>
      <c r="AE98" s="32">
        <v>0.87940014990825199</v>
      </c>
      <c r="AF98" s="32">
        <v>855.624665836345</v>
      </c>
      <c r="AG98">
        <v>697.84365727438706</v>
      </c>
      <c r="AH98" s="32">
        <v>-8.7113427208469901E-2</v>
      </c>
      <c r="AI98" s="33">
        <v>1.08167222610009</v>
      </c>
      <c r="AN98" s="32"/>
    </row>
    <row r="99" spans="1:40" ht="17" x14ac:dyDescent="0.2">
      <c r="A99" s="1" t="s">
        <v>129</v>
      </c>
      <c r="B99" s="15">
        <v>7.08</v>
      </c>
      <c r="C99" s="40">
        <v>0.30103119819795499</v>
      </c>
      <c r="D99" s="32">
        <v>1.73142809662386</v>
      </c>
      <c r="E99" s="40">
        <v>1.13684509608122</v>
      </c>
      <c r="F99" s="40">
        <v>-0.56625414071901303</v>
      </c>
      <c r="G99" s="32">
        <v>-0.477827347822399</v>
      </c>
      <c r="H99" s="25">
        <v>121792.338650587</v>
      </c>
      <c r="I99" s="36">
        <v>443698.66566790198</v>
      </c>
      <c r="J99" s="36">
        <v>145171.78863890501</v>
      </c>
      <c r="K99" s="36">
        <v>71941.983845340699</v>
      </c>
      <c r="L99" s="36">
        <v>113951.04991944401</v>
      </c>
      <c r="M99" s="36">
        <v>156067.93003197401</v>
      </c>
      <c r="N99" s="37">
        <v>742624.25023414695</v>
      </c>
      <c r="O99" s="36">
        <v>1524077.33292518</v>
      </c>
      <c r="P99" s="36">
        <v>5064670.9857786503</v>
      </c>
      <c r="Q99" s="36">
        <v>1246786.2132484801</v>
      </c>
      <c r="R99" s="36">
        <v>1874160.7551889501</v>
      </c>
      <c r="S99" s="36">
        <v>1768120.8332716599</v>
      </c>
      <c r="T99" s="36">
        <v>1847189.9808569101</v>
      </c>
      <c r="U99" s="36">
        <v>4054974.0109624001</v>
      </c>
      <c r="V99" s="25">
        <v>1423191.1533641501</v>
      </c>
      <c r="W99" s="36">
        <v>4624406.3389368001</v>
      </c>
      <c r="X99" s="36">
        <v>1115489.4337466101</v>
      </c>
      <c r="Y99" s="36">
        <v>1796713.55564209</v>
      </c>
      <c r="Z99" s="36">
        <v>1652934.6582758699</v>
      </c>
      <c r="AA99" s="36">
        <v>1676280.9009014501</v>
      </c>
      <c r="AB99" s="37">
        <v>3283302.2373294402</v>
      </c>
      <c r="AC99" s="32">
        <v>0.80760721359603505</v>
      </c>
      <c r="AD99" s="32">
        <v>-0.31983990211047503</v>
      </c>
      <c r="AE99" s="32">
        <v>0.49112815280282901</v>
      </c>
      <c r="AF99" s="32">
        <v>844.18788841391199</v>
      </c>
      <c r="AG99">
        <v>711.58042823125004</v>
      </c>
      <c r="AH99" s="32">
        <v>0.92700596539654501</v>
      </c>
      <c r="AI99" s="33">
        <v>0.67244342834015802</v>
      </c>
      <c r="AN99" s="32"/>
    </row>
    <row r="100" spans="1:40" ht="17" x14ac:dyDescent="0.2">
      <c r="A100" s="1" t="s">
        <v>130</v>
      </c>
      <c r="B100" s="15">
        <v>7.03</v>
      </c>
      <c r="C100" s="40">
        <v>0.45698573574369</v>
      </c>
      <c r="D100" s="32">
        <v>1.7396586236405001</v>
      </c>
      <c r="E100" s="40">
        <v>1.1379783606524201</v>
      </c>
      <c r="F100" s="40">
        <v>0.66439743488279501</v>
      </c>
      <c r="G100" s="32">
        <v>6.0178119480913104</v>
      </c>
      <c r="H100" s="25">
        <v>103430.849215845</v>
      </c>
      <c r="I100" s="36">
        <v>499862.35947760002</v>
      </c>
      <c r="J100" s="36">
        <v>103478.65622007901</v>
      </c>
      <c r="K100" s="36">
        <v>83436.556050683401</v>
      </c>
      <c r="L100" s="36">
        <v>103942.152948189</v>
      </c>
      <c r="M100" s="36">
        <v>182192.28322230501</v>
      </c>
      <c r="N100" s="37">
        <v>794910.45375521202</v>
      </c>
      <c r="O100" s="36">
        <v>1526062.63836021</v>
      </c>
      <c r="P100" s="36">
        <v>5117336.3404034702</v>
      </c>
      <c r="Q100" s="36">
        <v>1266172.3115669801</v>
      </c>
      <c r="R100" s="36">
        <v>1891480.9648986801</v>
      </c>
      <c r="S100" s="36">
        <v>1769790.2633529899</v>
      </c>
      <c r="T100" s="36">
        <v>1909465.2649161799</v>
      </c>
      <c r="U100" s="36">
        <v>4117629.6131567</v>
      </c>
      <c r="V100" s="25">
        <v>1419447.011502</v>
      </c>
      <c r="W100" s="36">
        <v>4651249.9740858302</v>
      </c>
      <c r="X100" s="36">
        <v>1168118.98970075</v>
      </c>
      <c r="Y100" s="36">
        <v>1808243.77616941</v>
      </c>
      <c r="Z100" s="36">
        <v>1668175.81403896</v>
      </c>
      <c r="AA100" s="36">
        <v>1719953.1675229799</v>
      </c>
      <c r="AB100" s="37">
        <v>3290195.1520901001</v>
      </c>
      <c r="AC100" s="32">
        <v>0.96856330919056</v>
      </c>
      <c r="AD100" s="32">
        <v>1.8709818780887899</v>
      </c>
      <c r="AE100" s="32">
        <v>0.59823605274097802</v>
      </c>
      <c r="AF100" s="32">
        <v>846.31488841019598</v>
      </c>
      <c r="AG100">
        <v>704.92690834551797</v>
      </c>
      <c r="AH100" s="32">
        <v>-0.58797519583868996</v>
      </c>
      <c r="AI100" s="33">
        <v>0.82058881741483303</v>
      </c>
      <c r="AN100" s="32"/>
    </row>
    <row r="101" spans="1:40" ht="17" x14ac:dyDescent="0.2">
      <c r="A101" s="1" t="s">
        <v>131</v>
      </c>
      <c r="B101" s="15">
        <v>7.13</v>
      </c>
      <c r="C101" s="40">
        <v>0.40962445041595102</v>
      </c>
      <c r="D101" s="32">
        <v>1.7483970973479901</v>
      </c>
      <c r="E101" s="40">
        <v>1.1404069536000501</v>
      </c>
      <c r="F101" s="40">
        <v>1.1943931992593699</v>
      </c>
      <c r="G101" s="32">
        <v>5.5935937605880603</v>
      </c>
      <c r="H101" s="25">
        <v>241883.253247949</v>
      </c>
      <c r="I101" s="36">
        <v>438335.11153106502</v>
      </c>
      <c r="J101" s="36">
        <v>83393.941015298697</v>
      </c>
      <c r="K101" s="36">
        <v>86256.712432520901</v>
      </c>
      <c r="L101" s="36">
        <v>133596.18232276701</v>
      </c>
      <c r="M101" s="36">
        <v>217952.37361939199</v>
      </c>
      <c r="N101" s="37">
        <v>692384.45241238701</v>
      </c>
      <c r="O101" s="36">
        <v>1557640.03705564</v>
      </c>
      <c r="P101" s="36">
        <v>5145245.2129505398</v>
      </c>
      <c r="Q101" s="36">
        <v>1257858.4798040399</v>
      </c>
      <c r="R101" s="36">
        <v>1930406.3260989001</v>
      </c>
      <c r="S101" s="36">
        <v>1759235.2830477401</v>
      </c>
      <c r="T101" s="36">
        <v>1971602.02026845</v>
      </c>
      <c r="U101" s="36">
        <v>4181074.9560763799</v>
      </c>
      <c r="V101" s="25">
        <v>1332189.1175738701</v>
      </c>
      <c r="W101" s="36">
        <v>4721225.7218831601</v>
      </c>
      <c r="X101" s="36">
        <v>1178666.9260210099</v>
      </c>
      <c r="Y101" s="36">
        <v>1846734.70561131</v>
      </c>
      <c r="Z101" s="36">
        <v>1627607.7675687801</v>
      </c>
      <c r="AA101" s="36">
        <v>1761958.46053336</v>
      </c>
      <c r="AB101" s="37">
        <v>3480648.4562612302</v>
      </c>
      <c r="AC101" s="32">
        <v>0.196922472321794</v>
      </c>
      <c r="AD101" s="32">
        <v>1.4670401646204001</v>
      </c>
      <c r="AE101" s="32">
        <v>-7.9808078092957799E-2</v>
      </c>
      <c r="AF101" s="32">
        <v>857.95234216640995</v>
      </c>
      <c r="AG101">
        <v>696.17832109929896</v>
      </c>
      <c r="AH101" s="32">
        <v>-1.2828662687738499</v>
      </c>
      <c r="AI101" s="33">
        <v>0.82300130747762101</v>
      </c>
      <c r="AN101" s="32"/>
    </row>
    <row r="102" spans="1:40" ht="17" x14ac:dyDescent="0.2">
      <c r="A102" s="1" t="s">
        <v>132</v>
      </c>
      <c r="B102" s="15">
        <v>7.26</v>
      </c>
      <c r="C102" s="40">
        <v>0.35355150983926698</v>
      </c>
      <c r="D102" s="32">
        <v>1.75437774858006</v>
      </c>
      <c r="E102" s="40">
        <v>1.1416729054535</v>
      </c>
      <c r="F102" s="40">
        <v>-1.2365951019888901</v>
      </c>
      <c r="G102" s="32">
        <v>-8.5585729865697804</v>
      </c>
      <c r="H102" s="25">
        <v>41929.954736318003</v>
      </c>
      <c r="I102" s="36">
        <v>434885.23188919399</v>
      </c>
      <c r="J102" s="36">
        <v>67303.523485011698</v>
      </c>
      <c r="K102" s="36">
        <v>88293.222923719106</v>
      </c>
      <c r="L102" s="36">
        <v>132562.58782408299</v>
      </c>
      <c r="M102" s="36">
        <v>226182.46031466199</v>
      </c>
      <c r="N102" s="37">
        <v>555388.246284283</v>
      </c>
      <c r="O102" s="36">
        <v>1540177.51298011</v>
      </c>
      <c r="P102" s="36">
        <v>5233328.9290721603</v>
      </c>
      <c r="Q102" s="36">
        <v>1275894.7973007001</v>
      </c>
      <c r="R102" s="36">
        <v>1949748.5126291199</v>
      </c>
      <c r="S102" s="36">
        <v>1773043.65426738</v>
      </c>
      <c r="T102" s="36">
        <v>2014773.6409513799</v>
      </c>
      <c r="U102" s="36">
        <v>4208164.6840059897</v>
      </c>
      <c r="V102" s="25">
        <v>1495156.3656586299</v>
      </c>
      <c r="W102" s="36">
        <v>4817285.66961441</v>
      </c>
      <c r="X102" s="36">
        <v>1206644.19774185</v>
      </c>
      <c r="Y102" s="36">
        <v>1869823.41699091</v>
      </c>
      <c r="Z102" s="36">
        <v>1636620.1125189201</v>
      </c>
      <c r="AA102" s="36">
        <v>1806920.2308867699</v>
      </c>
      <c r="AB102" s="37">
        <v>3602130.9661396202</v>
      </c>
      <c r="AC102" s="32">
        <v>0.71393952344153699</v>
      </c>
      <c r="AD102" s="32">
        <v>1.78524757097392</v>
      </c>
      <c r="AE102" s="32">
        <v>0.64759877092511398</v>
      </c>
      <c r="AF102" s="32">
        <v>858.75701685731997</v>
      </c>
      <c r="AG102">
        <v>697.76198259019998</v>
      </c>
      <c r="AH102" s="32">
        <v>-0.58966481158283701</v>
      </c>
      <c r="AI102" s="33">
        <v>0.33339670486517498</v>
      </c>
      <c r="AN102" s="32"/>
    </row>
    <row r="103" spans="1:40" ht="17" x14ac:dyDescent="0.2">
      <c r="A103" s="1" t="s">
        <v>133</v>
      </c>
      <c r="B103" s="15">
        <v>7.24</v>
      </c>
      <c r="C103" s="40">
        <v>0.37301295378521998</v>
      </c>
      <c r="D103" s="32">
        <v>1.7599842304511499</v>
      </c>
      <c r="E103" s="40">
        <v>1.14438329490873</v>
      </c>
      <c r="F103" s="40">
        <v>1.0910202481390201</v>
      </c>
      <c r="G103" s="32">
        <v>-24.253278314770998</v>
      </c>
      <c r="H103" s="25">
        <v>74712.950460812295</v>
      </c>
      <c r="I103" s="36">
        <v>472051.04583907698</v>
      </c>
      <c r="J103" s="36">
        <v>88783.002442467303</v>
      </c>
      <c r="K103" s="36">
        <v>127521.39198470399</v>
      </c>
      <c r="L103" s="36">
        <v>138313.59338332599</v>
      </c>
      <c r="M103" s="36">
        <v>158922.917578294</v>
      </c>
      <c r="N103" s="37">
        <v>749209.660050545</v>
      </c>
      <c r="O103" s="36">
        <v>1531147.6540659501</v>
      </c>
      <c r="P103" s="36">
        <v>5260596.0520476596</v>
      </c>
      <c r="Q103" s="36">
        <v>1299327.15887522</v>
      </c>
      <c r="R103" s="36">
        <v>1988588.4288520899</v>
      </c>
      <c r="S103" s="36">
        <v>1770197.4940595899</v>
      </c>
      <c r="T103" s="36">
        <v>2046904.37282499</v>
      </c>
      <c r="U103" s="36">
        <v>4241331.6323650097</v>
      </c>
      <c r="V103" s="25">
        <v>1448208.3403322301</v>
      </c>
      <c r="W103" s="36">
        <v>4810639.7691902304</v>
      </c>
      <c r="X103" s="36">
        <v>1202788.39921421</v>
      </c>
      <c r="Y103" s="36">
        <v>1880151.42467649</v>
      </c>
      <c r="Z103" s="36">
        <v>1633485.1968366799</v>
      </c>
      <c r="AA103" s="36">
        <v>1898853.5787044801</v>
      </c>
      <c r="AB103" s="37">
        <v>3546560.6936562099</v>
      </c>
      <c r="AC103" s="32">
        <v>-0.16886513229271499</v>
      </c>
      <c r="AD103" s="32">
        <v>0.14753424718734001</v>
      </c>
      <c r="AE103" s="32">
        <v>2.7942092573331898</v>
      </c>
      <c r="AF103" s="32">
        <v>821.72863076686303</v>
      </c>
      <c r="AG103">
        <v>707.58566251521802</v>
      </c>
      <c r="AH103" s="32">
        <v>0.51628401628319998</v>
      </c>
      <c r="AI103" s="33">
        <v>1.09929130643782</v>
      </c>
      <c r="AN103" s="32"/>
    </row>
    <row r="104" spans="1:40" ht="17" x14ac:dyDescent="0.2">
      <c r="A104" s="1" t="s">
        <v>134</v>
      </c>
      <c r="B104" s="15">
        <v>7.48</v>
      </c>
      <c r="C104" s="40">
        <v>0.58725246983317703</v>
      </c>
      <c r="D104" s="32">
        <v>1.77146227031193</v>
      </c>
      <c r="E104" s="40">
        <v>1.1441342150357601</v>
      </c>
      <c r="F104" s="40">
        <v>0.82434415463858701</v>
      </c>
      <c r="G104" s="32">
        <v>-10.4183189461954</v>
      </c>
      <c r="H104" s="25">
        <v>116709.918171706</v>
      </c>
      <c r="I104" s="36">
        <v>501863.72920488298</v>
      </c>
      <c r="J104" s="36">
        <v>70793.556297030402</v>
      </c>
      <c r="K104" s="36">
        <v>91751.034944060797</v>
      </c>
      <c r="L104" s="36">
        <v>115111.041452151</v>
      </c>
      <c r="M104" s="36">
        <v>127336.821826687</v>
      </c>
      <c r="N104" s="37">
        <v>558098.86151600897</v>
      </c>
      <c r="O104" s="36">
        <v>1625493.54466943</v>
      </c>
      <c r="P104" s="36">
        <v>5298866.0747385304</v>
      </c>
      <c r="Q104" s="36">
        <v>1328502.19725261</v>
      </c>
      <c r="R104" s="36">
        <v>2024831.6160586099</v>
      </c>
      <c r="S104" s="36">
        <v>1750574.60752333</v>
      </c>
      <c r="T104" s="36">
        <v>2072068.84931598</v>
      </c>
      <c r="U104" s="36">
        <v>4260360.8548488999</v>
      </c>
      <c r="V104" s="25">
        <v>1465242.0074628601</v>
      </c>
      <c r="W104" s="36">
        <v>4822700.5605255198</v>
      </c>
      <c r="X104" s="36">
        <v>1233917.80675177</v>
      </c>
      <c r="Y104" s="36">
        <v>1948149.5477982501</v>
      </c>
      <c r="Z104" s="36">
        <v>1641319.8734923699</v>
      </c>
      <c r="AA104" s="36">
        <v>1996181.7607007499</v>
      </c>
      <c r="AB104" s="37">
        <v>3727579.4113926501</v>
      </c>
      <c r="AC104" s="32">
        <v>-0.12144061325225899</v>
      </c>
      <c r="AD104" s="32">
        <v>-1.0951641046928799</v>
      </c>
      <c r="AE104" s="32">
        <v>1.35519711634169</v>
      </c>
      <c r="AF104" s="32">
        <v>866.51737810930194</v>
      </c>
      <c r="AG104">
        <v>718.21618255799399</v>
      </c>
      <c r="AH104" s="32">
        <v>-0.24344161096692199</v>
      </c>
      <c r="AI104" s="33">
        <v>0.74852508154738795</v>
      </c>
      <c r="AN104" s="32"/>
    </row>
    <row r="105" spans="1:40" ht="17" x14ac:dyDescent="0.2">
      <c r="A105" s="1" t="s">
        <v>135</v>
      </c>
      <c r="B105" s="15">
        <v>7.62</v>
      </c>
      <c r="C105" s="40">
        <v>0.79064698287542901</v>
      </c>
      <c r="D105" s="32">
        <v>1.7842672690130501</v>
      </c>
      <c r="E105" s="40">
        <v>1.1437932704317499</v>
      </c>
      <c r="F105" s="40">
        <v>0.79919531764160701</v>
      </c>
      <c r="G105" s="32">
        <v>26.759093894275299</v>
      </c>
      <c r="H105" s="25">
        <v>52509.643619378898</v>
      </c>
      <c r="I105" s="36">
        <v>350240.88098305301</v>
      </c>
      <c r="J105" s="36">
        <v>40766.540762986602</v>
      </c>
      <c r="K105" s="36">
        <v>73103.727956076895</v>
      </c>
      <c r="L105" s="36">
        <v>78356.346501798602</v>
      </c>
      <c r="M105" s="36">
        <v>133586.40731236001</v>
      </c>
      <c r="N105" s="37">
        <v>563351.12461068598</v>
      </c>
      <c r="O105" s="36">
        <v>1723203.08411798</v>
      </c>
      <c r="P105" s="36">
        <v>5317218.5100290803</v>
      </c>
      <c r="Q105" s="36">
        <v>1319047.9100468401</v>
      </c>
      <c r="R105" s="36">
        <v>2050666.3977333801</v>
      </c>
      <c r="S105" s="36">
        <v>1736575.8500888001</v>
      </c>
      <c r="T105" s="36">
        <v>2076305.1359953401</v>
      </c>
      <c r="U105" s="36">
        <v>4303057.4223090904</v>
      </c>
      <c r="V105" s="25">
        <v>1734474.0397959701</v>
      </c>
      <c r="W105" s="36">
        <v>4967921.4083776502</v>
      </c>
      <c r="X105" s="36">
        <v>1237172.6715366901</v>
      </c>
      <c r="Y105" s="36">
        <v>1987942.9277589801</v>
      </c>
      <c r="Z105" s="36">
        <v>1641243.6640208401</v>
      </c>
      <c r="AA105" s="36">
        <v>1990779.47592245</v>
      </c>
      <c r="AB105" s="37">
        <v>3826450.9358135699</v>
      </c>
      <c r="AC105" s="32">
        <v>9.22662959070326E-2</v>
      </c>
      <c r="AD105" s="32">
        <v>1.3860603529179101</v>
      </c>
      <c r="AE105" s="32">
        <v>0.31058226461823801</v>
      </c>
      <c r="AF105" s="32">
        <v>871.31185809475301</v>
      </c>
      <c r="AG105">
        <v>727.59776327151405</v>
      </c>
      <c r="AH105" s="32">
        <v>0.59929867199687203</v>
      </c>
      <c r="AI105" s="33">
        <v>0.31858800573861501</v>
      </c>
      <c r="AN105" s="32"/>
    </row>
    <row r="106" spans="1:40" ht="17" x14ac:dyDescent="0.2">
      <c r="A106" s="1" t="s">
        <v>136</v>
      </c>
      <c r="B106" s="15">
        <v>7.52</v>
      </c>
      <c r="C106" s="40">
        <v>0.33532923380401403</v>
      </c>
      <c r="D106" s="32">
        <v>1.7897216737069801</v>
      </c>
      <c r="E106" s="40">
        <v>1.14418799688321</v>
      </c>
      <c r="F106" s="40">
        <v>0.21545249879801501</v>
      </c>
      <c r="G106" s="32">
        <v>3.0109649111533301</v>
      </c>
      <c r="H106" s="25">
        <v>20435.717170338001</v>
      </c>
      <c r="I106" s="36">
        <v>545641.88658699405</v>
      </c>
      <c r="J106" s="36">
        <v>43425.085258915104</v>
      </c>
      <c r="K106" s="36">
        <v>96356.009522103195</v>
      </c>
      <c r="L106" s="36">
        <v>118942.92813104999</v>
      </c>
      <c r="M106" s="36">
        <v>154026.98807403</v>
      </c>
      <c r="N106" s="37">
        <v>735072.08455993806</v>
      </c>
      <c r="O106" s="36">
        <v>956936.82394101995</v>
      </c>
      <c r="P106" s="36">
        <v>6437351.2362722196</v>
      </c>
      <c r="Q106" s="36">
        <v>1209828.30240209</v>
      </c>
      <c r="R106" s="36">
        <v>1908555.6924471599</v>
      </c>
      <c r="S106" s="36">
        <v>1392278.9722211701</v>
      </c>
      <c r="T106" s="36">
        <v>1845983.0603359099</v>
      </c>
      <c r="U106" s="36">
        <v>4197612.1230934598</v>
      </c>
      <c r="V106" s="25">
        <v>919959.33772727696</v>
      </c>
      <c r="W106" s="36">
        <v>5832714.4820034504</v>
      </c>
      <c r="X106" s="36">
        <v>1155046.9930408001</v>
      </c>
      <c r="Y106" s="36">
        <v>1785793.5445401501</v>
      </c>
      <c r="Z106" s="36">
        <v>1267964.4131545399</v>
      </c>
      <c r="AA106" s="36">
        <v>1661735.9749803201</v>
      </c>
      <c r="AB106" s="37">
        <v>3446445.7036112398</v>
      </c>
      <c r="AC106" s="32">
        <v>0.13920842516607401</v>
      </c>
      <c r="AD106" s="32">
        <v>1.69693712372247</v>
      </c>
      <c r="AE106" s="32">
        <v>2.7000858186475601E-2</v>
      </c>
      <c r="AF106" s="32">
        <v>871.05960552683996</v>
      </c>
      <c r="AG106">
        <v>726.50976049179496</v>
      </c>
      <c r="AH106" s="32">
        <v>0.429784668497245</v>
      </c>
      <c r="AI106" s="33">
        <v>4.9834014392256903E-2</v>
      </c>
      <c r="AN106" s="32"/>
    </row>
    <row r="107" spans="1:40" ht="17" x14ac:dyDescent="0.2">
      <c r="A107" s="1" t="s">
        <v>137</v>
      </c>
      <c r="B107" s="15">
        <v>7.59</v>
      </c>
      <c r="C107" s="40">
        <v>0.23719193778394099</v>
      </c>
      <c r="D107" s="32">
        <v>1.7940669343228399</v>
      </c>
      <c r="E107" s="40">
        <v>1.14628957594222</v>
      </c>
      <c r="F107" s="40">
        <v>0.37945495171082899</v>
      </c>
      <c r="G107" s="32">
        <v>6.4478219350893999</v>
      </c>
      <c r="H107" s="25">
        <v>37343.853322062598</v>
      </c>
      <c r="I107" s="36">
        <v>581863.35343928298</v>
      </c>
      <c r="J107" s="36">
        <v>54684.322961973397</v>
      </c>
      <c r="K107" s="36">
        <v>109955.101339819</v>
      </c>
      <c r="L107" s="36">
        <v>113071.243273983</v>
      </c>
      <c r="M107" s="36">
        <v>189400.84692851</v>
      </c>
      <c r="N107" s="37">
        <v>714065.17257528903</v>
      </c>
      <c r="O107" s="36">
        <v>984975.50335274497</v>
      </c>
      <c r="P107" s="36">
        <v>6509131.0586226098</v>
      </c>
      <c r="Q107" s="36">
        <v>1209189.8241660499</v>
      </c>
      <c r="R107" s="36">
        <v>1943782.54321172</v>
      </c>
      <c r="S107" s="36">
        <v>1402807.65889135</v>
      </c>
      <c r="T107" s="36">
        <v>1836745.5685805599</v>
      </c>
      <c r="U107" s="36">
        <v>4203750.1050169496</v>
      </c>
      <c r="V107" s="25">
        <v>940129.74637795403</v>
      </c>
      <c r="W107" s="36">
        <v>5860094.37708815</v>
      </c>
      <c r="X107" s="36">
        <v>1167861.0323114099</v>
      </c>
      <c r="Y107" s="36">
        <v>1824412.49736367</v>
      </c>
      <c r="Z107" s="36">
        <v>1291285.24780433</v>
      </c>
      <c r="AA107" s="36">
        <v>1654602.2880992701</v>
      </c>
      <c r="AB107" s="37">
        <v>3482539.1873148298</v>
      </c>
      <c r="AC107" s="32">
        <v>-1.8129498672873699E-2</v>
      </c>
      <c r="AD107" s="32">
        <v>-1.5833557620843299</v>
      </c>
      <c r="AE107" s="32">
        <v>2.0619672205838402</v>
      </c>
      <c r="AF107" s="32">
        <v>872.55166726981702</v>
      </c>
      <c r="AG107">
        <v>731.41695552484998</v>
      </c>
      <c r="AH107" s="32">
        <v>3.1174389322238301</v>
      </c>
      <c r="AI107" s="33">
        <v>0.48675364483141298</v>
      </c>
      <c r="AN107" s="32"/>
    </row>
    <row r="108" spans="1:40" ht="17" x14ac:dyDescent="0.2">
      <c r="A108" s="1" t="s">
        <v>138</v>
      </c>
      <c r="B108" s="15">
        <v>7.67</v>
      </c>
      <c r="C108" s="40">
        <v>0.25995671815041599</v>
      </c>
      <c r="D108" s="32">
        <v>1.79882677290888</v>
      </c>
      <c r="E108" s="40">
        <v>1.1518252037444801</v>
      </c>
      <c r="F108" s="40">
        <v>4.3218492535866799</v>
      </c>
      <c r="G108" s="32">
        <v>-5.1564440916655997E-2</v>
      </c>
      <c r="H108" s="25">
        <v>59862.4989569061</v>
      </c>
      <c r="I108" s="36">
        <v>625813.55234888801</v>
      </c>
      <c r="J108" s="36">
        <v>68925.176861247601</v>
      </c>
      <c r="K108" s="36">
        <v>97929.685137480104</v>
      </c>
      <c r="L108" s="36">
        <v>101742.74771087601</v>
      </c>
      <c r="M108" s="36">
        <v>152599.858126142</v>
      </c>
      <c r="N108" s="37">
        <v>725849.22514202399</v>
      </c>
      <c r="O108" s="36">
        <v>985589.066141402</v>
      </c>
      <c r="P108" s="36">
        <v>6532380.3779995302</v>
      </c>
      <c r="Q108" s="36">
        <v>1224482.0774869099</v>
      </c>
      <c r="R108" s="36">
        <v>1986676.96419938</v>
      </c>
      <c r="S108" s="36">
        <v>1395381.47362627</v>
      </c>
      <c r="T108" s="36">
        <v>1852988.62600127</v>
      </c>
      <c r="U108" s="36">
        <v>4232071.5259297201</v>
      </c>
      <c r="V108" s="25">
        <v>933402.26243656501</v>
      </c>
      <c r="W108" s="36">
        <v>5890134.9078153996</v>
      </c>
      <c r="X108" s="36">
        <v>1183394.8313639399</v>
      </c>
      <c r="Y108" s="36">
        <v>1876298.4296155099</v>
      </c>
      <c r="Z108" s="36">
        <v>1292008.9968945701</v>
      </c>
      <c r="AA108" s="36">
        <v>1697829.3969219599</v>
      </c>
      <c r="AB108" s="37">
        <v>3515580.0950166099</v>
      </c>
      <c r="AC108" s="32">
        <v>0.42328785762050197</v>
      </c>
      <c r="AD108" s="32">
        <v>7.1194093253781903</v>
      </c>
      <c r="AE108" s="32">
        <v>1.0724259256950399</v>
      </c>
      <c r="AF108" s="32">
        <v>873.84786237054402</v>
      </c>
      <c r="AG108">
        <v>769.47816691511196</v>
      </c>
      <c r="AH108" s="32">
        <v>-0.12240757902186999</v>
      </c>
      <c r="AI108" s="33">
        <v>0.23558249859749</v>
      </c>
      <c r="AN108" s="32"/>
    </row>
    <row r="109" spans="1:40" ht="17" x14ac:dyDescent="0.2">
      <c r="A109" s="1" t="s">
        <v>139</v>
      </c>
      <c r="B109" s="15">
        <v>7.65</v>
      </c>
      <c r="C109" s="40">
        <v>0.29914410429525601</v>
      </c>
      <c r="D109" s="32">
        <v>1.8032260331915</v>
      </c>
      <c r="E109" s="40">
        <v>1.1547896130044999</v>
      </c>
      <c r="F109" s="40">
        <v>-0.42616800401749799</v>
      </c>
      <c r="G109" s="32">
        <v>-6.8587364941016302</v>
      </c>
      <c r="H109" s="25">
        <v>36778.543529539602</v>
      </c>
      <c r="I109" s="36">
        <v>564006.17156527902</v>
      </c>
      <c r="J109" s="36">
        <v>60092.411276393199</v>
      </c>
      <c r="K109" s="36">
        <v>75379.961271603301</v>
      </c>
      <c r="L109" s="36">
        <v>100612.23095462901</v>
      </c>
      <c r="M109" s="36">
        <v>106316.718975109</v>
      </c>
      <c r="N109" s="37">
        <v>676388.089840753</v>
      </c>
      <c r="O109" s="36">
        <v>1020987.4925862401</v>
      </c>
      <c r="P109" s="36">
        <v>6697981.41739308</v>
      </c>
      <c r="Q109" s="36">
        <v>1224153.28305438</v>
      </c>
      <c r="R109" s="36">
        <v>2019465.5298566499</v>
      </c>
      <c r="S109" s="36">
        <v>1401414.5661070701</v>
      </c>
      <c r="T109" s="36">
        <v>1823874.3215062199</v>
      </c>
      <c r="U109" s="36">
        <v>4211649.5816778801</v>
      </c>
      <c r="V109" s="25">
        <v>980798.62211742101</v>
      </c>
      <c r="W109" s="36">
        <v>6125696.43961157</v>
      </c>
      <c r="X109" s="36">
        <v>1180304.93683794</v>
      </c>
      <c r="Y109" s="36">
        <v>1934058.99778646</v>
      </c>
      <c r="Z109" s="36">
        <v>1297400.04469486</v>
      </c>
      <c r="AA109" s="36">
        <v>1672017.9241841501</v>
      </c>
      <c r="AB109" s="37">
        <v>3542519.3233056301</v>
      </c>
      <c r="AC109" s="32">
        <v>-0.51875030219801799</v>
      </c>
      <c r="AD109" s="32">
        <v>-1.27742667650772</v>
      </c>
      <c r="AE109" s="32">
        <v>2.0445162764041198</v>
      </c>
      <c r="AF109" s="32">
        <v>874.66985658758904</v>
      </c>
      <c r="AG109">
        <v>768.22934383708002</v>
      </c>
      <c r="AH109" s="32">
        <v>-0.54511018696461599</v>
      </c>
      <c r="AI109" s="33">
        <v>0.65266892401879095</v>
      </c>
      <c r="AN109" s="32"/>
    </row>
    <row r="110" spans="1:40" ht="17" x14ac:dyDescent="0.2">
      <c r="A110" s="1" t="s">
        <v>140</v>
      </c>
      <c r="B110" s="15">
        <v>7.53</v>
      </c>
      <c r="C110" s="40">
        <v>0.14447442571810001</v>
      </c>
      <c r="D110" s="32">
        <v>1.8060770030973501</v>
      </c>
      <c r="E110" s="40">
        <v>1.15667858134556</v>
      </c>
      <c r="F110" s="40">
        <v>0.79466875583646401</v>
      </c>
      <c r="G110" s="32">
        <v>-4.2916325010883796</v>
      </c>
      <c r="H110" s="25">
        <v>26447.172530316198</v>
      </c>
      <c r="I110" s="36">
        <v>558703.81851596397</v>
      </c>
      <c r="J110" s="36">
        <v>134408.70251066799</v>
      </c>
      <c r="K110" s="36">
        <v>83252.105772591007</v>
      </c>
      <c r="L110" s="36">
        <v>105623.72418875901</v>
      </c>
      <c r="M110" s="36">
        <v>130805.152755818</v>
      </c>
      <c r="N110" s="37">
        <v>756910.02291966404</v>
      </c>
      <c r="O110" s="36">
        <v>1034074.20120056</v>
      </c>
      <c r="P110" s="36">
        <v>6718208.8404027596</v>
      </c>
      <c r="Q110" s="36">
        <v>1236068.7931918099</v>
      </c>
      <c r="R110" s="36">
        <v>2051340.90793535</v>
      </c>
      <c r="S110" s="36">
        <v>1413611.3258283699</v>
      </c>
      <c r="T110" s="36">
        <v>1826972.2525869999</v>
      </c>
      <c r="U110" s="36">
        <v>4238875.15022281</v>
      </c>
      <c r="V110" s="25">
        <v>1003510.75703321</v>
      </c>
      <c r="W110" s="36">
        <v>6151507.0486856904</v>
      </c>
      <c r="X110" s="36">
        <v>1104064.2784915599</v>
      </c>
      <c r="Y110" s="36">
        <v>1960851.3030282401</v>
      </c>
      <c r="Z110" s="36">
        <v>1310746.9129664099</v>
      </c>
      <c r="AA110" s="36">
        <v>1672382.2310707001</v>
      </c>
      <c r="AB110" s="37">
        <v>3467131.50364294</v>
      </c>
      <c r="AC110" s="32">
        <v>0.91222214972186999</v>
      </c>
      <c r="AD110" s="32">
        <v>0.28236582544912597</v>
      </c>
      <c r="AE110" s="32">
        <v>1.6952846808659601</v>
      </c>
      <c r="AF110" s="32">
        <v>875.36088503689302</v>
      </c>
      <c r="AG110">
        <v>765.07221911997999</v>
      </c>
      <c r="AH110" s="32">
        <v>-0.163765734897696</v>
      </c>
      <c r="AI110" s="33">
        <v>1.00977766348719</v>
      </c>
      <c r="AN110" s="32"/>
    </row>
    <row r="111" spans="1:40" ht="17" x14ac:dyDescent="0.2">
      <c r="A111" s="1" t="s">
        <v>141</v>
      </c>
      <c r="B111" s="15">
        <v>7.24</v>
      </c>
      <c r="C111" s="40">
        <v>0.26827306181078497</v>
      </c>
      <c r="D111" s="32">
        <v>1.81063308725506</v>
      </c>
      <c r="E111" s="40">
        <v>1.1573833913589899</v>
      </c>
      <c r="F111" s="40">
        <v>-1.2921029774818</v>
      </c>
      <c r="G111" s="32">
        <v>2.3403753995375101</v>
      </c>
      <c r="H111" s="25">
        <v>30082.165384235799</v>
      </c>
      <c r="I111" s="36">
        <v>567366.01235152106</v>
      </c>
      <c r="J111" s="36">
        <v>83301.335822415</v>
      </c>
      <c r="K111" s="36">
        <v>89036.364673012999</v>
      </c>
      <c r="L111" s="36">
        <v>114984.962515272</v>
      </c>
      <c r="M111" s="36">
        <v>162306.998161444</v>
      </c>
      <c r="N111" s="37">
        <v>780541.13368705299</v>
      </c>
      <c r="O111" s="36">
        <v>1022992.4875821</v>
      </c>
      <c r="P111" s="36">
        <v>6780171.6980490899</v>
      </c>
      <c r="Q111" s="36">
        <v>1247153.14805064</v>
      </c>
      <c r="R111" s="36">
        <v>2078016.7199462999</v>
      </c>
      <c r="S111" s="36">
        <v>1434031.4534680599</v>
      </c>
      <c r="T111" s="36">
        <v>1838192.6123696701</v>
      </c>
      <c r="U111" s="36">
        <v>4253251.9411967704</v>
      </c>
      <c r="V111" s="25">
        <v>1008439.5588034299</v>
      </c>
      <c r="W111" s="36">
        <v>6202414.9147356004</v>
      </c>
      <c r="X111" s="36">
        <v>1178154.88139335</v>
      </c>
      <c r="Y111" s="36">
        <v>1986556.39569183</v>
      </c>
      <c r="Z111" s="36">
        <v>1322037.54927766</v>
      </c>
      <c r="AA111" s="36">
        <v>1661977.5356529499</v>
      </c>
      <c r="AB111" s="37">
        <v>3432952.2177546602</v>
      </c>
      <c r="AC111" s="32">
        <v>1.0292080082463499</v>
      </c>
      <c r="AD111" s="32">
        <v>-1.2881590410739201</v>
      </c>
      <c r="AE111" s="32">
        <v>-0.51999617544024601</v>
      </c>
      <c r="AF111" s="32">
        <v>889.48188384134403</v>
      </c>
      <c r="AG111">
        <v>780.677382150781</v>
      </c>
      <c r="AH111" s="32">
        <v>-0.24794669077097301</v>
      </c>
      <c r="AI111" s="33">
        <v>-6.5714501921931803E-2</v>
      </c>
      <c r="AN111" s="32"/>
    </row>
    <row r="112" spans="1:40" ht="17" x14ac:dyDescent="0.2">
      <c r="A112" s="1" t="s">
        <v>142</v>
      </c>
      <c r="B112" s="15">
        <v>7.08</v>
      </c>
      <c r="C112" s="40">
        <v>0.21330436990697299</v>
      </c>
      <c r="D112" s="32">
        <v>1.8148385784663901</v>
      </c>
      <c r="E112" s="40">
        <v>1.15938974966672</v>
      </c>
      <c r="F112" s="40">
        <v>1.1146820528863099</v>
      </c>
      <c r="G112" s="32">
        <v>-2.9884615015976199</v>
      </c>
      <c r="H112" s="25">
        <v>34559.1984583913</v>
      </c>
      <c r="I112" s="36">
        <v>722242.75721648301</v>
      </c>
      <c r="J112" s="36">
        <v>88801.874359768306</v>
      </c>
      <c r="K112" s="36">
        <v>88364.963676836196</v>
      </c>
      <c r="L112" s="36">
        <v>99789.588082052695</v>
      </c>
      <c r="M112" s="36">
        <v>141399.12362926899</v>
      </c>
      <c r="N112" s="37">
        <v>821260.29368925898</v>
      </c>
      <c r="O112" s="36">
        <v>1026796.71315949</v>
      </c>
      <c r="P112" s="36">
        <v>6775201.5874387296</v>
      </c>
      <c r="Q112" s="36">
        <v>1253137.2664755001</v>
      </c>
      <c r="R112" s="36">
        <v>2098570.9504586002</v>
      </c>
      <c r="S112" s="36">
        <v>1453648.66303343</v>
      </c>
      <c r="T112" s="36">
        <v>1831470.9642868601</v>
      </c>
      <c r="U112" s="36">
        <v>4215870.9151948802</v>
      </c>
      <c r="V112" s="25">
        <v>984129.39659666806</v>
      </c>
      <c r="W112" s="36">
        <v>6111298.3890271401</v>
      </c>
      <c r="X112" s="36">
        <v>1172153.3420856199</v>
      </c>
      <c r="Y112" s="36">
        <v>2010160.8273207</v>
      </c>
      <c r="Z112" s="36">
        <v>1363490.2931861901</v>
      </c>
      <c r="AA112" s="36">
        <v>1692565.21791487</v>
      </c>
      <c r="AB112" s="37">
        <v>3351924.6585563901</v>
      </c>
      <c r="AC112" s="32">
        <v>0.92602303253071205</v>
      </c>
      <c r="AD112" s="32">
        <v>1.6708383937655</v>
      </c>
      <c r="AE112" s="32">
        <v>0.89282014737755899</v>
      </c>
      <c r="AF112" s="32">
        <v>883.04232219084997</v>
      </c>
      <c r="AG112">
        <v>767.21160213014502</v>
      </c>
      <c r="AH112" s="32">
        <v>-0.72508594095155698</v>
      </c>
      <c r="AI112" s="33">
        <v>0.75706245236658198</v>
      </c>
      <c r="AN112" s="32"/>
    </row>
    <row r="113" spans="1:40" ht="17" x14ac:dyDescent="0.2">
      <c r="A113" s="1" t="s">
        <v>143</v>
      </c>
      <c r="B113" s="15">
        <v>6.83</v>
      </c>
      <c r="C113" s="40">
        <v>8.8655690508312596E-2</v>
      </c>
      <c r="D113" s="32">
        <v>1.81881690645853</v>
      </c>
      <c r="E113" s="40">
        <v>1.1608788315070999</v>
      </c>
      <c r="F113" s="40">
        <v>1.6572695269772999</v>
      </c>
      <c r="G113" s="32">
        <v>-3.11327774800221</v>
      </c>
      <c r="H113" s="25">
        <v>43723.680725094702</v>
      </c>
      <c r="I113" s="36">
        <v>640730.75689042301</v>
      </c>
      <c r="J113" s="36">
        <v>132299.28207345601</v>
      </c>
      <c r="K113" s="36">
        <v>94870.239431047099</v>
      </c>
      <c r="L113" s="36">
        <v>110446.748608833</v>
      </c>
      <c r="M113" s="36">
        <v>181279.82534220099</v>
      </c>
      <c r="N113" s="37">
        <v>893165.33387828502</v>
      </c>
      <c r="O113" s="36">
        <v>1025787.79778883</v>
      </c>
      <c r="P113" s="36">
        <v>6813836.9636084205</v>
      </c>
      <c r="Q113" s="36">
        <v>1264836.5130477999</v>
      </c>
      <c r="R113" s="36">
        <v>2106884.2842646502</v>
      </c>
      <c r="S113" s="36">
        <v>1469487.14001105</v>
      </c>
      <c r="T113" s="36">
        <v>1835960.75412622</v>
      </c>
      <c r="U113" s="36">
        <v>4211227.2581725102</v>
      </c>
      <c r="V113" s="25">
        <v>968200.331495138</v>
      </c>
      <c r="W113" s="36">
        <v>6187748.09363678</v>
      </c>
      <c r="X113" s="36">
        <v>1142823.5727836899</v>
      </c>
      <c r="Y113" s="36">
        <v>2013402.6868594601</v>
      </c>
      <c r="Z113" s="36">
        <v>1363471.1668143501</v>
      </c>
      <c r="AA113" s="36">
        <v>1659967.6581363799</v>
      </c>
      <c r="AB113" s="37">
        <v>3295424.75760946</v>
      </c>
      <c r="AC113" s="32">
        <v>-0.65281020302641801</v>
      </c>
      <c r="AD113" s="32">
        <v>2.3495319423990799</v>
      </c>
      <c r="AE113" s="32">
        <v>0.99389284626813601</v>
      </c>
      <c r="AF113" s="32">
        <v>905.17763341930095</v>
      </c>
      <c r="AG113">
        <v>777.94186027481703</v>
      </c>
      <c r="AH113" s="32">
        <v>-0.11273978310608</v>
      </c>
      <c r="AI113" s="33">
        <v>0.87426118030614897</v>
      </c>
      <c r="AN113" s="32"/>
    </row>
    <row r="114" spans="1:40" ht="17" x14ac:dyDescent="0.2">
      <c r="A114" s="1" t="s">
        <v>144</v>
      </c>
      <c r="B114" s="15">
        <v>6.77</v>
      </c>
      <c r="C114" s="40">
        <v>0.13537158246520201</v>
      </c>
      <c r="D114" s="32">
        <v>1.8208093522789901</v>
      </c>
      <c r="E114" s="40">
        <v>1.1612498543984899</v>
      </c>
      <c r="F114" s="40">
        <v>1.0054726968144201</v>
      </c>
      <c r="G114" s="32">
        <v>2.3659623561054701</v>
      </c>
      <c r="H114" s="25">
        <v>72656.312315334901</v>
      </c>
      <c r="I114" s="36">
        <v>611066.86241987802</v>
      </c>
      <c r="J114" s="36">
        <v>96499.063921419598</v>
      </c>
      <c r="K114" s="36">
        <v>111602.492668819</v>
      </c>
      <c r="L114" s="36">
        <v>102771.057011995</v>
      </c>
      <c r="M114" s="36">
        <v>202079.740432102</v>
      </c>
      <c r="N114" s="37">
        <v>938046.707219559</v>
      </c>
      <c r="O114" s="36">
        <v>1049066.9716113801</v>
      </c>
      <c r="P114" s="36">
        <v>6882128.6351300403</v>
      </c>
      <c r="Q114" s="36">
        <v>1264869.5348032</v>
      </c>
      <c r="R114" s="36">
        <v>2129467.0491818301</v>
      </c>
      <c r="S114" s="36">
        <v>1487334.8497965101</v>
      </c>
      <c r="T114" s="36">
        <v>1874514.0047395299</v>
      </c>
      <c r="U114" s="36">
        <v>4169482.7338783299</v>
      </c>
      <c r="V114" s="25">
        <v>961978.36967245105</v>
      </c>
      <c r="W114" s="36">
        <v>6283783.0375157101</v>
      </c>
      <c r="X114" s="36">
        <v>1163881.89849892</v>
      </c>
      <c r="Y114" s="36">
        <v>2030281.0733548501</v>
      </c>
      <c r="Z114" s="36">
        <v>1385264.6959107199</v>
      </c>
      <c r="AA114" s="36">
        <v>1691478.808527</v>
      </c>
      <c r="AB114" s="37">
        <v>3168302.8437222801</v>
      </c>
      <c r="AC114" s="32">
        <v>-0.68810344453419403</v>
      </c>
      <c r="AD114" s="32">
        <v>2.3684993163431498</v>
      </c>
      <c r="AE114" s="32">
        <v>-0.217466285494581</v>
      </c>
      <c r="AF114" s="32">
        <v>893.54995650429396</v>
      </c>
      <c r="AG114">
        <v>788.68624698888095</v>
      </c>
      <c r="AH114" s="32">
        <v>-0.38944577109310402</v>
      </c>
      <c r="AI114" s="33">
        <v>1.3887566420834201</v>
      </c>
      <c r="AN114" s="32"/>
    </row>
    <row r="115" spans="1:40" ht="17" x14ac:dyDescent="0.2">
      <c r="A115" s="1" t="s">
        <v>145</v>
      </c>
      <c r="B115" s="15">
        <v>6.45</v>
      </c>
      <c r="C115" s="40">
        <v>0.157115204188259</v>
      </c>
      <c r="D115" s="32">
        <v>1.8230820272467301</v>
      </c>
      <c r="E115" s="40">
        <v>1.1651795706864401</v>
      </c>
      <c r="F115" s="40">
        <v>5.0019091627484302E-2</v>
      </c>
      <c r="G115" s="32">
        <v>4.7917764698636702</v>
      </c>
      <c r="H115" s="25">
        <v>92960.308007906904</v>
      </c>
      <c r="I115" s="36">
        <v>580328.818496997</v>
      </c>
      <c r="J115" s="36">
        <v>122130.858404468</v>
      </c>
      <c r="K115" s="36">
        <v>95493.741344233698</v>
      </c>
      <c r="L115" s="36">
        <v>118613.595133975</v>
      </c>
      <c r="M115" s="36">
        <v>188804.55483275</v>
      </c>
      <c r="N115" s="37">
        <v>909240.29136576701</v>
      </c>
      <c r="O115" s="36">
        <v>1068487.5653780799</v>
      </c>
      <c r="P115" s="36">
        <v>6788010.6368431496</v>
      </c>
      <c r="Q115" s="36">
        <v>1257051.81033021</v>
      </c>
      <c r="R115" s="36">
        <v>2098493.09350301</v>
      </c>
      <c r="S115" s="36">
        <v>1495842.0935835701</v>
      </c>
      <c r="T115" s="36">
        <v>1915017.19697857</v>
      </c>
      <c r="U115" s="36">
        <v>4177692.5722353999</v>
      </c>
      <c r="V115" s="25">
        <v>962980.47449945705</v>
      </c>
      <c r="W115" s="36">
        <v>6231753.6101762298</v>
      </c>
      <c r="X115" s="36">
        <v>1116463.29178153</v>
      </c>
      <c r="Y115" s="36">
        <v>2023305.8731720501</v>
      </c>
      <c r="Z115" s="36">
        <v>1379495.71241405</v>
      </c>
      <c r="AA115" s="36">
        <v>1743552.9647655401</v>
      </c>
      <c r="AB115" s="37">
        <v>3330107.9478040901</v>
      </c>
      <c r="AC115" s="32">
        <v>-0.15911400487314201</v>
      </c>
      <c r="AD115" s="32">
        <v>-3.3218022754873102</v>
      </c>
      <c r="AE115" s="32">
        <v>9.8024668396524503E-2</v>
      </c>
      <c r="AF115" s="32">
        <v>863.74862199479105</v>
      </c>
      <c r="AG115">
        <v>736.35609268578503</v>
      </c>
      <c r="AH115" s="32">
        <v>-1.4616117783284099</v>
      </c>
      <c r="AI115" s="33">
        <v>1.7586260118589001</v>
      </c>
      <c r="AN115" s="32"/>
    </row>
    <row r="116" spans="1:40" ht="17" x14ac:dyDescent="0.2">
      <c r="A116" s="1" t="s">
        <v>146</v>
      </c>
      <c r="B116" s="15">
        <v>6.16</v>
      </c>
      <c r="C116" s="40">
        <v>8.2563923732066197E-2</v>
      </c>
      <c r="D116" s="32">
        <v>1.82593064668118</v>
      </c>
      <c r="E116" s="40">
        <v>1.16858737879254</v>
      </c>
      <c r="F116" s="40">
        <v>0.70005610897660897</v>
      </c>
      <c r="G116" s="32">
        <v>3.0235332676989199</v>
      </c>
      <c r="H116" s="25">
        <v>122274.848290105</v>
      </c>
      <c r="I116" s="36">
        <v>803457.29941248498</v>
      </c>
      <c r="J116" s="36">
        <v>277175.86386544001</v>
      </c>
      <c r="K116" s="36">
        <v>94965.905663904297</v>
      </c>
      <c r="L116" s="36">
        <v>122279.184493006</v>
      </c>
      <c r="M116" s="36">
        <v>241946.10396894399</v>
      </c>
      <c r="N116" s="37">
        <v>1000586.34903472</v>
      </c>
      <c r="O116" s="36">
        <v>1079810.1911341599</v>
      </c>
      <c r="P116" s="36">
        <v>6751679.4996869899</v>
      </c>
      <c r="Q116" s="36">
        <v>1257539.58025547</v>
      </c>
      <c r="R116" s="36">
        <v>2161256.26814867</v>
      </c>
      <c r="S116" s="36">
        <v>1509714.0873380201</v>
      </c>
      <c r="T116" s="36">
        <v>1899867.23355118</v>
      </c>
      <c r="U116" s="36">
        <v>4118856.8596501001</v>
      </c>
      <c r="V116" s="25">
        <v>883153.93196038797</v>
      </c>
      <c r="W116" s="36">
        <v>5964009.52982172</v>
      </c>
      <c r="X116" s="36">
        <v>824684.30918858002</v>
      </c>
      <c r="Y116" s="36">
        <v>2080279.3187424401</v>
      </c>
      <c r="Z116" s="36">
        <v>1388933.57054797</v>
      </c>
      <c r="AA116" s="36">
        <v>1680730.0452793499</v>
      </c>
      <c r="AB116" s="37">
        <v>3134525.3488887199</v>
      </c>
      <c r="AC116" s="32">
        <v>2.0594835402097701E-2</v>
      </c>
      <c r="AD116" s="32">
        <v>1.43966673539627</v>
      </c>
      <c r="AE116" s="32">
        <v>-5.1025722107354703</v>
      </c>
      <c r="AF116" s="32">
        <v>910.22644546980996</v>
      </c>
      <c r="AG116">
        <v>757.83634747546205</v>
      </c>
      <c r="AH116" s="32">
        <v>0.12974950757614601</v>
      </c>
      <c r="AI116" s="33">
        <v>0.58391201087372502</v>
      </c>
      <c r="AN116" s="32"/>
    </row>
    <row r="117" spans="1:40" ht="17" x14ac:dyDescent="0.2">
      <c r="A117" s="1" t="s">
        <v>147</v>
      </c>
      <c r="B117" s="15">
        <v>6.04</v>
      </c>
      <c r="C117" s="40">
        <v>0.16948704330596001</v>
      </c>
      <c r="D117" s="32">
        <v>1.82779369504365</v>
      </c>
      <c r="E117" s="40">
        <v>1.1716966996627001</v>
      </c>
      <c r="F117" s="40">
        <v>1.30789886738532</v>
      </c>
      <c r="G117" s="32">
        <v>-11.8248247889161</v>
      </c>
      <c r="H117" s="25">
        <v>123740.418311238</v>
      </c>
      <c r="I117" s="36">
        <v>580334.15287792997</v>
      </c>
      <c r="J117" s="36">
        <v>38140.6302308335</v>
      </c>
      <c r="K117" s="36">
        <v>61553.403366398801</v>
      </c>
      <c r="L117" s="36">
        <v>83953.233082661507</v>
      </c>
      <c r="M117" s="36">
        <v>166327.35167068301</v>
      </c>
      <c r="N117" s="37">
        <v>950073.30821487505</v>
      </c>
      <c r="O117" s="36">
        <v>1033960.60183305</v>
      </c>
      <c r="P117" s="36">
        <v>6727449.58696735</v>
      </c>
      <c r="Q117" s="36">
        <v>1285672.34645415</v>
      </c>
      <c r="R117" s="36">
        <v>2181466.75723723</v>
      </c>
      <c r="S117" s="36">
        <v>1537963.6035613499</v>
      </c>
      <c r="T117" s="36">
        <v>1940530.55770214</v>
      </c>
      <c r="U117" s="36">
        <v>3960648.3289316501</v>
      </c>
      <c r="V117" s="25">
        <v>957885.51519012905</v>
      </c>
      <c r="W117" s="36">
        <v>6144205.0676871398</v>
      </c>
      <c r="X117" s="36">
        <v>1201813.63074958</v>
      </c>
      <c r="Y117" s="36">
        <v>2121296.6349764899</v>
      </c>
      <c r="Z117" s="36">
        <v>1430108.8000833299</v>
      </c>
      <c r="AA117" s="36">
        <v>1807799.2893918401</v>
      </c>
      <c r="AB117" s="37">
        <v>3106689.7331198198</v>
      </c>
      <c r="AC117" s="32">
        <v>0.83800848059464705</v>
      </c>
      <c r="AD117" s="32">
        <v>4.3458085866556804</v>
      </c>
      <c r="AE117" s="32">
        <v>-0.78021727462133506</v>
      </c>
      <c r="AF117" s="32">
        <v>898.56912671108398</v>
      </c>
      <c r="AG117">
        <v>782.75639238818701</v>
      </c>
      <c r="AH117" s="32">
        <v>-2.3087364629949301</v>
      </c>
      <c r="AI117" s="33">
        <v>0.80845141975407797</v>
      </c>
      <c r="AN117" s="32"/>
    </row>
    <row r="118" spans="1:40" ht="17" x14ac:dyDescent="0.2">
      <c r="A118" s="1" t="s">
        <v>148</v>
      </c>
      <c r="B118" s="15">
        <v>5.92</v>
      </c>
      <c r="C118" s="40">
        <v>0.225445924421456</v>
      </c>
      <c r="D118" s="32">
        <v>1.8297630213323099</v>
      </c>
      <c r="E118" s="40">
        <v>1.17364052001991</v>
      </c>
      <c r="F118" s="40">
        <v>3.06171002384239</v>
      </c>
      <c r="G118" s="32">
        <v>-17.786811760380701</v>
      </c>
      <c r="H118" s="25">
        <v>117836.44682329299</v>
      </c>
      <c r="I118" s="36">
        <v>560975.90819692204</v>
      </c>
      <c r="J118" s="36">
        <v>316544.91143050598</v>
      </c>
      <c r="K118" s="36">
        <v>123795.0239588</v>
      </c>
      <c r="L118" s="36">
        <v>127513.73852757701</v>
      </c>
      <c r="M118" s="36">
        <v>256920.63950392001</v>
      </c>
      <c r="N118" s="37">
        <v>920852.83683536795</v>
      </c>
      <c r="O118" s="36">
        <v>1136668.2165135799</v>
      </c>
      <c r="P118" s="36">
        <v>6631763.9524519099</v>
      </c>
      <c r="Q118" s="36">
        <v>1248871.6249050801</v>
      </c>
      <c r="R118" s="36">
        <v>2290225.02363302</v>
      </c>
      <c r="S118" s="36">
        <v>1461462.2300580901</v>
      </c>
      <c r="T118" s="36">
        <v>1696303.2555051299</v>
      </c>
      <c r="U118" s="36">
        <v>3994627.0689270999</v>
      </c>
      <c r="V118" s="25">
        <v>1030670.09738787</v>
      </c>
      <c r="W118" s="36">
        <v>6035570.4115535198</v>
      </c>
      <c r="X118" s="36">
        <v>1020603.71155383</v>
      </c>
      <c r="Y118" s="36">
        <v>2140797.81662245</v>
      </c>
      <c r="Z118" s="36">
        <v>1326109.48745148</v>
      </c>
      <c r="AA118" s="36">
        <v>1403387.1488500801</v>
      </c>
      <c r="AB118" s="37">
        <v>3081824.3989995099</v>
      </c>
      <c r="AC118" s="32">
        <v>1.5862606414656899</v>
      </c>
      <c r="AD118" s="32">
        <v>2.5058680852206199</v>
      </c>
      <c r="AE118" s="32">
        <v>3.4605903162897098</v>
      </c>
      <c r="AF118" s="32">
        <v>900.23844536801505</v>
      </c>
      <c r="AG118">
        <v>805.70990182652395</v>
      </c>
      <c r="AH118" s="32">
        <v>3.47578001137569</v>
      </c>
      <c r="AI118" s="33">
        <v>1.9455582198631201</v>
      </c>
      <c r="AN118" s="32"/>
    </row>
    <row r="119" spans="1:40" ht="17" x14ac:dyDescent="0.2">
      <c r="A119" s="1" t="s">
        <v>149</v>
      </c>
      <c r="B119" s="15">
        <v>5.75</v>
      </c>
      <c r="C119" s="40">
        <v>0.46728380920388801</v>
      </c>
      <c r="D119" s="32">
        <v>1.83835188132877</v>
      </c>
      <c r="E119" s="40">
        <v>1.17453195147154</v>
      </c>
      <c r="F119" s="40">
        <v>-3.3630265350797699</v>
      </c>
      <c r="G119" s="32">
        <v>-66.7302789987003</v>
      </c>
      <c r="H119" s="25">
        <v>96792.357569622298</v>
      </c>
      <c r="I119" s="36">
        <v>879623.92674744094</v>
      </c>
      <c r="J119" s="36">
        <v>109945.682190395</v>
      </c>
      <c r="K119" s="36">
        <v>117706.618119854</v>
      </c>
      <c r="L119" s="36">
        <v>162082.779067692</v>
      </c>
      <c r="M119" s="36">
        <v>313908.67125170998</v>
      </c>
      <c r="N119" s="37">
        <v>953503.81928635703</v>
      </c>
      <c r="O119" s="36">
        <v>1158042.5869716499</v>
      </c>
      <c r="P119" s="36">
        <v>6431255.1949873501</v>
      </c>
      <c r="Q119" s="36">
        <v>1333232.3136795701</v>
      </c>
      <c r="R119" s="36">
        <v>2305589.0517119602</v>
      </c>
      <c r="S119" s="36">
        <v>1454081.2332812999</v>
      </c>
      <c r="T119" s="36">
        <v>1717372.9146391801</v>
      </c>
      <c r="U119" s="36">
        <v>3948704.1139984699</v>
      </c>
      <c r="V119" s="25">
        <v>1070413.4066242599</v>
      </c>
      <c r="W119" s="36">
        <v>5477756.56147289</v>
      </c>
      <c r="X119" s="36">
        <v>1252772.43970315</v>
      </c>
      <c r="Y119" s="36">
        <v>2175904.9136677501</v>
      </c>
      <c r="Z119" s="36">
        <v>1299711.2427264899</v>
      </c>
      <c r="AA119" s="36">
        <v>1447400.2938344099</v>
      </c>
      <c r="AB119" s="37">
        <v>2986092.92817106</v>
      </c>
      <c r="AC119" s="32">
        <v>-4.0503317906304899</v>
      </c>
      <c r="AD119" s="32">
        <v>-3.3295750871423802</v>
      </c>
      <c r="AE119" s="32">
        <v>-0.20274825159431201</v>
      </c>
      <c r="AF119" s="32">
        <v>899.25612036983296</v>
      </c>
      <c r="AG119">
        <v>773.88305709520603</v>
      </c>
      <c r="AH119" s="32">
        <v>-4.23345201111648</v>
      </c>
      <c r="AI119" s="33">
        <v>1.73384266570658</v>
      </c>
      <c r="AN119" s="32"/>
    </row>
    <row r="120" spans="1:40" ht="17" x14ac:dyDescent="0.2">
      <c r="A120" s="1" t="s">
        <v>150</v>
      </c>
      <c r="B120" s="15">
        <v>5.92</v>
      </c>
      <c r="C120" s="40">
        <v>0.78895048030814896</v>
      </c>
      <c r="D120" s="32">
        <v>1.8531776264856701</v>
      </c>
      <c r="E120" s="40">
        <v>1.17032416003421</v>
      </c>
      <c r="F120" s="40">
        <v>-10.092685415722499</v>
      </c>
      <c r="G120" s="32">
        <v>18.9211506433323</v>
      </c>
      <c r="H120" s="25">
        <v>72993.379652685195</v>
      </c>
      <c r="I120" s="36">
        <v>597160.62812855095</v>
      </c>
      <c r="J120" s="36">
        <v>74866.733596873702</v>
      </c>
      <c r="K120" s="36">
        <v>86504.042791596701</v>
      </c>
      <c r="L120" s="36">
        <v>97759.143610563304</v>
      </c>
      <c r="M120" s="36">
        <v>176797.17445946799</v>
      </c>
      <c r="N120" s="37">
        <v>657749.94035740604</v>
      </c>
      <c r="O120" s="36">
        <v>1160873.73357901</v>
      </c>
      <c r="P120" s="36">
        <v>6728271.7362308102</v>
      </c>
      <c r="Q120" s="36">
        <v>1369736.67212539</v>
      </c>
      <c r="R120" s="36">
        <v>2341037.8112333701</v>
      </c>
      <c r="S120" s="36">
        <v>1495271.4012718501</v>
      </c>
      <c r="T120" s="36">
        <v>1809582.82328386</v>
      </c>
      <c r="U120" s="36">
        <v>4075753.0130256601</v>
      </c>
      <c r="V120" s="25">
        <v>1101423.8465998699</v>
      </c>
      <c r="W120" s="36">
        <v>6121450.71390831</v>
      </c>
      <c r="X120" s="36">
        <v>1322769.6913687701</v>
      </c>
      <c r="Y120" s="36">
        <v>2244683.3774252301</v>
      </c>
      <c r="Z120" s="36">
        <v>1392522.41291067</v>
      </c>
      <c r="AA120" s="36">
        <v>1616704.7187026199</v>
      </c>
      <c r="AB120" s="37">
        <v>3436525.3073588698</v>
      </c>
      <c r="AC120" s="32">
        <v>-0.52300806612144501</v>
      </c>
      <c r="AD120" s="32">
        <v>-7.8408117769869197</v>
      </c>
      <c r="AE120" s="32">
        <v>2.08994061366421</v>
      </c>
      <c r="AF120" s="32">
        <v>901.83435735452599</v>
      </c>
      <c r="AG120">
        <v>751.98205988244797</v>
      </c>
      <c r="AH120" s="32">
        <v>0.60092731237613595</v>
      </c>
      <c r="AI120" s="33">
        <v>-26.800072843126902</v>
      </c>
      <c r="AN120" s="32"/>
    </row>
    <row r="121" spans="1:40" ht="17" x14ac:dyDescent="0.2">
      <c r="A121" s="1" t="s">
        <v>151</v>
      </c>
      <c r="B121" s="15">
        <v>5.38</v>
      </c>
      <c r="C121" s="40">
        <v>0.22829536510637799</v>
      </c>
      <c r="D121" s="32">
        <v>1.85691880329627</v>
      </c>
      <c r="E121" s="40">
        <v>1.16035325372341</v>
      </c>
      <c r="F121" s="40">
        <v>0.81743018747315599</v>
      </c>
      <c r="G121" s="32">
        <v>90.581125714913995</v>
      </c>
      <c r="H121" s="25">
        <v>45974.106532127</v>
      </c>
      <c r="I121" s="36">
        <v>588792.59964515502</v>
      </c>
      <c r="J121" s="36">
        <v>164990.645275577</v>
      </c>
      <c r="K121" s="36">
        <v>83932.323578150696</v>
      </c>
      <c r="L121" s="36">
        <v>103392.886454908</v>
      </c>
      <c r="M121" s="36">
        <v>186041.93567410301</v>
      </c>
      <c r="N121" s="37">
        <v>665051.39026770799</v>
      </c>
      <c r="O121" s="36">
        <v>1117234.59552857</v>
      </c>
      <c r="P121" s="36">
        <v>6852892.6929904204</v>
      </c>
      <c r="Q121" s="36">
        <v>1403596.43924456</v>
      </c>
      <c r="R121" s="36">
        <v>2319870.81450446</v>
      </c>
      <c r="S121" s="36">
        <v>1497186.78552488</v>
      </c>
      <c r="T121" s="36">
        <v>1860282.0013739599</v>
      </c>
      <c r="U121" s="36">
        <v>4060350.2363762502</v>
      </c>
      <c r="V121" s="25">
        <v>1073765.8902890999</v>
      </c>
      <c r="W121" s="36">
        <v>6253442.7740780804</v>
      </c>
      <c r="X121" s="36">
        <v>1266304.2862637499</v>
      </c>
      <c r="Y121" s="36">
        <v>2219972.0394703499</v>
      </c>
      <c r="Z121" s="36">
        <v>1386647.7922308501</v>
      </c>
      <c r="AA121" s="36">
        <v>1643371.40611147</v>
      </c>
      <c r="AB121" s="37">
        <v>3405532.6834920002</v>
      </c>
      <c r="AC121" s="32">
        <v>-12.8343183107717</v>
      </c>
      <c r="AD121" s="32">
        <v>2.1481957817883801</v>
      </c>
      <c r="AE121" s="32">
        <v>-1.0165272696194301</v>
      </c>
      <c r="AF121" s="32">
        <v>906.84094981112196</v>
      </c>
      <c r="AG121">
        <v>767.94081501534799</v>
      </c>
      <c r="AH121" s="32">
        <v>-3.9103888822395398</v>
      </c>
      <c r="AI121" s="33">
        <v>6.1450467787435201</v>
      </c>
      <c r="AN121" s="32"/>
    </row>
    <row r="122" spans="1:40" ht="17" x14ac:dyDescent="0.2">
      <c r="A122" s="1" t="s">
        <v>152</v>
      </c>
      <c r="B122" s="15">
        <v>4.92</v>
      </c>
      <c r="C122" s="40">
        <v>0.32424348059895403</v>
      </c>
      <c r="D122" s="32">
        <v>1.8640211596321401</v>
      </c>
      <c r="E122" s="40">
        <v>1.15991353007043</v>
      </c>
      <c r="F122" s="40">
        <v>3.8571462244211401</v>
      </c>
      <c r="G122" s="32">
        <v>21.076273370321001</v>
      </c>
      <c r="H122" s="25">
        <v>64986.447062203399</v>
      </c>
      <c r="I122" s="36">
        <v>658026.91638668196</v>
      </c>
      <c r="J122" s="36">
        <v>127891.95550816901</v>
      </c>
      <c r="K122" s="36">
        <v>104545.94549662199</v>
      </c>
      <c r="L122" s="36">
        <v>123926.92909687699</v>
      </c>
      <c r="M122" s="36">
        <v>236260.035859102</v>
      </c>
      <c r="N122" s="37">
        <v>914695.44678876596</v>
      </c>
      <c r="O122" s="36">
        <v>1110692.2491423299</v>
      </c>
      <c r="P122" s="36">
        <v>6922022.8254366498</v>
      </c>
      <c r="Q122" s="36">
        <v>1435008.9528832899</v>
      </c>
      <c r="R122" s="36">
        <v>2329607.6560650798</v>
      </c>
      <c r="S122" s="36">
        <v>1496772.4630221301</v>
      </c>
      <c r="T122" s="36">
        <v>1890306.9645354601</v>
      </c>
      <c r="U122" s="36">
        <v>4012153.4576106202</v>
      </c>
      <c r="V122" s="25">
        <v>1059671.80598799</v>
      </c>
      <c r="W122" s="36">
        <v>6261824.1074430002</v>
      </c>
      <c r="X122" s="36">
        <v>1307033.6434983299</v>
      </c>
      <c r="Y122" s="36">
        <v>2219199.8546181698</v>
      </c>
      <c r="Z122" s="36">
        <v>1378538.2364897199</v>
      </c>
      <c r="AA122" s="36">
        <v>1641185.97065055</v>
      </c>
      <c r="AB122" s="37">
        <v>3081424.13068918</v>
      </c>
      <c r="AC122" s="32">
        <v>-0.85455303240768499</v>
      </c>
      <c r="AD122" s="32">
        <v>4.04428623379063</v>
      </c>
      <c r="AE122" s="32">
        <v>1.4534166816532199</v>
      </c>
      <c r="AF122" s="32">
        <v>908.73995058345804</v>
      </c>
      <c r="AG122">
        <v>776.18010444125696</v>
      </c>
      <c r="AH122" s="32">
        <v>-0.20538039487419199</v>
      </c>
      <c r="AI122" s="33">
        <v>15.277234254142099</v>
      </c>
      <c r="AN122" s="32"/>
    </row>
    <row r="123" spans="1:40" ht="17" x14ac:dyDescent="0.2">
      <c r="A123" s="1" t="s">
        <v>153</v>
      </c>
      <c r="B123" s="15">
        <v>4.18</v>
      </c>
      <c r="C123" s="40">
        <v>0.44343718731574699</v>
      </c>
      <c r="D123" s="32">
        <v>1.8723410609540201</v>
      </c>
      <c r="E123" s="40">
        <v>1.1659765476114099</v>
      </c>
      <c r="F123" s="40">
        <v>7.0660257595543596</v>
      </c>
      <c r="G123" s="32">
        <v>3.0362360825976098</v>
      </c>
      <c r="H123" s="25">
        <v>67293.242282469699</v>
      </c>
      <c r="I123" s="36">
        <v>778153.50743867306</v>
      </c>
      <c r="J123" s="36">
        <v>86850.110343423294</v>
      </c>
      <c r="K123" s="36">
        <v>128655.227159384</v>
      </c>
      <c r="L123" s="36">
        <v>117216.998565438</v>
      </c>
      <c r="M123" s="36">
        <v>219429.206010925</v>
      </c>
      <c r="N123" s="37">
        <v>794758.67822909204</v>
      </c>
      <c r="O123" s="36">
        <v>1087550.2352913499</v>
      </c>
      <c r="P123" s="36">
        <v>6989637.05142383</v>
      </c>
      <c r="Q123" s="36">
        <v>1415247.76474337</v>
      </c>
      <c r="R123" s="36">
        <v>2353952.64922333</v>
      </c>
      <c r="S123" s="36">
        <v>1536853.5739261601</v>
      </c>
      <c r="T123" s="36">
        <v>1938277.6069054301</v>
      </c>
      <c r="U123" s="36">
        <v>3980382.7796878</v>
      </c>
      <c r="V123" s="25">
        <v>1041393.44942791</v>
      </c>
      <c r="W123" s="36">
        <v>6165961.0713759996</v>
      </c>
      <c r="X123" s="36">
        <v>1333945.3554175</v>
      </c>
      <c r="Y123" s="36">
        <v>2229303.0665110098</v>
      </c>
      <c r="Z123" s="36">
        <v>1426517.5170162299</v>
      </c>
      <c r="AA123" s="36">
        <v>1699904.19708634</v>
      </c>
      <c r="AB123" s="37">
        <v>3135836.6348202298</v>
      </c>
      <c r="AC123" s="32">
        <v>0.648487050718904</v>
      </c>
      <c r="AD123" s="32">
        <v>5.0160060819298797</v>
      </c>
      <c r="AE123" s="32">
        <v>2.11739081980694</v>
      </c>
      <c r="AF123" s="32">
        <v>921.25994497187298</v>
      </c>
      <c r="AG123">
        <v>797.23928255444696</v>
      </c>
      <c r="AH123" s="32">
        <v>1.85835258882209</v>
      </c>
      <c r="AI123" s="33">
        <v>6.6251865639745402</v>
      </c>
      <c r="AN123" s="32"/>
    </row>
    <row r="124" spans="1:40" ht="17" x14ac:dyDescent="0.2">
      <c r="A124" s="1" t="s">
        <v>154</v>
      </c>
      <c r="B124" s="15">
        <v>4.1100000000000003</v>
      </c>
      <c r="C124" s="40">
        <v>0.41701703080728503</v>
      </c>
      <c r="D124" s="32">
        <v>1.8806077982620599</v>
      </c>
      <c r="E124" s="40">
        <v>1.1714326773402399</v>
      </c>
      <c r="F124" s="40">
        <v>1.7248084485789801</v>
      </c>
      <c r="G124" s="32">
        <v>6.0132753777616603</v>
      </c>
      <c r="H124" s="25">
        <v>96715.975588130503</v>
      </c>
      <c r="I124" s="36">
        <v>648601.11064598698</v>
      </c>
      <c r="J124" s="36">
        <v>110481.73844385899</v>
      </c>
      <c r="K124" s="36">
        <v>120927.731746341</v>
      </c>
      <c r="L124" s="36">
        <v>154921.00411994301</v>
      </c>
      <c r="M124" s="36">
        <v>201724.10391725801</v>
      </c>
      <c r="N124" s="37">
        <v>759706.85331517796</v>
      </c>
      <c r="O124" s="36">
        <v>1077435.34043311</v>
      </c>
      <c r="P124" s="36">
        <v>7180064.2242770595</v>
      </c>
      <c r="Q124" s="36">
        <v>1415937.30481425</v>
      </c>
      <c r="R124" s="36">
        <v>2395025.1794393598</v>
      </c>
      <c r="S124" s="36">
        <v>1570753.4729075299</v>
      </c>
      <c r="T124" s="36">
        <v>1973724.95192567</v>
      </c>
      <c r="U124" s="36">
        <v>3936032.00896833</v>
      </c>
      <c r="V124" s="25">
        <v>974589.22972882295</v>
      </c>
      <c r="W124" s="36">
        <v>6596848.1343647297</v>
      </c>
      <c r="X124" s="36">
        <v>1313958.3269128001</v>
      </c>
      <c r="Y124" s="36">
        <v>2279095.1166532198</v>
      </c>
      <c r="Z124" s="36">
        <v>1424379.7062611701</v>
      </c>
      <c r="AA124" s="36">
        <v>1769992.99753707</v>
      </c>
      <c r="AB124" s="37">
        <v>3131727.6693404098</v>
      </c>
      <c r="AC124" s="32">
        <v>4.7662865951186904</v>
      </c>
      <c r="AD124" s="32">
        <v>1.01270191349385</v>
      </c>
      <c r="AE124" s="32">
        <v>0.23111121937328399</v>
      </c>
      <c r="AF124" s="32">
        <v>928.18384975006302</v>
      </c>
      <c r="AG124">
        <v>798.54932297374796</v>
      </c>
      <c r="AH124" s="32">
        <v>2.5854858558772098</v>
      </c>
      <c r="AI124" s="33">
        <v>0.15451072201135699</v>
      </c>
      <c r="AN124" s="32"/>
    </row>
    <row r="125" spans="1:40" ht="17" x14ac:dyDescent="0.2">
      <c r="A125" s="1" t="s">
        <v>155</v>
      </c>
      <c r="B125" s="15">
        <v>4.17</v>
      </c>
      <c r="C125" s="40">
        <v>0.185523108224037</v>
      </c>
      <c r="D125" s="32">
        <v>1.8863854219724401</v>
      </c>
      <c r="E125" s="40">
        <v>1.1769032261343</v>
      </c>
      <c r="F125" s="40">
        <v>1.03199141747562</v>
      </c>
      <c r="G125" s="32">
        <v>-8.8066588642936097</v>
      </c>
      <c r="H125" s="25">
        <v>67973.698197049103</v>
      </c>
      <c r="I125" s="36">
        <v>760683.22921626503</v>
      </c>
      <c r="J125" s="36">
        <v>120704.72696330601</v>
      </c>
      <c r="K125" s="36">
        <v>118321.40329851399</v>
      </c>
      <c r="L125" s="36">
        <v>122808.919676181</v>
      </c>
      <c r="M125" s="36">
        <v>206008.03419656001</v>
      </c>
      <c r="N125" s="37">
        <v>733490.20282790298</v>
      </c>
      <c r="O125" s="36">
        <v>1086557.0967684099</v>
      </c>
      <c r="P125" s="36">
        <v>7308210.8769288501</v>
      </c>
      <c r="Q125" s="36">
        <v>1424541.72526084</v>
      </c>
      <c r="R125" s="36">
        <v>2439433.14711452</v>
      </c>
      <c r="S125" s="36">
        <v>1606058.66147618</v>
      </c>
      <c r="T125" s="36">
        <v>2008314.36185992</v>
      </c>
      <c r="U125" s="36">
        <v>3908893.5580717502</v>
      </c>
      <c r="V125" s="25">
        <v>996443.02686449001</v>
      </c>
      <c r="W125" s="36">
        <v>6555700.0945291799</v>
      </c>
      <c r="X125" s="36">
        <v>1313684.2168813299</v>
      </c>
      <c r="Y125" s="36">
        <v>2322350.45755282</v>
      </c>
      <c r="Z125" s="36">
        <v>1488693.4932965499</v>
      </c>
      <c r="AA125" s="36">
        <v>1810318.7739013</v>
      </c>
      <c r="AB125" s="37">
        <v>3138468.4769971902</v>
      </c>
      <c r="AC125" s="32">
        <v>1.16670547332102</v>
      </c>
      <c r="AD125" s="32">
        <v>-0.112103487037193</v>
      </c>
      <c r="AE125" s="32">
        <v>1.1196409166843</v>
      </c>
      <c r="AF125" s="32">
        <v>928.01099464740901</v>
      </c>
      <c r="AG125">
        <v>838.97281075888395</v>
      </c>
      <c r="AH125" s="32">
        <v>1.27540852957054</v>
      </c>
      <c r="AI125" s="33">
        <v>0.63093970740732896</v>
      </c>
      <c r="AN125" s="32"/>
    </row>
    <row r="126" spans="1:40" ht="17" x14ac:dyDescent="0.2">
      <c r="A126" s="1" t="s">
        <v>156</v>
      </c>
      <c r="B126" s="15">
        <v>4.2</v>
      </c>
      <c r="C126" s="40">
        <v>0.43775583548043501</v>
      </c>
      <c r="D126" s="32">
        <v>1.8941541248245899</v>
      </c>
      <c r="E126" s="40">
        <v>1.1800040003088501</v>
      </c>
      <c r="F126" s="40">
        <v>-0.14620556537413401</v>
      </c>
      <c r="G126" s="32">
        <v>-8.0696175896642792</v>
      </c>
      <c r="H126" s="25">
        <v>141790.10745272</v>
      </c>
      <c r="I126" s="36">
        <v>713699.86791166</v>
      </c>
      <c r="J126" s="36">
        <v>135937.57873326499</v>
      </c>
      <c r="K126" s="36">
        <v>92802.574302097899</v>
      </c>
      <c r="L126" s="36">
        <v>119208.860130346</v>
      </c>
      <c r="M126" s="36">
        <v>179659.698932436</v>
      </c>
      <c r="N126" s="37">
        <v>785311.46326432098</v>
      </c>
      <c r="O126" s="36">
        <v>1089771.3729024299</v>
      </c>
      <c r="P126" s="36">
        <v>7370828.8245860403</v>
      </c>
      <c r="Q126" s="36">
        <v>1442388.93358127</v>
      </c>
      <c r="R126" s="36">
        <v>2445184.8968758401</v>
      </c>
      <c r="S126" s="36">
        <v>1615857.9097918801</v>
      </c>
      <c r="T126" s="36">
        <v>2023008.73776757</v>
      </c>
      <c r="U126" s="36">
        <v>3870193.5910009299</v>
      </c>
      <c r="V126" s="25">
        <v>910617.62589935004</v>
      </c>
      <c r="W126" s="36">
        <v>6659351.2487974297</v>
      </c>
      <c r="X126" s="36">
        <v>1298567.5279894299</v>
      </c>
      <c r="Y126" s="36">
        <v>2363832.70050351</v>
      </c>
      <c r="Z126" s="36">
        <v>1500974.69030626</v>
      </c>
      <c r="AA126" s="36">
        <v>1863180.62772641</v>
      </c>
      <c r="AB126" s="37">
        <v>3014455.2362659201</v>
      </c>
      <c r="AC126" s="32">
        <v>-0.14709170033320099</v>
      </c>
      <c r="AD126" s="32">
        <v>-1.53965305721453E-2</v>
      </c>
      <c r="AE126" s="32">
        <v>9.8556047015655707E-2</v>
      </c>
      <c r="AF126" s="32">
        <v>847.59623628715997</v>
      </c>
      <c r="AG126">
        <v>823.55318921965704</v>
      </c>
      <c r="AH126" s="32">
        <v>-0.53848359268791202</v>
      </c>
      <c r="AI126" s="33">
        <v>2.1663361150776299</v>
      </c>
      <c r="AN126" s="32"/>
    </row>
    <row r="127" spans="1:40" ht="17" x14ac:dyDescent="0.2">
      <c r="A127" s="1" t="s">
        <v>157</v>
      </c>
      <c r="B127" s="15">
        <v>4.07</v>
      </c>
      <c r="C127" s="40">
        <v>0.59035032383971497</v>
      </c>
      <c r="D127" s="32">
        <v>1.9052316674465299</v>
      </c>
      <c r="E127" s="40">
        <v>1.1792405723282</v>
      </c>
      <c r="F127" s="40">
        <v>0.90619825637393903</v>
      </c>
      <c r="G127" s="32">
        <v>23.573921761366599</v>
      </c>
      <c r="H127" s="25">
        <v>55657.976683282199</v>
      </c>
      <c r="I127" s="36">
        <v>763891.67579783103</v>
      </c>
      <c r="J127" s="36">
        <v>76852.594339144503</v>
      </c>
      <c r="K127" s="36">
        <v>80680.914760592699</v>
      </c>
      <c r="L127" s="36">
        <v>122452.17677436001</v>
      </c>
      <c r="M127" s="36">
        <v>211655.54490987101</v>
      </c>
      <c r="N127" s="37">
        <v>824781.37222163903</v>
      </c>
      <c r="O127" s="36">
        <v>1085810.0709931699</v>
      </c>
      <c r="P127" s="36">
        <v>7474993.84375659</v>
      </c>
      <c r="Q127" s="36">
        <v>1458164.0129321599</v>
      </c>
      <c r="R127" s="36">
        <v>2447742.87890629</v>
      </c>
      <c r="S127" s="36">
        <v>1647160.97339783</v>
      </c>
      <c r="T127" s="36">
        <v>2023576.0162682901</v>
      </c>
      <c r="U127" s="36">
        <v>3863248.8608203102</v>
      </c>
      <c r="V127" s="25">
        <v>1002349.78713683</v>
      </c>
      <c r="W127" s="36">
        <v>6739459.5437846398</v>
      </c>
      <c r="X127" s="36">
        <v>1372656.78714111</v>
      </c>
      <c r="Y127" s="36">
        <v>2386535.3171681301</v>
      </c>
      <c r="Z127" s="36">
        <v>1525711.9400847601</v>
      </c>
      <c r="AA127" s="36">
        <v>1827121.91316043</v>
      </c>
      <c r="AB127" s="37">
        <v>3101507.2979127602</v>
      </c>
      <c r="AC127" s="32">
        <v>1.83029929577766</v>
      </c>
      <c r="AD127" s="32">
        <v>0.68943169291414197</v>
      </c>
      <c r="AE127" s="32">
        <v>1.26072852711719</v>
      </c>
      <c r="AF127" s="32">
        <v>843.91791982981204</v>
      </c>
      <c r="AG127">
        <v>787.22549537508496</v>
      </c>
      <c r="AH127" s="32">
        <v>0.26615019706398302</v>
      </c>
      <c r="AI127" s="33">
        <v>6.4412790835886205E-2</v>
      </c>
      <c r="AN127" s="32"/>
    </row>
    <row r="128" spans="1:40" ht="17" x14ac:dyDescent="0.2">
      <c r="A128" s="1" t="s">
        <v>158</v>
      </c>
      <c r="B128" s="15">
        <v>4.13</v>
      </c>
      <c r="C128" s="40">
        <v>0.537428613768962</v>
      </c>
      <c r="D128" s="32">
        <v>1.91540667859602</v>
      </c>
      <c r="E128" s="40">
        <v>1.1817032392564599</v>
      </c>
      <c r="F128" s="40">
        <v>1.37614300264732</v>
      </c>
      <c r="G128" s="32">
        <v>9.4519088366708406</v>
      </c>
      <c r="H128" s="25">
        <v>118760.107198969</v>
      </c>
      <c r="I128" s="36">
        <v>678608.35035972099</v>
      </c>
      <c r="J128" s="36">
        <v>152473.618793701</v>
      </c>
      <c r="K128" s="36">
        <v>100947.121629981</v>
      </c>
      <c r="L128" s="36">
        <v>313434.36215464398</v>
      </c>
      <c r="M128" s="36">
        <v>198661.77374476101</v>
      </c>
      <c r="N128" s="37">
        <v>802707.20809124503</v>
      </c>
      <c r="O128" s="36">
        <v>1148198.0717747</v>
      </c>
      <c r="P128" s="36">
        <v>7488317.4240408698</v>
      </c>
      <c r="Q128" s="36">
        <v>1477502.72926124</v>
      </c>
      <c r="R128" s="36">
        <v>2457624.13233977</v>
      </c>
      <c r="S128" s="36">
        <v>1677823.70050155</v>
      </c>
      <c r="T128" s="36">
        <v>2037100.7127557099</v>
      </c>
      <c r="U128" s="36">
        <v>3901309.1165504102</v>
      </c>
      <c r="V128" s="25">
        <v>946380.343157592</v>
      </c>
      <c r="W128" s="36">
        <v>6837912.5855243802</v>
      </c>
      <c r="X128" s="36">
        <v>1238657.8733097999</v>
      </c>
      <c r="Y128" s="36">
        <v>2370403.4106279798</v>
      </c>
      <c r="Z128" s="36">
        <v>1318842.2577297499</v>
      </c>
      <c r="AA128" s="36">
        <v>1873220.1073838701</v>
      </c>
      <c r="AB128" s="37">
        <v>3105983.55948675</v>
      </c>
      <c r="AC128" s="32">
        <v>-0.46166174206684701</v>
      </c>
      <c r="AD128" s="32">
        <v>3.0496770738510199</v>
      </c>
      <c r="AE128" s="32">
        <v>2.8105833501855999</v>
      </c>
      <c r="AF128" s="32">
        <v>912.95573016334504</v>
      </c>
      <c r="AG128">
        <v>811.40985047606205</v>
      </c>
      <c r="AH128" s="32">
        <v>1.1560941462935801</v>
      </c>
      <c r="AI128" s="33">
        <v>-0.32121453737172001</v>
      </c>
      <c r="AN128" s="32"/>
    </row>
    <row r="129" spans="1:40" ht="17" x14ac:dyDescent="0.2">
      <c r="A129" s="1" t="s">
        <v>159</v>
      </c>
      <c r="B129" s="15">
        <v>4.28</v>
      </c>
      <c r="C129" s="40">
        <v>0.44459170650692498</v>
      </c>
      <c r="D129" s="32">
        <v>1.92312586508618</v>
      </c>
      <c r="E129" s="40">
        <v>1.1872810903303399</v>
      </c>
      <c r="F129" s="40">
        <v>-0.79401566785452404</v>
      </c>
      <c r="G129" s="32">
        <v>8.0740855068467994</v>
      </c>
      <c r="H129" s="25">
        <v>42001.065955139202</v>
      </c>
      <c r="I129" s="36">
        <v>562104.89653517399</v>
      </c>
      <c r="J129" s="36">
        <v>67254.699749154504</v>
      </c>
      <c r="K129" s="36">
        <v>107282.379160902</v>
      </c>
      <c r="L129" s="36">
        <v>114730.254160083</v>
      </c>
      <c r="M129" s="36">
        <v>140939.232154475</v>
      </c>
      <c r="N129" s="37">
        <v>789745.57850501302</v>
      </c>
      <c r="O129" s="36">
        <v>1236772.60535391</v>
      </c>
      <c r="P129" s="36">
        <v>7421465.6156285601</v>
      </c>
      <c r="Q129" s="36">
        <v>1476541.4546777799</v>
      </c>
      <c r="R129" s="36">
        <v>2472778.1194163398</v>
      </c>
      <c r="S129" s="36">
        <v>1736386.3475182301</v>
      </c>
      <c r="T129" s="36">
        <v>1971437.1733532599</v>
      </c>
      <c r="U129" s="36">
        <v>3870164.2509246799</v>
      </c>
      <c r="V129" s="25">
        <v>1200730.9334368799</v>
      </c>
      <c r="W129" s="36">
        <v>6832475.0786884399</v>
      </c>
      <c r="X129" s="36">
        <v>1364680.31031367</v>
      </c>
      <c r="Y129" s="36">
        <v>2364522.5924921301</v>
      </c>
      <c r="Z129" s="36">
        <v>1602354.75485302</v>
      </c>
      <c r="AA129" s="36">
        <v>1853803.5113655799</v>
      </c>
      <c r="AB129" s="37">
        <v>3187606.6791365002</v>
      </c>
      <c r="AC129" s="32">
        <v>1.6434803793322801E-2</v>
      </c>
      <c r="AD129" s="32">
        <v>-2.0045233255632602</v>
      </c>
      <c r="AE129" s="32">
        <v>1.2819140592164999</v>
      </c>
      <c r="AF129" s="32">
        <v>904.61409057303604</v>
      </c>
      <c r="AG129">
        <v>843.370089762715</v>
      </c>
      <c r="AH129" s="32">
        <v>-3.3518282788313498</v>
      </c>
      <c r="AI129" s="33">
        <v>2.76246664347864</v>
      </c>
      <c r="AN129" s="32"/>
    </row>
    <row r="130" spans="1:40" ht="17" x14ac:dyDescent="0.2">
      <c r="A130" s="1" t="s">
        <v>160</v>
      </c>
      <c r="B130" s="15">
        <v>4</v>
      </c>
      <c r="C130" s="40">
        <v>0.67039778628982705</v>
      </c>
      <c r="D130" s="32">
        <v>1.93231780810544</v>
      </c>
      <c r="E130" s="40">
        <v>1.19186471901837</v>
      </c>
      <c r="F130" s="40">
        <v>2.3390486875203602</v>
      </c>
      <c r="G130" s="32">
        <v>13.759041133764001</v>
      </c>
      <c r="H130" s="25">
        <v>72152.140412764697</v>
      </c>
      <c r="I130" s="36">
        <v>745996.77108590503</v>
      </c>
      <c r="J130" s="36">
        <v>133708.17680230999</v>
      </c>
      <c r="K130" s="36">
        <v>131242.77112308401</v>
      </c>
      <c r="L130" s="36">
        <v>192038.109275058</v>
      </c>
      <c r="M130" s="36">
        <v>145474.04177451701</v>
      </c>
      <c r="N130" s="37">
        <v>790657.07667423203</v>
      </c>
      <c r="O130" s="36">
        <v>1236359.66245245</v>
      </c>
      <c r="P130" s="36">
        <v>7427355.4436378498</v>
      </c>
      <c r="Q130" s="36">
        <v>1464630.32014797</v>
      </c>
      <c r="R130" s="36">
        <v>2513941.9503408899</v>
      </c>
      <c r="S130" s="36">
        <v>1765797.5563946101</v>
      </c>
      <c r="T130" s="36">
        <v>2002725.0123399999</v>
      </c>
      <c r="U130" s="36">
        <v>3859148.6452611201</v>
      </c>
      <c r="V130" s="25">
        <v>1184230.2119410899</v>
      </c>
      <c r="W130" s="36">
        <v>6695803.9465561397</v>
      </c>
      <c r="X130" s="36">
        <v>1361508.3908249801</v>
      </c>
      <c r="Y130" s="36">
        <v>2376707.68550285</v>
      </c>
      <c r="Z130" s="36">
        <v>1568678.6777432</v>
      </c>
      <c r="AA130" s="36">
        <v>1825529.1957594301</v>
      </c>
      <c r="AB130" s="37">
        <v>3095047.32082695</v>
      </c>
      <c r="AC130" s="32">
        <v>-0.16504718934000201</v>
      </c>
      <c r="AD130" s="32">
        <v>1.30386019281559</v>
      </c>
      <c r="AE130" s="32">
        <v>3.6302277518060402</v>
      </c>
      <c r="AF130" s="32">
        <v>906.34252474109701</v>
      </c>
      <c r="AG130">
        <v>837.02567225862197</v>
      </c>
      <c r="AH130" s="32">
        <v>4.8920905564699098</v>
      </c>
      <c r="AI130" s="33">
        <v>0.115463724089577</v>
      </c>
      <c r="AN130" s="32"/>
    </row>
    <row r="131" spans="1:40" ht="17" x14ac:dyDescent="0.2">
      <c r="A131" s="1" t="s">
        <v>161</v>
      </c>
      <c r="B131" s="15">
        <v>4.2</v>
      </c>
      <c r="C131" s="40">
        <v>0.55968659103740703</v>
      </c>
      <c r="D131" s="32">
        <v>1.94303713151851</v>
      </c>
      <c r="E131" s="40">
        <v>1.1963016983311801</v>
      </c>
      <c r="F131" s="40">
        <v>1.5198803187754899</v>
      </c>
      <c r="G131" s="32">
        <v>-1.1553567226121499</v>
      </c>
      <c r="H131" s="25">
        <v>85968.233760241696</v>
      </c>
      <c r="I131" s="36">
        <v>797026.77318508399</v>
      </c>
      <c r="J131" s="36">
        <v>147878.59601696499</v>
      </c>
      <c r="K131" s="36">
        <v>117823.142617394</v>
      </c>
      <c r="L131" s="36">
        <v>177014.42105920901</v>
      </c>
      <c r="M131" s="36">
        <v>180204.805574689</v>
      </c>
      <c r="N131" s="37">
        <v>847664.96761082904</v>
      </c>
      <c r="O131" s="36">
        <v>1241279.32386964</v>
      </c>
      <c r="P131" s="36">
        <v>7480524.9049458597</v>
      </c>
      <c r="Q131" s="36">
        <v>1464922.47904344</v>
      </c>
      <c r="R131" s="36">
        <v>2507723.8076466699</v>
      </c>
      <c r="S131" s="36">
        <v>1832668.4308861699</v>
      </c>
      <c r="T131" s="36">
        <v>1986415.3315636499</v>
      </c>
      <c r="U131" s="36">
        <v>3804837.4674583902</v>
      </c>
      <c r="V131" s="25">
        <v>1181912.48438891</v>
      </c>
      <c r="W131" s="36">
        <v>6603634.8052883605</v>
      </c>
      <c r="X131" s="36">
        <v>1356974.6588390099</v>
      </c>
      <c r="Y131" s="36">
        <v>2377830.8400059799</v>
      </c>
      <c r="Z131" s="36">
        <v>1663232.6635578801</v>
      </c>
      <c r="AA131" s="36">
        <v>1829340.86081383</v>
      </c>
      <c r="AB131" s="37">
        <v>2943167.9259776901</v>
      </c>
      <c r="AC131" s="32">
        <v>1.2072536439911501</v>
      </c>
      <c r="AD131" s="32">
        <v>4.52509460517068</v>
      </c>
      <c r="AE131" s="32">
        <v>0.91439581600140096</v>
      </c>
      <c r="AF131" s="32">
        <v>897.70911198898102</v>
      </c>
      <c r="AG131">
        <v>866.67406740054901</v>
      </c>
      <c r="AH131" s="32">
        <v>0.79748008098728596</v>
      </c>
      <c r="AI131" s="33">
        <v>0.55555950809341503</v>
      </c>
      <c r="AN131" s="32"/>
    </row>
    <row r="132" spans="1:40" ht="17" x14ac:dyDescent="0.2">
      <c r="A132" s="1" t="s">
        <v>162</v>
      </c>
      <c r="B132" s="15">
        <v>4.4800000000000004</v>
      </c>
      <c r="C132" s="40">
        <v>0.527466279043315</v>
      </c>
      <c r="D132" s="32">
        <v>1.9530759461343501</v>
      </c>
      <c r="E132" s="40">
        <v>1.2035504979635001</v>
      </c>
      <c r="F132" s="40">
        <v>0.95573710462771699</v>
      </c>
      <c r="G132" s="32">
        <v>1.92801416265223</v>
      </c>
      <c r="H132" s="25">
        <v>137088.09783630501</v>
      </c>
      <c r="I132" s="36">
        <v>747219.690739454</v>
      </c>
      <c r="J132" s="36">
        <v>209325.50016879101</v>
      </c>
      <c r="K132" s="36">
        <v>114323.66330592999</v>
      </c>
      <c r="L132" s="36">
        <v>238557.28346080799</v>
      </c>
      <c r="M132" s="36">
        <v>203829.955160401</v>
      </c>
      <c r="N132" s="37">
        <v>887554.53843495098</v>
      </c>
      <c r="O132" s="36">
        <v>1251603.0033766001</v>
      </c>
      <c r="P132" s="36">
        <v>7587855.7473515999</v>
      </c>
      <c r="Q132" s="36">
        <v>1479792.76397518</v>
      </c>
      <c r="R132" s="36">
        <v>2519064.5983490301</v>
      </c>
      <c r="S132" s="36">
        <v>1864172.23494292</v>
      </c>
      <c r="T132" s="36">
        <v>1964822.9887586499</v>
      </c>
      <c r="U132" s="36">
        <v>3785207.4504965502</v>
      </c>
      <c r="V132" s="25">
        <v>1113548.91200831</v>
      </c>
      <c r="W132" s="36">
        <v>6821976.8188323705</v>
      </c>
      <c r="X132" s="36">
        <v>1329142.54846559</v>
      </c>
      <c r="Y132" s="36">
        <v>2395814.84636035</v>
      </c>
      <c r="Z132" s="36">
        <v>1622863.3206755</v>
      </c>
      <c r="AA132" s="36">
        <v>1742747.00886837</v>
      </c>
      <c r="AB132" s="37">
        <v>2923682.3589248899</v>
      </c>
      <c r="AC132" s="32">
        <v>2.4396972304491502</v>
      </c>
      <c r="AD132" s="32">
        <v>0.45478630361927902</v>
      </c>
      <c r="AE132" s="32">
        <v>-0.97991738050627597</v>
      </c>
      <c r="AF132" s="32">
        <v>896.57186488904995</v>
      </c>
      <c r="AG132">
        <v>870.25557392252904</v>
      </c>
      <c r="AH132" s="32">
        <v>2.6291676158356001</v>
      </c>
      <c r="AI132" s="33">
        <v>1.42543102740522</v>
      </c>
      <c r="AN132" s="32"/>
    </row>
    <row r="133" spans="1:40" ht="17" x14ac:dyDescent="0.2">
      <c r="A133" s="1" t="s">
        <v>163</v>
      </c>
      <c r="B133" s="15">
        <v>4.76</v>
      </c>
      <c r="C133" s="40">
        <v>0.69518536935145203</v>
      </c>
      <c r="D133" s="32">
        <v>1.9675752820792101</v>
      </c>
      <c r="E133" s="40">
        <v>1.2122535009359401</v>
      </c>
      <c r="F133" s="40">
        <v>0.38860159296364599</v>
      </c>
      <c r="G133" s="32">
        <v>5.2715450983402903</v>
      </c>
      <c r="H133" s="25">
        <v>50172.578580227397</v>
      </c>
      <c r="I133" s="36">
        <v>676206.34329333995</v>
      </c>
      <c r="J133" s="36">
        <v>59117.057069233997</v>
      </c>
      <c r="K133" s="36">
        <v>110494.90750816</v>
      </c>
      <c r="L133" s="36">
        <v>177100.86006218099</v>
      </c>
      <c r="M133" s="36">
        <v>200001.87302691699</v>
      </c>
      <c r="N133" s="37">
        <v>893388.30761257804</v>
      </c>
      <c r="O133" s="36">
        <v>1348461.9513862301</v>
      </c>
      <c r="P133" s="36">
        <v>7624419.9138604198</v>
      </c>
      <c r="Q133" s="36">
        <v>1492704.77497941</v>
      </c>
      <c r="R133" s="36">
        <v>2539644.1403643</v>
      </c>
      <c r="S133" s="36">
        <v>1937147.86194955</v>
      </c>
      <c r="T133" s="36">
        <v>1951405.7489789501</v>
      </c>
      <c r="U133" s="36">
        <v>3807426.5999933002</v>
      </c>
      <c r="V133" s="25">
        <v>1312330.2276749799</v>
      </c>
      <c r="W133" s="36">
        <v>6937606.4764380697</v>
      </c>
      <c r="X133" s="36">
        <v>1449963.30307085</v>
      </c>
      <c r="Y133" s="36">
        <v>2415887.06410432</v>
      </c>
      <c r="Z133" s="36">
        <v>1765562.2745558999</v>
      </c>
      <c r="AA133" s="36">
        <v>1726394.6539057</v>
      </c>
      <c r="AB133" s="37">
        <v>2937740.3040848901</v>
      </c>
      <c r="AC133" s="32">
        <v>6.8284576743751699E-2</v>
      </c>
      <c r="AD133" s="32">
        <v>2.4717471553280301E-2</v>
      </c>
      <c r="AE133" s="32">
        <v>0.26120673355978102</v>
      </c>
      <c r="AF133" s="32">
        <v>902.87113637435505</v>
      </c>
      <c r="AG133">
        <v>888.75039086518598</v>
      </c>
      <c r="AH133" s="32">
        <v>0.80876330936417495</v>
      </c>
      <c r="AI133" s="33">
        <v>0.64823354778048103</v>
      </c>
      <c r="AN133" s="32"/>
    </row>
    <row r="134" spans="1:40" ht="17" x14ac:dyDescent="0.2">
      <c r="A134" s="1" t="s">
        <v>164</v>
      </c>
      <c r="B134" s="15">
        <v>5.09</v>
      </c>
      <c r="C134" s="40">
        <v>0.79971811486780098</v>
      </c>
      <c r="D134" s="32">
        <v>1.9851431584504799</v>
      </c>
      <c r="E134" s="40">
        <v>1.21996767579855</v>
      </c>
      <c r="F134" s="40">
        <v>1.1234374542471399</v>
      </c>
      <c r="G134" s="32">
        <v>6.5882240806227701</v>
      </c>
      <c r="H134" s="25">
        <v>67459.190693083394</v>
      </c>
      <c r="I134" s="36">
        <v>807049.48611061997</v>
      </c>
      <c r="J134" s="36">
        <v>102524.731719645</v>
      </c>
      <c r="K134" s="36">
        <v>112492.766281423</v>
      </c>
      <c r="L134" s="36">
        <v>183141.66600437599</v>
      </c>
      <c r="M134" s="36">
        <v>188257.77110455799</v>
      </c>
      <c r="N134" s="37">
        <v>880322.81309090601</v>
      </c>
      <c r="O134" s="36">
        <v>1380662.8438351699</v>
      </c>
      <c r="P134" s="36">
        <v>7733281.7183188796</v>
      </c>
      <c r="Q134" s="36">
        <v>1510298.1879410101</v>
      </c>
      <c r="R134" s="36">
        <v>2561581.1768677002</v>
      </c>
      <c r="S134" s="36">
        <v>1993637.31857423</v>
      </c>
      <c r="T134" s="36">
        <v>2015748.1462564301</v>
      </c>
      <c r="U134" s="36">
        <v>3917628.5416891798</v>
      </c>
      <c r="V134" s="25">
        <v>1348560.8745722801</v>
      </c>
      <c r="W134" s="36">
        <v>6924315.2701078802</v>
      </c>
      <c r="X134" s="36">
        <v>1409174.5076176899</v>
      </c>
      <c r="Y134" s="36">
        <v>2447125.2771879798</v>
      </c>
      <c r="Z134" s="36">
        <v>1817471.4071098799</v>
      </c>
      <c r="AA134" s="36">
        <v>1821315.21012836</v>
      </c>
      <c r="AB134" s="37">
        <v>3015247.9758811998</v>
      </c>
      <c r="AC134" s="32">
        <v>0.27117341400248401</v>
      </c>
      <c r="AD134" s="32">
        <v>1.19901827781701</v>
      </c>
      <c r="AE134" s="32">
        <v>1.2077630706429201</v>
      </c>
      <c r="AF134" s="32">
        <v>905.87643196273598</v>
      </c>
      <c r="AG134">
        <v>922.84416356460099</v>
      </c>
      <c r="AH134" s="32">
        <v>1.53703877063628</v>
      </c>
      <c r="AI134" s="33">
        <v>0.16155275204738101</v>
      </c>
      <c r="AN134" s="32"/>
    </row>
    <row r="135" spans="1:40" ht="17" x14ac:dyDescent="0.2">
      <c r="A135" s="1" t="s">
        <v>165</v>
      </c>
      <c r="B135" s="15">
        <v>5.77</v>
      </c>
      <c r="C135" s="40">
        <v>0.42420131826337498</v>
      </c>
      <c r="D135" s="32">
        <v>1.9951182774826499</v>
      </c>
      <c r="E135" s="40">
        <v>1.22961160325024</v>
      </c>
      <c r="F135" s="40">
        <v>1.40901716337163</v>
      </c>
      <c r="G135" s="32">
        <v>3.0255376298633001</v>
      </c>
      <c r="H135" s="25">
        <v>309817.05979457399</v>
      </c>
      <c r="I135" s="36">
        <v>740435.44621396903</v>
      </c>
      <c r="J135" s="36">
        <v>96959.590712658595</v>
      </c>
      <c r="K135" s="36">
        <v>95394.164962899406</v>
      </c>
      <c r="L135" s="36">
        <v>192941.78889778501</v>
      </c>
      <c r="M135" s="36">
        <v>184916.387417655</v>
      </c>
      <c r="N135" s="37">
        <v>852718.75014103798</v>
      </c>
      <c r="O135" s="36">
        <v>1465707.0944165001</v>
      </c>
      <c r="P135" s="36">
        <v>7870068.4207227398</v>
      </c>
      <c r="Q135" s="36">
        <v>1519915.5694280399</v>
      </c>
      <c r="R135" s="36">
        <v>2578513.7644769698</v>
      </c>
      <c r="S135" s="36">
        <v>2043859.30250104</v>
      </c>
      <c r="T135" s="36">
        <v>2064084.1804863501</v>
      </c>
      <c r="U135" s="36">
        <v>3978980.64209639</v>
      </c>
      <c r="V135" s="25">
        <v>1198490.90406351</v>
      </c>
      <c r="W135" s="36">
        <v>7077508.73060303</v>
      </c>
      <c r="X135" s="36">
        <v>1425499.1675573799</v>
      </c>
      <c r="Y135" s="36">
        <v>2482244.2721273499</v>
      </c>
      <c r="Z135" s="36">
        <v>1851610.19444416</v>
      </c>
      <c r="AA135" s="36">
        <v>1853606.5865313101</v>
      </c>
      <c r="AB135" s="37">
        <v>3064499.8065409502</v>
      </c>
      <c r="AC135" s="32">
        <v>-0.50011040109237404</v>
      </c>
      <c r="AD135" s="32">
        <v>-0.330492859238873</v>
      </c>
      <c r="AE135" s="32">
        <v>1.28649193570548</v>
      </c>
      <c r="AF135" s="32">
        <v>918.73066789392396</v>
      </c>
      <c r="AG135">
        <v>902.36528252342396</v>
      </c>
      <c r="AH135" s="32">
        <v>-1.4992462679047101</v>
      </c>
      <c r="AI135" s="33">
        <v>0.49201937464207801</v>
      </c>
      <c r="AN135" s="32"/>
    </row>
    <row r="136" spans="1:40" ht="17" x14ac:dyDescent="0.2">
      <c r="A136" s="1" t="s">
        <v>166</v>
      </c>
      <c r="B136" s="15">
        <v>6.31</v>
      </c>
      <c r="C136" s="40">
        <v>0.63827527979781795</v>
      </c>
      <c r="D136" s="32">
        <v>2.0068059106607801</v>
      </c>
      <c r="E136" s="40">
        <v>1.2343894542287399</v>
      </c>
      <c r="F136" s="40">
        <v>0.24603249217047399</v>
      </c>
      <c r="G136" s="32">
        <v>-1.63610383269438</v>
      </c>
      <c r="H136" s="25">
        <v>55643.002611976197</v>
      </c>
      <c r="I136" s="36">
        <v>646882.43512625003</v>
      </c>
      <c r="J136" s="36">
        <v>140871.13066464901</v>
      </c>
      <c r="K136" s="36">
        <v>93127.795409999802</v>
      </c>
      <c r="L136" s="36">
        <v>189606.39479016999</v>
      </c>
      <c r="M136" s="36">
        <v>162549.49809258999</v>
      </c>
      <c r="N136" s="37">
        <v>876175.14896802802</v>
      </c>
      <c r="O136" s="36">
        <v>1579572.6595417699</v>
      </c>
      <c r="P136" s="36">
        <v>7784692.1039465899</v>
      </c>
      <c r="Q136" s="36">
        <v>1534251.47825941</v>
      </c>
      <c r="R136" s="36">
        <v>2574170.3731930102</v>
      </c>
      <c r="S136" s="36">
        <v>2101663.6734291799</v>
      </c>
      <c r="T136" s="36">
        <v>2097550.3834404601</v>
      </c>
      <c r="U136" s="36">
        <v>4058913.0711484998</v>
      </c>
      <c r="V136" s="25">
        <v>1511009.5300012899</v>
      </c>
      <c r="W136" s="36">
        <v>7207585.5917228404</v>
      </c>
      <c r="X136" s="36">
        <v>1400517.97015026</v>
      </c>
      <c r="Y136" s="36">
        <v>2482076.5498733502</v>
      </c>
      <c r="Z136" s="36">
        <v>1918077.20914128</v>
      </c>
      <c r="AA136" s="36">
        <v>1939384.7649367701</v>
      </c>
      <c r="AB136" s="37">
        <v>3135940.63819987</v>
      </c>
      <c r="AC136" s="32">
        <v>-0.19357796888787401</v>
      </c>
      <c r="AD136" s="32">
        <v>0.48030189204194701</v>
      </c>
      <c r="AE136" s="32">
        <v>5.1777744231039403E-2</v>
      </c>
      <c r="AF136" s="32">
        <v>837.80246252749896</v>
      </c>
      <c r="AG136">
        <v>925.02735436103001</v>
      </c>
      <c r="AH136" s="32">
        <v>-0.85595256281682497</v>
      </c>
      <c r="AI136" s="33">
        <v>0.95014496945711502</v>
      </c>
      <c r="AN136" s="32"/>
    </row>
    <row r="137" spans="1:40" ht="17" x14ac:dyDescent="0.2">
      <c r="A137" s="1" t="s">
        <v>167</v>
      </c>
      <c r="B137" s="15">
        <v>6.56</v>
      </c>
      <c r="C137" s="40">
        <v>0.85922268214393105</v>
      </c>
      <c r="D137" s="32">
        <v>2.0275080504292302</v>
      </c>
      <c r="E137" s="40">
        <v>1.23932813591988</v>
      </c>
      <c r="F137" s="40">
        <v>0.71085995366560095</v>
      </c>
      <c r="G137" s="32">
        <v>9.7142132900891696</v>
      </c>
      <c r="H137" s="25">
        <v>75607.126972852406</v>
      </c>
      <c r="I137" s="36">
        <v>695525.16631231597</v>
      </c>
      <c r="J137" s="36">
        <v>118244.43558070299</v>
      </c>
      <c r="K137" s="36">
        <v>103113.07231205799</v>
      </c>
      <c r="L137" s="36">
        <v>198326.69689365101</v>
      </c>
      <c r="M137" s="36">
        <v>180597.89393022499</v>
      </c>
      <c r="N137" s="37">
        <v>832649.34688806103</v>
      </c>
      <c r="O137" s="36">
        <v>1583587.4348319101</v>
      </c>
      <c r="P137" s="36">
        <v>7851522.9945217799</v>
      </c>
      <c r="Q137" s="36">
        <v>1559206.90824974</v>
      </c>
      <c r="R137" s="36">
        <v>2571111.0290774</v>
      </c>
      <c r="S137" s="36">
        <v>2170331.0272726198</v>
      </c>
      <c r="T137" s="36">
        <v>2013492.7735210899</v>
      </c>
      <c r="U137" s="36">
        <v>4092865.64679942</v>
      </c>
      <c r="V137" s="25">
        <v>1454310.4687609901</v>
      </c>
      <c r="W137" s="36">
        <v>7175458.0303104203</v>
      </c>
      <c r="X137" s="36">
        <v>1446443.02269754</v>
      </c>
      <c r="Y137" s="36">
        <v>2468138.4563351101</v>
      </c>
      <c r="Z137" s="36">
        <v>1967003.44764246</v>
      </c>
      <c r="AA137" s="36">
        <v>1836328.9710542299</v>
      </c>
      <c r="AB137" s="37">
        <v>3211159.31723407</v>
      </c>
      <c r="AC137" s="32">
        <v>3.2780284691741302</v>
      </c>
      <c r="AD137" s="32">
        <v>2.62230086852079</v>
      </c>
      <c r="AE137" s="32">
        <v>4.0216083747777098</v>
      </c>
      <c r="AF137" s="32">
        <v>870.21299320681896</v>
      </c>
      <c r="AG137">
        <v>938.57585618101405</v>
      </c>
      <c r="AH137" s="32">
        <v>0.52386003985868002</v>
      </c>
      <c r="AI137" s="33">
        <v>1.0835023237389301</v>
      </c>
      <c r="AN137" s="32"/>
    </row>
    <row r="138" spans="1:40" ht="17" x14ac:dyDescent="0.2">
      <c r="A138" s="1" t="s">
        <v>168</v>
      </c>
      <c r="B138" s="15">
        <v>6.81</v>
      </c>
      <c r="C138" s="40">
        <v>1.12773137395711</v>
      </c>
      <c r="D138" s="32">
        <v>2.0489870015550098</v>
      </c>
      <c r="E138" s="40">
        <v>1.24520710091561</v>
      </c>
      <c r="F138" s="40">
        <v>2.7435524950722798</v>
      </c>
      <c r="G138" s="32">
        <v>7.3311001330959797</v>
      </c>
      <c r="H138" s="25">
        <v>82822.484563857201</v>
      </c>
      <c r="I138" s="36">
        <v>856959.602838494</v>
      </c>
      <c r="J138" s="36">
        <v>101491.75251119499</v>
      </c>
      <c r="K138" s="36">
        <v>113558.12968773401</v>
      </c>
      <c r="L138" s="36">
        <v>198590.293442508</v>
      </c>
      <c r="M138" s="36">
        <v>150394.67671708899</v>
      </c>
      <c r="N138" s="37">
        <v>795065.67398052197</v>
      </c>
      <c r="O138" s="36">
        <v>1605700.8001953301</v>
      </c>
      <c r="P138" s="36">
        <v>7919118.1025991002</v>
      </c>
      <c r="Q138" s="36">
        <v>1568028.54271283</v>
      </c>
      <c r="R138" s="36">
        <v>2572856.5223282501</v>
      </c>
      <c r="S138" s="36">
        <v>2252037.51313486</v>
      </c>
      <c r="T138" s="36">
        <v>1999309.19900533</v>
      </c>
      <c r="U138" s="36">
        <v>4159665.2144453502</v>
      </c>
      <c r="V138" s="25">
        <v>1487253.4836881401</v>
      </c>
      <c r="W138" s="36">
        <v>7054225.9216215396</v>
      </c>
      <c r="X138" s="36">
        <v>1461415.73246032</v>
      </c>
      <c r="Y138" s="36">
        <v>2471653.1241024798</v>
      </c>
      <c r="Z138" s="36">
        <v>2054390.5380486599</v>
      </c>
      <c r="AA138" s="36">
        <v>1862848.67297144</v>
      </c>
      <c r="AB138" s="37">
        <v>3289753.4654819798</v>
      </c>
      <c r="AC138" s="32">
        <v>1.83612130247224</v>
      </c>
      <c r="AD138" s="32">
        <v>0.13279303217420399</v>
      </c>
      <c r="AE138" s="32">
        <v>-8.73010985447671E-2</v>
      </c>
      <c r="AF138" s="32">
        <v>887.48259728087203</v>
      </c>
      <c r="AG138">
        <v>930.12039712836804</v>
      </c>
      <c r="AH138" s="32">
        <v>6.43388267400002E-3</v>
      </c>
      <c r="AI138" s="33">
        <v>0.725612070351766</v>
      </c>
      <c r="AN138" s="32"/>
    </row>
    <row r="139" spans="1:40" ht="17" x14ac:dyDescent="0.2">
      <c r="A139" s="1" t="s">
        <v>169</v>
      </c>
      <c r="B139" s="15">
        <v>7.31</v>
      </c>
      <c r="C139" s="40">
        <v>0.83711386084393202</v>
      </c>
      <c r="D139" s="32">
        <v>2.0656590919778601</v>
      </c>
      <c r="E139" s="40">
        <v>1.2557998911727299</v>
      </c>
      <c r="F139" s="40">
        <v>0.65291662652286997</v>
      </c>
      <c r="G139" s="32">
        <v>-17.347680244131102</v>
      </c>
      <c r="H139" s="25">
        <v>59272.583721346396</v>
      </c>
      <c r="I139" s="36">
        <v>876229.01330499304</v>
      </c>
      <c r="J139" s="36">
        <v>90523.290795095396</v>
      </c>
      <c r="K139" s="36">
        <v>93177.136582291103</v>
      </c>
      <c r="L139" s="36">
        <v>182186.59150648001</v>
      </c>
      <c r="M139" s="36">
        <v>190693.337049247</v>
      </c>
      <c r="N139" s="37">
        <v>906443.99089972302</v>
      </c>
      <c r="O139" s="36">
        <v>1615150.33730374</v>
      </c>
      <c r="P139" s="36">
        <v>8049690.3159418302</v>
      </c>
      <c r="Q139" s="36">
        <v>1592864.07837083</v>
      </c>
      <c r="R139" s="36">
        <v>2599492.2087998702</v>
      </c>
      <c r="S139" s="36">
        <v>2327912.5375235798</v>
      </c>
      <c r="T139" s="36">
        <v>2034881.942026</v>
      </c>
      <c r="U139" s="36">
        <v>4189524.9730259599</v>
      </c>
      <c r="V139" s="25">
        <v>1488667.2229392701</v>
      </c>
      <c r="W139" s="36">
        <v>7202454.6934669297</v>
      </c>
      <c r="X139" s="36">
        <v>1488204.7082556</v>
      </c>
      <c r="Y139" s="36">
        <v>2528304.9610061799</v>
      </c>
      <c r="Z139" s="36">
        <v>2148248.2443547398</v>
      </c>
      <c r="AA139" s="36">
        <v>1850014.39277812</v>
      </c>
      <c r="AB139" s="37">
        <v>3354390.4433169798</v>
      </c>
      <c r="AC139" s="32">
        <v>1.1550837592793399</v>
      </c>
      <c r="AD139" s="32">
        <v>1.53149441794531</v>
      </c>
      <c r="AE139" s="32">
        <v>-3.5172969632136399</v>
      </c>
      <c r="AF139" s="32">
        <v>940.20183130692897</v>
      </c>
      <c r="AG139">
        <v>977.92344465690303</v>
      </c>
      <c r="AH139" s="32">
        <v>-9.2720910318006194E-2</v>
      </c>
      <c r="AI139" s="33">
        <v>-1.3746747587889301</v>
      </c>
      <c r="AN139" s="32"/>
    </row>
    <row r="140" spans="1:40" ht="17" x14ac:dyDescent="0.2">
      <c r="A140" s="1" t="s">
        <v>170</v>
      </c>
      <c r="B140" s="15">
        <v>7.58</v>
      </c>
      <c r="C140" s="40">
        <v>0.51048737137515598</v>
      </c>
      <c r="D140" s="32">
        <v>2.0768398814739601</v>
      </c>
      <c r="E140" s="40">
        <v>1.26639442011186</v>
      </c>
      <c r="F140" s="40">
        <v>1.56436869316983</v>
      </c>
      <c r="G140" s="32">
        <v>11.6307665135945</v>
      </c>
      <c r="H140" s="25">
        <v>51033.066991909698</v>
      </c>
      <c r="I140" s="36">
        <v>833791.45624304703</v>
      </c>
      <c r="J140" s="36">
        <v>61688.218485296602</v>
      </c>
      <c r="K140" s="36">
        <v>110444.493577492</v>
      </c>
      <c r="L140" s="36">
        <v>220794.90344614399</v>
      </c>
      <c r="M140" s="36">
        <v>322215.72252943699</v>
      </c>
      <c r="N140" s="37">
        <v>919468.375651618</v>
      </c>
      <c r="O140" s="36">
        <v>1623713.00450672</v>
      </c>
      <c r="P140" s="36">
        <v>8209400.4747336097</v>
      </c>
      <c r="Q140" s="36">
        <v>1568813.89243576</v>
      </c>
      <c r="R140" s="36">
        <v>2606649.3603717498</v>
      </c>
      <c r="S140" s="36">
        <v>2366598.1226583798</v>
      </c>
      <c r="T140" s="36">
        <v>2064642.4281773099</v>
      </c>
      <c r="U140" s="36">
        <v>4247059.3257410899</v>
      </c>
      <c r="V140" s="25">
        <v>1527943.86526008</v>
      </c>
      <c r="W140" s="36">
        <v>7373181.3090457404</v>
      </c>
      <c r="X140" s="36">
        <v>1484922.0021042901</v>
      </c>
      <c r="Y140" s="36">
        <v>2503305.9110342399</v>
      </c>
      <c r="Z140" s="36">
        <v>2118993.0184222199</v>
      </c>
      <c r="AA140" s="36">
        <v>1741574.81682388</v>
      </c>
      <c r="AB140" s="37">
        <v>3351688.7297461298</v>
      </c>
      <c r="AC140" s="32">
        <v>1.1788141653173401</v>
      </c>
      <c r="AD140" s="32">
        <v>4.8984640507077097</v>
      </c>
      <c r="AE140" s="32">
        <v>1.5558734144180899</v>
      </c>
      <c r="AF140" s="32">
        <v>925.97267274313901</v>
      </c>
      <c r="AG140">
        <v>994.93235893479698</v>
      </c>
      <c r="AH140" s="32">
        <v>-1.46532264921663</v>
      </c>
      <c r="AI140" s="33">
        <v>3.3453662253503902</v>
      </c>
      <c r="AN140" s="32"/>
    </row>
    <row r="141" spans="1:40" ht="17" x14ac:dyDescent="0.2">
      <c r="A141" s="1" t="s">
        <v>171</v>
      </c>
      <c r="B141" s="15">
        <v>8.26</v>
      </c>
      <c r="C141" s="40">
        <v>0.77101865175720996</v>
      </c>
      <c r="D141" s="32">
        <v>2.0909893086318601</v>
      </c>
      <c r="E141" s="40">
        <v>1.27352109417682</v>
      </c>
      <c r="F141" s="40">
        <v>-0.16526455136037299</v>
      </c>
      <c r="G141" s="32">
        <v>16.6051479560163</v>
      </c>
      <c r="H141" s="25">
        <v>62480.043757805703</v>
      </c>
      <c r="I141" s="36">
        <v>752032.46096764295</v>
      </c>
      <c r="J141" s="36">
        <v>85529.204236784106</v>
      </c>
      <c r="K141" s="36">
        <v>95777.448859312804</v>
      </c>
      <c r="L141" s="36">
        <v>228869.99458139599</v>
      </c>
      <c r="M141" s="36">
        <v>251434.99333161901</v>
      </c>
      <c r="N141" s="37">
        <v>915830.607999056</v>
      </c>
      <c r="O141" s="36">
        <v>1565765.21564587</v>
      </c>
      <c r="P141" s="36">
        <v>8395836.5192593299</v>
      </c>
      <c r="Q141" s="36">
        <v>1570029.5357606499</v>
      </c>
      <c r="R141" s="36">
        <v>2627938.0405410999</v>
      </c>
      <c r="S141" s="36">
        <v>2408391.6492935498</v>
      </c>
      <c r="T141" s="36">
        <v>2070088.5526020401</v>
      </c>
      <c r="U141" s="36">
        <v>4330053.8593919296</v>
      </c>
      <c r="V141" s="25">
        <v>1496394.2614762499</v>
      </c>
      <c r="W141" s="36">
        <v>7643258.3453762298</v>
      </c>
      <c r="X141" s="36">
        <v>1446727.9922114499</v>
      </c>
      <c r="Y141" s="36">
        <v>2530175.1548147001</v>
      </c>
      <c r="Z141" s="36">
        <v>2192404.3484516498</v>
      </c>
      <c r="AA141" s="36">
        <v>1864851.2178628501</v>
      </c>
      <c r="AB141" s="37">
        <v>3524761.1867466299</v>
      </c>
      <c r="AC141" s="32">
        <v>7.3878852344475596E-2</v>
      </c>
      <c r="AD141" s="32">
        <v>0.602157039062995</v>
      </c>
      <c r="AE141" s="32">
        <v>0.49815357304121999</v>
      </c>
      <c r="AF141" s="32">
        <v>943.71259258859504</v>
      </c>
      <c r="AG141">
        <v>948.18800045213595</v>
      </c>
      <c r="AH141" s="32">
        <v>0.86827050462678801</v>
      </c>
      <c r="AI141" s="33">
        <v>0.99997248976654196</v>
      </c>
      <c r="AN141" s="32"/>
    </row>
    <row r="142" spans="1:40" ht="17" x14ac:dyDescent="0.2">
      <c r="A142" s="1" t="s">
        <v>172</v>
      </c>
      <c r="B142" s="15">
        <v>9.51</v>
      </c>
      <c r="C142" s="40">
        <v>1.04576921670798</v>
      </c>
      <c r="D142" s="32">
        <v>2.1084151161330098</v>
      </c>
      <c r="E142" s="40">
        <v>1.2824607840275899</v>
      </c>
      <c r="F142" s="40">
        <v>0.300296353660296</v>
      </c>
      <c r="G142" s="32">
        <v>-1.86296029329974</v>
      </c>
      <c r="H142" s="25">
        <v>160565.98509235299</v>
      </c>
      <c r="I142" s="36">
        <v>1036019.53570371</v>
      </c>
      <c r="J142" s="36">
        <v>59354.233643771702</v>
      </c>
      <c r="K142" s="36">
        <v>89098.976240679403</v>
      </c>
      <c r="L142" s="36">
        <v>226092.17561959001</v>
      </c>
      <c r="M142" s="36">
        <v>225617.06115823399</v>
      </c>
      <c r="N142" s="37">
        <v>957125.61921394896</v>
      </c>
      <c r="O142" s="36">
        <v>1511940.1440920201</v>
      </c>
      <c r="P142" s="36">
        <v>8632397.0992402304</v>
      </c>
      <c r="Q142" s="36">
        <v>1611648.0394163199</v>
      </c>
      <c r="R142" s="36">
        <v>2634335.12671259</v>
      </c>
      <c r="S142" s="36">
        <v>2480053.5781555702</v>
      </c>
      <c r="T142" s="36">
        <v>2099547.3276473498</v>
      </c>
      <c r="U142" s="36">
        <v>4499761.1180913197</v>
      </c>
      <c r="V142" s="25">
        <v>1405137.56783414</v>
      </c>
      <c r="W142" s="36">
        <v>7655703.0115822898</v>
      </c>
      <c r="X142" s="36">
        <v>1562937.29943962</v>
      </c>
      <c r="Y142" s="36">
        <v>2527712.4808339202</v>
      </c>
      <c r="Z142" s="36">
        <v>2247701.1612666999</v>
      </c>
      <c r="AA142" s="36">
        <v>1829661.76325904</v>
      </c>
      <c r="AB142" s="37">
        <v>3585350.72728203</v>
      </c>
      <c r="AC142" s="32">
        <v>2.0448748027401798E-3</v>
      </c>
      <c r="AD142" s="32">
        <v>-1.21650419400815</v>
      </c>
      <c r="AE142" s="32">
        <v>-2.2534820603133898</v>
      </c>
      <c r="AF142" s="32">
        <v>949.73929975027397</v>
      </c>
      <c r="AG142">
        <v>987.57994688533097</v>
      </c>
      <c r="AH142" s="32">
        <v>-1.2138826419211199</v>
      </c>
      <c r="AI142" s="33">
        <v>2.3189719565694999</v>
      </c>
      <c r="AN142" s="32"/>
    </row>
    <row r="143" spans="1:40" ht="17" x14ac:dyDescent="0.2">
      <c r="A143" s="1" t="s">
        <v>173</v>
      </c>
      <c r="B143" s="15">
        <v>20.03</v>
      </c>
      <c r="C143" s="40">
        <v>7.4904001367756203</v>
      </c>
      <c r="D143" s="32">
        <v>2.2656589181636702</v>
      </c>
      <c r="E143" s="40">
        <v>1.2922776787011001</v>
      </c>
      <c r="F143" s="40">
        <v>-2.0451403214066799</v>
      </c>
      <c r="G143" s="32">
        <v>-7.1151090485420196</v>
      </c>
      <c r="H143" s="25">
        <v>178522.15560770701</v>
      </c>
      <c r="I143" s="36">
        <v>583667.64044042595</v>
      </c>
      <c r="J143" s="36">
        <v>115239.06504650399</v>
      </c>
      <c r="K143" s="36">
        <v>91651.943845586298</v>
      </c>
      <c r="L143" s="36">
        <v>222099.23639223201</v>
      </c>
      <c r="M143" s="36">
        <v>198782.247219129</v>
      </c>
      <c r="N143" s="37">
        <v>725194.21305030701</v>
      </c>
      <c r="O143" s="36">
        <v>1630264.0099981199</v>
      </c>
      <c r="P143" s="36">
        <v>8918768.9330151901</v>
      </c>
      <c r="Q143" s="36">
        <v>1624640.4355236101</v>
      </c>
      <c r="R143" s="36">
        <v>2630364.5144523801</v>
      </c>
      <c r="S143" s="36">
        <v>2569054.1521835802</v>
      </c>
      <c r="T143" s="36">
        <v>2146476.6947812699</v>
      </c>
      <c r="U143" s="36">
        <v>4561179.5946757495</v>
      </c>
      <c r="V143" s="25">
        <v>1500304.05873445</v>
      </c>
      <c r="W143" s="36">
        <v>8272453.9353326503</v>
      </c>
      <c r="X143" s="36">
        <v>1544354.3684733</v>
      </c>
      <c r="Y143" s="36">
        <v>2532744.30271105</v>
      </c>
      <c r="Z143" s="36">
        <v>2357093.1475008898</v>
      </c>
      <c r="AA143" s="36">
        <v>1978292.0107048</v>
      </c>
      <c r="AB143" s="37">
        <v>3813868.1317948001</v>
      </c>
      <c r="AC143" s="32">
        <v>0.24900902820450799</v>
      </c>
      <c r="AD143" s="32">
        <v>-3.6129078970807198</v>
      </c>
      <c r="AE143" s="32">
        <v>7.0219944834521604</v>
      </c>
      <c r="AF143" s="32">
        <v>961.92943010830095</v>
      </c>
      <c r="AG143">
        <v>1031.5287320155601</v>
      </c>
      <c r="AH143" s="32">
        <v>3.5813343026103599</v>
      </c>
      <c r="AI143" s="33">
        <v>-2.8960673076458701</v>
      </c>
      <c r="AN143" s="32"/>
    </row>
    <row r="144" spans="1:40" ht="17" x14ac:dyDescent="0.2">
      <c r="A144" s="1" t="s">
        <v>174</v>
      </c>
      <c r="B144" s="15">
        <v>17.13</v>
      </c>
      <c r="C144" s="40">
        <v>1.50747363934769</v>
      </c>
      <c r="D144" s="32">
        <v>2.3008706324882402</v>
      </c>
      <c r="E144" s="40">
        <v>1.30754844325305</v>
      </c>
      <c r="F144" s="40">
        <v>-3.1708766460104001</v>
      </c>
      <c r="G144" s="32">
        <v>-7.6009882559453503</v>
      </c>
      <c r="H144" s="25">
        <v>66041.471999749294</v>
      </c>
      <c r="I144" s="36">
        <v>791281.30602299597</v>
      </c>
      <c r="J144" s="36">
        <v>39568.195951406502</v>
      </c>
      <c r="K144" s="36">
        <v>156699.274366239</v>
      </c>
      <c r="L144" s="36">
        <v>203054.00882467901</v>
      </c>
      <c r="M144" s="36">
        <v>307400.53862434899</v>
      </c>
      <c r="N144" s="37">
        <v>687395.98752056703</v>
      </c>
      <c r="O144" s="36">
        <v>1733886.0416528799</v>
      </c>
      <c r="P144" s="36">
        <v>9045595.6994675901</v>
      </c>
      <c r="Q144" s="36">
        <v>1618808.2662629201</v>
      </c>
      <c r="R144" s="36">
        <v>2650308.4898910099</v>
      </c>
      <c r="S144" s="36">
        <v>2606314.26711703</v>
      </c>
      <c r="T144" s="36">
        <v>2150861.5888299602</v>
      </c>
      <c r="U144" s="36">
        <v>4633559.3835626803</v>
      </c>
      <c r="V144" s="25">
        <v>1709137.6013905001</v>
      </c>
      <c r="W144" s="36">
        <v>8249049.00112369</v>
      </c>
      <c r="X144" s="36">
        <v>1593454.8181026999</v>
      </c>
      <c r="Y144" s="36">
        <v>2483926.0838060901</v>
      </c>
      <c r="Z144" s="36">
        <v>2397543.7820971799</v>
      </c>
      <c r="AA144" s="36">
        <v>1813187.59286539</v>
      </c>
      <c r="AB144" s="37">
        <v>3972034.4593825601</v>
      </c>
      <c r="AC144" s="32">
        <v>-6.21237432668587</v>
      </c>
      <c r="AD144" s="32">
        <v>-0.75835109999783501</v>
      </c>
      <c r="AE144" s="32">
        <v>-0.49425120682918</v>
      </c>
      <c r="AF144" s="32">
        <v>970.73888759027398</v>
      </c>
      <c r="AG144">
        <v>1079.6649535049601</v>
      </c>
      <c r="AH144" s="32">
        <v>-2.10236408679103</v>
      </c>
      <c r="AI144" s="33">
        <v>-10.222209903304901</v>
      </c>
      <c r="AN144" s="32"/>
    </row>
    <row r="145" spans="1:40" ht="17" x14ac:dyDescent="0.2">
      <c r="A145" s="1" t="s">
        <v>175</v>
      </c>
      <c r="B145" s="15">
        <v>13.3</v>
      </c>
      <c r="C145" s="40">
        <v>7.8655573706726503E-2</v>
      </c>
      <c r="D145" s="32">
        <v>2.3043496474685599</v>
      </c>
      <c r="E145" s="40">
        <v>1.3098360605730399</v>
      </c>
      <c r="F145" s="40">
        <v>0.146866994203187</v>
      </c>
      <c r="G145" s="32">
        <v>26.3852587356578</v>
      </c>
      <c r="H145" s="25">
        <v>161636.33643643901</v>
      </c>
      <c r="I145" s="36">
        <v>750685.82797183702</v>
      </c>
      <c r="J145" s="36">
        <v>55623.856421630102</v>
      </c>
      <c r="K145" s="36">
        <v>108102.176457512</v>
      </c>
      <c r="L145" s="36">
        <v>208896.16124602</v>
      </c>
      <c r="M145" s="36">
        <v>253895.687344548</v>
      </c>
      <c r="N145" s="37">
        <v>699418.65389248903</v>
      </c>
      <c r="O145" s="36">
        <v>1785326.60603165</v>
      </c>
      <c r="P145" s="36">
        <v>9189803.1295706797</v>
      </c>
      <c r="Q145" s="36">
        <v>1605761.9431683</v>
      </c>
      <c r="R145" s="36">
        <v>2720603.5741131101</v>
      </c>
      <c r="S145" s="36">
        <v>2663704.95454094</v>
      </c>
      <c r="T145" s="36">
        <v>2178350.8776398501</v>
      </c>
      <c r="U145" s="36">
        <v>4623820.1034535198</v>
      </c>
      <c r="V145" s="25">
        <v>1681062.1994474099</v>
      </c>
      <c r="W145" s="36">
        <v>8418032.1289264094</v>
      </c>
      <c r="X145" s="36">
        <v>1561295.1383483901</v>
      </c>
      <c r="Y145" s="36">
        <v>2600038.97957642</v>
      </c>
      <c r="Z145" s="36">
        <v>2465309.5132642598</v>
      </c>
      <c r="AA145" s="36">
        <v>1910682.0106454701</v>
      </c>
      <c r="AB145" s="37">
        <v>3912033.8082406898</v>
      </c>
      <c r="AC145" s="32">
        <v>0.82190168033616495</v>
      </c>
      <c r="AD145" s="32">
        <v>-1.2078699304015501</v>
      </c>
      <c r="AE145" s="32">
        <v>1.76662176272646</v>
      </c>
      <c r="AF145" s="32">
        <v>971.71749061181595</v>
      </c>
      <c r="AG145">
        <v>1028.5704799217399</v>
      </c>
      <c r="AH145" s="32">
        <v>0.55042025465284705</v>
      </c>
      <c r="AI145" s="33">
        <v>6.5420875920423893E-2</v>
      </c>
      <c r="AN145" s="32"/>
    </row>
    <row r="146" spans="1:40" ht="17" x14ac:dyDescent="0.2">
      <c r="A146" s="1" t="s">
        <v>176</v>
      </c>
      <c r="B146" s="15">
        <v>9.6300000000000008</v>
      </c>
      <c r="C146" s="40">
        <v>-0.22839609401531</v>
      </c>
      <c r="D146" s="32">
        <v>2.3024759923505602</v>
      </c>
      <c r="E146" s="40">
        <v>1.3231152825383501</v>
      </c>
      <c r="F146" s="40">
        <v>0.99934141640859198</v>
      </c>
      <c r="G146" s="32">
        <v>-10.7736340003569</v>
      </c>
      <c r="H146" s="25">
        <v>174624.04839185701</v>
      </c>
      <c r="I146" s="36">
        <v>781559.27754799603</v>
      </c>
      <c r="J146" s="36">
        <v>56029.2022585015</v>
      </c>
      <c r="K146" s="36">
        <v>222515.87944635999</v>
      </c>
      <c r="L146" s="36">
        <v>204972.026527215</v>
      </c>
      <c r="M146" s="36">
        <v>243752.16516398999</v>
      </c>
      <c r="N146" s="37">
        <v>777633.68862291705</v>
      </c>
      <c r="O146" s="36">
        <v>1818267.3440376499</v>
      </c>
      <c r="P146" s="36">
        <v>9410612.1975618191</v>
      </c>
      <c r="Q146" s="36">
        <v>1606170.8245218699</v>
      </c>
      <c r="R146" s="36">
        <v>2726828.7575032399</v>
      </c>
      <c r="S146" s="36">
        <v>2710579.9005621802</v>
      </c>
      <c r="T146" s="36">
        <v>2164997.9463210101</v>
      </c>
      <c r="U146" s="36">
        <v>4625514.07232456</v>
      </c>
      <c r="V146" s="25">
        <v>1715639.9738808901</v>
      </c>
      <c r="W146" s="36">
        <v>8628180.3744691908</v>
      </c>
      <c r="X146" s="36">
        <v>1549079.00485843</v>
      </c>
      <c r="Y146" s="36">
        <v>2503575.6736809402</v>
      </c>
      <c r="Z146" s="36">
        <v>2513057.89213276</v>
      </c>
      <c r="AA146" s="36">
        <v>1913945.77483513</v>
      </c>
      <c r="AB146" s="37">
        <v>3808782.6996098901</v>
      </c>
      <c r="AC146" s="32">
        <v>3.6580554052229801</v>
      </c>
      <c r="AD146" s="32">
        <v>0.18099627614645</v>
      </c>
      <c r="AE146" s="32">
        <v>-2.3738103146546301</v>
      </c>
      <c r="AF146" s="32">
        <v>974.32090815552897</v>
      </c>
      <c r="AG146">
        <v>1037.97932217939</v>
      </c>
      <c r="AH146" s="32">
        <v>-2.3596187131555801</v>
      </c>
      <c r="AI146" s="33">
        <v>0.76117056269060401</v>
      </c>
      <c r="AN146" s="32"/>
    </row>
    <row r="147" spans="1:40" ht="17" x14ac:dyDescent="0.2">
      <c r="A147" s="1" t="s">
        <v>177</v>
      </c>
      <c r="B147" s="15">
        <v>8.9</v>
      </c>
      <c r="C147" s="40">
        <v>-0.26428851109100598</v>
      </c>
      <c r="D147" s="32">
        <v>2.29722901631667</v>
      </c>
      <c r="E147" s="40">
        <v>1.3386244767108599</v>
      </c>
      <c r="F147" s="40">
        <v>2.8197784174340002</v>
      </c>
      <c r="G147" s="32">
        <v>-5.2229198312656697</v>
      </c>
      <c r="H147" s="25">
        <v>130649.83203929701</v>
      </c>
      <c r="I147" s="36">
        <v>714628.01485342195</v>
      </c>
      <c r="J147" s="36">
        <v>77445.825007883803</v>
      </c>
      <c r="K147" s="36">
        <v>113733.20055686199</v>
      </c>
      <c r="L147" s="36">
        <v>226469.380046712</v>
      </c>
      <c r="M147" s="36">
        <v>165134.825771929</v>
      </c>
      <c r="N147" s="37">
        <v>732622.47041928198</v>
      </c>
      <c r="O147" s="36">
        <v>1859413.69270972</v>
      </c>
      <c r="P147" s="36">
        <v>9567027.9770993404</v>
      </c>
      <c r="Q147" s="36">
        <v>1606688.1307874599</v>
      </c>
      <c r="R147" s="36">
        <v>2755475.46171545</v>
      </c>
      <c r="S147" s="36">
        <v>2742847.4904771298</v>
      </c>
      <c r="T147" s="36">
        <v>2171980.1562754302</v>
      </c>
      <c r="U147" s="36">
        <v>4638695.88526568</v>
      </c>
      <c r="V147" s="25">
        <v>1803697.24838413</v>
      </c>
      <c r="W147" s="36">
        <v>8809601.8246125393</v>
      </c>
      <c r="X147" s="36">
        <v>1530844.0578228901</v>
      </c>
      <c r="Y147" s="36">
        <v>2642073.6873989599</v>
      </c>
      <c r="Z147" s="36">
        <v>2518382.2266134401</v>
      </c>
      <c r="AA147" s="36">
        <v>1971671.9773482</v>
      </c>
      <c r="AB147" s="37">
        <v>3829912.7319829301</v>
      </c>
      <c r="AC147" s="32">
        <v>-0.74303314149737099</v>
      </c>
      <c r="AD147" s="32">
        <v>3.0021000264695901</v>
      </c>
      <c r="AE147" s="32">
        <v>0.46470700774260498</v>
      </c>
      <c r="AF147" s="32">
        <v>991.76535216921002</v>
      </c>
      <c r="AG147">
        <v>1072.1149699740399</v>
      </c>
      <c r="AH147" s="32">
        <v>-0.483964207602533</v>
      </c>
      <c r="AI147" s="33">
        <v>1.03528198253823</v>
      </c>
      <c r="AN147" s="32"/>
    </row>
    <row r="148" spans="1:40" ht="17" x14ac:dyDescent="0.2">
      <c r="A148" s="1" t="s">
        <v>178</v>
      </c>
      <c r="B148" s="15">
        <v>7.95</v>
      </c>
      <c r="C148" s="40">
        <v>-4.0968387435863597E-2</v>
      </c>
      <c r="D148" s="32">
        <v>2.2953711721044101</v>
      </c>
      <c r="E148" s="40">
        <v>1.33764212763129</v>
      </c>
      <c r="F148" s="40">
        <v>0.58719650396561296</v>
      </c>
      <c r="G148" s="32">
        <v>-2.9478250696569002</v>
      </c>
      <c r="H148" s="25">
        <v>703250.26649003103</v>
      </c>
      <c r="I148" s="36">
        <v>810214.43159288506</v>
      </c>
      <c r="J148" s="36">
        <v>56024.9871317172</v>
      </c>
      <c r="K148" s="36">
        <v>128239.09256076399</v>
      </c>
      <c r="L148" s="36">
        <v>247118.361769896</v>
      </c>
      <c r="M148" s="36">
        <v>271500.28845457698</v>
      </c>
      <c r="N148" s="37">
        <v>794041.26445431996</v>
      </c>
      <c r="O148" s="36">
        <v>1935945.34252362</v>
      </c>
      <c r="P148" s="36">
        <v>9794337.8697952293</v>
      </c>
      <c r="Q148" s="36">
        <v>1615369.99231368</v>
      </c>
      <c r="R148" s="36">
        <v>2781494.0541592999</v>
      </c>
      <c r="S148" s="36">
        <v>2825245.2519096499</v>
      </c>
      <c r="T148" s="36">
        <v>2174222.64069517</v>
      </c>
      <c r="U148" s="36">
        <v>4665363.0963619603</v>
      </c>
      <c r="V148" s="25">
        <v>1262784.4253634401</v>
      </c>
      <c r="W148" s="36">
        <v>9063953.2531971391</v>
      </c>
      <c r="X148" s="36">
        <v>1557867.2387341601</v>
      </c>
      <c r="Y148" s="36">
        <v>2659546.2013018001</v>
      </c>
      <c r="Z148" s="36">
        <v>2573044.5600763801</v>
      </c>
      <c r="AA148" s="36">
        <v>1882863.89448809</v>
      </c>
      <c r="AB148" s="37">
        <v>3822254.6780650401</v>
      </c>
      <c r="AC148" s="32">
        <v>0.205939403132717</v>
      </c>
      <c r="AD148" s="32">
        <v>1.0202226924175699</v>
      </c>
      <c r="AE148" s="32">
        <v>2.1802440336576101</v>
      </c>
      <c r="AF148" s="32">
        <v>971.73947409161201</v>
      </c>
      <c r="AG148">
        <v>1087.96434624621</v>
      </c>
      <c r="AH148" s="32">
        <v>0.26406083545335302</v>
      </c>
      <c r="AI148" s="33">
        <v>0.89139314493743105</v>
      </c>
      <c r="AN148" s="32"/>
    </row>
    <row r="149" spans="1:40" ht="17" x14ac:dyDescent="0.2">
      <c r="A149" s="1" t="s">
        <v>179</v>
      </c>
      <c r="B149" s="15">
        <v>7.69</v>
      </c>
      <c r="C149" s="40">
        <v>0.30802569903608001</v>
      </c>
      <c r="D149" s="32">
        <v>2.3063189360295002</v>
      </c>
      <c r="E149" s="40">
        <v>1.34073854755643</v>
      </c>
      <c r="F149" s="40">
        <v>0.47563377763512898</v>
      </c>
      <c r="G149" s="32">
        <v>-7.1200569564647402</v>
      </c>
      <c r="H149" s="25">
        <v>197624.28550165499</v>
      </c>
      <c r="I149" s="36">
        <v>819123.88077081798</v>
      </c>
      <c r="J149" s="36">
        <v>66786.897220428</v>
      </c>
      <c r="K149" s="36">
        <v>119952.29167950399</v>
      </c>
      <c r="L149" s="36">
        <v>236983.099176669</v>
      </c>
      <c r="M149" s="36">
        <v>207941.17978593599</v>
      </c>
      <c r="N149" s="37">
        <v>938609.55537527194</v>
      </c>
      <c r="O149" s="36">
        <v>2536693.5299898102</v>
      </c>
      <c r="P149" s="36">
        <v>9984270.4511749595</v>
      </c>
      <c r="Q149" s="36">
        <v>1606050.4996663199</v>
      </c>
      <c r="R149" s="36">
        <v>2815867.0916539901</v>
      </c>
      <c r="S149" s="36">
        <v>2895196.0557424598</v>
      </c>
      <c r="T149" s="36">
        <v>2208443.0277288998</v>
      </c>
      <c r="U149" s="36">
        <v>4711987.9904840197</v>
      </c>
      <c r="V149" s="25">
        <v>2248313.6235674801</v>
      </c>
      <c r="W149" s="36">
        <v>9201018.6358130891</v>
      </c>
      <c r="X149" s="36">
        <v>1538705.4877831801</v>
      </c>
      <c r="Y149" s="36">
        <v>2695504.7988466001</v>
      </c>
      <c r="Z149" s="36">
        <v>2648654.30706314</v>
      </c>
      <c r="AA149" s="36">
        <v>2003944.93260779</v>
      </c>
      <c r="AB149" s="37">
        <v>3721772.5560944602</v>
      </c>
      <c r="AC149" s="32">
        <v>-0.372046731967134</v>
      </c>
      <c r="AD149" s="32">
        <v>-0.41047265714688602</v>
      </c>
      <c r="AE149" s="32">
        <v>0.77862883398504001</v>
      </c>
      <c r="AF149" s="32">
        <v>987.98881121674401</v>
      </c>
      <c r="AG149">
        <v>1060.9858298608899</v>
      </c>
      <c r="AH149" s="32">
        <v>-2.5819563786297799</v>
      </c>
      <c r="AI149" s="33">
        <v>0.13854069344199399</v>
      </c>
      <c r="AN149" s="32"/>
    </row>
    <row r="150" spans="1:40" ht="17" x14ac:dyDescent="0.2">
      <c r="A150" s="1" t="s">
        <v>180</v>
      </c>
      <c r="B150" s="15">
        <v>7.72</v>
      </c>
      <c r="C150" s="40">
        <v>0.20343766731937599</v>
      </c>
      <c r="D150" s="32">
        <v>2.3090852713855501</v>
      </c>
      <c r="E150" s="40">
        <v>1.3470946697194099</v>
      </c>
      <c r="F150" s="40">
        <v>1.17961931098516</v>
      </c>
      <c r="G150" s="32">
        <v>4.3197879911375399</v>
      </c>
      <c r="H150" s="25">
        <v>221940.812995721</v>
      </c>
      <c r="I150" s="36">
        <v>769517.05730469502</v>
      </c>
      <c r="J150" s="36">
        <v>76429.480624814401</v>
      </c>
      <c r="K150" s="36">
        <v>104924.525878031</v>
      </c>
      <c r="L150" s="36">
        <v>255526.280547587</v>
      </c>
      <c r="M150" s="36">
        <v>277480.47983118898</v>
      </c>
      <c r="N150" s="37">
        <v>1052074.0834203199</v>
      </c>
      <c r="O150" s="36">
        <v>2581685.6181906699</v>
      </c>
      <c r="P150" s="36">
        <v>10340536.034173001</v>
      </c>
      <c r="Q150" s="36">
        <v>1604076.6515857701</v>
      </c>
      <c r="R150" s="36">
        <v>2847891.0117736501</v>
      </c>
      <c r="S150" s="36">
        <v>2953755.2196130799</v>
      </c>
      <c r="T150" s="36">
        <v>2233447.8474432798</v>
      </c>
      <c r="U150" s="36">
        <v>5015513.4364148499</v>
      </c>
      <c r="V150" s="25">
        <v>2257176.3713631299</v>
      </c>
      <c r="W150" s="36">
        <v>9595216.8639513105</v>
      </c>
      <c r="X150" s="36">
        <v>1523393.0687035399</v>
      </c>
      <c r="Y150" s="36">
        <v>2751902.1498280801</v>
      </c>
      <c r="Z150" s="36">
        <v>2694291.73023311</v>
      </c>
      <c r="AA150" s="36">
        <v>1962622.9822717099</v>
      </c>
      <c r="AB150" s="37">
        <v>3890145.7094994299</v>
      </c>
      <c r="AC150" s="32">
        <v>-3.1950563371112101E-2</v>
      </c>
      <c r="AD150" s="32">
        <v>1.71746328665328</v>
      </c>
      <c r="AE150" s="32">
        <v>-0.33376423302560498</v>
      </c>
      <c r="AF150" s="32">
        <v>985.88570238706302</v>
      </c>
      <c r="AG150">
        <v>1107.23962957458</v>
      </c>
      <c r="AH150" s="32">
        <v>0.41103183764298001</v>
      </c>
      <c r="AI150" s="33">
        <v>0.82343744326632295</v>
      </c>
      <c r="AN150" s="32"/>
    </row>
    <row r="151" spans="1:40" ht="17" x14ac:dyDescent="0.2">
      <c r="A151" s="1" t="s">
        <v>181</v>
      </c>
      <c r="B151" s="15">
        <v>7.33</v>
      </c>
      <c r="C151" s="40">
        <v>0.24186893209758201</v>
      </c>
      <c r="D151" s="32">
        <v>2.3137263204277798</v>
      </c>
      <c r="E151" s="40">
        <v>1.3520334595282699</v>
      </c>
      <c r="F151" s="40">
        <v>1.01914676846994</v>
      </c>
      <c r="G151" s="32">
        <v>-11.9777260867073</v>
      </c>
      <c r="H151" s="25">
        <v>155070.696971039</v>
      </c>
      <c r="I151" s="36">
        <v>701758.74080732604</v>
      </c>
      <c r="J151" s="36">
        <v>110674.187030906</v>
      </c>
      <c r="K151" s="36">
        <v>157808.74152584901</v>
      </c>
      <c r="L151" s="36">
        <v>249736.474454271</v>
      </c>
      <c r="M151" s="36">
        <v>224912.53692377001</v>
      </c>
      <c r="N151" s="37">
        <v>882306.68784377398</v>
      </c>
      <c r="O151" s="36">
        <v>2683830.6005693399</v>
      </c>
      <c r="P151" s="36">
        <v>10554056.995733</v>
      </c>
      <c r="Q151" s="36">
        <v>1607478.25584732</v>
      </c>
      <c r="R151" s="36">
        <v>2861176.9961904902</v>
      </c>
      <c r="S151" s="36">
        <v>3050474.1244057599</v>
      </c>
      <c r="T151" s="36">
        <v>2283861.27959128</v>
      </c>
      <c r="U151" s="36">
        <v>5409392.6358226603</v>
      </c>
      <c r="V151" s="25">
        <v>2403974.04005061</v>
      </c>
      <c r="W151" s="36">
        <v>9851778.9950764794</v>
      </c>
      <c r="X151" s="36">
        <v>1475083.0464878201</v>
      </c>
      <c r="Y151" s="36">
        <v>2722683.9186120601</v>
      </c>
      <c r="Z151" s="36">
        <v>2806802.8662089598</v>
      </c>
      <c r="AA151" s="36">
        <v>2066894.49384304</v>
      </c>
      <c r="AB151" s="37">
        <v>4617852.7587936902</v>
      </c>
      <c r="AC151" s="32">
        <v>0.30803686147356402</v>
      </c>
      <c r="AD151" s="32">
        <v>1.7098305975767201</v>
      </c>
      <c r="AE151" s="32">
        <v>1.2317024059611099</v>
      </c>
      <c r="AF151" s="32">
        <v>1015.7464994173801</v>
      </c>
      <c r="AG151">
        <v>1119.38275131458</v>
      </c>
      <c r="AH151" s="32">
        <v>0.88904976199851005</v>
      </c>
      <c r="AI151" s="33">
        <v>1.23617185854909</v>
      </c>
      <c r="AN151" s="32"/>
    </row>
    <row r="152" spans="1:40" ht="17" x14ac:dyDescent="0.2">
      <c r="A152" s="1" t="s">
        <v>182</v>
      </c>
      <c r="B152" s="15">
        <v>7.32</v>
      </c>
      <c r="C152" s="40">
        <v>0.46405634572463</v>
      </c>
      <c r="D152" s="32">
        <v>2.32484775401285</v>
      </c>
      <c r="E152" s="40">
        <v>1.3541028332299101</v>
      </c>
      <c r="F152" s="40">
        <v>0.40578760992664697</v>
      </c>
      <c r="G152" s="32">
        <v>-15.044615135104699</v>
      </c>
      <c r="H152" s="25">
        <v>193246.929460641</v>
      </c>
      <c r="I152" s="36">
        <v>1030831.8840960599</v>
      </c>
      <c r="J152" s="36">
        <v>96140.959336284606</v>
      </c>
      <c r="K152" s="36">
        <v>138383.15921330999</v>
      </c>
      <c r="L152" s="36">
        <v>222879.623034641</v>
      </c>
      <c r="M152" s="36">
        <v>214100.526905515</v>
      </c>
      <c r="N152" s="37">
        <v>978338.288177273</v>
      </c>
      <c r="O152" s="36">
        <v>2761341.8723850399</v>
      </c>
      <c r="P152" s="36">
        <v>10816849.1370463</v>
      </c>
      <c r="Q152" s="36">
        <v>1608263.3997514599</v>
      </c>
      <c r="R152" s="36">
        <v>2897525.5097598098</v>
      </c>
      <c r="S152" s="36">
        <v>3127211.7698035501</v>
      </c>
      <c r="T152" s="36">
        <v>2302394.65069889</v>
      </c>
      <c r="U152" s="36">
        <v>5475506.4307503104</v>
      </c>
      <c r="V152" s="25">
        <v>2367029.97885489</v>
      </c>
      <c r="W152" s="36">
        <v>9774645.3662300799</v>
      </c>
      <c r="X152" s="36">
        <v>1458818.5553669001</v>
      </c>
      <c r="Y152" s="36">
        <v>2753452.7007724098</v>
      </c>
      <c r="Z152" s="36">
        <v>2876260.7051993799</v>
      </c>
      <c r="AA152" s="36">
        <v>2119582.2982284301</v>
      </c>
      <c r="AB152" s="37">
        <v>4610508.5734627303</v>
      </c>
      <c r="AC152" s="32">
        <v>0.95835485865730796</v>
      </c>
      <c r="AD152" s="32">
        <v>1.2940570295401601</v>
      </c>
      <c r="AE152" s="32">
        <v>0.50912598647303198</v>
      </c>
      <c r="AF152" s="32">
        <v>982.27457542983097</v>
      </c>
      <c r="AG152">
        <v>1145.9509783590499</v>
      </c>
      <c r="AH152" s="32">
        <v>-0.34152247082723403</v>
      </c>
      <c r="AI152" s="33">
        <v>-0.45981024479820198</v>
      </c>
      <c r="AN152" s="32"/>
    </row>
    <row r="153" spans="1:40" ht="17" x14ac:dyDescent="0.2">
      <c r="A153" s="1" t="s">
        <v>183</v>
      </c>
      <c r="B153" s="15">
        <v>7</v>
      </c>
      <c r="C153" s="40">
        <v>0.61963965655863296</v>
      </c>
      <c r="D153" s="32">
        <v>2.33766763225263</v>
      </c>
      <c r="E153" s="40">
        <v>1.3536899584056801</v>
      </c>
      <c r="F153" s="40">
        <v>1.8889967066565101</v>
      </c>
      <c r="G153" s="32">
        <v>-5.0395322872104202</v>
      </c>
      <c r="H153" s="25">
        <v>138741.082714836</v>
      </c>
      <c r="I153" s="36">
        <v>787776.69121448696</v>
      </c>
      <c r="J153" s="36">
        <v>66606.501616067704</v>
      </c>
      <c r="K153" s="36">
        <v>115780.975820865</v>
      </c>
      <c r="L153" s="36">
        <v>222253.510812352</v>
      </c>
      <c r="M153" s="36">
        <v>190677.81797172499</v>
      </c>
      <c r="N153" s="37">
        <v>838605.01100290997</v>
      </c>
      <c r="O153" s="36">
        <v>2846912.8068169099</v>
      </c>
      <c r="P153" s="36">
        <v>11176332.976637701</v>
      </c>
      <c r="Q153" s="36">
        <v>1602959.14163959</v>
      </c>
      <c r="R153" s="36">
        <v>2917997.7376401601</v>
      </c>
      <c r="S153" s="36">
        <v>3137036.5761293299</v>
      </c>
      <c r="T153" s="36">
        <v>2376643.7839648998</v>
      </c>
      <c r="U153" s="36">
        <v>5669881.71456395</v>
      </c>
      <c r="V153" s="25">
        <v>2686314.5994820902</v>
      </c>
      <c r="W153" s="36">
        <v>10333577.179559</v>
      </c>
      <c r="X153" s="36">
        <v>1506791.4144122701</v>
      </c>
      <c r="Y153" s="36">
        <v>2799566.1675792802</v>
      </c>
      <c r="Z153" s="36">
        <v>2925371.8535562102</v>
      </c>
      <c r="AA153" s="36">
        <v>2212572.2354409001</v>
      </c>
      <c r="AB153" s="37">
        <v>4917009.8401462296</v>
      </c>
      <c r="AC153" s="32">
        <v>-0.84623022785683</v>
      </c>
      <c r="AD153" s="32">
        <v>1.42285649508757</v>
      </c>
      <c r="AE153" s="32">
        <v>0.39600760203756202</v>
      </c>
      <c r="AF153" s="32">
        <v>976.72321925295205</v>
      </c>
      <c r="AG153">
        <v>1133.6914974717199</v>
      </c>
      <c r="AH153" s="32">
        <v>3.7992339103790802</v>
      </c>
      <c r="AI153" s="33">
        <v>4.4014375431823201</v>
      </c>
      <c r="AN153" s="32"/>
    </row>
    <row r="154" spans="1:40" ht="17" x14ac:dyDescent="0.2">
      <c r="A154" s="1" t="s">
        <v>184</v>
      </c>
      <c r="B154" s="15">
        <v>7.14</v>
      </c>
      <c r="C154" s="40">
        <v>0.32041308223898202</v>
      </c>
      <c r="D154" s="32">
        <v>2.3392153755291898</v>
      </c>
      <c r="E154" s="40">
        <v>1.3618542270751599</v>
      </c>
      <c r="F154" s="40">
        <v>0.523471120226213</v>
      </c>
      <c r="G154" s="32">
        <v>3.0942800405356801</v>
      </c>
      <c r="H154" s="25">
        <v>113959.406194462</v>
      </c>
      <c r="I154" s="36">
        <v>791295.92385539995</v>
      </c>
      <c r="J154" s="36">
        <v>85772.394523927607</v>
      </c>
      <c r="K154" s="36">
        <v>113777.508718237</v>
      </c>
      <c r="L154" s="36">
        <v>209164.73171149101</v>
      </c>
      <c r="M154" s="36">
        <v>451717.19691584201</v>
      </c>
      <c r="N154" s="37">
        <v>1077549.5887566099</v>
      </c>
      <c r="O154" s="36">
        <v>2164654.8093447699</v>
      </c>
      <c r="P154" s="36">
        <v>11558317.6955794</v>
      </c>
      <c r="Q154" s="36">
        <v>1491873.0471097999</v>
      </c>
      <c r="R154" s="36">
        <v>2761253.1282063401</v>
      </c>
      <c r="S154" s="36">
        <v>2958509.3493276401</v>
      </c>
      <c r="T154" s="36">
        <v>2280060.0522140102</v>
      </c>
      <c r="U154" s="36">
        <v>5624278.9036326902</v>
      </c>
      <c r="V154" s="25">
        <v>2116889.5681823501</v>
      </c>
      <c r="W154" s="36">
        <v>10739341.107161799</v>
      </c>
      <c r="X154" s="36">
        <v>1420868.41368593</v>
      </c>
      <c r="Y154" s="36">
        <v>2633144.8583173598</v>
      </c>
      <c r="Z154" s="36">
        <v>2739053.03381718</v>
      </c>
      <c r="AA154" s="36">
        <v>1719076.54851451</v>
      </c>
      <c r="AB154" s="37">
        <v>4606200.0633357204</v>
      </c>
      <c r="AC154" s="32">
        <v>0.44460783871603698</v>
      </c>
      <c r="AD154" s="32">
        <v>1.11935163240939</v>
      </c>
      <c r="AE154" s="32">
        <v>-0.52948663468619395</v>
      </c>
      <c r="AF154" s="32">
        <v>981.67887850262002</v>
      </c>
      <c r="AG154">
        <v>1182.4527782343901</v>
      </c>
      <c r="AH154" s="32">
        <v>0.14193090222723201</v>
      </c>
      <c r="AI154" s="33">
        <v>1.0587639893841301</v>
      </c>
      <c r="AN154" s="32"/>
    </row>
    <row r="155" spans="1:40" ht="17" x14ac:dyDescent="0.2">
      <c r="A155" s="1" t="s">
        <v>185</v>
      </c>
      <c r="B155" s="15">
        <v>7.34</v>
      </c>
      <c r="C155" s="40">
        <v>0.23450738958993</v>
      </c>
      <c r="D155" s="32">
        <v>2.34422321966297</v>
      </c>
      <c r="E155" s="40">
        <v>1.36668858340004</v>
      </c>
      <c r="F155" s="40">
        <v>2.3299131399819499</v>
      </c>
      <c r="G155" s="32">
        <v>2.46590916196448</v>
      </c>
      <c r="H155" s="25">
        <v>162819.13442349801</v>
      </c>
      <c r="I155" s="36">
        <v>810336.37382691097</v>
      </c>
      <c r="J155" s="36">
        <v>57261.281947073097</v>
      </c>
      <c r="K155" s="36">
        <v>125959.83937031501</v>
      </c>
      <c r="L155" s="36">
        <v>246109.05805578901</v>
      </c>
      <c r="M155" s="36">
        <v>214710.49222160201</v>
      </c>
      <c r="N155" s="37">
        <v>1005462.43909664</v>
      </c>
      <c r="O155" s="36">
        <v>2236239.5996194002</v>
      </c>
      <c r="P155" s="36">
        <v>11585600.9380692</v>
      </c>
      <c r="Q155" s="36">
        <v>1484707.8965477101</v>
      </c>
      <c r="R155" s="36">
        <v>2797951.7235729699</v>
      </c>
      <c r="S155" s="36">
        <v>2984065.4251572299</v>
      </c>
      <c r="T155" s="36">
        <v>2477242.54777708</v>
      </c>
      <c r="U155" s="36">
        <v>5805324.0455746697</v>
      </c>
      <c r="V155" s="25">
        <v>2156601.4710950898</v>
      </c>
      <c r="W155" s="36">
        <v>10713751.070098599</v>
      </c>
      <c r="X155" s="36">
        <v>1444290.0394602399</v>
      </c>
      <c r="Y155" s="36">
        <v>2654986.0869771899</v>
      </c>
      <c r="Z155" s="36">
        <v>2747290.9865359399</v>
      </c>
      <c r="AA155" s="36">
        <v>2291175.2223074101</v>
      </c>
      <c r="AB155" s="37">
        <v>4770236.07680705</v>
      </c>
      <c r="AC155" s="32">
        <v>-0.22534334510382001</v>
      </c>
      <c r="AD155" s="32">
        <v>4.2694125547375004</v>
      </c>
      <c r="AE155" s="32">
        <v>0.24103700899976399</v>
      </c>
      <c r="AF155" s="32">
        <v>991.64852473429301</v>
      </c>
      <c r="AG155">
        <v>1156.2922762200201</v>
      </c>
      <c r="AH155" s="32">
        <v>-0.122884003839637</v>
      </c>
      <c r="AI155" s="33">
        <v>1.11152271342533</v>
      </c>
      <c r="AN155" s="32"/>
    </row>
    <row r="156" spans="1:40" ht="17" x14ac:dyDescent="0.2">
      <c r="A156" s="1" t="s">
        <v>186</v>
      </c>
      <c r="B156" s="15">
        <v>7.15</v>
      </c>
      <c r="C156" s="40">
        <v>0.33090165719218401</v>
      </c>
      <c r="D156" s="32">
        <v>2.3528934537249899</v>
      </c>
      <c r="E156" s="40">
        <v>1.3676534215509399</v>
      </c>
      <c r="F156" s="40">
        <v>0.92063988725435297</v>
      </c>
      <c r="G156" s="32">
        <v>4.2479678575659801</v>
      </c>
      <c r="H156" s="25">
        <v>127907.70550791</v>
      </c>
      <c r="I156" s="36">
        <v>863711.50357321405</v>
      </c>
      <c r="J156" s="36">
        <v>105592.792614006</v>
      </c>
      <c r="K156" s="36">
        <v>120986.368474181</v>
      </c>
      <c r="L156" s="36">
        <v>259374.895436758</v>
      </c>
      <c r="M156" s="36">
        <v>218273.58104444799</v>
      </c>
      <c r="N156" s="37">
        <v>1028722.30099095</v>
      </c>
      <c r="O156" s="36">
        <v>2274074.7392110401</v>
      </c>
      <c r="P156" s="36">
        <v>11737711.2420325</v>
      </c>
      <c r="Q156" s="36">
        <v>1465730.4784421001</v>
      </c>
      <c r="R156" s="36">
        <v>2777368.4614138599</v>
      </c>
      <c r="S156" s="36">
        <v>3067231.0977841099</v>
      </c>
      <c r="T156" s="36">
        <v>2519645.6604825598</v>
      </c>
      <c r="U156" s="36">
        <v>5892771.3461127998</v>
      </c>
      <c r="V156" s="25">
        <v>2198450.5389095</v>
      </c>
      <c r="W156" s="36">
        <v>10884580.957186701</v>
      </c>
      <c r="X156" s="36">
        <v>1398320.3958910899</v>
      </c>
      <c r="Y156" s="36">
        <v>2648216.8363794601</v>
      </c>
      <c r="Z156" s="36">
        <v>2804705.1290146401</v>
      </c>
      <c r="AA156" s="36">
        <v>2310413.8177902098</v>
      </c>
      <c r="AB156" s="37">
        <v>4886214.1153561296</v>
      </c>
      <c r="AC156" s="32">
        <v>-0.38948322447393302</v>
      </c>
      <c r="AD156" s="32">
        <v>1.16695550462271</v>
      </c>
      <c r="AE156" s="32">
        <v>1.9651273195475401</v>
      </c>
      <c r="AF156" s="32">
        <v>996.70520588922602</v>
      </c>
      <c r="AG156">
        <v>1207.70742763148</v>
      </c>
      <c r="AH156" s="32">
        <v>-0.89535697765988798</v>
      </c>
      <c r="AI156" s="33">
        <v>0.76864524646325405</v>
      </c>
      <c r="AN156" s="32"/>
    </row>
    <row r="157" spans="1:40" ht="17" x14ac:dyDescent="0.2">
      <c r="A157" s="1" t="s">
        <v>187</v>
      </c>
      <c r="B157" s="15">
        <v>7.21</v>
      </c>
      <c r="C157" s="40">
        <v>0.27826261255892598</v>
      </c>
      <c r="D157" s="32">
        <v>2.3619806042934699</v>
      </c>
      <c r="E157" s="40">
        <v>1.3710124028514299</v>
      </c>
      <c r="F157" s="40">
        <v>1.9655557167566999</v>
      </c>
      <c r="G157" s="32">
        <v>-10.845045705071801</v>
      </c>
      <c r="H157" s="25">
        <v>173135.757908384</v>
      </c>
      <c r="I157" s="36">
        <v>956555.23414393305</v>
      </c>
      <c r="J157" s="36">
        <v>82436.365284697706</v>
      </c>
      <c r="K157" s="36">
        <v>134033.72082440599</v>
      </c>
      <c r="L157" s="36">
        <v>288873.33998965198</v>
      </c>
      <c r="M157" s="36">
        <v>231172.911114605</v>
      </c>
      <c r="N157" s="37">
        <v>1076743.2960813199</v>
      </c>
      <c r="O157" s="36">
        <v>2324318.02155224</v>
      </c>
      <c r="P157" s="36">
        <v>11849814.422742</v>
      </c>
      <c r="Q157" s="36">
        <v>1467560.9924349801</v>
      </c>
      <c r="R157" s="36">
        <v>2776791.3856845601</v>
      </c>
      <c r="S157" s="36">
        <v>3128097.35704605</v>
      </c>
      <c r="T157" s="36">
        <v>2570997.6030813199</v>
      </c>
      <c r="U157" s="36">
        <v>6093842.02283026</v>
      </c>
      <c r="V157" s="25">
        <v>2244050.4473094698</v>
      </c>
      <c r="W157" s="36">
        <v>10863051.9822648</v>
      </c>
      <c r="X157" s="36">
        <v>1400413.3409707299</v>
      </c>
      <c r="Y157" s="36">
        <v>2639469.0274384301</v>
      </c>
      <c r="Z157" s="36">
        <v>2866172.1967399502</v>
      </c>
      <c r="AA157" s="36">
        <v>2320916.9226424699</v>
      </c>
      <c r="AB157" s="37">
        <v>4963751.8940518796</v>
      </c>
      <c r="AC157" s="32">
        <v>-0.27693251396553198</v>
      </c>
      <c r="AD157" s="32">
        <v>2.9040146788949399</v>
      </c>
      <c r="AE157" s="32">
        <v>1.5460508789379801</v>
      </c>
      <c r="AF157" s="32">
        <v>994.69609973174101</v>
      </c>
      <c r="AG157">
        <v>1235.4853842492</v>
      </c>
      <c r="AH157" s="32">
        <v>-1.1023808948387801</v>
      </c>
      <c r="AI157" s="33">
        <v>1.5944192837570299</v>
      </c>
      <c r="AN157" s="32"/>
    </row>
    <row r="158" spans="1:40" ht="17" x14ac:dyDescent="0.2">
      <c r="A158" s="1" t="s">
        <v>188</v>
      </c>
      <c r="B158" s="15">
        <v>7.29</v>
      </c>
      <c r="C158" s="40">
        <v>0.50349402735049198</v>
      </c>
      <c r="D158" s="32">
        <v>2.3774961227189602</v>
      </c>
      <c r="E158" s="40">
        <v>1.3721798333191999</v>
      </c>
      <c r="F158" s="40">
        <v>0.70823383712634602</v>
      </c>
      <c r="G158" s="32">
        <v>4.54379334482313</v>
      </c>
      <c r="H158" s="25">
        <v>209690.28647352199</v>
      </c>
      <c r="I158" s="36">
        <v>874546.98433986004</v>
      </c>
      <c r="J158" s="36">
        <v>95190.282852156699</v>
      </c>
      <c r="K158" s="36">
        <v>144398.02957705199</v>
      </c>
      <c r="L158" s="36">
        <v>294989.57263488497</v>
      </c>
      <c r="M158" s="36">
        <v>224922.48918195401</v>
      </c>
      <c r="N158" s="37">
        <v>1064821.9999901501</v>
      </c>
      <c r="O158" s="36">
        <v>2373094.6690004501</v>
      </c>
      <c r="P158" s="36">
        <v>11960786.2251423</v>
      </c>
      <c r="Q158" s="36">
        <v>1475833.93786326</v>
      </c>
      <c r="R158" s="36">
        <v>2779375.1877137399</v>
      </c>
      <c r="S158" s="36">
        <v>3214444.7930473001</v>
      </c>
      <c r="T158" s="36">
        <v>2611122.4096015599</v>
      </c>
      <c r="U158" s="36">
        <v>6198579.3809751002</v>
      </c>
      <c r="V158" s="25">
        <v>2276476.97895408</v>
      </c>
      <c r="W158" s="36">
        <v>11083966.591967599</v>
      </c>
      <c r="X158" s="36">
        <v>1386774.2531021701</v>
      </c>
      <c r="Y158" s="36">
        <v>2635791.2328385902</v>
      </c>
      <c r="Z158" s="36">
        <v>2927587.177315</v>
      </c>
      <c r="AA158" s="36">
        <v>2376626.9528132202</v>
      </c>
      <c r="AB158" s="37">
        <v>5066823.0822845995</v>
      </c>
      <c r="AC158" s="32">
        <v>-0.118232692409595</v>
      </c>
      <c r="AD158" s="32">
        <v>0.28249970729796697</v>
      </c>
      <c r="AE158" s="32">
        <v>0.36387472065075199</v>
      </c>
      <c r="AF158" s="32">
        <v>992.31076653981995</v>
      </c>
      <c r="AG158">
        <v>1210.2613457626501</v>
      </c>
      <c r="AH158" s="32">
        <v>0.52731041200345397</v>
      </c>
      <c r="AI158" s="33">
        <v>1.20621289181125</v>
      </c>
      <c r="AN158" s="32"/>
    </row>
    <row r="159" spans="1:40" ht="18" thickBot="1" x14ac:dyDescent="0.25">
      <c r="A159" s="24" t="s">
        <v>189</v>
      </c>
      <c r="B159" s="20">
        <v>7.83</v>
      </c>
      <c r="C159" s="41">
        <v>0.76492192999264896</v>
      </c>
      <c r="D159" s="34">
        <v>2.3965437582239799</v>
      </c>
      <c r="E159" s="41">
        <v>1.3731829826175499</v>
      </c>
      <c r="F159" s="41">
        <v>1.78528737316729</v>
      </c>
      <c r="G159" s="34">
        <v>25.321121023148699</v>
      </c>
      <c r="H159" s="27">
        <v>167708.35310031701</v>
      </c>
      <c r="I159" s="38">
        <v>989837.98840168002</v>
      </c>
      <c r="J159" s="38">
        <v>80438.049891429793</v>
      </c>
      <c r="K159" s="38">
        <v>135205.547929947</v>
      </c>
      <c r="L159" s="38">
        <v>271102.95338317298</v>
      </c>
      <c r="M159" s="38">
        <v>260828.25586340899</v>
      </c>
      <c r="N159" s="39">
        <v>1135548.9234387199</v>
      </c>
      <c r="O159" s="38">
        <v>2394170.4956306401</v>
      </c>
      <c r="P159" s="38">
        <v>12248423.368185399</v>
      </c>
      <c r="Q159" s="38">
        <v>1468371.78919446</v>
      </c>
      <c r="R159" s="38">
        <v>2777834.98618379</v>
      </c>
      <c r="S159" s="38">
        <v>3297497.5325099202</v>
      </c>
      <c r="T159" s="38">
        <v>2630705.4267240101</v>
      </c>
      <c r="U159" s="38">
        <v>6343702.3016948197</v>
      </c>
      <c r="V159" s="27">
        <v>2341580.4925381001</v>
      </c>
      <c r="W159" s="38">
        <v>11195003.2674156</v>
      </c>
      <c r="X159" s="38">
        <v>1396378.50265606</v>
      </c>
      <c r="Y159" s="38">
        <v>2644810.89375195</v>
      </c>
      <c r="Z159" s="38">
        <v>3029971.2833956298</v>
      </c>
      <c r="AA159" s="38">
        <v>2319004.21794806</v>
      </c>
      <c r="AB159" s="39">
        <v>5100633.1033079196</v>
      </c>
      <c r="AC159" s="34">
        <v>-9.6628358098181905E-2</v>
      </c>
      <c r="AD159" s="34">
        <v>0.452484248251312</v>
      </c>
      <c r="AE159" s="34">
        <v>0.99808885374156397</v>
      </c>
      <c r="AF159" s="34">
        <v>965.044260895501</v>
      </c>
      <c r="AG159" s="16">
        <v>1215.52393069804</v>
      </c>
      <c r="AH159" s="34">
        <v>4.0524829976170899E-2</v>
      </c>
      <c r="AI159" s="35">
        <v>1.16357629689877</v>
      </c>
      <c r="AN159" s="34"/>
    </row>
    <row r="160" spans="1:40" ht="19" x14ac:dyDescent="0.25">
      <c r="A160" s="23"/>
      <c r="B160" s="15"/>
    </row>
    <row r="161" spans="1:2" ht="19" x14ac:dyDescent="0.25">
      <c r="A161" s="23"/>
      <c r="B161" s="15"/>
    </row>
    <row r="162" spans="1:2" x14ac:dyDescent="0.2">
      <c r="A162" s="15"/>
      <c r="B162" s="15"/>
    </row>
  </sheetData>
  <phoneticPr fontId="6" type="noConversion"/>
  <hyperlinks>
    <hyperlink ref="A1" r:id="rId1" xr:uid="{4014FC30-10C4-5B4B-9BAC-869C0408BF5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5C652-DFBE-0047-BB9B-6DE66833ACBE}">
  <dimension ref="A1:AQ160"/>
  <sheetViews>
    <sheetView workbookViewId="0">
      <selection activeCell="AG26" sqref="AG26"/>
    </sheetView>
  </sheetViews>
  <sheetFormatPr baseColWidth="10" defaultRowHeight="16" x14ac:dyDescent="0.2"/>
  <cols>
    <col min="3" max="3" width="11" bestFit="1" customWidth="1"/>
    <col min="4" max="4" width="11.33203125" bestFit="1" customWidth="1"/>
    <col min="6" max="11" width="11" bestFit="1" customWidth="1"/>
    <col min="12" max="12" width="11" style="77" bestFit="1" customWidth="1"/>
    <col min="13" max="13" width="11.6640625" bestFit="1" customWidth="1"/>
    <col min="14" max="14" width="11.6640625" customWidth="1"/>
    <col min="15" max="15" width="11.6640625" bestFit="1" customWidth="1"/>
    <col min="16" max="16" width="11" bestFit="1" customWidth="1"/>
    <col min="17" max="21" width="11.6640625" bestFit="1" customWidth="1"/>
    <col min="22" max="22" width="11.6640625" customWidth="1"/>
    <col min="23" max="23" width="11.6640625" bestFit="1" customWidth="1"/>
    <col min="24" max="24" width="11" bestFit="1" customWidth="1"/>
    <col min="25" max="25" width="11.6640625" bestFit="1" customWidth="1"/>
    <col min="28" max="28" width="10.83203125" style="77"/>
    <col min="36" max="36" width="10.83203125" style="2"/>
    <col min="42" max="42" width="10.83203125" style="13"/>
  </cols>
  <sheetData>
    <row r="1" spans="1:43" ht="17" thickBot="1" x14ac:dyDescent="0.25">
      <c r="A1" s="4" t="s">
        <v>0</v>
      </c>
      <c r="B1" s="26" t="s">
        <v>1</v>
      </c>
      <c r="C1" s="5" t="s">
        <v>25</v>
      </c>
      <c r="D1" s="4" t="s">
        <v>23</v>
      </c>
      <c r="E1" s="4" t="s">
        <v>24</v>
      </c>
      <c r="F1" s="8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74" t="s">
        <v>8</v>
      </c>
      <c r="M1" s="9" t="s">
        <v>9</v>
      </c>
      <c r="N1" s="9" t="s">
        <v>283</v>
      </c>
      <c r="O1" s="9" t="s">
        <v>10</v>
      </c>
      <c r="P1" s="9" t="s">
        <v>11</v>
      </c>
      <c r="Q1" s="9" t="s">
        <v>12</v>
      </c>
      <c r="R1" s="9" t="s">
        <v>13</v>
      </c>
      <c r="S1" s="9" t="s">
        <v>14</v>
      </c>
      <c r="T1" s="9" t="s">
        <v>15</v>
      </c>
      <c r="U1" s="8" t="s">
        <v>16</v>
      </c>
      <c r="V1" s="8" t="s">
        <v>284</v>
      </c>
      <c r="W1" s="9" t="s">
        <v>17</v>
      </c>
      <c r="X1" s="9" t="s">
        <v>18</v>
      </c>
      <c r="Y1" s="9" t="s">
        <v>19</v>
      </c>
      <c r="Z1" s="9" t="s">
        <v>20</v>
      </c>
      <c r="AA1" s="9" t="s">
        <v>21</v>
      </c>
      <c r="AB1" s="74" t="s">
        <v>22</v>
      </c>
      <c r="AC1" s="9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8" t="s">
        <v>26</v>
      </c>
      <c r="AK1" s="9" t="s">
        <v>27</v>
      </c>
      <c r="AL1" s="9" t="s">
        <v>28</v>
      </c>
      <c r="AM1" s="9" t="s">
        <v>29</v>
      </c>
      <c r="AN1" s="9" t="s">
        <v>30</v>
      </c>
      <c r="AO1" s="9" t="s">
        <v>31</v>
      </c>
      <c r="AP1" s="10" t="s">
        <v>32</v>
      </c>
    </row>
    <row r="2" spans="1:43" s="49" customFormat="1" x14ac:dyDescent="0.2">
      <c r="A2" s="50">
        <v>40360</v>
      </c>
      <c r="B2" s="51"/>
      <c r="C2" s="52"/>
      <c r="D2" s="53"/>
      <c r="E2" s="53"/>
      <c r="F2" s="54">
        <f>'исходные без сезонности'!H3/'исходные без сезонности'!D3</f>
        <v>55622.194325910285</v>
      </c>
      <c r="G2" s="55">
        <f>'исходные без сезонности'!I3/'исходные без сезонности'!D3</f>
        <v>262393.90823558718</v>
      </c>
      <c r="H2" s="55">
        <f>'исходные без сезонности'!J3/'исходные без сезонности'!D3</f>
        <v>71025.761443920768</v>
      </c>
      <c r="I2" s="55">
        <f>'исходные без сезонности'!K3/'исходные без сезонности'!D3</f>
        <v>44143.07292851316</v>
      </c>
      <c r="J2" s="55">
        <f>'исходные без сезонности'!L3/'исходные без сезонности'!D3</f>
        <v>105100.22317111655</v>
      </c>
      <c r="K2" s="55">
        <f>'исходные без сезонности'!M3/'исходные без сезонности'!D3</f>
        <v>55807.160445901049</v>
      </c>
      <c r="L2" s="75">
        <f>'исходные без сезонности'!N3/'исходные без сезонности'!D3</f>
        <v>334729.74467042397</v>
      </c>
      <c r="M2" s="55">
        <f>'исходные без сезонности'!O3/'исходные без сезонности'!D3</f>
        <v>193371.83271931313</v>
      </c>
      <c r="N2" s="55"/>
      <c r="O2" s="55">
        <f>'исходные без сезонности'!P3/'исходные без сезонности'!D3</f>
        <v>2086515.7549651137</v>
      </c>
      <c r="P2" s="55">
        <f>'исходные без сезонности'!Q3/'исходные без сезонности'!D3</f>
        <v>419112.72382860136</v>
      </c>
      <c r="Q2" s="55">
        <f>'исходные без сезонности'!R3/'исходные без сезонности'!D3</f>
        <v>848001.64559408359</v>
      </c>
      <c r="R2" s="55">
        <f>'исходные без сезонности'!S3/'исходные без сезонности'!D3</f>
        <v>1028371.2897455239</v>
      </c>
      <c r="S2" s="55">
        <f>'исходные без сезонности'!T3/'исходные без сезонности'!D3</f>
        <v>454188.08724360139</v>
      </c>
      <c r="T2" s="55">
        <f>'исходные без сезонности'!U3/'исходные без сезонности'!D3</f>
        <v>2533199.5396535527</v>
      </c>
      <c r="U2" s="54">
        <v>147506.64565323899</v>
      </c>
      <c r="V2" s="55"/>
      <c r="W2" s="55">
        <v>1823915.3455985519</v>
      </c>
      <c r="X2" s="55">
        <v>351297.06697932386</v>
      </c>
      <c r="Y2" s="55">
        <v>803314.52431720053</v>
      </c>
      <c r="Z2" s="55">
        <v>925813.96008188487</v>
      </c>
      <c r="AA2" s="55">
        <v>400614.1963865367</v>
      </c>
      <c r="AB2" s="75">
        <v>2194409.3158994471</v>
      </c>
      <c r="AC2" s="46"/>
      <c r="AD2" s="47"/>
      <c r="AE2" s="47"/>
      <c r="AF2" s="47"/>
      <c r="AG2" s="47">
        <f>'исходные без сезонности'!AG3/'исходные без сезонности'!D3</f>
        <v>365.10352879504217</v>
      </c>
      <c r="AH2" s="47"/>
      <c r="AI2" s="47"/>
      <c r="AJ2" s="132">
        <v>510.4</v>
      </c>
      <c r="AK2" s="72">
        <v>1460.4</v>
      </c>
      <c r="AL2" s="72">
        <v>203.8</v>
      </c>
      <c r="AM2" s="121">
        <v>347.40099170655225</v>
      </c>
      <c r="AN2" s="55">
        <f>AG2</f>
        <v>365.10352879504217</v>
      </c>
      <c r="AO2" s="122">
        <v>387.6</v>
      </c>
      <c r="AP2" s="159">
        <v>1380.8</v>
      </c>
    </row>
    <row r="3" spans="1:43" x14ac:dyDescent="0.2">
      <c r="A3" s="1">
        <v>40391</v>
      </c>
      <c r="B3" s="15">
        <v>2.54</v>
      </c>
      <c r="C3" s="40">
        <f>'исходные без сезонности'!C4</f>
        <v>0.99051903877751402</v>
      </c>
      <c r="D3" s="40">
        <f>'исходные без сезонности'!F4</f>
        <v>1.2931405768078801</v>
      </c>
      <c r="E3" s="19">
        <f>'исходные без сезонности'!G4/'исходные без сезонности'!E4</f>
        <v>-2.8065795530799864</v>
      </c>
      <c r="F3" s="25">
        <f>'исходные без сезонности'!H4/'исходные без сезонности'!D4</f>
        <v>37686.471041836157</v>
      </c>
      <c r="G3" s="36">
        <f>'исходные без сезонности'!I4/'исходные без сезонности'!D4</f>
        <v>186342.15210767696</v>
      </c>
      <c r="H3" s="36">
        <f>'исходные без сезонности'!J4/'исходные без сезонности'!D4</f>
        <v>56605.360790348372</v>
      </c>
      <c r="I3" s="36">
        <f>'исходные без сезонности'!K4/'исходные без сезонности'!D4</f>
        <v>43290.737084019478</v>
      </c>
      <c r="J3" s="36">
        <f>'исходные без сезонности'!L4/'исходные без сезонности'!D4</f>
        <v>105492.46814978911</v>
      </c>
      <c r="K3" s="36">
        <f>'исходные без сезонности'!M4/'исходные без сезонности'!D4</f>
        <v>57047.939941995202</v>
      </c>
      <c r="L3" s="75">
        <f>'исходные без сезонности'!N4/'исходные без сезонности'!D4</f>
        <v>340642.1900559343</v>
      </c>
      <c r="M3" s="36">
        <f>'исходные без сезонности'!O4/'исходные без сезонности'!D4</f>
        <v>190842.42494194023</v>
      </c>
      <c r="N3" s="36">
        <v>190.84242494194018</v>
      </c>
      <c r="O3" s="36">
        <f>'исходные без сезонности'!P4/'исходные без сезонности'!D4</f>
        <v>2084862.664953779</v>
      </c>
      <c r="P3" s="36">
        <f>'исходные без сезонности'!Q4/'исходные без сезонности'!D4</f>
        <v>422375.96078274411</v>
      </c>
      <c r="Q3" s="36">
        <f>'исходные без сезонности'!R4/'исходные без сезонности'!D4</f>
        <v>854987.68895424437</v>
      </c>
      <c r="R3" s="36">
        <f>'исходные без сезонности'!S4/'исходные без сезонности'!D4</f>
        <v>1021273.6108204344</v>
      </c>
      <c r="S3" s="36">
        <f>'исходные без сезонности'!T4/'исходные без сезонности'!D4</f>
        <v>466932.58635860216</v>
      </c>
      <c r="T3" s="36">
        <f>'исходные без сезонности'!U4/'исходные без сезонности'!D4</f>
        <v>2543993.2020525169</v>
      </c>
      <c r="U3" s="25">
        <v>162893.02025403871</v>
      </c>
      <c r="V3" s="36"/>
      <c r="W3" s="36">
        <v>1902558.0384618877</v>
      </c>
      <c r="X3" s="36">
        <v>367356.84903935454</v>
      </c>
      <c r="Y3" s="36">
        <v>811367.72883726901</v>
      </c>
      <c r="Z3" s="36">
        <v>918406.73593722493</v>
      </c>
      <c r="AA3" s="36">
        <v>411703.09487423743</v>
      </c>
      <c r="AB3" s="75">
        <v>2201926.3569860808</v>
      </c>
      <c r="AC3" s="63">
        <f>'исходные без сезонности'!AC4</f>
        <v>-1.55253804370389</v>
      </c>
      <c r="AD3" s="32">
        <f>'исходные без сезонности'!AD4</f>
        <v>-0.44832361428238898</v>
      </c>
      <c r="AE3" s="32">
        <f>'исходные без сезонности'!AE4</f>
        <v>0.89529381263590702</v>
      </c>
      <c r="AF3" s="32">
        <f>'исходные без сезонности'!AF4/'исходные без сезонности'!AF3*100-100</f>
        <v>-4.7304550360208566</v>
      </c>
      <c r="AG3" s="36">
        <f>'исходные без сезонности'!AG4/'исходные без сезонности'!D4</f>
        <v>367.87082754278953</v>
      </c>
      <c r="AH3" s="32">
        <f>'исходные без сезонности'!AH4</f>
        <v>1.12479822056282</v>
      </c>
      <c r="AI3" s="32">
        <f>'исходные без сезонности'!AI4</f>
        <v>-0.49485594968041802</v>
      </c>
      <c r="AJ3" s="63">
        <f>AJ2*(1+AC3/100)</f>
        <v>502.47584582493533</v>
      </c>
      <c r="AK3" s="32">
        <f>AK2*(1+AD3/100)</f>
        <v>1453.8526819370202</v>
      </c>
      <c r="AL3" s="32">
        <f>AL2*(1+AE3/100)</f>
        <v>205.624608790152</v>
      </c>
      <c r="AM3" s="32">
        <f>AM2*(1+AF3/100)</f>
        <v>330.96734399918324</v>
      </c>
      <c r="AN3" s="32">
        <v>367.87082754278953</v>
      </c>
      <c r="AO3" s="32">
        <f>AO2*(1+AH3/100)</f>
        <v>391.9597179029015</v>
      </c>
      <c r="AP3" s="33">
        <f>AP2*(1+AI3/100)</f>
        <v>1373.9670290468127</v>
      </c>
      <c r="AQ3" s="49"/>
    </row>
    <row r="4" spans="1:43" x14ac:dyDescent="0.2">
      <c r="A4" s="1">
        <v>40422</v>
      </c>
      <c r="B4" s="15">
        <v>2.54</v>
      </c>
      <c r="C4" s="40">
        <f>'исходные без сезонности'!C5</f>
        <v>1.0079932930212301</v>
      </c>
      <c r="D4" s="40">
        <f>'исходные без сезонности'!F5</f>
        <v>0.17733087900703001</v>
      </c>
      <c r="E4" s="19">
        <f>'исходные без сезонности'!G5/'исходные без сезонности'!E5</f>
        <v>10.490415578820743</v>
      </c>
      <c r="F4" s="25">
        <f>'исходные без сезонности'!H5/'исходные без сезонности'!D5</f>
        <v>17291.167939922569</v>
      </c>
      <c r="G4" s="36">
        <f>'исходные без сезонности'!I5/'исходные без сезонности'!D5</f>
        <v>185393.28451845393</v>
      </c>
      <c r="H4" s="36">
        <f>'исходные без сезонности'!J5/'исходные без сезонности'!D5</f>
        <v>53522.573173624893</v>
      </c>
      <c r="I4" s="36">
        <f>'исходные без сезонности'!K5/'исходные без сезонности'!D5</f>
        <v>40560.22922497135</v>
      </c>
      <c r="J4" s="36">
        <f>'исходные без сезонности'!L5/'исходные без сезонности'!D5</f>
        <v>95914.045010987262</v>
      </c>
      <c r="K4" s="36">
        <f>'исходные без сезонности'!M5/'исходные без сезонности'!D5</f>
        <v>60166.295455342166</v>
      </c>
      <c r="L4" s="75">
        <f>'исходные без сезонности'!N5/'исходные без сезонности'!D5</f>
        <v>347182.05106602114</v>
      </c>
      <c r="M4" s="36">
        <f>'исходные без сезонности'!O5/'исходные без сезонности'!D5</f>
        <v>191141.8941988833</v>
      </c>
      <c r="N4" s="36">
        <v>191.14189419888334</v>
      </c>
      <c r="O4" s="36">
        <f>'исходные без сезонности'!P5/'исходные без сезонности'!D5</f>
        <v>2096832.5058080654</v>
      </c>
      <c r="P4" s="36">
        <f>'исходные без сезонности'!Q5/'исходные без сезонности'!D5</f>
        <v>424138.9456927125</v>
      </c>
      <c r="Q4" s="36">
        <f>'исходные без сезонности'!R5/'исходные без сезонности'!D5</f>
        <v>862377.86024180183</v>
      </c>
      <c r="R4" s="36">
        <f>'исходные без сезонности'!S5/'исходные без сезонности'!D5</f>
        <v>1011261.2982240266</v>
      </c>
      <c r="S4" s="36">
        <f>'исходные без сезонности'!T5/'исходные без сезонности'!D5</f>
        <v>477041.46174338221</v>
      </c>
      <c r="T4" s="36">
        <f>'исходные без сезонности'!U5/'исходные без сезонности'!D5</f>
        <v>2565238.9169601374</v>
      </c>
      <c r="U4" s="25">
        <v>175403.85058586855</v>
      </c>
      <c r="V4" s="36"/>
      <c r="W4" s="36">
        <v>1912514.5980035376</v>
      </c>
      <c r="X4" s="36">
        <v>372871.49028654798</v>
      </c>
      <c r="Y4" s="36">
        <v>821556.83145562722</v>
      </c>
      <c r="Z4" s="36">
        <v>917077.78992954176</v>
      </c>
      <c r="AA4" s="36">
        <v>416330.37163156108</v>
      </c>
      <c r="AB4" s="75">
        <v>2215775.8312792187</v>
      </c>
      <c r="AC4" s="63">
        <f>'исходные без сезонности'!AC5</f>
        <v>1.2538458243888599</v>
      </c>
      <c r="AD4" s="32">
        <f>'исходные без сезонности'!AD5</f>
        <v>1.7767704068454599</v>
      </c>
      <c r="AE4" s="32">
        <f>'исходные без сезонности'!AE5</f>
        <v>2.4601626346502501</v>
      </c>
      <c r="AF4" s="32">
        <f>'исходные без сезонности'!AF5/'исходные без сезонности'!AF4*100-100</f>
        <v>-16.431058962008009</v>
      </c>
      <c r="AG4" s="36">
        <f>'исходные без сезонности'!AG5/'исходные без сезонности'!D5</f>
        <v>378.922160621373</v>
      </c>
      <c r="AH4" s="32">
        <f>'исходные без сезонности'!AH5</f>
        <v>0.266247110171484</v>
      </c>
      <c r="AI4" s="32">
        <f>'исходные без сезонности'!AI5</f>
        <v>-0.19170870654003799</v>
      </c>
      <c r="AJ4" s="63">
        <f t="shared" ref="AJ4:AJ67" si="0">AJ3*(1+AC4/100)</f>
        <v>508.77611823637386</v>
      </c>
      <c r="AK4" s="32">
        <f t="shared" ref="AK4:AK67" si="1">AK3*(1+AD4/100)</f>
        <v>1479.6843061488062</v>
      </c>
      <c r="AL4" s="32">
        <f t="shared" ref="AL4:AL67" si="2">AL3*(1+AE4/100)</f>
        <v>210.68330858325308</v>
      </c>
      <c r="AM4" s="32">
        <f t="shared" ref="AM4:AM67" si="3">AM3*(1+AF4/100)</f>
        <v>276.5859045616856</v>
      </c>
      <c r="AN4" s="32">
        <v>378.922160621373</v>
      </c>
      <c r="AO4" s="32">
        <f t="shared" ref="AO4:AO67" si="4">AO3*(1+AH4/100)</f>
        <v>393.00329932485431</v>
      </c>
      <c r="AP4" s="33">
        <f t="shared" ref="AP4:AP67" si="5">AP3*(1+AI4/100)</f>
        <v>1371.3330146271405</v>
      </c>
      <c r="AQ4" s="49"/>
    </row>
    <row r="5" spans="1:43" x14ac:dyDescent="0.2">
      <c r="A5" s="1">
        <v>40452</v>
      </c>
      <c r="B5" s="15">
        <v>2.65</v>
      </c>
      <c r="C5" s="40">
        <f>'исходные без сезонности'!C6</f>
        <v>0.49825562285474401</v>
      </c>
      <c r="D5" s="40">
        <f>'исходные без сезонности'!F6</f>
        <v>-4.8640001255496603</v>
      </c>
      <c r="E5" s="19">
        <f>'исходные без сезонности'!G6/'исходные без сезонности'!E6</f>
        <v>1.7082984649083897</v>
      </c>
      <c r="F5" s="25">
        <f>'исходные без сезонности'!H6/'исходные без сезонности'!D6</f>
        <v>20752.341455726102</v>
      </c>
      <c r="G5" s="36">
        <f>'исходные без сезонности'!I6/'исходные без сезонности'!D6</f>
        <v>197489.93237756545</v>
      </c>
      <c r="H5" s="36">
        <f>'исходные без сезонности'!J6/'исходные без сезонности'!D6</f>
        <v>65514.68370876892</v>
      </c>
      <c r="I5" s="36">
        <f>'исходные без сезонности'!K6/'исходные без сезонности'!D6</f>
        <v>39898.313868218691</v>
      </c>
      <c r="J5" s="36">
        <f>'исходные без сезонности'!L6/'исходные без сезонности'!D6</f>
        <v>93558.098401696523</v>
      </c>
      <c r="K5" s="36">
        <f>'исходные без сезонности'!M6/'исходные без сезонности'!D6</f>
        <v>70472.894489666025</v>
      </c>
      <c r="L5" s="75">
        <f>'исходные без сезонности'!N6/'исходные без сезонности'!D6</f>
        <v>357983.01248713554</v>
      </c>
      <c r="M5" s="36">
        <f>'исходные без сезонности'!O6/'исходные без сезонности'!D6</f>
        <v>191426.16501749147</v>
      </c>
      <c r="N5" s="36">
        <v>191.42616501749148</v>
      </c>
      <c r="O5" s="36">
        <f>'исходные без сезонности'!P6/'исходные без сезонности'!D6</f>
        <v>2112430.5023632217</v>
      </c>
      <c r="P5" s="36">
        <f>'исходные без сезонности'!Q6/'исходные без сезонности'!D6</f>
        <v>430530.60825893091</v>
      </c>
      <c r="Q5" s="36">
        <f>'исходные без сезонности'!R6/'исходные без сезонности'!D6</f>
        <v>872367.40040960093</v>
      </c>
      <c r="R5" s="36">
        <f>'исходные без сезонности'!S6/'исходные без сезонности'!D6</f>
        <v>1013116.2753237507</v>
      </c>
      <c r="S5" s="36">
        <f>'исходные без сезонности'!T6/'исходные без сезонности'!D6</f>
        <v>492127.48949614615</v>
      </c>
      <c r="T5" s="36">
        <f>'исходные без сезонности'!U6/'исходные без сезонности'!D6</f>
        <v>2610624.0773077914</v>
      </c>
      <c r="U5" s="25">
        <v>174841.04635076923</v>
      </c>
      <c r="V5" s="36"/>
      <c r="W5" s="36">
        <v>1920304.2330531965</v>
      </c>
      <c r="X5" s="36">
        <v>357601.9296929845</v>
      </c>
      <c r="Y5" s="36">
        <v>832795.15903532598</v>
      </c>
      <c r="Z5" s="36">
        <v>925213.88216092333</v>
      </c>
      <c r="AA5" s="36">
        <v>420312.20429259515</v>
      </c>
      <c r="AB5" s="75">
        <v>2233798.5117798517</v>
      </c>
      <c r="AC5" s="63">
        <f>'исходные без сезонности'!AC6</f>
        <v>1.5042525101594599</v>
      </c>
      <c r="AD5" s="32">
        <f>'исходные без сезонности'!AD6</f>
        <v>-0.98758087165803499</v>
      </c>
      <c r="AE5" s="32">
        <f>'исходные без сезонности'!AE6</f>
        <v>3.06163121474472</v>
      </c>
      <c r="AF5" s="32">
        <f>'исходные без сезонности'!AF6/'исходные без сезонности'!AF5*100-100</f>
        <v>2.5267557105663769</v>
      </c>
      <c r="AG5" s="36">
        <f>'исходные без сезонности'!AG6/'исходные без сезонности'!D6</f>
        <v>374.29463299434491</v>
      </c>
      <c r="AH5" s="32">
        <f>'исходные без сезонности'!AH6</f>
        <v>0.97359416597172699</v>
      </c>
      <c r="AI5" s="32">
        <f>'исходные без сезонности'!AI6</f>
        <v>1.0572889652908199</v>
      </c>
      <c r="AJ5" s="63">
        <f t="shared" si="0"/>
        <v>516.42939576603635</v>
      </c>
      <c r="AK5" s="32">
        <f t="shared" si="1"/>
        <v>1465.0712269803546</v>
      </c>
      <c r="AL5" s="32">
        <f t="shared" si="2"/>
        <v>217.13365452309489</v>
      </c>
      <c r="AM5" s="32">
        <f t="shared" si="3"/>
        <v>283.57455469981966</v>
      </c>
      <c r="AN5" s="32">
        <v>374.29463299434491</v>
      </c>
      <c r="AO5" s="32">
        <f t="shared" si="4"/>
        <v>396.82955651915751</v>
      </c>
      <c r="AP5" s="33">
        <f t="shared" si="5"/>
        <v>1385.8319672681832</v>
      </c>
      <c r="AQ5" s="49"/>
    </row>
    <row r="6" spans="1:43" x14ac:dyDescent="0.2">
      <c r="A6" s="1">
        <v>40483</v>
      </c>
      <c r="B6" s="15">
        <v>2.98</v>
      </c>
      <c r="C6" s="40">
        <f>'исходные без сезонности'!C7</f>
        <v>0.78911657044519501</v>
      </c>
      <c r="D6" s="40">
        <f>'исходные без сезонности'!F7</f>
        <v>1.6342478760867201</v>
      </c>
      <c r="E6" s="19">
        <f>'исходные без сезонности'!G7/'исходные без сезонности'!E7</f>
        <v>3.7844980989593688</v>
      </c>
      <c r="F6" s="25">
        <f>'исходные без сезонности'!H7/'исходные без сезонности'!D7</f>
        <v>26998.358435065733</v>
      </c>
      <c r="G6" s="36">
        <f>'исходные без сезонности'!I7/'исходные без сезонности'!D7</f>
        <v>246326.58408511872</v>
      </c>
      <c r="H6" s="36">
        <f>'исходные без сезонности'!J7/'исходные без сезонности'!D7</f>
        <v>55153.786130976361</v>
      </c>
      <c r="I6" s="36">
        <f>'исходные без сезонности'!K7/'исходные без сезонности'!D7</f>
        <v>40914.671782312806</v>
      </c>
      <c r="J6" s="36">
        <f>'исходные без сезонности'!L7/'исходные без сезонности'!D7</f>
        <v>104141.05218445053</v>
      </c>
      <c r="K6" s="36">
        <f>'исходные без сезонности'!M7/'исходные без сезонности'!D7</f>
        <v>45299.911804419753</v>
      </c>
      <c r="L6" s="75">
        <f>'исходные без сезонности'!N7/'исходные без сезонности'!D7</f>
        <v>358202.8832507949</v>
      </c>
      <c r="M6" s="36">
        <f>'исходные без сезонности'!O7/'исходные без сезонности'!D7</f>
        <v>206993.08614449107</v>
      </c>
      <c r="N6" s="36">
        <v>206.99308614449109</v>
      </c>
      <c r="O6" s="36">
        <f>'исходные без сезонности'!P7/'исходные без сезонности'!D7</f>
        <v>2138105.1018709824</v>
      </c>
      <c r="P6" s="36">
        <f>'исходные без сезонности'!Q7/'исходные без сезонности'!D7</f>
        <v>428259.77718131937</v>
      </c>
      <c r="Q6" s="36">
        <f>'исходные без сезонности'!R7/'исходные без сезонности'!D7</f>
        <v>883948.27245287143</v>
      </c>
      <c r="R6" s="36">
        <f>'исходные без сезонности'!S7/'исходные без сезонности'!D7</f>
        <v>1012041.8084918851</v>
      </c>
      <c r="S6" s="36">
        <f>'исходные без сезонности'!T7/'исходные без сезонности'!D7</f>
        <v>501961.01651507861</v>
      </c>
      <c r="T6" s="36">
        <f>'исходные без сезонности'!U7/'исходные без сезонности'!D7</f>
        <v>2539514.8027921971</v>
      </c>
      <c r="U6" s="25">
        <v>173319.30558678106</v>
      </c>
      <c r="V6" s="36"/>
      <c r="W6" s="36">
        <v>1890162.4425877125</v>
      </c>
      <c r="X6" s="36">
        <v>372965.92779261281</v>
      </c>
      <c r="Y6" s="36">
        <v>843915.09900313511</v>
      </c>
      <c r="Z6" s="36">
        <v>908085.2794017517</v>
      </c>
      <c r="AA6" s="36">
        <v>446271.99751512159</v>
      </c>
      <c r="AB6" s="75">
        <v>2188853.4638634101</v>
      </c>
      <c r="AC6" s="63">
        <f>'исходные без сезонности'!AC7</f>
        <v>0.56051798107915296</v>
      </c>
      <c r="AD6" s="32">
        <f>'исходные без сезонности'!AD7</f>
        <v>-0.34983791632657801</v>
      </c>
      <c r="AE6" s="32">
        <f>'исходные без сезонности'!AE7</f>
        <v>-0.85792976734334103</v>
      </c>
      <c r="AF6" s="32">
        <f>'исходные без сезонности'!AF7/'исходные без сезонности'!AF6*100-100</f>
        <v>-0.73973811781050358</v>
      </c>
      <c r="AG6" s="36">
        <f>'исходные без сезонности'!AG7/'исходные без сезонности'!D7</f>
        <v>382.6578364580152</v>
      </c>
      <c r="AH6" s="32">
        <f>'исходные без сезонности'!AH7</f>
        <v>-0.29088891078069701</v>
      </c>
      <c r="AI6" s="32">
        <f>'исходные без сезонности'!AI7</f>
        <v>0.45240051567763501</v>
      </c>
      <c r="AJ6" s="63">
        <f t="shared" si="0"/>
        <v>519.32407538888333</v>
      </c>
      <c r="AK6" s="32">
        <f t="shared" si="1"/>
        <v>1459.9458523271862</v>
      </c>
      <c r="AL6" s="32">
        <f t="shared" si="2"/>
        <v>215.27080026602079</v>
      </c>
      <c r="AM6" s="32">
        <f t="shared" si="3"/>
        <v>281.47684562629371</v>
      </c>
      <c r="AN6" s="32">
        <v>382.6578364580152</v>
      </c>
      <c r="AO6" s="32">
        <f t="shared" si="4"/>
        <v>395.67522334454304</v>
      </c>
      <c r="AP6" s="33">
        <f t="shared" si="5"/>
        <v>1392.1014782345298</v>
      </c>
      <c r="AQ6" s="49"/>
    </row>
    <row r="7" spans="1:43" x14ac:dyDescent="0.2">
      <c r="A7" s="1">
        <v>40513</v>
      </c>
      <c r="B7" s="15">
        <v>2.75</v>
      </c>
      <c r="C7" s="40">
        <f>'исходные без сезонности'!C8</f>
        <v>0.959326059757728</v>
      </c>
      <c r="D7" s="40">
        <f>'исходные без сезонности'!F8</f>
        <v>1.25018768928263</v>
      </c>
      <c r="E7" s="19">
        <f>'исходные без сезонности'!G8/'исходные без сезонности'!E8</f>
        <v>8.8833932941122935</v>
      </c>
      <c r="F7" s="25">
        <f>'исходные без сезонности'!H8/'исходные без сезонности'!D8</f>
        <v>26650.329612279405</v>
      </c>
      <c r="G7" s="36">
        <f>'исходные без сезонности'!I8/'исходные без сезонности'!D8</f>
        <v>230139.87858922745</v>
      </c>
      <c r="H7" s="36">
        <f>'исходные без сезонности'!J8/'исходные без сезонности'!D8</f>
        <v>53327.085862506625</v>
      </c>
      <c r="I7" s="36">
        <f>'исходные без сезонности'!K8/'исходные без сезонности'!D8</f>
        <v>39908.86254662479</v>
      </c>
      <c r="J7" s="36">
        <f>'исходные без сезонности'!L8/'исходные без сезонности'!D8</f>
        <v>98754.118940414162</v>
      </c>
      <c r="K7" s="36">
        <f>'исходные без сезонности'!M8/'исходные без сезонности'!D8</f>
        <v>55699.123524398106</v>
      </c>
      <c r="L7" s="75">
        <f>'исходные без сезонности'!N8/'исходные без сезонности'!D8</f>
        <v>402689.13307671255</v>
      </c>
      <c r="M7" s="36">
        <f>'исходные без сезонности'!O8/'исходные без сезонности'!D8</f>
        <v>211827.10936977933</v>
      </c>
      <c r="N7" s="36">
        <v>211.82710936977929</v>
      </c>
      <c r="O7" s="36">
        <f>'исходные без сезонности'!P8/'исходные без сезонности'!D8</f>
        <v>2177756.4152468452</v>
      </c>
      <c r="P7" s="36">
        <f>'исходные без сезонности'!Q8/'исходные без сезонности'!D8</f>
        <v>431285.28337886406</v>
      </c>
      <c r="Q7" s="36">
        <f>'исходные без сезонности'!R8/'исходные без сезонности'!D8</f>
        <v>895346.56042394775</v>
      </c>
      <c r="R7" s="36">
        <f>'исходные без сезонности'!S8/'исходные без сезонности'!D8</f>
        <v>1005033.8679355654</v>
      </c>
      <c r="S7" s="36">
        <f>'исходные без сезонности'!T8/'исходные без сезонности'!D8</f>
        <v>509096.52978371829</v>
      </c>
      <c r="T7" s="36">
        <f>'исходные без сезонности'!U8/'исходные без сезонности'!D8</f>
        <v>2616845.0787424967</v>
      </c>
      <c r="U7" s="25">
        <v>182248.27258721305</v>
      </c>
      <c r="V7" s="36"/>
      <c r="W7" s="36">
        <v>1946429.7094978099</v>
      </c>
      <c r="X7" s="36">
        <v>376487.19781452842</v>
      </c>
      <c r="Y7" s="36">
        <v>856439.15706913394</v>
      </c>
      <c r="Z7" s="36">
        <v>918395.55892087775</v>
      </c>
      <c r="AA7" s="36">
        <v>453218.95815034368</v>
      </c>
      <c r="AB7" s="75">
        <v>2208561.3314190493</v>
      </c>
      <c r="AC7" s="63">
        <f>'исходные без сезонности'!AC8</f>
        <v>0.62840401628188902</v>
      </c>
      <c r="AD7" s="32">
        <f>'исходные без сезонности'!AD8</f>
        <v>0.157404468773962</v>
      </c>
      <c r="AE7" s="32">
        <f>'исходные без сезонности'!AE8</f>
        <v>3.2711097322174001</v>
      </c>
      <c r="AF7" s="32">
        <f>'исходные без сезонности'!AF8/'исходные без сезонности'!AF7*100-100</f>
        <v>34.104217404782105</v>
      </c>
      <c r="AG7" s="36">
        <f>'исходные без сезонности'!AG8/'исходные без сезонности'!D8</f>
        <v>386.29951324616184</v>
      </c>
      <c r="AH7" s="32">
        <f>'исходные без сезонности'!AH8</f>
        <v>-3.7168352942337402</v>
      </c>
      <c r="AI7" s="32">
        <f>'исходные без сезонности'!AI8</f>
        <v>-6.7632872419533599E-2</v>
      </c>
      <c r="AJ7" s="63">
        <f t="shared" si="0"/>
        <v>522.58752873614583</v>
      </c>
      <c r="AK7" s="32">
        <f t="shared" si="1"/>
        <v>1462.2438723404293</v>
      </c>
      <c r="AL7" s="32">
        <f t="shared" si="2"/>
        <v>222.31254436414488</v>
      </c>
      <c r="AM7" s="32">
        <f t="shared" si="3"/>
        <v>377.47232100280786</v>
      </c>
      <c r="AN7" s="32">
        <v>386.29951324616184</v>
      </c>
      <c r="AO7" s="32">
        <f t="shared" si="4"/>
        <v>380.96862699273487</v>
      </c>
      <c r="AP7" s="33">
        <f t="shared" si="5"/>
        <v>1391.1599600178051</v>
      </c>
      <c r="AQ7" s="49"/>
    </row>
    <row r="8" spans="1:43" x14ac:dyDescent="0.2">
      <c r="A8" s="1">
        <v>40544</v>
      </c>
      <c r="B8" s="15">
        <v>2.64</v>
      </c>
      <c r="C8" s="40">
        <f>'исходные без сезонности'!C9</f>
        <v>2.2152480775422401</v>
      </c>
      <c r="D8" s="40">
        <f>'исходные без сезонности'!F9</f>
        <v>0.84698702217187305</v>
      </c>
      <c r="E8" s="19">
        <f>'исходные без сезонности'!G9/'исходные без сезонности'!E9</f>
        <v>1.438210807885042</v>
      </c>
      <c r="F8" s="25">
        <f>'исходные без сезонности'!H9/'исходные без сезонности'!D9</f>
        <v>28540.079557884292</v>
      </c>
      <c r="G8" s="36">
        <f>'исходные без сезонности'!I9/'исходные без сезонности'!D9</f>
        <v>222732.44269782686</v>
      </c>
      <c r="H8" s="36">
        <f>'исходные без сезонности'!J9/'исходные без сезонности'!D9</f>
        <v>71572.058120982096</v>
      </c>
      <c r="I8" s="36">
        <f>'исходные без сезонности'!K9/'исходные без сезонности'!D9</f>
        <v>41739.503492833086</v>
      </c>
      <c r="J8" s="36">
        <f>'исходные без сезонности'!L9/'исходные без сезонности'!D9</f>
        <v>104279.53801062107</v>
      </c>
      <c r="K8" s="36">
        <f>'исходные без сезонности'!M9/'исходные без сезонности'!D9</f>
        <v>78762.936577840825</v>
      </c>
      <c r="L8" s="75">
        <f>'исходные без сезонности'!N9/'исходные без сезонности'!D9</f>
        <v>410434.97779158031</v>
      </c>
      <c r="M8" s="36">
        <f>'исходные без сезонности'!O9/'исходные без сезонности'!D9</f>
        <v>214983.26573525579</v>
      </c>
      <c r="N8" s="36">
        <v>214.98326573525583</v>
      </c>
      <c r="O8" s="36">
        <f>'исходные без сезонности'!P9/'исходные без сезонности'!D9</f>
        <v>2076569.2593150865</v>
      </c>
      <c r="P8" s="36">
        <f>'исходные без сезонности'!Q9/'исходные без сезонности'!D9</f>
        <v>414030.67751712078</v>
      </c>
      <c r="Q8" s="36">
        <f>'исходные без сезонности'!R9/'исходные без сезонности'!D9</f>
        <v>862286.17553755629</v>
      </c>
      <c r="R8" s="36">
        <f>'исходные без сезонности'!S9/'исходные без сезонности'!D9</f>
        <v>977036.87602396449</v>
      </c>
      <c r="S8" s="36">
        <f>'исходные без сезонности'!T9/'исходные без сезонности'!D9</f>
        <v>495771.75410748133</v>
      </c>
      <c r="T8" s="36">
        <f>'исходные без сезонности'!U9/'исходные без сезонности'!D9</f>
        <v>2550342.7022981993</v>
      </c>
      <c r="U8" s="25">
        <v>184914.17987752659</v>
      </c>
      <c r="V8" s="36"/>
      <c r="W8" s="36">
        <v>1860167.2123369991</v>
      </c>
      <c r="X8" s="36">
        <v>337420.44616016245</v>
      </c>
      <c r="Y8" s="36">
        <v>822698.57781805331</v>
      </c>
      <c r="Z8" s="36">
        <v>883067.73587595299</v>
      </c>
      <c r="AA8" s="36">
        <v>368421.29175024695</v>
      </c>
      <c r="AB8" s="75">
        <v>2111259.7495542229</v>
      </c>
      <c r="AC8" s="63">
        <f>'исходные без сезонности'!AC9</f>
        <v>1.5452799687885299</v>
      </c>
      <c r="AD8" s="32">
        <f>'исходные без сезонности'!AD9</f>
        <v>8.7569797725597596</v>
      </c>
      <c r="AE8" s="32">
        <f>'исходные без сезонности'!AE9</f>
        <v>0.22538930169264801</v>
      </c>
      <c r="AF8" s="32">
        <f>'исходные без сезонности'!AF9/'исходные без сезонности'!AF8*100-100</f>
        <v>8.367472127469E-2</v>
      </c>
      <c r="AG8" s="36">
        <f>'исходные без сезонности'!AG9/'исходные без сезонности'!D9</f>
        <v>353.51518745572173</v>
      </c>
      <c r="AH8" s="32">
        <f>'исходные без сезонности'!AH9</f>
        <v>1.92406095345772</v>
      </c>
      <c r="AI8" s="32">
        <f>'исходные без сезонности'!AI9</f>
        <v>2.7183453634963799</v>
      </c>
      <c r="AJ8" s="63">
        <f t="shared" si="0"/>
        <v>530.66296913709243</v>
      </c>
      <c r="AK8" s="32">
        <f t="shared" si="1"/>
        <v>1590.2922724667753</v>
      </c>
      <c r="AL8" s="32">
        <f t="shared" si="2"/>
        <v>222.81361305546238</v>
      </c>
      <c r="AM8" s="32">
        <f t="shared" si="3"/>
        <v>377.78816991529607</v>
      </c>
      <c r="AN8" s="32">
        <v>353.51518745572173</v>
      </c>
      <c r="AO8" s="32">
        <f t="shared" si="4"/>
        <v>388.29869558962605</v>
      </c>
      <c r="AP8" s="33">
        <f t="shared" si="5"/>
        <v>1428.9764922897673</v>
      </c>
      <c r="AQ8" s="49"/>
    </row>
    <row r="9" spans="1:43" x14ac:dyDescent="0.2">
      <c r="A9" s="1">
        <v>40575</v>
      </c>
      <c r="B9" s="15">
        <v>2.74</v>
      </c>
      <c r="C9" s="40">
        <f>'исходные без сезонности'!C10</f>
        <v>0.70882159645763898</v>
      </c>
      <c r="D9" s="40">
        <f>'исходные без сезонности'!F10</f>
        <v>0.36620151240978999</v>
      </c>
      <c r="E9" s="19">
        <f>'исходные без сезонности'!G10/'исходные без сезонности'!E10</f>
        <v>10.052560172254852</v>
      </c>
      <c r="F9" s="25">
        <f>'исходные без сезонности'!H10/'исходные без сезонности'!D10</f>
        <v>14728.431712765678</v>
      </c>
      <c r="G9" s="36">
        <f>'исходные без сезонности'!I10/'исходные без сезонности'!D10</f>
        <v>210691.42984018428</v>
      </c>
      <c r="H9" s="36">
        <f>'исходные без сезонности'!J10/'исходные без сезонности'!D10</f>
        <v>61140.189098807976</v>
      </c>
      <c r="I9" s="36">
        <f>'исходные без сезонности'!K10/'исходные без сезонности'!D10</f>
        <v>31372.690624753141</v>
      </c>
      <c r="J9" s="36">
        <f>'исходные без сезонности'!L10/'исходные без сезонности'!D10</f>
        <v>106507.92534441547</v>
      </c>
      <c r="K9" s="36">
        <f>'исходные без сезонности'!M10/'исходные без сезонности'!D10</f>
        <v>69551.853067773365</v>
      </c>
      <c r="L9" s="75">
        <f>'исходные без сезонности'!N10/'исходные без сезонности'!D10</f>
        <v>392515.49702527549</v>
      </c>
      <c r="M9" s="36">
        <f>'исходные без сезонности'!O10/'исходные без сезонности'!D10</f>
        <v>225496.1125957114</v>
      </c>
      <c r="N9" s="36">
        <v>225.49611259571137</v>
      </c>
      <c r="O9" s="36">
        <f>'исходные без сезонности'!P10/'исходные без сезонности'!D10</f>
        <v>2088312.4738560584</v>
      </c>
      <c r="P9" s="36">
        <f>'исходные без сезонности'!Q10/'исходные без сезонности'!D10</f>
        <v>416089.47135773295</v>
      </c>
      <c r="Q9" s="36">
        <f>'исходные без сезонности'!R10/'исходные без сезонности'!D10</f>
        <v>864603.92538509192</v>
      </c>
      <c r="R9" s="36">
        <f>'исходные без сезонности'!S10/'исходные без сезонности'!D10</f>
        <v>1043647.0086925272</v>
      </c>
      <c r="S9" s="36">
        <f>'исходные без сезонности'!T10/'исходные без сезонности'!D10</f>
        <v>507320.33437560772</v>
      </c>
      <c r="T9" s="36">
        <f>'исходные без сезонности'!U10/'исходные без сезонности'!D10</f>
        <v>2530179.2254600953</v>
      </c>
      <c r="U9" s="25">
        <v>205180.54954529778</v>
      </c>
      <c r="V9" s="36"/>
      <c r="W9" s="36">
        <v>1873133.6739332422</v>
      </c>
      <c r="X9" s="36">
        <v>351468.85278259189</v>
      </c>
      <c r="Y9" s="36">
        <v>829237.69287142577</v>
      </c>
      <c r="Z9" s="36">
        <v>916136.10561295331</v>
      </c>
      <c r="AA9" s="36">
        <v>445022.20883422776</v>
      </c>
      <c r="AB9" s="75">
        <v>2161233.840639893</v>
      </c>
      <c r="AC9" s="63">
        <f>'исходные без сезонности'!AC10</f>
        <v>-0.28311080125532101</v>
      </c>
      <c r="AD9" s="32">
        <f>'исходные без сезонности'!AD10</f>
        <v>-1.4485173451696201</v>
      </c>
      <c r="AE9" s="32">
        <f>'исходные без сезонности'!AE10</f>
        <v>0.92301425186721198</v>
      </c>
      <c r="AF9" s="32">
        <f>'исходные без сезонности'!AF10/'исходные без сезонности'!AF9*100-100</f>
        <v>-1.1213747618487986</v>
      </c>
      <c r="AG9" s="36">
        <f>'исходные без сезонности'!AG10/'исходные без сезонности'!D10</f>
        <v>369.0608280884162</v>
      </c>
      <c r="AH9" s="32">
        <f>'исходные без сезонности'!AH10</f>
        <v>1.7799906520045099</v>
      </c>
      <c r="AI9" s="32">
        <f>'исходные без сезонности'!AI10</f>
        <v>0.82162616444515901</v>
      </c>
      <c r="AJ9" s="63">
        <f t="shared" si="0"/>
        <v>529.16060495320312</v>
      </c>
      <c r="AK9" s="32">
        <f t="shared" si="1"/>
        <v>1567.256613061202</v>
      </c>
      <c r="AL9" s="32">
        <f t="shared" si="2"/>
        <v>224.87021445906456</v>
      </c>
      <c r="AM9" s="32">
        <f t="shared" si="3"/>
        <v>373.55174872461544</v>
      </c>
      <c r="AN9" s="32">
        <v>369.0608280884162</v>
      </c>
      <c r="AO9" s="32">
        <f t="shared" si="4"/>
        <v>395.21037607297689</v>
      </c>
      <c r="AP9" s="33">
        <f t="shared" si="5"/>
        <v>1440.7173370341907</v>
      </c>
      <c r="AQ9" s="49"/>
    </row>
    <row r="10" spans="1:43" x14ac:dyDescent="0.2">
      <c r="A10" s="1">
        <v>40603</v>
      </c>
      <c r="B10" s="15">
        <v>3.02</v>
      </c>
      <c r="C10" s="40">
        <f>'исходные без сезонности'!C11</f>
        <v>0.54914616046037501</v>
      </c>
      <c r="D10" s="40">
        <f>'исходные без сезонности'!F11</f>
        <v>1.0148116443833699</v>
      </c>
      <c r="E10" s="19">
        <f>'исходные без сезонности'!G11/'исходные без сезонности'!E11</f>
        <v>3.7017144604177785</v>
      </c>
      <c r="F10" s="25">
        <f>'исходные без сезонности'!H11/'исходные без сезонности'!D11</f>
        <v>32815.111500785242</v>
      </c>
      <c r="G10" s="36">
        <f>'исходные без сезонности'!I11/'исходные без сезонности'!D11</f>
        <v>245639.01958636069</v>
      </c>
      <c r="H10" s="36">
        <f>'исходные без сезонности'!J11/'исходные без сезонности'!D11</f>
        <v>75287.547050980764</v>
      </c>
      <c r="I10" s="36">
        <f>'исходные без сезонности'!K11/'исходные без сезонности'!D11</f>
        <v>42680.635176524484</v>
      </c>
      <c r="J10" s="36">
        <f>'исходные без сезонности'!L11/'исходные без сезонности'!D11</f>
        <v>110129.78086374441</v>
      </c>
      <c r="K10" s="36">
        <f>'исходные без сезонности'!M11/'исходные без сезонности'!D11</f>
        <v>91153.39407069546</v>
      </c>
      <c r="L10" s="75">
        <f>'исходные без сезонности'!N11/'исходные без сезонности'!D11</f>
        <v>368453.08365974925</v>
      </c>
      <c r="M10" s="36">
        <f>'исходные без сезонности'!O11/'исходные без сезонности'!D11</f>
        <v>222942.74609709904</v>
      </c>
      <c r="N10" s="36">
        <v>222.94274609709899</v>
      </c>
      <c r="O10" s="36">
        <f>'исходные без сезонности'!P11/'исходные без сезонности'!D11</f>
        <v>2138262.4254780216</v>
      </c>
      <c r="P10" s="36">
        <f>'исходные без сезонности'!Q11/'исходные без сезонности'!D11</f>
        <v>428378.82363926253</v>
      </c>
      <c r="Q10" s="36">
        <f>'исходные без сезонности'!R11/'исходные без сезонности'!D11</f>
        <v>875822.81649036438</v>
      </c>
      <c r="R10" s="36">
        <f>'исходные без сезонности'!S11/'исходные без сезонности'!D11</f>
        <v>1042961.0931444806</v>
      </c>
      <c r="S10" s="36">
        <f>'исходные без сезонности'!T11/'исходные без сезонности'!D11</f>
        <v>528284.36847136961</v>
      </c>
      <c r="T10" s="36">
        <f>'исходные без сезонности'!U11/'исходные без сезонности'!D11</f>
        <v>2533644.3622339773</v>
      </c>
      <c r="U10" s="25">
        <v>190497.79349395065</v>
      </c>
      <c r="V10" s="36"/>
      <c r="W10" s="36">
        <v>1885388.2637137612</v>
      </c>
      <c r="X10" s="36">
        <v>350186.27589824161</v>
      </c>
      <c r="Y10" s="36">
        <v>834749.88133133051</v>
      </c>
      <c r="Z10" s="36">
        <v>928769.03546408634</v>
      </c>
      <c r="AA10" s="36">
        <v>456231.55166166968</v>
      </c>
      <c r="AB10" s="75">
        <v>2181325.7558373054</v>
      </c>
      <c r="AC10" s="63">
        <f>'исходные без сезонности'!AC11</f>
        <v>0.51050176641653</v>
      </c>
      <c r="AD10" s="32">
        <f>'исходные без сезонности'!AD11</f>
        <v>1.8504720730252</v>
      </c>
      <c r="AE10" s="32">
        <f>'исходные без сезонности'!AE11</f>
        <v>-0.17585787692015201</v>
      </c>
      <c r="AF10" s="32">
        <f>'исходные без сезонности'!AF11/'исходные без сезонности'!AF10*100-100</f>
        <v>-1.0886117000765694</v>
      </c>
      <c r="AG10" s="36">
        <f>'исходные без сезонности'!AG11/'исходные без сезонности'!D11</f>
        <v>373.78512650326621</v>
      </c>
      <c r="AH10" s="32">
        <f>'исходные без сезонности'!AH11</f>
        <v>0.112671304174841</v>
      </c>
      <c r="AI10" s="32">
        <f>'исходные без сезонности'!AI11</f>
        <v>0.47491071470601698</v>
      </c>
      <c r="AJ10" s="63">
        <f t="shared" si="0"/>
        <v>531.86197918866969</v>
      </c>
      <c r="AK10" s="32">
        <f t="shared" si="1"/>
        <v>1596.2582589985402</v>
      </c>
      <c r="AL10" s="32">
        <f t="shared" si="2"/>
        <v>224.47476247409105</v>
      </c>
      <c r="AM10" s="32">
        <f t="shared" si="3"/>
        <v>369.48522068215863</v>
      </c>
      <c r="AN10" s="32">
        <v>373.78512650326621</v>
      </c>
      <c r="AO10" s="32">
        <f t="shared" si="4"/>
        <v>395.65566475793264</v>
      </c>
      <c r="AP10" s="33">
        <f t="shared" si="5"/>
        <v>1447.5594580363934</v>
      </c>
      <c r="AQ10" s="49"/>
    </row>
    <row r="11" spans="1:43" x14ac:dyDescent="0.2">
      <c r="A11" s="1">
        <v>40634</v>
      </c>
      <c r="B11" s="15">
        <v>3.16</v>
      </c>
      <c r="C11" s="40">
        <f>'исходные без сезонности'!C12</f>
        <v>0.47453920860766702</v>
      </c>
      <c r="D11" s="40">
        <f>'исходные без сезонности'!F12</f>
        <v>1.8105016037033901</v>
      </c>
      <c r="E11" s="19">
        <f>'исходные без сезонности'!G12/'исходные без сезонности'!E12</f>
        <v>8.1148631062764878</v>
      </c>
      <c r="F11" s="25">
        <f>'исходные без сезонности'!H12/'исходные без сезонности'!D12</f>
        <v>23028.158048910915</v>
      </c>
      <c r="G11" s="36">
        <f>'исходные без сезонности'!I12/'исходные без сезонности'!D12</f>
        <v>255532.76506459605</v>
      </c>
      <c r="H11" s="36">
        <f>'исходные без сезонности'!J12/'исходные без сезонности'!D12</f>
        <v>64905.347136857439</v>
      </c>
      <c r="I11" s="36">
        <f>'исходные без сезонности'!K12/'исходные без сезонности'!D12</f>
        <v>47040.035722396853</v>
      </c>
      <c r="J11" s="36">
        <f>'исходные без сезонности'!L12/'исходные без сезонности'!D12</f>
        <v>118304.78305450577</v>
      </c>
      <c r="K11" s="36">
        <f>'исходные без сезонности'!M12/'исходные без сезонности'!D12</f>
        <v>90530.778673163208</v>
      </c>
      <c r="L11" s="75">
        <f>'исходные без сезонности'!N12/'исходные без сезонности'!D12</f>
        <v>420647.94190005137</v>
      </c>
      <c r="M11" s="36">
        <f>'исходные без сезонности'!O12/'исходные без сезонности'!D12</f>
        <v>223080.38235651396</v>
      </c>
      <c r="N11" s="36">
        <v>223.08038235651387</v>
      </c>
      <c r="O11" s="36">
        <f>'исходные без сезонности'!P12/'исходные без сезонности'!D12</f>
        <v>2127953.3293640949</v>
      </c>
      <c r="P11" s="36">
        <f>'исходные без сезонности'!Q12/'исходные без сезонности'!D12</f>
        <v>424342.49229008652</v>
      </c>
      <c r="Q11" s="36">
        <f>'исходные без сезонности'!R12/'исходные без сезонности'!D12</f>
        <v>895473.2087037242</v>
      </c>
      <c r="R11" s="36">
        <f>'исходные без сезонности'!S12/'исходные без сезонности'!D12</f>
        <v>1058991.8345882322</v>
      </c>
      <c r="S11" s="36">
        <f>'исходные без сезонности'!T12/'исходные без сезонности'!D12</f>
        <v>553680.2785857555</v>
      </c>
      <c r="T11" s="36">
        <f>'исходные без сезонности'!U12/'исходные без сезонности'!D12</f>
        <v>2584263.6108513186</v>
      </c>
      <c r="U11" s="25">
        <v>201783.71533723528</v>
      </c>
      <c r="V11" s="36"/>
      <c r="W11" s="36">
        <v>1872539.600385864</v>
      </c>
      <c r="X11" s="36">
        <v>363571.81822337047</v>
      </c>
      <c r="Y11" s="36">
        <v>840071.06761344499</v>
      </c>
      <c r="Z11" s="36">
        <v>940302.76587726572</v>
      </c>
      <c r="AA11" s="36">
        <v>479882.14060459472</v>
      </c>
      <c r="AB11" s="75">
        <v>2147236.6339898794</v>
      </c>
      <c r="AC11" s="63">
        <f>'исходные без сезонности'!AC12</f>
        <v>-1.8748480582311799</v>
      </c>
      <c r="AD11" s="32">
        <f>'исходные без сезонности'!AD12</f>
        <v>-0.68491130786568299</v>
      </c>
      <c r="AE11" s="32">
        <f>'исходные без сезонности'!AE12</f>
        <v>0.57949666666324295</v>
      </c>
      <c r="AF11" s="32">
        <f>'исходные без сезонности'!AF12/'исходные без сезонности'!AF11*100-100</f>
        <v>-0.86294877072005249</v>
      </c>
      <c r="AG11" s="36">
        <f>'исходные без сезонности'!AG12/'исходные без сезонности'!D12</f>
        <v>381.34843630811883</v>
      </c>
      <c r="AH11" s="32">
        <f>'исходные без сезонности'!AH12</f>
        <v>1.23056726688783</v>
      </c>
      <c r="AI11" s="32">
        <f>'исходные без сезонности'!AI12</f>
        <v>2.32015929098164</v>
      </c>
      <c r="AJ11" s="63">
        <f t="shared" si="0"/>
        <v>521.89037519938097</v>
      </c>
      <c r="AK11" s="32">
        <f t="shared" si="1"/>
        <v>1585.3253056799192</v>
      </c>
      <c r="AL11" s="32">
        <f t="shared" si="2"/>
        <v>225.77558624012863</v>
      </c>
      <c r="AM11" s="32">
        <f t="shared" si="3"/>
        <v>366.29675251228969</v>
      </c>
      <c r="AN11" s="32">
        <v>381.34843630811883</v>
      </c>
      <c r="AO11" s="32">
        <f t="shared" si="4"/>
        <v>400.52447385803123</v>
      </c>
      <c r="AP11" s="33">
        <f t="shared" si="5"/>
        <v>1481.1451432945082</v>
      </c>
      <c r="AQ11" s="49"/>
    </row>
    <row r="12" spans="1:43" x14ac:dyDescent="0.2">
      <c r="A12" s="1">
        <v>40664</v>
      </c>
      <c r="B12" s="15">
        <v>3.67</v>
      </c>
      <c r="C12" s="40">
        <f>'исходные без сезонности'!C13</f>
        <v>0.41901580215293599</v>
      </c>
      <c r="D12" s="40">
        <f>'исходные без сезонности'!F13</f>
        <v>0.69567522865784903</v>
      </c>
      <c r="E12" s="19">
        <f>'исходные без сезонности'!G13/'исходные без сезонности'!E13</f>
        <v>-0.23870603919562425</v>
      </c>
      <c r="F12" s="25">
        <f>'исходные без сезонности'!H13/'исходные без сезонности'!D13</f>
        <v>41169.350516739782</v>
      </c>
      <c r="G12" s="36">
        <f>'исходные без сезонности'!I13/'исходные без сезонности'!D13</f>
        <v>245844.09192854579</v>
      </c>
      <c r="H12" s="36">
        <f>'исходные без сезонности'!J13/'исходные без сезонности'!D13</f>
        <v>63476.721861278762</v>
      </c>
      <c r="I12" s="36">
        <f>'исходные без сезонности'!K13/'исходные без сезонности'!D13</f>
        <v>49132.447110502442</v>
      </c>
      <c r="J12" s="36">
        <f>'исходные без сезонности'!L13/'исходные без сезонности'!D13</f>
        <v>107823.51477164142</v>
      </c>
      <c r="K12" s="36">
        <f>'исходные без сезонности'!M13/'исходные без сезонности'!D13</f>
        <v>68407.81219193853</v>
      </c>
      <c r="L12" s="75">
        <f>'исходные без сезонности'!N13/'исходные без сезонности'!D13</f>
        <v>402495.42324517074</v>
      </c>
      <c r="M12" s="36">
        <f>'исходные без сезонности'!O13/'исходные без сезонности'!D13</f>
        <v>247856.98087257909</v>
      </c>
      <c r="N12" s="36">
        <v>247.85698087257904</v>
      </c>
      <c r="O12" s="36">
        <f>'исходные без сезонности'!P13/'исходные без сезонности'!D13</f>
        <v>2157976.1144121126</v>
      </c>
      <c r="P12" s="36">
        <f>'исходные без сезонности'!Q13/'исходные без сезонности'!D13</f>
        <v>428818.88396633306</v>
      </c>
      <c r="Q12" s="36">
        <f>'исходные без сезонности'!R13/'исходные без сезонности'!D13</f>
        <v>922980.6801562605</v>
      </c>
      <c r="R12" s="36">
        <f>'исходные без сезонности'!S13/'исходные без сезонности'!D13</f>
        <v>1053560.3559812407</v>
      </c>
      <c r="S12" s="36">
        <f>'исходные без сезонности'!T13/'исходные без сезонности'!D13</f>
        <v>577080.09431120416</v>
      </c>
      <c r="T12" s="36">
        <f>'исходные без сезонности'!U13/'исходные без сезонности'!D13</f>
        <v>2641700.7633727374</v>
      </c>
      <c r="U12" s="25">
        <v>200669.67896030803</v>
      </c>
      <c r="V12" s="36"/>
      <c r="W12" s="36">
        <v>1911849.4394523799</v>
      </c>
      <c r="X12" s="36">
        <v>366423.90193647443</v>
      </c>
      <c r="Y12" s="36">
        <v>872552.32806613855</v>
      </c>
      <c r="Z12" s="36">
        <v>947988.08503566438</v>
      </c>
      <c r="AA12" s="36">
        <v>506739.25102735084</v>
      </c>
      <c r="AB12" s="75">
        <v>2232871.686276169</v>
      </c>
      <c r="AC12" s="63">
        <f>'исходные без сезонности'!AC13</f>
        <v>0.83620153755284399</v>
      </c>
      <c r="AD12" s="32">
        <f>'исходные без сезонности'!AD13</f>
        <v>1.54350252209865</v>
      </c>
      <c r="AE12" s="32">
        <f>'исходные без сезонности'!AE13</f>
        <v>0.165621713295039</v>
      </c>
      <c r="AF12" s="32">
        <f>'исходные без сезонности'!AF13/'исходные без сезонности'!AF12*100-100</f>
        <v>-0.66035297959216166</v>
      </c>
      <c r="AG12" s="36">
        <f>'исходные без сезонности'!AG13/'исходные без сезонности'!D13</f>
        <v>378.80779918773544</v>
      </c>
      <c r="AH12" s="32">
        <f>'исходные без сезонности'!AH13</f>
        <v>2.0042867661646802</v>
      </c>
      <c r="AI12" s="32">
        <f>'исходные без сезонности'!AI13</f>
        <v>0.94114481244929804</v>
      </c>
      <c r="AJ12" s="63">
        <f t="shared" si="0"/>
        <v>526.2544305411385</v>
      </c>
      <c r="AK12" s="32">
        <f t="shared" si="1"/>
        <v>1609.7948417565569</v>
      </c>
      <c r="AL12" s="32">
        <f t="shared" si="2"/>
        <v>226.14951963426145</v>
      </c>
      <c r="AM12" s="32">
        <f t="shared" si="3"/>
        <v>363.87790099292545</v>
      </c>
      <c r="AN12" s="32">
        <v>378.80779918773544</v>
      </c>
      <c r="AO12" s="32">
        <f t="shared" si="4"/>
        <v>408.55213288281851</v>
      </c>
      <c r="AP12" s="33">
        <f t="shared" si="5"/>
        <v>1495.084863975469</v>
      </c>
      <c r="AQ12" s="49"/>
    </row>
    <row r="13" spans="1:43" x14ac:dyDescent="0.2">
      <c r="A13" s="1">
        <v>40695</v>
      </c>
      <c r="B13" s="15">
        <v>3.65</v>
      </c>
      <c r="C13" s="40">
        <f>'исходные без сезонности'!C14</f>
        <v>0.248495800347871</v>
      </c>
      <c r="D13" s="40">
        <f>'исходные без сезонности'!F14</f>
        <v>1.53022163960602</v>
      </c>
      <c r="E13" s="19">
        <f>'исходные без сезонности'!G14/'исходные без сезонности'!E14</f>
        <v>-1.426309774089551</v>
      </c>
      <c r="F13" s="25">
        <f>'исходные без сезонности'!H14/'исходные без сезонности'!D14</f>
        <v>27104.843102298364</v>
      </c>
      <c r="G13" s="36">
        <f>'исходные без сезонности'!I14/'исходные без сезонности'!D14</f>
        <v>268640.17261126928</v>
      </c>
      <c r="H13" s="36">
        <f>'исходные без сезонности'!J14/'исходные без сезонности'!D14</f>
        <v>68701.003106523101</v>
      </c>
      <c r="I13" s="36">
        <f>'исходные без сезонности'!K14/'исходные без сезонности'!D14</f>
        <v>55377.870701871456</v>
      </c>
      <c r="J13" s="36">
        <f>'исходные без сезонности'!L14/'исходные без сезонности'!D14</f>
        <v>123798.66259125616</v>
      </c>
      <c r="K13" s="36">
        <f>'исходные без сезонности'!M14/'исходные без сезонности'!D14</f>
        <v>103727.93803711281</v>
      </c>
      <c r="L13" s="75">
        <f>'исходные без сезонности'!N14/'исходные без сезонности'!D14</f>
        <v>452233.72516025242</v>
      </c>
      <c r="M13" s="36">
        <f>'исходные без сезонности'!O14/'исходные без сезонности'!D14</f>
        <v>243421.2832294642</v>
      </c>
      <c r="N13" s="36">
        <v>243.42128322946425</v>
      </c>
      <c r="O13" s="36">
        <f>'исходные без сезонности'!P14/'исходные без сезонности'!D14</f>
        <v>2187929.8569507943</v>
      </c>
      <c r="P13" s="36">
        <f>'исходные без сезонности'!Q14/'исходные без сезонности'!D14</f>
        <v>437152.46558417025</v>
      </c>
      <c r="Q13" s="36">
        <f>'исходные без сезонности'!R14/'исходные без сезонности'!D14</f>
        <v>945592.24162741937</v>
      </c>
      <c r="R13" s="36">
        <f>'исходные без сезонности'!S14/'исходные без сезонности'!D14</f>
        <v>1075431.6204193665</v>
      </c>
      <c r="S13" s="36">
        <f>'исходные без сезонности'!T14/'исходные без сезонности'!D14</f>
        <v>605329.82718157081</v>
      </c>
      <c r="T13" s="36">
        <f>'исходные без сезонности'!U14/'исходные без сезонности'!D14</f>
        <v>2661105.3726188447</v>
      </c>
      <c r="U13" s="25">
        <v>217985.71252203939</v>
      </c>
      <c r="V13" s="36"/>
      <c r="W13" s="36">
        <v>1922399.0906992287</v>
      </c>
      <c r="X13" s="36">
        <v>376890.31353066512</v>
      </c>
      <c r="Y13" s="36">
        <v>894615.3928393859</v>
      </c>
      <c r="Z13" s="36">
        <v>949242.4896241586</v>
      </c>
      <c r="AA13" s="36">
        <v>517781.69621530455</v>
      </c>
      <c r="AB13" s="75">
        <v>2234180.8313626759</v>
      </c>
      <c r="AC13" s="63">
        <f>'исходные без сезонности'!AC14</f>
        <v>-0.37501713459902097</v>
      </c>
      <c r="AD13" s="32">
        <f>'исходные без сезонности'!AD14</f>
        <v>1.15944021765761</v>
      </c>
      <c r="AE13" s="32">
        <f>'исходные без сезонности'!AE14</f>
        <v>-0.358237886841211</v>
      </c>
      <c r="AF13" s="32">
        <f>'исходные без сезонности'!AF14/'исходные без сезонности'!AF13*100-100</f>
        <v>2.2695826141350608</v>
      </c>
      <c r="AG13" s="36">
        <f>'исходные без сезонности'!AG14/'исходные без сезонности'!D14</f>
        <v>389.87958626232785</v>
      </c>
      <c r="AH13" s="32">
        <f>'исходные без сезонности'!AH14</f>
        <v>0.92576269458924898</v>
      </c>
      <c r="AI13" s="32">
        <f>'исходные без сезонности'!AI14</f>
        <v>0.85044017573125197</v>
      </c>
      <c r="AJ13" s="63">
        <f t="shared" si="0"/>
        <v>524.28088625502278</v>
      </c>
      <c r="AK13" s="32">
        <f t="shared" si="1"/>
        <v>1628.4594505736602</v>
      </c>
      <c r="AL13" s="32">
        <f t="shared" si="2"/>
        <v>225.33936637402215</v>
      </c>
      <c r="AM13" s="32">
        <f t="shared" si="3"/>
        <v>372.13641057054048</v>
      </c>
      <c r="AN13" s="32">
        <v>389.87958626232785</v>
      </c>
      <c r="AO13" s="32">
        <f t="shared" si="4"/>
        <v>412.33435611699628</v>
      </c>
      <c r="AP13" s="33">
        <f t="shared" si="5"/>
        <v>1507.7996663199935</v>
      </c>
      <c r="AQ13" s="49"/>
    </row>
    <row r="14" spans="1:43" x14ac:dyDescent="0.2">
      <c r="A14" s="1">
        <v>40725</v>
      </c>
      <c r="B14" s="15">
        <v>3.82</v>
      </c>
      <c r="C14" s="40">
        <f>'исходные без сезонности'!C15</f>
        <v>-0.17578650218049799</v>
      </c>
      <c r="D14" s="40">
        <f>'исходные без сезонности'!F15</f>
        <v>0.15309075661820301</v>
      </c>
      <c r="E14" s="19">
        <f>'исходные без сезонности'!G15/'исходные без сезонности'!E15</f>
        <v>-1.0299251427706719</v>
      </c>
      <c r="F14" s="25">
        <f>'исходные без сезонности'!H15/'исходные без сезонности'!D15</f>
        <v>22161.447739360403</v>
      </c>
      <c r="G14" s="36">
        <f>'исходные без сезонности'!I15/'исходные без сезонности'!D15</f>
        <v>272275.72894917801</v>
      </c>
      <c r="H14" s="36">
        <f>'исходные без сезонности'!J15/'исходные без сезонности'!D15</f>
        <v>54958.337707656239</v>
      </c>
      <c r="I14" s="36">
        <f>'исходные без сезонности'!K15/'исходные без сезонности'!D15</f>
        <v>45592.137509740634</v>
      </c>
      <c r="J14" s="36">
        <f>'исходные без сезонности'!L15/'исходные без сезонности'!D15</f>
        <v>118133.80465610389</v>
      </c>
      <c r="K14" s="36">
        <f>'исходные без сезонности'!M15/'исходные без сезонности'!D15</f>
        <v>84122.67550968469</v>
      </c>
      <c r="L14" s="75">
        <f>'исходные без сезонности'!N15/'исходные без сезонности'!D15</f>
        <v>423156.04379823426</v>
      </c>
      <c r="M14" s="36">
        <f>'исходные без сезонности'!O15/'исходные без сезонности'!D15</f>
        <v>238943.57177169726</v>
      </c>
      <c r="N14" s="36">
        <v>238.94357177169726</v>
      </c>
      <c r="O14" s="36">
        <f>'исходные без сезонности'!P15/'исходные без сезонности'!D15</f>
        <v>2216923.160408515</v>
      </c>
      <c r="P14" s="36">
        <f>'исходные без сезонности'!Q15/'исходные без сезонности'!D15</f>
        <v>447423.59846742143</v>
      </c>
      <c r="Q14" s="36">
        <f>'исходные без сезонности'!R15/'исходные без сезонности'!D15</f>
        <v>962868.9787355148</v>
      </c>
      <c r="R14" s="36">
        <f>'исходные без сезонности'!S15/'исходные без сезонности'!D15</f>
        <v>1092378.1405382685</v>
      </c>
      <c r="S14" s="36">
        <f>'исходные без сезонности'!T15/'исходные без сезонности'!D15</f>
        <v>624986.41119229712</v>
      </c>
      <c r="T14" s="36">
        <f>'исходные без сезонности'!U15/'исходные без сезонности'!D15</f>
        <v>2729169.3994143913</v>
      </c>
      <c r="U14" s="25">
        <v>221152.86512386505</v>
      </c>
      <c r="V14" s="36"/>
      <c r="W14" s="36">
        <v>1944966.5814198838</v>
      </c>
      <c r="X14" s="36">
        <v>393792.96563191328</v>
      </c>
      <c r="Y14" s="36">
        <v>916755.36379856779</v>
      </c>
      <c r="Z14" s="36">
        <v>974410.26317763771</v>
      </c>
      <c r="AA14" s="36">
        <v>544471.79854699562</v>
      </c>
      <c r="AB14" s="75">
        <v>2303496.9306213125</v>
      </c>
      <c r="AC14" s="63">
        <f>'исходные без сезонности'!AC15</f>
        <v>0.42478215579526502</v>
      </c>
      <c r="AD14" s="32">
        <f>'исходные без сезонности'!AD15</f>
        <v>-2.61474679967974</v>
      </c>
      <c r="AE14" s="32">
        <f>'исходные без сезонности'!AE15</f>
        <v>1.83557713725399</v>
      </c>
      <c r="AF14" s="32">
        <f>'исходные без сезонности'!AF15/'исходные без сезонности'!AF14*100-100</f>
        <v>6.0204727293093185</v>
      </c>
      <c r="AG14" s="36">
        <f>'исходные без сезонности'!AG15/'исходные без сезонности'!D15</f>
        <v>394.33965543673497</v>
      </c>
      <c r="AH14" s="32">
        <f>'исходные без сезонности'!AH15</f>
        <v>-1.04934389608601</v>
      </c>
      <c r="AI14" s="32">
        <f>'исходные без сезонности'!AI15</f>
        <v>1.1153510310828401</v>
      </c>
      <c r="AJ14" s="63">
        <f t="shared" si="0"/>
        <v>526.50793790607941</v>
      </c>
      <c r="AK14" s="32">
        <f t="shared" si="1"/>
        <v>1585.8793592057032</v>
      </c>
      <c r="AL14" s="32">
        <f t="shared" si="2"/>
        <v>229.47564426441673</v>
      </c>
      <c r="AM14" s="32">
        <f t="shared" si="3"/>
        <v>394.54078168477042</v>
      </c>
      <c r="AN14" s="32">
        <v>394.33965543673497</v>
      </c>
      <c r="AO14" s="32">
        <f t="shared" si="4"/>
        <v>408.00755071961703</v>
      </c>
      <c r="AP14" s="33">
        <f t="shared" si="5"/>
        <v>1524.6169254449574</v>
      </c>
      <c r="AQ14" s="49"/>
    </row>
    <row r="15" spans="1:43" x14ac:dyDescent="0.2">
      <c r="A15" s="1">
        <v>40756</v>
      </c>
      <c r="B15" s="15">
        <v>3.86</v>
      </c>
      <c r="C15" s="40">
        <f>'исходные без сезонности'!C16</f>
        <v>0.204096618421163</v>
      </c>
      <c r="D15" s="40">
        <f>'исходные без сезонности'!F16</f>
        <v>0.27314444762304302</v>
      </c>
      <c r="E15" s="19">
        <f>'исходные без сезонности'!G16/'исходные без сезонности'!E16</f>
        <v>-0.38532777037371518</v>
      </c>
      <c r="F15" s="25">
        <f>'исходные без сезонности'!H16/'исходные без сезонности'!D16</f>
        <v>33579.986381378039</v>
      </c>
      <c r="G15" s="36">
        <f>'исходные без сезонности'!I16/'исходные без сезонности'!D16</f>
        <v>253140.77254265343</v>
      </c>
      <c r="H15" s="36">
        <f>'исходные без сезонности'!J16/'исходные без сезонности'!D16</f>
        <v>56397.282693092959</v>
      </c>
      <c r="I15" s="36">
        <f>'исходные без сезонности'!K16/'исходные без сезонности'!D16</f>
        <v>46253.686899234955</v>
      </c>
      <c r="J15" s="36">
        <f>'исходные без сезонности'!L16/'исходные без сезонности'!D16</f>
        <v>112601.3463411167</v>
      </c>
      <c r="K15" s="36">
        <f>'исходные без сезонности'!M16/'исходные без сезонности'!D16</f>
        <v>76771.086518975659</v>
      </c>
      <c r="L15" s="75">
        <f>'исходные без сезонности'!N16/'исходные без сезонности'!D16</f>
        <v>416925.01363363687</v>
      </c>
      <c r="M15" s="36">
        <f>'исходные без сезонности'!O16/'исходные без сезонности'!D16</f>
        <v>234643.23047253143</v>
      </c>
      <c r="N15" s="36">
        <v>234.64323047253137</v>
      </c>
      <c r="O15" s="36">
        <f>'исходные без сезонности'!P16/'исходные без сезонности'!D16</f>
        <v>2236479.4660499189</v>
      </c>
      <c r="P15" s="36">
        <f>'исходные без сезонности'!Q16/'исходные без сезонности'!D16</f>
        <v>454039.99445757165</v>
      </c>
      <c r="Q15" s="36">
        <f>'исходные без сезонности'!R16/'исходные без сезонности'!D16</f>
        <v>982406.4737437279</v>
      </c>
      <c r="R15" s="36">
        <f>'исходные без сезонности'!S16/'исходные без сезонности'!D16</f>
        <v>1094957.3866232953</v>
      </c>
      <c r="S15" s="36">
        <f>'исходные без сезонности'!T16/'исходные без сезонности'!D16</f>
        <v>642297.8663499885</v>
      </c>
      <c r="T15" s="36">
        <f>'исходные без сезонности'!U16/'исходные без сезонности'!D16</f>
        <v>2751611.4411276672</v>
      </c>
      <c r="U15" s="25">
        <v>209362.20347032408</v>
      </c>
      <c r="V15" s="36"/>
      <c r="W15" s="36">
        <v>1985767.8407929519</v>
      </c>
      <c r="X15" s="36">
        <v>398950.2779706642</v>
      </c>
      <c r="Y15" s="36">
        <v>935969.47081531619</v>
      </c>
      <c r="Z15" s="36">
        <v>982672.28399388678</v>
      </c>
      <c r="AA15" s="36">
        <v>568270.46357693011</v>
      </c>
      <c r="AB15" s="75">
        <v>2335515.1846316196</v>
      </c>
      <c r="AC15" s="63">
        <f>'исходные без сезонности'!AC16</f>
        <v>-0.149173988745505</v>
      </c>
      <c r="AD15" s="32">
        <f>'исходные без сезонности'!AD16</f>
        <v>1.34253030762853</v>
      </c>
      <c r="AE15" s="32">
        <f>'исходные без сезонности'!AE16</f>
        <v>1.28970720265282</v>
      </c>
      <c r="AF15" s="32">
        <f>'исходные без сезонности'!AF16/'исходные без сезонности'!AF15*100-100</f>
        <v>0.91732142488419299</v>
      </c>
      <c r="AG15" s="36">
        <f>'исходные без сезонности'!AG16/'исходные без сезонности'!D16</f>
        <v>402.96948347494407</v>
      </c>
      <c r="AH15" s="32">
        <f>'исходные без сезонности'!AH16</f>
        <v>-1.4675093051000301</v>
      </c>
      <c r="AI15" s="32">
        <f>'исходные без сезонности'!AI16</f>
        <v>1.9184781513713201</v>
      </c>
      <c r="AJ15" s="63">
        <f t="shared" si="0"/>
        <v>525.72252501404319</v>
      </c>
      <c r="AK15" s="32">
        <f t="shared" si="1"/>
        <v>1607.1702702454647</v>
      </c>
      <c r="AL15" s="32">
        <f t="shared" si="2"/>
        <v>232.43520817682889</v>
      </c>
      <c r="AM15" s="32">
        <f t="shared" si="3"/>
        <v>398.15998880507038</v>
      </c>
      <c r="AN15" s="32">
        <v>402.96948347494407</v>
      </c>
      <c r="AO15" s="32">
        <f t="shared" si="4"/>
        <v>402.0200019472959</v>
      </c>
      <c r="AP15" s="33">
        <f t="shared" si="5"/>
        <v>1553.8663680517279</v>
      </c>
      <c r="AQ15" s="49"/>
    </row>
    <row r="16" spans="1:43" x14ac:dyDescent="0.2">
      <c r="A16" s="1">
        <v>40787</v>
      </c>
      <c r="B16" s="15">
        <v>4.3600000000000003</v>
      </c>
      <c r="C16" s="40">
        <f>'исходные без сезонности'!C17</f>
        <v>0.13351913650323599</v>
      </c>
      <c r="D16" s="40">
        <f>'исходные без сезонности'!F17</f>
        <v>1.6704025642309099</v>
      </c>
      <c r="E16" s="19">
        <f>'исходные без сезонности'!G17/'исходные без сезонности'!E17</f>
        <v>-5.4262282394433861</v>
      </c>
      <c r="F16" s="25">
        <f>'исходные без сезонности'!H17/'исходные без сезонности'!D17</f>
        <v>37237.538545561161</v>
      </c>
      <c r="G16" s="36">
        <f>'исходные без сезонности'!I17/'исходные без сезонности'!D17</f>
        <v>273310.76853434119</v>
      </c>
      <c r="H16" s="36">
        <f>'исходные без сезонности'!J17/'исходные без сезонности'!D17</f>
        <v>85636.098691360545</v>
      </c>
      <c r="I16" s="36">
        <f>'исходные без сезонности'!K17/'исходные без сезонности'!D17</f>
        <v>48567.366756844247</v>
      </c>
      <c r="J16" s="36">
        <f>'исходные без сезонности'!L17/'исходные без сезонности'!D17</f>
        <v>116130.2282143398</v>
      </c>
      <c r="K16" s="36">
        <f>'исходные без сезонности'!M17/'исходные без сезонности'!D17</f>
        <v>84270.22964925511</v>
      </c>
      <c r="L16" s="75">
        <f>'исходные без сезонности'!N17/'исходные без сезонности'!D17</f>
        <v>410562.8914762878</v>
      </c>
      <c r="M16" s="36">
        <f>'исходные без сезонности'!O17/'исходные без сезонности'!D17</f>
        <v>240136.97387360549</v>
      </c>
      <c r="N16" s="36">
        <v>240.13697387360557</v>
      </c>
      <c r="O16" s="36">
        <f>'исходные без сезонности'!P17/'исходные без сезонности'!D17</f>
        <v>2270427.9078127728</v>
      </c>
      <c r="P16" s="36">
        <f>'исходные без сезонности'!Q17/'исходные без сезонности'!D17</f>
        <v>480724.07034338394</v>
      </c>
      <c r="Q16" s="36">
        <f>'исходные без сезонности'!R17/'исходные без сезонности'!D17</f>
        <v>997910.46336189145</v>
      </c>
      <c r="R16" s="36">
        <f>'исходные без сезонности'!S17/'исходные без сезонности'!D17</f>
        <v>1105793.5321934125</v>
      </c>
      <c r="S16" s="36">
        <f>'исходные без сезонности'!T17/'исходные без сезонности'!D17</f>
        <v>660139.25336531468</v>
      </c>
      <c r="T16" s="36">
        <f>'исходные без сезонности'!U17/'исходные без сезонности'!D17</f>
        <v>2775835.8714629174</v>
      </c>
      <c r="U16" s="25">
        <v>206522.14892493578</v>
      </c>
      <c r="V16" s="36"/>
      <c r="W16" s="36">
        <v>1997934.6641710377</v>
      </c>
      <c r="X16" s="36">
        <v>397105.47303632414</v>
      </c>
      <c r="Y16" s="36">
        <v>949445.8114458354</v>
      </c>
      <c r="Z16" s="36">
        <v>990824.55461025622</v>
      </c>
      <c r="AA16" s="36">
        <v>578210.08265323949</v>
      </c>
      <c r="AB16" s="75">
        <v>2365623.3714261716</v>
      </c>
      <c r="AC16" s="63">
        <f>'исходные без сезонности'!AC17</f>
        <v>-0.62006614885924205</v>
      </c>
      <c r="AD16" s="32">
        <f>'исходные без сезонности'!AD17</f>
        <v>-0.88866930160401603</v>
      </c>
      <c r="AE16" s="32">
        <f>'исходные без сезонности'!AE17</f>
        <v>5.4510007182871703E-2</v>
      </c>
      <c r="AF16" s="32">
        <f>'исходные без сезонности'!AF17/'исходные без сезонности'!AF16*100-100</f>
        <v>-3.2079844489672098</v>
      </c>
      <c r="AG16" s="36">
        <f>'исходные без сезонности'!AG17/'исходные без сезонности'!D17</f>
        <v>413.424926171057</v>
      </c>
      <c r="AH16" s="32">
        <f>'исходные без сезонности'!AH17</f>
        <v>-1.0761124575521901</v>
      </c>
      <c r="AI16" s="32">
        <f>'исходные без сезонности'!AI17</f>
        <v>1.34481542176791</v>
      </c>
      <c r="AJ16" s="63">
        <f t="shared" si="0"/>
        <v>522.46269759950303</v>
      </c>
      <c r="AK16" s="32">
        <f t="shared" si="1"/>
        <v>1592.8878414292869</v>
      </c>
      <c r="AL16" s="32">
        <f t="shared" si="2"/>
        <v>232.56190862550159</v>
      </c>
      <c r="AM16" s="32">
        <f t="shared" si="3"/>
        <v>385.38707828219418</v>
      </c>
      <c r="AN16" s="32">
        <v>413.424926171057</v>
      </c>
      <c r="AO16" s="32">
        <f t="shared" si="4"/>
        <v>397.69381462448951</v>
      </c>
      <c r="AP16" s="33">
        <f t="shared" si="5"/>
        <v>1574.7630026029526</v>
      </c>
      <c r="AQ16" s="49"/>
    </row>
    <row r="17" spans="1:43" x14ac:dyDescent="0.2">
      <c r="A17" s="1">
        <v>40817</v>
      </c>
      <c r="B17" s="15">
        <v>4.87</v>
      </c>
      <c r="C17" s="40">
        <f>'исходные без сезонности'!C18</f>
        <v>0.48000295089235301</v>
      </c>
      <c r="D17" s="40">
        <f>'исходные без сезонности'!F18</f>
        <v>1.2058903172836699</v>
      </c>
      <c r="E17" s="19">
        <f>'исходные без сезонности'!G18/'исходные без сезонности'!E18</f>
        <v>4.3429856710203953</v>
      </c>
      <c r="F17" s="25">
        <f>'исходные без сезонности'!H18/'исходные без сезонности'!D18</f>
        <v>20777.715238152563</v>
      </c>
      <c r="G17" s="36">
        <f>'исходные без сезонности'!I18/'исходные без сезонности'!D18</f>
        <v>286858.72232738283</v>
      </c>
      <c r="H17" s="36">
        <f>'исходные без сезонности'!J18/'исходные без сезонности'!D18</f>
        <v>55067.237503797194</v>
      </c>
      <c r="I17" s="36">
        <f>'исходные без сезонности'!K18/'исходные без сезонности'!D18</f>
        <v>45584.636956647271</v>
      </c>
      <c r="J17" s="36">
        <f>'исходные без сезонности'!L18/'исходные без сезонности'!D18</f>
        <v>131763.85053397229</v>
      </c>
      <c r="K17" s="36">
        <f>'исходные без сезонности'!M18/'исходные без сезонности'!D18</f>
        <v>93241.245025327386</v>
      </c>
      <c r="L17" s="75">
        <f>'исходные без сезонности'!N18/'исходные без сезонности'!D18</f>
        <v>436938.49915933295</v>
      </c>
      <c r="M17" s="36">
        <f>'исходные без сезонности'!O18/'исходные без сезонности'!D18</f>
        <v>224807.99767438436</v>
      </c>
      <c r="N17" s="36">
        <v>224.80799767438441</v>
      </c>
      <c r="O17" s="36">
        <f>'исходные без сезонности'!P18/'исходные без сезонности'!D18</f>
        <v>2329877.257650997</v>
      </c>
      <c r="P17" s="36">
        <f>'исходные без сезонности'!Q18/'исходные без сезонности'!D18</f>
        <v>493975.64745010447</v>
      </c>
      <c r="Q17" s="36">
        <f>'исходные без сезонности'!R18/'исходные без сезонности'!D18</f>
        <v>1004628.5177387614</v>
      </c>
      <c r="R17" s="36">
        <f>'исходные без сезонности'!S18/'исходные без сезонности'!D18</f>
        <v>1104095.1157445472</v>
      </c>
      <c r="S17" s="36">
        <f>'исходные без сезонности'!T18/'исходные без сезонности'!D18</f>
        <v>696107.61776458239</v>
      </c>
      <c r="T17" s="36">
        <f>'исходные без сезонности'!U18/'исходные без сезонности'!D18</f>
        <v>2838502.7428324739</v>
      </c>
      <c r="U17" s="25">
        <v>207614.20400205639</v>
      </c>
      <c r="V17" s="36"/>
      <c r="W17" s="36">
        <v>2039754.036597823</v>
      </c>
      <c r="X17" s="36">
        <v>434876.41627030825</v>
      </c>
      <c r="Y17" s="36">
        <v>959094.26208585838</v>
      </c>
      <c r="Z17" s="36">
        <v>973521.55816608877</v>
      </c>
      <c r="AA17" s="36">
        <v>599696.47476507886</v>
      </c>
      <c r="AB17" s="75">
        <v>2388076.0257379259</v>
      </c>
      <c r="AC17" s="63">
        <f>'исходные без сезонности'!AC18</f>
        <v>-0.24991318506152599</v>
      </c>
      <c r="AD17" s="32">
        <f>'исходные без сезонности'!AD18</f>
        <v>0.13034194507946201</v>
      </c>
      <c r="AE17" s="32">
        <f>'исходные без сезонности'!AE18</f>
        <v>-0.22478309964349899</v>
      </c>
      <c r="AF17" s="32">
        <f>'исходные без сезонности'!AF18/'исходные без сезонности'!AF17*100-100</f>
        <v>3.2418989216468503</v>
      </c>
      <c r="AG17" s="36">
        <f>'исходные без сезонности'!AG18/'исходные без сезонности'!D18</f>
        <v>403.60312415705931</v>
      </c>
      <c r="AH17" s="32">
        <f>'исходные без сезонности'!AH18</f>
        <v>0.47141220340793799</v>
      </c>
      <c r="AI17" s="32">
        <f>'исходные без сезонности'!AI18</f>
        <v>0.89142957461484296</v>
      </c>
      <c r="AJ17" s="63">
        <f t="shared" si="0"/>
        <v>521.15699443117376</v>
      </c>
      <c r="AK17" s="32">
        <f t="shared" si="1"/>
        <v>1594.96404242474</v>
      </c>
      <c r="AL17" s="32">
        <f>AL16*(1+AE17/100)</f>
        <v>232.03914875870311</v>
      </c>
      <c r="AM17" s="32">
        <f t="shared" si="3"/>
        <v>397.88093781719095</v>
      </c>
      <c r="AN17" s="32">
        <v>403.60312415705931</v>
      </c>
      <c r="AO17" s="32">
        <f t="shared" si="4"/>
        <v>399.56859179882792</v>
      </c>
      <c r="AP17" s="33">
        <f t="shared" si="5"/>
        <v>1588.8009057382478</v>
      </c>
      <c r="AQ17" s="49"/>
    </row>
    <row r="18" spans="1:43" x14ac:dyDescent="0.2">
      <c r="A18" s="1">
        <v>40848</v>
      </c>
      <c r="B18" s="15">
        <v>4.97</v>
      </c>
      <c r="C18" s="40">
        <f>'исходные без сезонности'!C19</f>
        <v>0.38236602259153901</v>
      </c>
      <c r="D18" s="40">
        <f>'исходные без сезонности'!F19</f>
        <v>-0.74349266674640802</v>
      </c>
      <c r="E18" s="19">
        <f>'исходные без сезонности'!G19/'исходные без сезонности'!E19</f>
        <v>1.5256405007486384</v>
      </c>
      <c r="F18" s="25">
        <f>'исходные без сезонности'!H19/'исходные без сезонности'!D19</f>
        <v>42644.078871745136</v>
      </c>
      <c r="G18" s="36">
        <f>'исходные без сезонности'!I19/'исходные без сезонности'!D19</f>
        <v>276066.05690505734</v>
      </c>
      <c r="H18" s="36">
        <f>'исходные без сезонности'!J19/'исходные без сезонности'!D19</f>
        <v>105370.90938299829</v>
      </c>
      <c r="I18" s="36">
        <f>'исходные без сезонности'!K19/'исходные без сезонности'!D19</f>
        <v>43303.426059674297</v>
      </c>
      <c r="J18" s="36">
        <f>'исходные без сезонности'!L19/'исходные без сезонности'!D19</f>
        <v>100367.25286028438</v>
      </c>
      <c r="K18" s="36">
        <f>'исходные без сезонности'!M19/'исходные без сезонности'!D19</f>
        <v>115364.33462569519</v>
      </c>
      <c r="L18" s="75">
        <f>'исходные без сезонности'!N19/'исходные без сезонности'!D19</f>
        <v>434967.20708036743</v>
      </c>
      <c r="M18" s="36">
        <f>'исходные без сезонности'!O19/'исходные без сезонности'!D19</f>
        <v>246295.22537353294</v>
      </c>
      <c r="N18" s="36">
        <v>246.29522537353293</v>
      </c>
      <c r="O18" s="36">
        <f>'исходные без сезонности'!P19/'исходные без сезонности'!D19</f>
        <v>2378511.0758290705</v>
      </c>
      <c r="P18" s="36">
        <f>'исходные без сезонности'!Q19/'исходные без сезонности'!D19</f>
        <v>520580.52245439525</v>
      </c>
      <c r="Q18" s="36">
        <f>'исходные без сезонности'!R19/'исходные без сезонности'!D19</f>
        <v>1009138.23282259</v>
      </c>
      <c r="R18" s="36">
        <f>'исходные без сезонности'!S19/'исходные без сезонности'!D19</f>
        <v>1106527.5172275619</v>
      </c>
      <c r="S18" s="36">
        <f>'исходные без сезонности'!T19/'исходные без сезонности'!D19</f>
        <v>737222.17937056965</v>
      </c>
      <c r="T18" s="36">
        <f>'исходные без сезонности'!U19/'исходные без сезонности'!D19</f>
        <v>2864081.7462703814</v>
      </c>
      <c r="U18" s="25">
        <v>189887.55220352605</v>
      </c>
      <c r="V18" s="36"/>
      <c r="W18" s="36">
        <v>2101307.6068446003</v>
      </c>
      <c r="X18" s="36">
        <v>415336.64702076168</v>
      </c>
      <c r="Y18" s="36">
        <v>965899.72947414755</v>
      </c>
      <c r="Z18" s="36">
        <v>1005423.4162456736</v>
      </c>
      <c r="AA18" s="36">
        <v>597238.96301617345</v>
      </c>
      <c r="AB18" s="75">
        <v>2437190.9929895559</v>
      </c>
      <c r="AC18" s="63">
        <f>'исходные без сезонности'!AC19</f>
        <v>2.0871506349073798</v>
      </c>
      <c r="AD18" s="32">
        <f>'исходные без сезонности'!AD19</f>
        <v>-1.0709734070838399</v>
      </c>
      <c r="AE18" s="32">
        <f>'исходные без сезонности'!AE19</f>
        <v>5.3616012913801798</v>
      </c>
      <c r="AF18" s="32">
        <f>'исходные без сезонности'!AF19/'исходные без сезонности'!AF18*100-100</f>
        <v>-1.0239446697768102</v>
      </c>
      <c r="AG18" s="36">
        <f>'исходные без сезонности'!AG19/'исходные без сезонности'!D19</f>
        <v>403.46637263177661</v>
      </c>
      <c r="AH18" s="32">
        <f>'исходные без сезонности'!AH19</f>
        <v>1.0212299259691799</v>
      </c>
      <c r="AI18" s="32">
        <f>'исходные без сезонности'!AI19</f>
        <v>0.52356355310979896</v>
      </c>
      <c r="AJ18" s="63">
        <f t="shared" si="0"/>
        <v>532.03432594930825</v>
      </c>
      <c r="AK18" s="32">
        <f t="shared" si="1"/>
        <v>1577.8824016778217</v>
      </c>
      <c r="AL18" s="32">
        <f t="shared" si="2"/>
        <v>244.48016275505728</v>
      </c>
      <c r="AM18" s="32">
        <f t="shared" si="3"/>
        <v>393.80685716235382</v>
      </c>
      <c r="AN18" s="32">
        <v>403.46637263177661</v>
      </c>
      <c r="AO18" s="32">
        <f t="shared" si="4"/>
        <v>403.64910583305118</v>
      </c>
      <c r="AP18" s="33">
        <f t="shared" si="5"/>
        <v>1597.1192882121718</v>
      </c>
      <c r="AQ18" s="49"/>
    </row>
    <row r="19" spans="1:43" x14ac:dyDescent="0.2">
      <c r="A19" s="1">
        <v>40878</v>
      </c>
      <c r="B19" s="15">
        <v>5.33</v>
      </c>
      <c r="C19" s="40">
        <f>'исходные без сезонности'!C20</f>
        <v>0.31613345113776298</v>
      </c>
      <c r="D19" s="40">
        <f>'исходные без сезонности'!F20</f>
        <v>1.4767120795906601</v>
      </c>
      <c r="E19" s="19">
        <f>'исходные без сезонности'!G20/'исходные без сезонности'!E20</f>
        <v>-3.1052561163334782</v>
      </c>
      <c r="F19" s="25">
        <f>'исходные без сезонности'!H20/'исходные без сезонности'!D20</f>
        <v>27338.67221043001</v>
      </c>
      <c r="G19" s="36">
        <f>'исходные без сезонности'!I20/'исходные без сезонности'!D20</f>
        <v>308021.56785418896</v>
      </c>
      <c r="H19" s="36">
        <f>'исходные без сезонности'!J20/'исходные без сезонности'!D20</f>
        <v>91219.111875545175</v>
      </c>
      <c r="I19" s="36">
        <f>'исходные без сезонности'!K20/'исходные без сезонности'!D20</f>
        <v>47258.749144524329</v>
      </c>
      <c r="J19" s="36">
        <f>'исходные без сезонности'!L20/'исходные без сезонности'!D20</f>
        <v>136632.45851808737</v>
      </c>
      <c r="K19" s="36">
        <f>'исходные без сезонности'!M20/'исходные без сезонности'!D20</f>
        <v>120592.71993733969</v>
      </c>
      <c r="L19" s="75">
        <f>'исходные без сезонности'!N20/'исходные без сезонности'!D20</f>
        <v>429067.42768745247</v>
      </c>
      <c r="M19" s="36">
        <f>'исходные без сезонности'!O20/'исходные без сезонности'!D20</f>
        <v>253854.74313914531</v>
      </c>
      <c r="N19" s="36">
        <v>253.85474313914534</v>
      </c>
      <c r="O19" s="36">
        <f>'исходные без сезонности'!P20/'исходные без сезонности'!D20</f>
        <v>2442133.9773501675</v>
      </c>
      <c r="P19" s="36">
        <f>'исходные без сезонности'!Q20/'исходные без сезонности'!D20</f>
        <v>552571.89529962011</v>
      </c>
      <c r="Q19" s="36">
        <f>'исходные без сезонности'!R20/'исходные без сезонности'!D20</f>
        <v>1018649.1580319201</v>
      </c>
      <c r="R19" s="36">
        <f>'исходные без сезонности'!S20/'исходные без сезонности'!D20</f>
        <v>1134881.6472722578</v>
      </c>
      <c r="S19" s="36">
        <f>'исходные без сезонности'!T20/'исходные без сезонности'!D20</f>
        <v>789012.17066761455</v>
      </c>
      <c r="T19" s="36">
        <f>'исходные без сезонности'!U20/'исходные без сезонности'!D20</f>
        <v>2908523.5134827481</v>
      </c>
      <c r="U19" s="25">
        <v>221204.92910508599</v>
      </c>
      <c r="V19" s="36"/>
      <c r="W19" s="36">
        <v>2135024.8426287258</v>
      </c>
      <c r="X19" s="36">
        <v>462609.12949285039</v>
      </c>
      <c r="Y19" s="36">
        <v>972730.15245726588</v>
      </c>
      <c r="Z19" s="36">
        <v>1008944.3632010724</v>
      </c>
      <c r="AA19" s="36">
        <v>667316.82576595596</v>
      </c>
      <c r="AB19" s="75">
        <v>2476798.1985403723</v>
      </c>
      <c r="AC19" s="63">
        <f>'исходные без сезонности'!AC20</f>
        <v>-4.4201505522631903E-3</v>
      </c>
      <c r="AD19" s="32">
        <f>'исходные без сезонности'!AD20</f>
        <v>-1.78049495261199</v>
      </c>
      <c r="AE19" s="32">
        <f>'исходные без сезонности'!AE20</f>
        <v>-6.0495006695968101</v>
      </c>
      <c r="AF19" s="32">
        <f>'исходные без сезонности'!AF20/'исходные без сезонности'!AF19*100-100</f>
        <v>-0.88074720477008839</v>
      </c>
      <c r="AG19" s="36">
        <f>'исходные без сезонности'!AG20/'исходные без сезонности'!D20</f>
        <v>406.76146911351623</v>
      </c>
      <c r="AH19" s="32">
        <f>'исходные без сезонности'!AH20</f>
        <v>-0.38155466324868198</v>
      </c>
      <c r="AI19" s="32">
        <f>'исходные без сезонности'!AI20</f>
        <v>1.04295879105971</v>
      </c>
      <c r="AJ19" s="63">
        <f t="shared" si="0"/>
        <v>532.01080923111158</v>
      </c>
      <c r="AK19" s="32">
        <f t="shared" si="1"/>
        <v>1549.7882851577951</v>
      </c>
      <c r="AL19" s="32">
        <f t="shared" si="2"/>
        <v>229.69033367215872</v>
      </c>
      <c r="AM19" s="32">
        <f t="shared" si="3"/>
        <v>390.33841427570343</v>
      </c>
      <c r="AN19" s="32">
        <v>406.76146911351623</v>
      </c>
      <c r="AO19" s="32">
        <f t="shared" si="4"/>
        <v>402.10896384658355</v>
      </c>
      <c r="AP19" s="33">
        <f t="shared" si="5"/>
        <v>1613.776584232291</v>
      </c>
      <c r="AQ19" s="49"/>
    </row>
    <row r="20" spans="1:43" x14ac:dyDescent="0.2">
      <c r="A20" s="1">
        <v>40909</v>
      </c>
      <c r="B20" s="15">
        <v>4.8</v>
      </c>
      <c r="C20" s="40">
        <f>'исходные без сезонности'!C21</f>
        <v>0.32907248712932302</v>
      </c>
      <c r="D20" s="40">
        <f>'исходные без сезонности'!F21</f>
        <v>2.6297415130608899</v>
      </c>
      <c r="E20" s="19">
        <f>'исходные без сезонности'!G21/'исходные без сезонности'!E21</f>
        <v>2.6963088347543831</v>
      </c>
      <c r="F20" s="25">
        <f>'исходные без сезонности'!H21/'исходные без сезонности'!D21</f>
        <v>33283.129678161255</v>
      </c>
      <c r="G20" s="36">
        <f>'исходные без сезонности'!I21/'исходные без сезонности'!D21</f>
        <v>279549.0150000205</v>
      </c>
      <c r="H20" s="36">
        <f>'исходные без сезонности'!J21/'исходные без сезонности'!D21</f>
        <v>56489.487050864365</v>
      </c>
      <c r="I20" s="36">
        <f>'исходные без сезонности'!K21/'исходные без сезонности'!D21</f>
        <v>47086.426513958402</v>
      </c>
      <c r="J20" s="36">
        <f>'исходные без сезонности'!L21/'исходные без сезонности'!D21</f>
        <v>134888.04356479857</v>
      </c>
      <c r="K20" s="36">
        <f>'исходные без сезонности'!M21/'исходные без сезонности'!D21</f>
        <v>96379.871865492372</v>
      </c>
      <c r="L20" s="75">
        <f>'исходные без сезонности'!N21/'исходные без сезонности'!D21</f>
        <v>427550.20573835226</v>
      </c>
      <c r="M20" s="36">
        <f>'исходные без сезонности'!O21/'исходные без сезонности'!D21</f>
        <v>249729.46017081093</v>
      </c>
      <c r="N20" s="36">
        <v>249.72946017081091</v>
      </c>
      <c r="O20" s="36">
        <f>'исходные без сезонности'!P21/'исходные без сезонности'!D21</f>
        <v>2467552.7256671013</v>
      </c>
      <c r="P20" s="36">
        <f>'исходные без сезонности'!Q21/'исходные без сезонности'!D21</f>
        <v>557884.97171168076</v>
      </c>
      <c r="Q20" s="36">
        <f>'исходные без сезонности'!R21/'исходные без сезонности'!D21</f>
        <v>1026216.0966704366</v>
      </c>
      <c r="R20" s="36">
        <f>'исходные без сезонности'!S21/'исходные без сезонности'!D21</f>
        <v>1161484.2751377972</v>
      </c>
      <c r="S20" s="36">
        <f>'исходные без сезонности'!T21/'исходные без сезонности'!D21</f>
        <v>860648.70500058227</v>
      </c>
      <c r="T20" s="36">
        <f>'исходные без сезонности'!U21/'исходные без сезонности'!D21</f>
        <v>2942492.5189209771</v>
      </c>
      <c r="U20" s="25">
        <v>215450.55872470417</v>
      </c>
      <c r="V20" s="36"/>
      <c r="W20" s="36">
        <v>2189672.3380481489</v>
      </c>
      <c r="X20" s="36">
        <v>504467.8309351636</v>
      </c>
      <c r="Y20" s="36">
        <v>981223.51998012455</v>
      </c>
      <c r="Z20" s="36">
        <v>1029423.0939217276</v>
      </c>
      <c r="AA20" s="36">
        <v>739076.62970686646</v>
      </c>
      <c r="AB20" s="75">
        <v>2513909.1258003591</v>
      </c>
      <c r="AC20" s="63">
        <f>'исходные без сезонности'!AC21</f>
        <v>1.3518357053176699</v>
      </c>
      <c r="AD20" s="32">
        <f>'исходные без сезонности'!AD21</f>
        <v>10.362960454166799</v>
      </c>
      <c r="AE20" s="32">
        <f>'исходные без сезонности'!AE21</f>
        <v>5.45497574394438</v>
      </c>
      <c r="AF20" s="32">
        <f>'исходные без сезонности'!AF21/'исходные без сезонности'!AF20*100-100</f>
        <v>-0.87832618527481543</v>
      </c>
      <c r="AG20" s="36">
        <f>'исходные без сезонности'!AG21/'исходные без сезонности'!D21</f>
        <v>402.82608952519269</v>
      </c>
      <c r="AH20" s="32">
        <f>'исходные без сезонности'!AH21</f>
        <v>1.6913769957635201</v>
      </c>
      <c r="AI20" s="32">
        <f>'исходные без сезонности'!AI21</f>
        <v>1.1021526926359599</v>
      </c>
      <c r="AJ20" s="63">
        <f t="shared" si="0"/>
        <v>539.20272130644719</v>
      </c>
      <c r="AK20" s="32">
        <f t="shared" si="1"/>
        <v>1710.3922322720073</v>
      </c>
      <c r="AL20" s="32">
        <f t="shared" si="2"/>
        <v>242.21988566015989</v>
      </c>
      <c r="AM20" s="32">
        <f t="shared" si="3"/>
        <v>386.90996977193345</v>
      </c>
      <c r="AN20" s="32">
        <v>402.82608952519269</v>
      </c>
      <c r="AO20" s="32">
        <f t="shared" si="4"/>
        <v>408.91014235898768</v>
      </c>
      <c r="AP20" s="33">
        <f t="shared" si="5"/>
        <v>1631.5628663085358</v>
      </c>
      <c r="AQ20" s="49"/>
    </row>
    <row r="21" spans="1:43" x14ac:dyDescent="0.2">
      <c r="A21" s="1">
        <v>40940</v>
      </c>
      <c r="B21" s="15">
        <v>4.3600000000000003</v>
      </c>
      <c r="C21" s="40">
        <f>'исходные без сезонности'!C22</f>
        <v>0.29253347881584102</v>
      </c>
      <c r="D21" s="40">
        <f>'исходные без сезонности'!F22</f>
        <v>1.5026353495195801</v>
      </c>
      <c r="E21" s="19">
        <f>'исходные без сезонности'!G22/'исходные без сезонности'!E22</f>
        <v>3.7103030028270858</v>
      </c>
      <c r="F21" s="25">
        <f>'исходные без сезонности'!H22/'исходные без сезонности'!D22</f>
        <v>44604.337913438823</v>
      </c>
      <c r="G21" s="36">
        <f>'исходные без сезонности'!I22/'исходные без сезонности'!D22</f>
        <v>282381.81703545823</v>
      </c>
      <c r="H21" s="36">
        <f>'исходные без сезонности'!J22/'исходные без сезонности'!D22</f>
        <v>68017.800299642418</v>
      </c>
      <c r="I21" s="36">
        <f>'исходные без сезонности'!K22/'исходные без сезонности'!D22</f>
        <v>43299.947395114097</v>
      </c>
      <c r="J21" s="36">
        <f>'исходные без сезонности'!L22/'исходные без сезонности'!D22</f>
        <v>116756.1054589204</v>
      </c>
      <c r="K21" s="36">
        <f>'исходные без сезонности'!M22/'исходные без сезонности'!D22</f>
        <v>93003.970830195569</v>
      </c>
      <c r="L21" s="75">
        <f>'исходные без сезонности'!N22/'исходные без сезонности'!D22</f>
        <v>420182.29210746341</v>
      </c>
      <c r="M21" s="36">
        <f>'исходные без сезонности'!O22/'исходные без сезонности'!D22</f>
        <v>267086.44531436794</v>
      </c>
      <c r="N21" s="36">
        <v>267.08644531436789</v>
      </c>
      <c r="O21" s="36">
        <f>'исходные без сезонности'!P22/'исходные без сезонности'!D22</f>
        <v>2524667.8071029601</v>
      </c>
      <c r="P21" s="36">
        <f>'исходные без сезонности'!Q22/'исходные без сезонности'!D22</f>
        <v>578107.16991463199</v>
      </c>
      <c r="Q21" s="36">
        <f>'исходные без сезонности'!R22/'исходные без сезонности'!D22</f>
        <v>1032477.1797415726</v>
      </c>
      <c r="R21" s="36">
        <f>'исходные без сезонности'!S22/'исходные без сезонности'!D22</f>
        <v>1187018.1187880901</v>
      </c>
      <c r="S21" s="36">
        <f>'исходные без сезонности'!T22/'исходные без сезонности'!D22</f>
        <v>882610.99744034291</v>
      </c>
      <c r="T21" s="36">
        <f>'исходные без сезонности'!U22/'исходные без сезонности'!D22</f>
        <v>2956704.5638357415</v>
      </c>
      <c r="U21" s="25">
        <v>206884.54196353306</v>
      </c>
      <c r="V21" s="36"/>
      <c r="W21" s="36">
        <v>2243046.2650399632</v>
      </c>
      <c r="X21" s="36">
        <v>513992.66470181831</v>
      </c>
      <c r="Y21" s="36">
        <v>987879.70864173048</v>
      </c>
      <c r="Z21" s="36">
        <v>1056864.8939131512</v>
      </c>
      <c r="AA21" s="36">
        <v>788050.00934972847</v>
      </c>
      <c r="AB21" s="75">
        <v>2538898.2867250475</v>
      </c>
      <c r="AC21" s="63">
        <f>'исходные без сезонности'!AC22</f>
        <v>2.8098323783155399</v>
      </c>
      <c r="AD21" s="32">
        <f>'исходные без сезонности'!AD22</f>
        <v>-0.14110888681518799</v>
      </c>
      <c r="AE21" s="32">
        <f>'исходные без сезонности'!AE22</f>
        <v>7.5685288294222302</v>
      </c>
      <c r="AF21" s="32">
        <f>'исходные без сезонности'!AF22/'исходные без сезонности'!AF21*100-100</f>
        <v>6.1360069532767625E-2</v>
      </c>
      <c r="AG21" s="36">
        <f>'исходные без сезонности'!AG22/'исходные без сезонности'!D22</f>
        <v>405.28500918714394</v>
      </c>
      <c r="AH21" s="32">
        <f>'исходные без сезонности'!AH22</f>
        <v>1.1005326496969301</v>
      </c>
      <c r="AI21" s="32">
        <f>'исходные без сезонности'!AI22</f>
        <v>1.2184450480506099</v>
      </c>
      <c r="AJ21" s="63">
        <f t="shared" si="0"/>
        <v>554.35341395447426</v>
      </c>
      <c r="AK21" s="32">
        <f t="shared" si="1"/>
        <v>1707.9787168328749</v>
      </c>
      <c r="AL21" s="32">
        <f t="shared" si="2"/>
        <v>260.55236753694265</v>
      </c>
      <c r="AM21" s="32">
        <f t="shared" si="3"/>
        <v>387.1473779984147</v>
      </c>
      <c r="AN21" s="32">
        <v>405.28500918714394</v>
      </c>
      <c r="AO21" s="32">
        <f t="shared" si="4"/>
        <v>413.41033198357059</v>
      </c>
      <c r="AP21" s="33">
        <f t="shared" si="5"/>
        <v>1651.442563258905</v>
      </c>
      <c r="AQ21" s="49"/>
    </row>
    <row r="22" spans="1:43" x14ac:dyDescent="0.2">
      <c r="A22" s="1">
        <v>40969</v>
      </c>
      <c r="B22" s="15">
        <v>5.04</v>
      </c>
      <c r="C22" s="40">
        <f>'исходные без сезонности'!C23</f>
        <v>0.51881693205821899</v>
      </c>
      <c r="D22" s="40">
        <f>'исходные без сезонности'!F23</f>
        <v>-1.74023307407507</v>
      </c>
      <c r="E22" s="19">
        <f>'исходные без сезонности'!G23/'исходные без сезонности'!E23</f>
        <v>1.2588449922132097</v>
      </c>
      <c r="F22" s="25">
        <f>'исходные без сезонности'!H23/'исходные без сезонности'!D23</f>
        <v>31818.447502195158</v>
      </c>
      <c r="G22" s="36">
        <f>'исходные без сезонности'!I23/'исходные без сезонности'!D23</f>
        <v>252800.9058795915</v>
      </c>
      <c r="H22" s="36">
        <f>'исходные без сезонности'!J23/'исходные без сезонности'!D23</f>
        <v>40850.008623514535</v>
      </c>
      <c r="I22" s="36">
        <f>'исходные без сезонности'!K23/'исходные без сезонности'!D23</f>
        <v>43829.016079245157</v>
      </c>
      <c r="J22" s="36">
        <f>'исходные без сезонности'!L23/'исходные без сезонности'!D23</f>
        <v>134848.92106458422</v>
      </c>
      <c r="K22" s="36">
        <f>'исходные без сезонности'!M23/'исходные без сезонности'!D23</f>
        <v>100925.24676662039</v>
      </c>
      <c r="L22" s="75">
        <f>'исходные без сезонности'!N23/'исходные без сезонности'!D23</f>
        <v>459529.45977068873</v>
      </c>
      <c r="M22" s="36">
        <f>'исходные без сезонности'!O23/'исходные без сезонности'!D23</f>
        <v>272136.10943190911</v>
      </c>
      <c r="N22" s="36">
        <v>272.13610943190918</v>
      </c>
      <c r="O22" s="36">
        <f>'исходные без сезонности'!P23/'исходные без сезонности'!D23</f>
        <v>2551893.6320036035</v>
      </c>
      <c r="P22" s="36">
        <f>'исходные без сезонности'!Q23/'исходные без сезонности'!D23</f>
        <v>580493.95669294498</v>
      </c>
      <c r="Q22" s="36">
        <f>'исходные без сезонности'!R23/'исходные без сезонности'!D23</f>
        <v>1037136.3747587432</v>
      </c>
      <c r="R22" s="36">
        <f>'исходные без сезонности'!S23/'исходные без сезонности'!D23</f>
        <v>1194149.9325547037</v>
      </c>
      <c r="S22" s="36">
        <f>'исходные без сезонности'!T23/'исходные без сезонности'!D23</f>
        <v>838129.27122730459</v>
      </c>
      <c r="T22" s="36">
        <f>'исходные без сезонности'!U23/'исходные без сезонности'!D23</f>
        <v>2988339.3507767571</v>
      </c>
      <c r="U22" s="25">
        <v>242164.38292992141</v>
      </c>
      <c r="V22" s="36"/>
      <c r="W22" s="36">
        <v>2282883.4964630269</v>
      </c>
      <c r="X22" s="36">
        <v>530292.03196371521</v>
      </c>
      <c r="Y22" s="36">
        <v>994503.37572532252</v>
      </c>
      <c r="Z22" s="36">
        <v>1061198.5450273016</v>
      </c>
      <c r="AA22" s="36">
        <v>749911.27360643737</v>
      </c>
      <c r="AB22" s="75">
        <v>2534059.5725264349</v>
      </c>
      <c r="AC22" s="63">
        <f>'исходные без сезонности'!AC23</f>
        <v>-2.5378658708975501</v>
      </c>
      <c r="AD22" s="32">
        <f>'исходные без сезонности'!AD23</f>
        <v>-2.3487690383143698</v>
      </c>
      <c r="AE22" s="32">
        <f>'исходные без сезонности'!AE23</f>
        <v>-5.0398511803800803</v>
      </c>
      <c r="AF22" s="32">
        <f>'исходные без сезонности'!AF23/'исходные без сезонности'!AF22*100-100</f>
        <v>-1.6178522193072808E-2</v>
      </c>
      <c r="AG22" s="36">
        <f>'исходные без сезонности'!AG23/'исходные без сезонности'!D23</f>
        <v>404.12864546600281</v>
      </c>
      <c r="AH22" s="32">
        <f>'исходные без сезонности'!AH23</f>
        <v>-0.15466591422482701</v>
      </c>
      <c r="AI22" s="32">
        <f>'исходные без сезонности'!AI23</f>
        <v>0.13543727157917701</v>
      </c>
      <c r="AJ22" s="63">
        <f t="shared" si="0"/>
        <v>540.28466785756825</v>
      </c>
      <c r="AK22" s="32">
        <f t="shared" si="1"/>
        <v>1667.8622415509053</v>
      </c>
      <c r="AL22" s="32">
        <f t="shared" si="2"/>
        <v>247.4209159661238</v>
      </c>
      <c r="AM22" s="32">
        <f t="shared" si="3"/>
        <v>387.08474327394532</v>
      </c>
      <c r="AN22" s="32">
        <v>404.12864546600281</v>
      </c>
      <c r="AO22" s="32">
        <f t="shared" si="4"/>
        <v>412.7709271141083</v>
      </c>
      <c r="AP22" s="33">
        <f t="shared" si="5"/>
        <v>1653.6792320082802</v>
      </c>
      <c r="AQ22" s="49"/>
    </row>
    <row r="23" spans="1:43" x14ac:dyDescent="0.2">
      <c r="A23" s="1">
        <v>41000</v>
      </c>
      <c r="B23" s="15">
        <v>5.24</v>
      </c>
      <c r="C23" s="40">
        <f>'исходные без сезонности'!C24</f>
        <v>0.35677244256631802</v>
      </c>
      <c r="D23" s="40">
        <f>'исходные без сезонности'!F24</f>
        <v>0.15487177462205301</v>
      </c>
      <c r="E23" s="19">
        <f>'исходные без сезонности'!G24/'исходные без сезонности'!E24</f>
        <v>-4.13313537064837</v>
      </c>
      <c r="F23" s="25">
        <f>'исходные без сезонности'!H24/'исходные без сезонности'!D24</f>
        <v>34860.690866356796</v>
      </c>
      <c r="G23" s="36">
        <f>'исходные без сезонности'!I24/'исходные без сезонности'!D24</f>
        <v>237287.58021604345</v>
      </c>
      <c r="H23" s="36">
        <f>'исходные без сезонности'!J24/'исходные без сезонности'!D24</f>
        <v>49151.99790717788</v>
      </c>
      <c r="I23" s="36">
        <f>'исходные без сезонности'!K24/'исходные без сезонности'!D24</f>
        <v>46295.579916667557</v>
      </c>
      <c r="J23" s="36">
        <f>'исходные без сезонности'!L24/'исходные без сезонности'!D24</f>
        <v>131311.88657018816</v>
      </c>
      <c r="K23" s="36">
        <f>'исходные без сезонности'!M24/'исходные без сезонности'!D24</f>
        <v>121266.42287698112</v>
      </c>
      <c r="L23" s="75">
        <f>'исходные без сезонности'!N24/'исходные без сезонности'!D24</f>
        <v>433261.73292238376</v>
      </c>
      <c r="M23" s="36">
        <f>'исходные без сезонности'!O24/'исходные без сезонности'!D24</f>
        <v>285177.98224759224</v>
      </c>
      <c r="N23" s="36">
        <v>285.1779822475923</v>
      </c>
      <c r="O23" s="36">
        <f>'исходные без сезонности'!P24/'исходные без сезонности'!D24</f>
        <v>2568039.19238406</v>
      </c>
      <c r="P23" s="36">
        <f>'исходные без сезонности'!Q24/'исходные без сезонности'!D24</f>
        <v>588629.49299938162</v>
      </c>
      <c r="Q23" s="36">
        <f>'исходные без сезонности'!R24/'исходные без сезонности'!D24</f>
        <v>1043633.8521340421</v>
      </c>
      <c r="R23" s="36">
        <f>'исходные без сезонности'!S24/'исходные без сезонности'!D24</f>
        <v>1215052.5470641647</v>
      </c>
      <c r="S23" s="36">
        <f>'исходные без сезонности'!T24/'исходные без сезонности'!D24</f>
        <v>852469.52111644298</v>
      </c>
      <c r="T23" s="36">
        <f>'исходные без сезонности'!U24/'исходные без сезонности'!D24</f>
        <v>3020707.8069494162</v>
      </c>
      <c r="U23" s="25">
        <v>253138.99896571154</v>
      </c>
      <c r="V23" s="36"/>
      <c r="W23" s="36">
        <v>2334509.0422127759</v>
      </c>
      <c r="X23" s="36">
        <v>538026.92160734173</v>
      </c>
      <c r="Y23" s="36">
        <v>991138.04144452338</v>
      </c>
      <c r="Z23" s="36">
        <v>1083831.2331676381</v>
      </c>
      <c r="AA23" s="36">
        <v>755356.89477977238</v>
      </c>
      <c r="AB23" s="75">
        <v>2571123.1126947752</v>
      </c>
      <c r="AC23" s="63">
        <f>'исходные без сезонности'!AC24</f>
        <v>-1.4909517165450099</v>
      </c>
      <c r="AD23" s="32">
        <f>'исходные без сезонности'!AD24</f>
        <v>0.52679322351042102</v>
      </c>
      <c r="AE23" s="32">
        <f>'исходные без сезонности'!AE24</f>
        <v>-1.59540521074842</v>
      </c>
      <c r="AF23" s="32">
        <f>'исходные без сезонности'!AF24/'исходные без сезонности'!AF23*100-100</f>
        <v>-0.37704203963801319</v>
      </c>
      <c r="AG23" s="36">
        <f>'исходные без сезонности'!AG24/'исходные без сезонности'!D24</f>
        <v>422.08980134374673</v>
      </c>
      <c r="AH23" s="32">
        <f>'исходные без сезонности'!AH24</f>
        <v>-0.27992967456432399</v>
      </c>
      <c r="AI23" s="32">
        <f>'исходные без сезонности'!AI24</f>
        <v>1.48043186563022</v>
      </c>
      <c r="AJ23" s="63">
        <f t="shared" si="0"/>
        <v>532.22928432791639</v>
      </c>
      <c r="AK23" s="32">
        <f t="shared" si="1"/>
        <v>1676.6484268168845</v>
      </c>
      <c r="AL23" s="32">
        <f t="shared" si="2"/>
        <v>243.47354978031879</v>
      </c>
      <c r="AM23" s="32">
        <f t="shared" si="3"/>
        <v>385.6252710627777</v>
      </c>
      <c r="AN23" s="32">
        <v>422.08980134374673</v>
      </c>
      <c r="AO23" s="32">
        <f t="shared" si="4"/>
        <v>411.61545880114164</v>
      </c>
      <c r="AP23" s="33">
        <f t="shared" si="5"/>
        <v>1678.16082631424</v>
      </c>
      <c r="AQ23" s="49"/>
    </row>
    <row r="24" spans="1:43" x14ac:dyDescent="0.2">
      <c r="A24" s="1">
        <v>41030</v>
      </c>
      <c r="B24" s="15">
        <v>5.7</v>
      </c>
      <c r="C24" s="40">
        <f>'исходные без сезонности'!C25</f>
        <v>0.471817056200104</v>
      </c>
      <c r="D24" s="40">
        <f>'исходные без сезонности'!F25</f>
        <v>1.26338757785816</v>
      </c>
      <c r="E24" s="19">
        <f>'исходные без сезонности'!G25/'исходные без сезонности'!E25</f>
        <v>-7.9226588550764925</v>
      </c>
      <c r="F24" s="25">
        <f>'исходные без сезонности'!H25/'исходные без сезонности'!D25</f>
        <v>50973.129309767406</v>
      </c>
      <c r="G24" s="36">
        <f>'исходные без сезонности'!I25/'исходные без сезонности'!D25</f>
        <v>222020.72916243819</v>
      </c>
      <c r="H24" s="36">
        <f>'исходные без сезонности'!J25/'исходные без сезонности'!D25</f>
        <v>63001.082307632518</v>
      </c>
      <c r="I24" s="36">
        <f>'исходные без сезонности'!K25/'исходные без сезонности'!D25</f>
        <v>41023.706481183115</v>
      </c>
      <c r="J24" s="36">
        <f>'исходные без сезонности'!L25/'исходные без сезонности'!D25</f>
        <v>126883.58857046215</v>
      </c>
      <c r="K24" s="36">
        <f>'исходные без сезонности'!M25/'исходные без сезонности'!D25</f>
        <v>162255.76580000736</v>
      </c>
      <c r="L24" s="75">
        <f>'исходные без сезонности'!N25/'исходные без сезонности'!D25</f>
        <v>441139.20412399748</v>
      </c>
      <c r="M24" s="36">
        <f>'исходные без сезонности'!O25/'исходные без сезонности'!D25</f>
        <v>313622.71866470383</v>
      </c>
      <c r="N24" s="36">
        <v>313.62271866470394</v>
      </c>
      <c r="O24" s="36">
        <f>'исходные без сезонности'!P25/'исходные без сезонности'!D25</f>
        <v>2579661.1103399307</v>
      </c>
      <c r="P24" s="36">
        <f>'исходные без сезонности'!Q25/'исходные без сезонности'!D25</f>
        <v>606330.51069856901</v>
      </c>
      <c r="Q24" s="36">
        <f>'исходные без сезонности'!R25/'исходные без сезонности'!D25</f>
        <v>1050350.6315132615</v>
      </c>
      <c r="R24" s="36">
        <f>'исходные без сезонности'!S25/'исходные без сезонности'!D25</f>
        <v>1223290.8566514021</v>
      </c>
      <c r="S24" s="36">
        <f>'исходные без сезонности'!T25/'исходные без сезонности'!D25</f>
        <v>910751.02030785079</v>
      </c>
      <c r="T24" s="36">
        <f>'исходные без сезонности'!U25/'исходные без сезонности'!D25</f>
        <v>3040073.0978293698</v>
      </c>
      <c r="U24" s="25">
        <v>256336.54729387487</v>
      </c>
      <c r="V24" s="36"/>
      <c r="W24" s="36">
        <v>2363228.5496121845</v>
      </c>
      <c r="X24" s="36">
        <v>539192.7507651035</v>
      </c>
      <c r="Y24" s="36">
        <v>1010241.7218827833</v>
      </c>
      <c r="Z24" s="36">
        <v>1097382.395022325</v>
      </c>
      <c r="AA24" s="36">
        <v>730704.29636978032</v>
      </c>
      <c r="AB24" s="75">
        <v>2592856.5219095545</v>
      </c>
      <c r="AC24" s="63">
        <f>'исходные без сезонности'!AC25</f>
        <v>-0.75533999950964203</v>
      </c>
      <c r="AD24" s="32">
        <f>'исходные без сезонности'!AD25</f>
        <v>5.1494348403780403</v>
      </c>
      <c r="AE24" s="32">
        <f>'исходные без сезонности'!AE25</f>
        <v>1.91499554713223</v>
      </c>
      <c r="AF24" s="32">
        <f>'исходные без сезонности'!AF25/'исходные без сезонности'!AF24*100-100</f>
        <v>-0.48555267556055526</v>
      </c>
      <c r="AG24" s="36">
        <f>'исходные без сезонности'!AG25/'исходные без сезонности'!D25</f>
        <v>419.3009636148837</v>
      </c>
      <c r="AH24" s="32">
        <f>'исходные без сезонности'!AH25</f>
        <v>-0.51548409273044804</v>
      </c>
      <c r="AI24" s="32">
        <f>'исходные без сезонности'!AI25</f>
        <v>1.5688768217882201</v>
      </c>
      <c r="AJ24" s="63">
        <f t="shared" si="0"/>
        <v>528.20914365428371</v>
      </c>
      <c r="AK24" s="32">
        <f t="shared" si="1"/>
        <v>1762.9863450580435</v>
      </c>
      <c r="AL24" s="32">
        <f t="shared" si="2"/>
        <v>248.13605741705669</v>
      </c>
      <c r="AM24" s="32">
        <f t="shared" si="3"/>
        <v>383.75285724149472</v>
      </c>
      <c r="AN24" s="32">
        <v>419.3009636148837</v>
      </c>
      <c r="AO24" s="32">
        <f t="shared" si="4"/>
        <v>409.49364658780235</v>
      </c>
      <c r="AP24" s="33">
        <f t="shared" si="5"/>
        <v>1704.4891025506136</v>
      </c>
      <c r="AQ24" s="49"/>
    </row>
    <row r="25" spans="1:43" x14ac:dyDescent="0.2">
      <c r="A25" s="1">
        <v>41061</v>
      </c>
      <c r="B25" s="15">
        <v>5.65</v>
      </c>
      <c r="C25" s="40">
        <f>'исходные без сезонности'!C26</f>
        <v>0.92055841578444397</v>
      </c>
      <c r="D25" s="40">
        <f>'исходные без сезонности'!F26</f>
        <v>1.1330793214211501</v>
      </c>
      <c r="E25" s="19">
        <f>'исходные без сезонности'!G26/'исходные без сезонности'!E26</f>
        <v>-5.8242715997693431</v>
      </c>
      <c r="F25" s="25">
        <f>'исходные без сезонности'!H26/'исходные без сезонности'!D26</f>
        <v>24046.335290616902</v>
      </c>
      <c r="G25" s="36">
        <f>'исходные без сезонности'!I26/'исходные без сезонности'!D26</f>
        <v>237270.28707781178</v>
      </c>
      <c r="H25" s="36">
        <f>'исходные без сезонности'!J26/'исходные без сезонности'!D26</f>
        <v>50965.163380692233</v>
      </c>
      <c r="I25" s="36">
        <f>'исходные без сезонности'!K26/'исходные без сезонности'!D26</f>
        <v>45667.639878301714</v>
      </c>
      <c r="J25" s="36">
        <f>'исходные без сезонности'!L26/'исходные без сезонности'!D26</f>
        <v>123593.85294990099</v>
      </c>
      <c r="K25" s="36">
        <f>'исходные без сезонности'!M26/'исходные без сезонности'!D26</f>
        <v>127616.65556005547</v>
      </c>
      <c r="L25" s="75">
        <f>'исходные без сезонности'!N26/'исходные без сезонности'!D26</f>
        <v>525079.36544673564</v>
      </c>
      <c r="M25" s="36">
        <f>'исходные без сезонности'!O26/'исходные без сезонности'!D26</f>
        <v>282680.54993451794</v>
      </c>
      <c r="N25" s="36">
        <v>282.68054993451796</v>
      </c>
      <c r="O25" s="36">
        <f>'исходные без сезонности'!P26/'исходные без сезонности'!D26</f>
        <v>2572075.4537147167</v>
      </c>
      <c r="P25" s="36">
        <f>'исходные без сезонности'!Q26/'исходные без сезонности'!D26</f>
        <v>602275.65528358321</v>
      </c>
      <c r="Q25" s="36">
        <f>'исходные без сезонности'!R26/'исходные без сезонности'!D26</f>
        <v>1051170.1444321731</v>
      </c>
      <c r="R25" s="36">
        <f>'исходные без сезонности'!S26/'исходные без сезонности'!D26</f>
        <v>1214389.7433768387</v>
      </c>
      <c r="S25" s="36">
        <f>'исходные без сезонности'!T26/'исходные без сезонности'!D26</f>
        <v>920020.16137629142</v>
      </c>
      <c r="T25" s="36">
        <f>'исходные без сезонности'!U26/'исходные без сезонности'!D26</f>
        <v>3061133.0883375816</v>
      </c>
      <c r="U25" s="25">
        <v>259182.91976982946</v>
      </c>
      <c r="V25" s="36"/>
      <c r="W25" s="36">
        <v>2326895.7341040699</v>
      </c>
      <c r="X25" s="36">
        <v>550550.05702662491</v>
      </c>
      <c r="Y25" s="36">
        <v>1007794.8640031501</v>
      </c>
      <c r="Z25" s="36">
        <v>1088300.4979302012</v>
      </c>
      <c r="AA25" s="36">
        <v>809374.89535818913</v>
      </c>
      <c r="AB25" s="75">
        <v>2550646.1629867651</v>
      </c>
      <c r="AC25" s="63">
        <f>'исходные без сезонности'!AC26</f>
        <v>0.112464674850882</v>
      </c>
      <c r="AD25" s="32">
        <f>'исходные без сезонности'!AD26</f>
        <v>-2.2631724734582201</v>
      </c>
      <c r="AE25" s="32">
        <f>'исходные без сезонности'!AE26</f>
        <v>0.27885811486283202</v>
      </c>
      <c r="AF25" s="32">
        <f>'исходные без сезонности'!AF26/'исходные без сезонности'!AF25*100-100</f>
        <v>0.34571041028151228</v>
      </c>
      <c r="AG25" s="36">
        <f>'исходные без сезонности'!AG26/'исходные без сезонности'!D26</f>
        <v>423.66147838391794</v>
      </c>
      <c r="AH25" s="32">
        <f>'исходные без сезонности'!AH26</f>
        <v>0.43192834854384698</v>
      </c>
      <c r="AI25" s="32">
        <f>'исходные без сезонности'!AI26</f>
        <v>0.88304677132654197</v>
      </c>
      <c r="AJ25" s="63">
        <f t="shared" si="0"/>
        <v>528.80319235022716</v>
      </c>
      <c r="AK25" s="32">
        <f t="shared" si="1"/>
        <v>1723.0869233858627</v>
      </c>
      <c r="AL25" s="32">
        <f t="shared" si="2"/>
        <v>248.82800494906485</v>
      </c>
      <c r="AM25" s="32">
        <f t="shared" si="3"/>
        <v>385.07953081873131</v>
      </c>
      <c r="AN25" s="32">
        <v>423.66147838391794</v>
      </c>
      <c r="AO25" s="32">
        <f t="shared" si="4"/>
        <v>411.262365732901</v>
      </c>
      <c r="AP25" s="33">
        <f t="shared" si="5"/>
        <v>1719.5405385382994</v>
      </c>
      <c r="AQ25" s="49"/>
    </row>
    <row r="26" spans="1:43" x14ac:dyDescent="0.2">
      <c r="A26" s="1">
        <v>41091</v>
      </c>
      <c r="B26" s="15">
        <v>5.53</v>
      </c>
      <c r="C26" s="40">
        <f>'исходные без сезонности'!C27</f>
        <v>1.0760324102315899</v>
      </c>
      <c r="D26" s="40">
        <f>'исходные без сезонности'!F27</f>
        <v>0.53721852597681397</v>
      </c>
      <c r="E26" s="19">
        <f>'исходные без сезонности'!G27/'исходные без сезонности'!E27</f>
        <v>9.2029326277176526</v>
      </c>
      <c r="F26" s="25">
        <f>'исходные без сезонности'!H27/'исходные без сезонности'!D27</f>
        <v>36430.933896483839</v>
      </c>
      <c r="G26" s="36">
        <f>'исходные без сезонности'!I27/'исходные без сезонности'!D27</f>
        <v>235793.09011440937</v>
      </c>
      <c r="H26" s="36">
        <f>'исходные без сезонности'!J27/'исходные без сезонности'!D27</f>
        <v>50803.851949763099</v>
      </c>
      <c r="I26" s="36">
        <f>'исходные без сезонности'!K27/'исходные без сезонности'!D27</f>
        <v>40383.177733651428</v>
      </c>
      <c r="J26" s="36">
        <f>'исходные без сезонности'!L27/'исходные без сезонности'!D27</f>
        <v>127897.10518768716</v>
      </c>
      <c r="K26" s="36">
        <f>'исходные без сезонности'!M27/'исходные без сезонности'!D27</f>
        <v>134680.30730314736</v>
      </c>
      <c r="L26" s="75">
        <f>'исходные без сезонности'!N27/'исходные без сезонности'!D27</f>
        <v>478704.91153330472</v>
      </c>
      <c r="M26" s="36">
        <f>'исходные без сезонности'!O27/'исходные без сезонности'!D27</f>
        <v>290408.16336838441</v>
      </c>
      <c r="N26" s="36">
        <v>290.40816336838435</v>
      </c>
      <c r="O26" s="36">
        <f>'исходные без сезонности'!P27/'исходные без сезонности'!D27</f>
        <v>2584427.5911111762</v>
      </c>
      <c r="P26" s="36">
        <f>'исходные без сезонности'!Q27/'исходные без сезонности'!D27</f>
        <v>611782.71352339594</v>
      </c>
      <c r="Q26" s="36">
        <f>'исходные без сезонности'!R27/'исходные без сезонности'!D27</f>
        <v>1057268.1467464208</v>
      </c>
      <c r="R26" s="36">
        <f>'исходные без сезонности'!S27/'исходные без сезонности'!D27</f>
        <v>1210864.8322311074</v>
      </c>
      <c r="S26" s="36">
        <f>'исходные без сезонности'!T27/'исходные без сезонности'!D27</f>
        <v>948706.14492129337</v>
      </c>
      <c r="T26" s="36">
        <f>'исходные без сезонности'!U27/'исходные без сезонности'!D27</f>
        <v>3065169.0143156452</v>
      </c>
      <c r="U26" s="25">
        <v>256849.30412995684</v>
      </c>
      <c r="V26" s="36"/>
      <c r="W26" s="36">
        <v>2351371.7580390284</v>
      </c>
      <c r="X26" s="36">
        <v>556766.0370276185</v>
      </c>
      <c r="Y26" s="36">
        <v>1017380.4321983231</v>
      </c>
      <c r="Z26" s="36">
        <v>1080429.9115274763</v>
      </c>
      <c r="AA26" s="36">
        <v>819155.48916033399</v>
      </c>
      <c r="AB26" s="75">
        <v>2584740.0320709161</v>
      </c>
      <c r="AC26" s="63">
        <f>'исходные без сезонности'!AC27</f>
        <v>1.1559028830523299</v>
      </c>
      <c r="AD26" s="32">
        <f>'исходные без сезонности'!AD27</f>
        <v>0.39850705739507702</v>
      </c>
      <c r="AE26" s="32">
        <f>'исходные без сезонности'!AE27</f>
        <v>0.47993462848212598</v>
      </c>
      <c r="AF26" s="32">
        <f>'исходные без сезонности'!AF27/'исходные без сезонности'!AF26*100-100</f>
        <v>-1.7042795174031653</v>
      </c>
      <c r="AG26" s="36">
        <f>'исходные без сезонности'!AG27/'исходные без сезонности'!D27</f>
        <v>411.3966524811014</v>
      </c>
      <c r="AH26" s="32">
        <f>'исходные без сезонности'!AH27</f>
        <v>0.73806753046915796</v>
      </c>
      <c r="AI26" s="32">
        <f>'исходные без сезонности'!AI27</f>
        <v>-0.20841053253717501</v>
      </c>
      <c r="AJ26" s="63">
        <f t="shared" si="0"/>
        <v>534.91564369627622</v>
      </c>
      <c r="AK26" s="32">
        <f t="shared" si="1"/>
        <v>1729.9535463806071</v>
      </c>
      <c r="AL26" s="32">
        <f t="shared" si="2"/>
        <v>250.02221671017662</v>
      </c>
      <c r="AM26" s="32">
        <f t="shared" si="3"/>
        <v>378.51669924927546</v>
      </c>
      <c r="AN26" s="32">
        <v>411.3966524811014</v>
      </c>
      <c r="AO26" s="32">
        <f t="shared" si="4"/>
        <v>414.2977597194149</v>
      </c>
      <c r="AP26" s="33">
        <f t="shared" si="5"/>
        <v>1715.9568349447391</v>
      </c>
      <c r="AQ26" s="49"/>
    </row>
    <row r="27" spans="1:43" x14ac:dyDescent="0.2">
      <c r="A27" s="1">
        <v>41122</v>
      </c>
      <c r="B27" s="15">
        <v>5.25</v>
      </c>
      <c r="C27" s="40">
        <f>'исходные без сезонности'!C28</f>
        <v>0.53837362044204595</v>
      </c>
      <c r="D27" s="40">
        <f>'исходные без сезонности'!F28</f>
        <v>0.188596086329333</v>
      </c>
      <c r="E27" s="19">
        <f>'исходные без сезонности'!G28/'исходные без сезонности'!E28</f>
        <v>4.5663154470072591</v>
      </c>
      <c r="F27" s="25">
        <f>'исходные без сезонности'!H28/'исходные без сезонности'!D28</f>
        <v>33464.291824666252</v>
      </c>
      <c r="G27" s="36">
        <f>'исходные без сезонности'!I28/'исходные без сезонности'!D28</f>
        <v>237140.36343664126</v>
      </c>
      <c r="H27" s="36">
        <f>'исходные без сезонности'!J28/'исходные без сезонности'!D28</f>
        <v>53997.59564350592</v>
      </c>
      <c r="I27" s="36">
        <f>'исходные без сезонности'!K28/'исходные без сезонности'!D28</f>
        <v>45821.571066843717</v>
      </c>
      <c r="J27" s="36">
        <f>'исходные без сезонности'!L28/'исходные без сезонности'!D28</f>
        <v>121040.4264811082</v>
      </c>
      <c r="K27" s="36">
        <f>'исходные без сезонности'!M28/'исходные без сезонности'!D28</f>
        <v>142668.07557905966</v>
      </c>
      <c r="L27" s="75">
        <f>'исходные без сезонности'!N28/'исходные без сезонности'!D28</f>
        <v>476467.39551164268</v>
      </c>
      <c r="M27" s="36">
        <f>'исходные без сезонности'!O28/'исходные без сезонности'!D28</f>
        <v>305445.82126379316</v>
      </c>
      <c r="N27" s="36">
        <v>305.44582126379328</v>
      </c>
      <c r="O27" s="36">
        <f>'исходные без сезонности'!P28/'исходные без сезонности'!D28</f>
        <v>2617081.2572557051</v>
      </c>
      <c r="P27" s="36">
        <f>'исходные без сезонности'!Q28/'исходные без сезонности'!D28</f>
        <v>615567.0209609</v>
      </c>
      <c r="Q27" s="36">
        <f>'исходные без сезонности'!R28/'исходные без сезонности'!D28</f>
        <v>1064175.6438180818</v>
      </c>
      <c r="R27" s="36">
        <f>'исходные без сезонности'!S28/'исходные без сезонности'!D28</f>
        <v>1218931.7955988627</v>
      </c>
      <c r="S27" s="36">
        <f>'исходные без сезонности'!T28/'исходные без сезонности'!D28</f>
        <v>985105.68616087886</v>
      </c>
      <c r="T27" s="36">
        <f>'исходные без сезонности'!U28/'исходные без сезонности'!D28</f>
        <v>3101446.9756885106</v>
      </c>
      <c r="U27" s="25">
        <v>278452.8568714296</v>
      </c>
      <c r="V27" s="36"/>
      <c r="W27" s="36">
        <v>2389680.036544879</v>
      </c>
      <c r="X27" s="36">
        <v>563169.21159777278</v>
      </c>
      <c r="Y27" s="36">
        <v>1018134.4839214745</v>
      </c>
      <c r="Z27" s="36">
        <v>1093604.4396364074</v>
      </c>
      <c r="AA27" s="36">
        <v>850035.37140675809</v>
      </c>
      <c r="AB27" s="75">
        <v>2628641.1295774356</v>
      </c>
      <c r="AC27" s="63">
        <f>'исходные без сезонности'!AC28</f>
        <v>-0.43743559149820299</v>
      </c>
      <c r="AD27" s="32">
        <f>'исходные без сезонности'!AD28</f>
        <v>-0.87774734682821798</v>
      </c>
      <c r="AE27" s="32">
        <f>'исходные без сезонности'!AE28</f>
        <v>0.62739803385140602</v>
      </c>
      <c r="AF27" s="32">
        <f>'исходные без сезонности'!AF28/'исходные без сезонности'!AF27*100-100</f>
        <v>0.67243356766024931</v>
      </c>
      <c r="AG27" s="36">
        <f>'исходные без сезонности'!AG28/'исходные без сезонности'!D28</f>
        <v>418.54981468984113</v>
      </c>
      <c r="AH27" s="32">
        <f>'исходные без сезонности'!AH28</f>
        <v>0.87510070038543797</v>
      </c>
      <c r="AI27" s="32">
        <f>'исходные без сезонности'!AI28</f>
        <v>0.70300914195790598</v>
      </c>
      <c r="AJ27" s="63">
        <f t="shared" si="0"/>
        <v>532.57573228625699</v>
      </c>
      <c r="AK27" s="32">
        <f t="shared" si="1"/>
        <v>1714.7689250258907</v>
      </c>
      <c r="AL27" s="32">
        <f t="shared" si="2"/>
        <v>251.59085118200798</v>
      </c>
      <c r="AM27" s="32">
        <f t="shared" si="3"/>
        <v>381.06197259422714</v>
      </c>
      <c r="AN27" s="32">
        <v>418.54981468984113</v>
      </c>
      <c r="AO27" s="32">
        <f t="shared" si="4"/>
        <v>417.92328231640067</v>
      </c>
      <c r="AP27" s="33">
        <f t="shared" si="5"/>
        <v>1728.0201683664523</v>
      </c>
      <c r="AQ27" s="49"/>
    </row>
    <row r="28" spans="1:43" x14ac:dyDescent="0.2">
      <c r="A28" s="1">
        <v>41153</v>
      </c>
      <c r="B28" s="15">
        <v>5.46</v>
      </c>
      <c r="C28" s="40">
        <f>'исходные без сезонности'!C29</f>
        <v>0.72795318826659805</v>
      </c>
      <c r="D28" s="40">
        <f>'исходные без сезонности'!F29</f>
        <v>-0.326014865445789</v>
      </c>
      <c r="E28" s="19">
        <f>'исходные без сезонности'!G29/'исходные без сезонности'!E29</f>
        <v>0.99012438337110409</v>
      </c>
      <c r="F28" s="25">
        <f>'исходные без сезонности'!H29/'исходные без сезонности'!D29</f>
        <v>126482.59993274433</v>
      </c>
      <c r="G28" s="36">
        <f>'исходные без сезонности'!I29/'исходные без сезонности'!D29</f>
        <v>249571.79518763465</v>
      </c>
      <c r="H28" s="36">
        <f>'исходные без сезонности'!J29/'исходные без сезонности'!D29</f>
        <v>50154.111860866135</v>
      </c>
      <c r="I28" s="36">
        <f>'исходные без сезонности'!K29/'исходные без сезонности'!D29</f>
        <v>45491.058119493769</v>
      </c>
      <c r="J28" s="36">
        <f>'исходные без сезонности'!L29/'исходные без сезонности'!D29</f>
        <v>133325.32253418202</v>
      </c>
      <c r="K28" s="36">
        <f>'исходные без сезонности'!M29/'исходные без сезонности'!D29</f>
        <v>128215.9199993519</v>
      </c>
      <c r="L28" s="75">
        <f>'исходные без сезонности'!N29/'исходные без сезонности'!D29</f>
        <v>505999.15673966263</v>
      </c>
      <c r="M28" s="36">
        <f>'исходные без сезонности'!O29/'исходные без сезонности'!D29</f>
        <v>366010.39818139514</v>
      </c>
      <c r="N28" s="36">
        <v>366.01039818139503</v>
      </c>
      <c r="O28" s="36">
        <f>'исходные без сезонности'!P29/'исходные без сезонности'!D29</f>
        <v>2632411.1821552827</v>
      </c>
      <c r="P28" s="36">
        <f>'исходные без сезонности'!Q29/'исходные без сезонности'!D29</f>
        <v>613630.96042081062</v>
      </c>
      <c r="Q28" s="36">
        <f>'исходные без сезонности'!R29/'исходные без сезонности'!D29</f>
        <v>1071824.58372875</v>
      </c>
      <c r="R28" s="36">
        <f>'исходные без сезонности'!S29/'исходные без сезонности'!D29</f>
        <v>1219428.5509358663</v>
      </c>
      <c r="S28" s="36">
        <f>'исходные без сезонности'!T29/'исходные без сезонности'!D29</f>
        <v>996981.12703548488</v>
      </c>
      <c r="T28" s="36">
        <f>'исходные без сезонности'!U29/'исходные без сезонности'!D29</f>
        <v>3124943.7642471939</v>
      </c>
      <c r="U28" s="25">
        <v>252074.20276918737</v>
      </c>
      <c r="V28" s="36"/>
      <c r="W28" s="36">
        <v>2383190.2241171715</v>
      </c>
      <c r="X28" s="36">
        <v>565375.88208913384</v>
      </c>
      <c r="Y28" s="36">
        <v>1026736.1486375164</v>
      </c>
      <c r="Z28" s="36">
        <v>1088107.9710043545</v>
      </c>
      <c r="AA28" s="36">
        <v>878702.72478941106</v>
      </c>
      <c r="AB28" s="75">
        <v>2621036.9756243257</v>
      </c>
      <c r="AC28" s="63">
        <f>'исходные без сезонности'!AC29</f>
        <v>0.24944485385245699</v>
      </c>
      <c r="AD28" s="32">
        <f>'исходные без сезонности'!AD29</f>
        <v>-2.0730435844440498</v>
      </c>
      <c r="AE28" s="32">
        <f>'исходные без сезонности'!AE29</f>
        <v>-1.1410191920571799</v>
      </c>
      <c r="AF28" s="32">
        <f>'исходные без сезонности'!AF29/'исходные без сезонности'!AF28*100-100</f>
        <v>-7.9046167720521794</v>
      </c>
      <c r="AG28" s="36">
        <f>'исходные без сезонности'!AG29/'исходные без сезонности'!D29</f>
        <v>400.81825084638956</v>
      </c>
      <c r="AH28" s="32">
        <f>'исходные без сезонности'!AH29</f>
        <v>0.29863410153867298</v>
      </c>
      <c r="AI28" s="32">
        <f>'исходные без сезонности'!AI29</f>
        <v>1.4133162184935499</v>
      </c>
      <c r="AJ28" s="63">
        <f t="shared" si="0"/>
        <v>533.90421504331209</v>
      </c>
      <c r="AK28" s="32">
        <f t="shared" si="1"/>
        <v>1679.2210178376013</v>
      </c>
      <c r="AL28" s="32">
        <f t="shared" si="2"/>
        <v>248.72015128456124</v>
      </c>
      <c r="AM28" s="32">
        <f t="shared" si="3"/>
        <v>350.94048399663097</v>
      </c>
      <c r="AN28" s="32">
        <v>400.81825084638956</v>
      </c>
      <c r="AO28" s="32">
        <f t="shared" si="4"/>
        <v>419.17134375566718</v>
      </c>
      <c r="AP28" s="33">
        <f t="shared" si="5"/>
        <v>1752.4425576648148</v>
      </c>
      <c r="AQ28" s="49"/>
    </row>
    <row r="29" spans="1:43" x14ac:dyDescent="0.2">
      <c r="A29" s="1">
        <v>41183</v>
      </c>
      <c r="B29" s="15">
        <v>6.02</v>
      </c>
      <c r="C29" s="40">
        <f>'исходные без сезонности'!C30</f>
        <v>0.45100163255244402</v>
      </c>
      <c r="D29" s="40">
        <f>'исходные без сезонности'!F30</f>
        <v>-2.6663043474939498E-2</v>
      </c>
      <c r="E29" s="19">
        <f>'исходные без сезонности'!G30/'исходные без сезонности'!E30</f>
        <v>-0.55512365640523631</v>
      </c>
      <c r="F29" s="25">
        <f>'исходные без сезонности'!H30/'исходные без сезонности'!D30</f>
        <v>75082.455460389538</v>
      </c>
      <c r="G29" s="36">
        <f>'исходные без сезонности'!I30/'исходные без сезонности'!D30</f>
        <v>262360.17748068814</v>
      </c>
      <c r="H29" s="36">
        <f>'исходные без сезонности'!J30/'исходные без сезонности'!D30</f>
        <v>43892.058509168703</v>
      </c>
      <c r="I29" s="36">
        <f>'исходные без сезонности'!K30/'исходные без сезонности'!D30</f>
        <v>43684.642705448627</v>
      </c>
      <c r="J29" s="36">
        <f>'исходные без сезонности'!L30/'исходные без сезонности'!D30</f>
        <v>127618.08574761172</v>
      </c>
      <c r="K29" s="36">
        <f>'исходные без сезонности'!M30/'исходные без сезонности'!D30</f>
        <v>96762.392749032209</v>
      </c>
      <c r="L29" s="75">
        <f>'исходные без сезонности'!N30/'исходные без сезонности'!D30</f>
        <v>487507.60122378013</v>
      </c>
      <c r="M29" s="36">
        <f>'исходные без сезонности'!O30/'исходные без сезонности'!D30</f>
        <v>374903.72342273704</v>
      </c>
      <c r="N29" s="36">
        <v>374.90372342273707</v>
      </c>
      <c r="O29" s="36">
        <f>'исходные без сезонности'!P30/'исходные без сезонности'!D30</f>
        <v>2653020.4048081418</v>
      </c>
      <c r="P29" s="36">
        <f>'исходные без сезонности'!Q30/'исходные без сезонности'!D30</f>
        <v>616624.68089549465</v>
      </c>
      <c r="Q29" s="36">
        <f>'исходные без сезонности'!R30/'исходные без сезонности'!D30</f>
        <v>1082560.1442061684</v>
      </c>
      <c r="R29" s="36">
        <f>'исходные без сезонности'!S30/'исходные без сезонности'!D30</f>
        <v>1238896.3155421251</v>
      </c>
      <c r="S29" s="36">
        <f>'исходные без сезонности'!T30/'исходные без сезонности'!D30</f>
        <v>1007413.2528524895</v>
      </c>
      <c r="T29" s="36">
        <f>'исходные без сезонности'!U30/'исходные без сезонности'!D30</f>
        <v>3133789.1091237143</v>
      </c>
      <c r="U29" s="25">
        <v>312078.92273739667</v>
      </c>
      <c r="V29" s="36"/>
      <c r="W29" s="36">
        <v>2396277.6098709032</v>
      </c>
      <c r="X29" s="36">
        <v>572161.36393410154</v>
      </c>
      <c r="Y29" s="36">
        <v>1038579.2686792274</v>
      </c>
      <c r="Z29" s="36">
        <v>1110779.9757945512</v>
      </c>
      <c r="AA29" s="36">
        <v>911088.14446322294</v>
      </c>
      <c r="AB29" s="75">
        <v>2640023.7387435832</v>
      </c>
      <c r="AC29" s="63">
        <f>'исходные без сезонности'!AC30</f>
        <v>0.136941537014974</v>
      </c>
      <c r="AD29" s="32">
        <f>'исходные без сезонности'!AD30</f>
        <v>-0.40329524223199997</v>
      </c>
      <c r="AE29" s="32">
        <f>'исходные без сезонности'!AE30</f>
        <v>-0.149734207016198</v>
      </c>
      <c r="AF29" s="32">
        <f>'исходные без сезонности'!AF30/'исходные без сезонности'!AF29*100-100</f>
        <v>-2.9938795185510116</v>
      </c>
      <c r="AG29" s="36">
        <f>'исходные без сезонности'!AG30/'исходные без сезонности'!D30</f>
        <v>435.19296356034272</v>
      </c>
      <c r="AH29" s="32">
        <f>'исходные без сезонности'!AH30</f>
        <v>-4.3426721050920003</v>
      </c>
      <c r="AI29" s="32">
        <f>'исходные без сезонности'!AI30</f>
        <v>0.63716009766753401</v>
      </c>
      <c r="AJ29" s="63">
        <f t="shared" si="0"/>
        <v>534.63535168158012</v>
      </c>
      <c r="AK29" s="32">
        <f t="shared" si="1"/>
        <v>1672.4487993661023</v>
      </c>
      <c r="AL29" s="32">
        <f t="shared" si="2"/>
        <v>248.34773213834583</v>
      </c>
      <c r="AM29" s="32">
        <f t="shared" si="3"/>
        <v>340.43374872395202</v>
      </c>
      <c r="AN29" s="32">
        <v>435.19296356034272</v>
      </c>
      <c r="AO29" s="32">
        <f t="shared" si="4"/>
        <v>400.96810673785052</v>
      </c>
      <c r="AP29" s="33">
        <f t="shared" si="5"/>
        <v>1763.6084223767996</v>
      </c>
      <c r="AQ29" s="49"/>
    </row>
    <row r="30" spans="1:43" x14ac:dyDescent="0.2">
      <c r="A30" s="1">
        <v>41214</v>
      </c>
      <c r="B30" s="15">
        <v>6.07</v>
      </c>
      <c r="C30" s="40">
        <f>'исходные без сезонности'!C31</f>
        <v>0.29123744046823002</v>
      </c>
      <c r="D30" s="40">
        <f>'исходные без сезонности'!F31</f>
        <v>0.58132834414886403</v>
      </c>
      <c r="E30" s="19">
        <f>'исходные без сезонности'!G31/'исходные без сезонности'!E31</f>
        <v>0.43832604864367514</v>
      </c>
      <c r="F30" s="25">
        <f>'исходные без сезонности'!H31/'исходные без сезонности'!D31</f>
        <v>15124.061210909165</v>
      </c>
      <c r="G30" s="36">
        <f>'исходные без сезонности'!I31/'исходные без сезонности'!D31</f>
        <v>241789.28822102968</v>
      </c>
      <c r="H30" s="36">
        <f>'исходные без сезонности'!J31/'исходные без сезонности'!D31</f>
        <v>51836.281271941087</v>
      </c>
      <c r="I30" s="36">
        <f>'исходные без сезонности'!K31/'исходные без сезонности'!D31</f>
        <v>41230.357452662305</v>
      </c>
      <c r="J30" s="36">
        <f>'исходные без сезонности'!L31/'исходные без сезонности'!D31</f>
        <v>129998.51637189294</v>
      </c>
      <c r="K30" s="36">
        <f>'исходные без сезонности'!M31/'исходные без сезонности'!D31</f>
        <v>110846.36111589681</v>
      </c>
      <c r="L30" s="75">
        <f>'исходные без сезонности'!N31/'исходные без сезонности'!D31</f>
        <v>485190.14541804267</v>
      </c>
      <c r="M30" s="36">
        <f>'исходные без сезонности'!O31/'исходные без сезонности'!D31</f>
        <v>372409.73001447169</v>
      </c>
      <c r="N30" s="36">
        <v>372.40973001447179</v>
      </c>
      <c r="O30" s="36">
        <f>'исходные без сезонности'!P31/'исходные без сезонности'!D31</f>
        <v>2644860.4805305861</v>
      </c>
      <c r="P30" s="36">
        <f>'исходные без сезонности'!Q31/'исходные без сезонности'!D31</f>
        <v>611178.42529031634</v>
      </c>
      <c r="Q30" s="36">
        <f>'исходные без сезонности'!R31/'исходные без сезонности'!D31</f>
        <v>1096506.6437683448</v>
      </c>
      <c r="R30" s="36">
        <f>'исходные без сезонности'!S31/'исходные без сезонности'!D31</f>
        <v>1254706.7397198295</v>
      </c>
      <c r="S30" s="36">
        <f>'исходные без сезонности'!T31/'исходные без сезонности'!D31</f>
        <v>1013377.1078029209</v>
      </c>
      <c r="T30" s="36">
        <f>'исходные без сезонности'!U31/'исходные без сезонности'!D31</f>
        <v>3159855.0865239967</v>
      </c>
      <c r="U30" s="25">
        <v>366133.71986754914</v>
      </c>
      <c r="V30" s="36"/>
      <c r="W30" s="36">
        <v>2408403.7856019982</v>
      </c>
      <c r="X30" s="36">
        <v>565714.60937017831</v>
      </c>
      <c r="Y30" s="36">
        <v>1054667.9745367547</v>
      </c>
      <c r="Z30" s="36">
        <v>1117728.5828068408</v>
      </c>
      <c r="AA30" s="36">
        <v>873256.02408149769</v>
      </c>
      <c r="AB30" s="75">
        <v>2679759.437881018</v>
      </c>
      <c r="AC30" s="63">
        <f>'исходные без сезонности'!AC31</f>
        <v>0.48521028712776698</v>
      </c>
      <c r="AD30" s="32">
        <f>'исходные без сезонности'!AD31</f>
        <v>-0.14306500859138699</v>
      </c>
      <c r="AE30" s="32">
        <f>'исходные без сезонности'!AE31</f>
        <v>3.10280080616654</v>
      </c>
      <c r="AF30" s="32">
        <f>'исходные без сезонности'!AF31/'исходные без сезонности'!AF30*100-100</f>
        <v>5.0674651813268383</v>
      </c>
      <c r="AG30" s="36">
        <f>'исходные без сезонности'!AG31/'исходные без сезонности'!D31</f>
        <v>407.77067410198424</v>
      </c>
      <c r="AH30" s="32">
        <f>'исходные без сезонности'!AH31</f>
        <v>1.50364429305943</v>
      </c>
      <c r="AI30" s="32">
        <f>'исходные без сезонности'!AI31</f>
        <v>0.58876357378014998</v>
      </c>
      <c r="AJ30" s="63">
        <f t="shared" si="0"/>
        <v>537.22945740656075</v>
      </c>
      <c r="AK30" s="32">
        <f t="shared" si="1"/>
        <v>1670.0561103476025</v>
      </c>
      <c r="AL30" s="32">
        <f t="shared" si="2"/>
        <v>256.05346757323076</v>
      </c>
      <c r="AM30" s="32">
        <f t="shared" si="3"/>
        <v>357.68511040602397</v>
      </c>
      <c r="AN30" s="32">
        <v>407.77067410198424</v>
      </c>
      <c r="AO30" s="32">
        <f t="shared" si="4"/>
        <v>406.99724079180265</v>
      </c>
      <c r="AP30" s="33">
        <f t="shared" si="5"/>
        <v>1773.991906351873</v>
      </c>
      <c r="AQ30" s="49"/>
    </row>
    <row r="31" spans="1:43" x14ac:dyDescent="0.2">
      <c r="A31" s="1">
        <v>41244</v>
      </c>
      <c r="B31" s="15">
        <v>6.19</v>
      </c>
      <c r="C31" s="40">
        <f>'исходные без сезонности'!C32</f>
        <v>0.41154476399581902</v>
      </c>
      <c r="D31" s="40">
        <f>'исходные без сезонности'!F32</f>
        <v>-0.63621326984309301</v>
      </c>
      <c r="E31" s="19">
        <f>'исходные без сезонности'!G32/'исходные без сезонности'!E32</f>
        <v>2.8197412728433351</v>
      </c>
      <c r="F31" s="25">
        <f>'исходные без сезонности'!H32/'исходные без сезонности'!D32</f>
        <v>20579.615141861697</v>
      </c>
      <c r="G31" s="36">
        <f>'исходные без сезонности'!I32/'исходные без сезонности'!D32</f>
        <v>244919.22087542646</v>
      </c>
      <c r="H31" s="36">
        <f>'исходные без сезонности'!J32/'исходные без сезонности'!D32</f>
        <v>45391.686217362629</v>
      </c>
      <c r="I31" s="36">
        <f>'исходные без сезонности'!K32/'исходные без сезонности'!D32</f>
        <v>43517.651872474773</v>
      </c>
      <c r="J31" s="36">
        <f>'исходные без сезонности'!L32/'исходные без сезонности'!D32</f>
        <v>149774.30217562048</v>
      </c>
      <c r="K31" s="36">
        <f>'исходные без сезонности'!M32/'исходные без сезонности'!D32</f>
        <v>121933.52336171555</v>
      </c>
      <c r="L31" s="75">
        <f>'исходные без сезонности'!N32/'исходные без сезонности'!D32</f>
        <v>490117.65415706375</v>
      </c>
      <c r="M31" s="36">
        <f>'исходные без сезонности'!O32/'исходные без сезонности'!D32</f>
        <v>379315.67199962091</v>
      </c>
      <c r="N31" s="36">
        <v>379.31567199962097</v>
      </c>
      <c r="O31" s="36">
        <f>'исходные без сезонности'!P32/'исходные без сезонности'!D32</f>
        <v>2630968.9923607185</v>
      </c>
      <c r="P31" s="36">
        <f>'исходные без сезонности'!Q32/'исходные без сезонности'!D32</f>
        <v>614731.29809599824</v>
      </c>
      <c r="Q31" s="36">
        <f>'исходные без сезонности'!R32/'исходные без сезонности'!D32</f>
        <v>1104900.2773161288</v>
      </c>
      <c r="R31" s="36">
        <f>'исходные без сезонности'!S32/'исходные без сезонности'!D32</f>
        <v>1264640.5913134355</v>
      </c>
      <c r="S31" s="36">
        <f>'исходные без сезонности'!T32/'исходные без сезонности'!D32</f>
        <v>1009686.1059761138</v>
      </c>
      <c r="T31" s="36">
        <f>'исходные без сезонности'!U32/'исходные без сезонности'!D32</f>
        <v>3177881.7020869758</v>
      </c>
      <c r="U31" s="25">
        <v>347861.48375116033</v>
      </c>
      <c r="V31" s="36"/>
      <c r="W31" s="36">
        <v>2382504.9262293424</v>
      </c>
      <c r="X31" s="36">
        <v>574629.94568910054</v>
      </c>
      <c r="Y31" s="36">
        <v>1061724.3025437654</v>
      </c>
      <c r="Z31" s="36">
        <v>1127937.1566493136</v>
      </c>
      <c r="AA31" s="36">
        <v>883404.64911369013</v>
      </c>
      <c r="AB31" s="75">
        <v>2690912.0540145882</v>
      </c>
      <c r="AC31" s="63">
        <f>'исходные без сезонности'!AC32</f>
        <v>-0.374475368418279</v>
      </c>
      <c r="AD31" s="32">
        <f>'исходные без сезонности'!AD32</f>
        <v>-3.6936119320447101</v>
      </c>
      <c r="AE31" s="32">
        <f>'исходные без сезонности'!AE32</f>
        <v>2.9666369421588699</v>
      </c>
      <c r="AF31" s="32">
        <f>'исходные без сезонности'!AF32/'исходные без сезонности'!AF31*100-100</f>
        <v>9.9355409831518813</v>
      </c>
      <c r="AG31" s="36">
        <f>'исходные без сезонности'!AG32/'исходные без сезонности'!D32</f>
        <v>419.42500686518025</v>
      </c>
      <c r="AH31" s="32">
        <f>'исходные без сезонности'!AH32</f>
        <v>0.31903351503662097</v>
      </c>
      <c r="AI31" s="32">
        <f>'исходные без сезонности'!AI32</f>
        <v>1.7506804509698499</v>
      </c>
      <c r="AJ31" s="63">
        <f t="shared" si="0"/>
        <v>535.21766541668603</v>
      </c>
      <c r="AK31" s="32">
        <f t="shared" si="1"/>
        <v>1608.3707185839617</v>
      </c>
      <c r="AL31" s="32">
        <f t="shared" si="2"/>
        <v>263.64964433393698</v>
      </c>
      <c r="AM31" s="32">
        <f t="shared" si="3"/>
        <v>393.22306114104651</v>
      </c>
      <c r="AN31" s="32">
        <v>419.42500686518025</v>
      </c>
      <c r="AO31" s="32">
        <f t="shared" si="4"/>
        <v>408.29569839520281</v>
      </c>
      <c r="AP31" s="33">
        <f t="shared" si="5"/>
        <v>1805.0488358581624</v>
      </c>
      <c r="AQ31" s="49"/>
    </row>
    <row r="32" spans="1:43" x14ac:dyDescent="0.2">
      <c r="A32" s="1">
        <v>41275</v>
      </c>
      <c r="B32" s="15">
        <v>5.37</v>
      </c>
      <c r="C32" s="40">
        <f>'исходные без сезонности'!C33</f>
        <v>0.78191905490923996</v>
      </c>
      <c r="D32" s="40">
        <f>'исходные без сезонности'!F33</f>
        <v>2.24526714448898</v>
      </c>
      <c r="E32" s="19">
        <f>'исходные без сезонности'!G33/'исходные без сезонности'!E33</f>
        <v>4.8548143256676495</v>
      </c>
      <c r="F32" s="25">
        <f>'исходные без сезонности'!H33/'исходные без сезонности'!D33</f>
        <v>49604.311579949404</v>
      </c>
      <c r="G32" s="36">
        <f>'исходные без сезонности'!I33/'исходные без сезонности'!D33</f>
        <v>245400.07313255596</v>
      </c>
      <c r="H32" s="36">
        <f>'исходные без сезонности'!J33/'исходные без сезонности'!D33</f>
        <v>56529.91492761948</v>
      </c>
      <c r="I32" s="36">
        <f>'исходные без сезонности'!K33/'исходные без сезонности'!D33</f>
        <v>42803.132352917768</v>
      </c>
      <c r="J32" s="36">
        <f>'исходные без сезонности'!L33/'исходные без сезонности'!D33</f>
        <v>147554.54249515798</v>
      </c>
      <c r="K32" s="36">
        <f>'исходные без сезонности'!M33/'исходные без сезонности'!D33</f>
        <v>113776.12226127775</v>
      </c>
      <c r="L32" s="75">
        <f>'исходные без сезонности'!N33/'исходные без сезонности'!D33</f>
        <v>512216.61825911159</v>
      </c>
      <c r="M32" s="36">
        <f>'исходные без сезонности'!O33/'исходные без сезонности'!D33</f>
        <v>397106.93384792068</v>
      </c>
      <c r="N32" s="36">
        <v>397.10693384792052</v>
      </c>
      <c r="O32" s="36">
        <f>'исходные без сезонности'!P33/'исходные без сезонности'!D33</f>
        <v>2653674.7279977589</v>
      </c>
      <c r="P32" s="36">
        <f>'исходные без сезонности'!Q33/'исходные без сезонности'!D33</f>
        <v>615232.0171862744</v>
      </c>
      <c r="Q32" s="36">
        <f>'исходные без сезонности'!R33/'исходные без сезонности'!D33</f>
        <v>1116712.6597219293</v>
      </c>
      <c r="R32" s="36">
        <f>'исходные без сезонности'!S33/'исходные без сезонности'!D33</f>
        <v>1267092.8809908773</v>
      </c>
      <c r="S32" s="36">
        <f>'исходные без сезонности'!T33/'исходные без сезонности'!D33</f>
        <v>1027312.8922757726</v>
      </c>
      <c r="T32" s="36">
        <f>'исходные без сезонности'!U33/'исходные без сезонности'!D33</f>
        <v>3213165.0115341586</v>
      </c>
      <c r="U32" s="25">
        <v>348768.29122423334</v>
      </c>
      <c r="V32" s="36"/>
      <c r="W32" s="36">
        <v>2421313.8334974162</v>
      </c>
      <c r="X32" s="36">
        <v>555770.03000301553</v>
      </c>
      <c r="Y32" s="36">
        <v>1069979.1376603674</v>
      </c>
      <c r="Z32" s="36">
        <v>1121268.397441125</v>
      </c>
      <c r="AA32" s="36">
        <v>890037.22576683247</v>
      </c>
      <c r="AB32" s="75">
        <v>2725266.4913811018</v>
      </c>
      <c r="AC32" s="63">
        <f>'исходные без сезонности'!AC33</f>
        <v>-3.6304370156443201E-2</v>
      </c>
      <c r="AD32" s="32">
        <f>'исходные без сезонности'!AD33</f>
        <v>9.4174704835774303</v>
      </c>
      <c r="AE32" s="32">
        <f>'исходные без сезонности'!AE33</f>
        <v>-0.104662910161351</v>
      </c>
      <c r="AF32" s="32">
        <f>'исходные без сезонности'!AF33/'исходные без сезонности'!AF32*100-100</f>
        <v>-0.31868946019653777</v>
      </c>
      <c r="AG32" s="36">
        <f>'исходные без сезонности'!AG33/'исходные без сезонности'!D33</f>
        <v>424.63826339037348</v>
      </c>
      <c r="AH32" s="32">
        <f>'исходные без сезонности'!AH33</f>
        <v>-0.85394819471687999</v>
      </c>
      <c r="AI32" s="32">
        <f>'исходные без сезонности'!AI33</f>
        <v>0.80819557750930904</v>
      </c>
      <c r="AJ32" s="63">
        <f t="shared" si="0"/>
        <v>535.02335801429047</v>
      </c>
      <c r="AK32" s="32">
        <f t="shared" si="1"/>
        <v>1759.8385562731087</v>
      </c>
      <c r="AL32" s="32">
        <f t="shared" si="2"/>
        <v>263.37370094354702</v>
      </c>
      <c r="AM32" s="32">
        <f t="shared" si="3"/>
        <v>391.96990069012782</v>
      </c>
      <c r="AN32" s="32">
        <v>424.63826339037348</v>
      </c>
      <c r="AO32" s="32">
        <f t="shared" si="4"/>
        <v>404.80906464965028</v>
      </c>
      <c r="AP32" s="33">
        <f t="shared" si="5"/>
        <v>1819.6371607214514</v>
      </c>
      <c r="AQ32" s="49"/>
    </row>
    <row r="33" spans="1:43" x14ac:dyDescent="0.2">
      <c r="A33" s="1">
        <v>41306</v>
      </c>
      <c r="B33" s="15">
        <v>5.61</v>
      </c>
      <c r="C33" s="40">
        <f>'исходные без сезонности'!C34</f>
        <v>0.48876503879794703</v>
      </c>
      <c r="D33" s="40">
        <f>'исходные без сезонности'!F34</f>
        <v>-0.97107282582629395</v>
      </c>
      <c r="E33" s="19">
        <f>'исходные без сезонности'!G34/'исходные без сезонности'!E34</f>
        <v>-10.226532651724058</v>
      </c>
      <c r="F33" s="25">
        <f>'исходные без сезонности'!H34/'исходные без сезонности'!D34</f>
        <v>16657.678192740626</v>
      </c>
      <c r="G33" s="36">
        <f>'исходные без сезонности'!I34/'исходные без сезонности'!D34</f>
        <v>255625.8614257244</v>
      </c>
      <c r="H33" s="36">
        <f>'исходные без сезонности'!J34/'исходные без сезонности'!D34</f>
        <v>79483.984267206135</v>
      </c>
      <c r="I33" s="36">
        <f>'исходные без сезонности'!K34/'исходные без сезонности'!D34</f>
        <v>43717.232405458752</v>
      </c>
      <c r="J33" s="36">
        <f>'исходные без сезонности'!L34/'исходные без сезонности'!D34</f>
        <v>165330.92934865903</v>
      </c>
      <c r="K33" s="36">
        <f>'исходные без сезонности'!M34/'исходные без сезонности'!D34</f>
        <v>122118.44287331992</v>
      </c>
      <c r="L33" s="75">
        <f>'исходные без сезонности'!N34/'исходные без сезонности'!D34</f>
        <v>563491.39745961665</v>
      </c>
      <c r="M33" s="36">
        <f>'исходные без сезонности'!O34/'исходные без сезонности'!D34</f>
        <v>389247.94839041901</v>
      </c>
      <c r="N33" s="36">
        <v>389.24794839041908</v>
      </c>
      <c r="O33" s="36">
        <f>'исходные без сезонности'!P34/'исходные без сезонности'!D34</f>
        <v>2628550.8686847379</v>
      </c>
      <c r="P33" s="36">
        <f>'исходные без сезонности'!Q34/'исходные без сезонности'!D34</f>
        <v>599927.46186613198</v>
      </c>
      <c r="Q33" s="36">
        <f>'исходные без сезонности'!R34/'исходные без сезонности'!D34</f>
        <v>1127855.4748192856</v>
      </c>
      <c r="R33" s="36">
        <f>'исходные без сезонности'!S34/'исходные без сезонности'!D34</f>
        <v>1244186.8746845729</v>
      </c>
      <c r="S33" s="36">
        <f>'исходные без сезонности'!T34/'исходные без сезонности'!D34</f>
        <v>1028989.5791001334</v>
      </c>
      <c r="T33" s="36">
        <f>'исходные без сезонности'!U34/'исходные без сезонности'!D34</f>
        <v>3270709.5253760205</v>
      </c>
      <c r="U33" s="25">
        <v>366712.49281652999</v>
      </c>
      <c r="V33" s="36"/>
      <c r="W33" s="36">
        <v>2359408.0075786277</v>
      </c>
      <c r="X33" s="36">
        <v>528461.84702896874</v>
      </c>
      <c r="Y33" s="36">
        <v>1084743.0383667096</v>
      </c>
      <c r="Z33" s="36">
        <v>1093295.4964891537</v>
      </c>
      <c r="AA33" s="36">
        <v>912717.62254148221</v>
      </c>
      <c r="AB33" s="75">
        <v>2694489.0960889673</v>
      </c>
      <c r="AC33" s="63">
        <f>'исходные без сезонности'!AC34</f>
        <v>0.91879468811819498</v>
      </c>
      <c r="AD33" s="32">
        <f>'исходные без сезонности'!AD34</f>
        <v>-0.38748860012589398</v>
      </c>
      <c r="AE33" s="32">
        <f>'исходные без сезонности'!AE34</f>
        <v>1.71927853031556</v>
      </c>
      <c r="AF33" s="32">
        <f>'исходные без сезонности'!AF34/'исходные без сезонности'!AF33*100-100</f>
        <v>-7.9710254919419299E-2</v>
      </c>
      <c r="AG33" s="36">
        <f>'исходные без сезонности'!AG34/'исходные без сезонности'!D34</f>
        <v>413.62767624925544</v>
      </c>
      <c r="AH33" s="32">
        <f>'исходные без сезонности'!AH34</f>
        <v>0.43644347590059601</v>
      </c>
      <c r="AI33" s="32">
        <f>'исходные без сезонности'!AI34</f>
        <v>0.31282433264790799</v>
      </c>
      <c r="AJ33" s="63">
        <f t="shared" si="0"/>
        <v>539.93912420791742</v>
      </c>
      <c r="AK33" s="32">
        <f t="shared" si="1"/>
        <v>1753.0193824869302</v>
      </c>
      <c r="AL33" s="32">
        <f t="shared" si="2"/>
        <v>267.90182843836692</v>
      </c>
      <c r="AM33" s="32">
        <f t="shared" si="3"/>
        <v>391.65746048308034</v>
      </c>
      <c r="AN33" s="32">
        <v>413.62767624925544</v>
      </c>
      <c r="AO33" s="32">
        <f t="shared" si="4"/>
        <v>406.57582740216787</v>
      </c>
      <c r="AP33" s="33">
        <f t="shared" si="5"/>
        <v>1825.3294285260915</v>
      </c>
      <c r="AQ33" s="49"/>
    </row>
    <row r="34" spans="1:43" x14ac:dyDescent="0.2">
      <c r="A34" s="1">
        <v>41334</v>
      </c>
      <c r="B34" s="15">
        <v>5.96</v>
      </c>
      <c r="C34" s="40">
        <f>'исходные без сезонности'!C35</f>
        <v>0.29226469503017399</v>
      </c>
      <c r="D34" s="40">
        <f>'исходные без сезонности'!F35</f>
        <v>3.1810968257999499</v>
      </c>
      <c r="E34" s="19">
        <f>'исходные без сезонности'!G35/'исходные без сезонности'!E35</f>
        <v>-4.5731798017859156E-2</v>
      </c>
      <c r="F34" s="25">
        <f>'исходные без сезонности'!H35/'исходные без сезонности'!D35</f>
        <v>41683.779262450669</v>
      </c>
      <c r="G34" s="36">
        <f>'исходные без сезонности'!I35/'исходные без сезонности'!D35</f>
        <v>342251.89744873025</v>
      </c>
      <c r="H34" s="36">
        <f>'исходные без сезонности'!J35/'исходные без сезонности'!D35</f>
        <v>57084.585071828194</v>
      </c>
      <c r="I34" s="36">
        <f>'исходные без сезонности'!K35/'исходные без сезонности'!D35</f>
        <v>46976.222505701306</v>
      </c>
      <c r="J34" s="36">
        <f>'исходные без сезонности'!L35/'исходные без сезонности'!D35</f>
        <v>153295.28486108387</v>
      </c>
      <c r="K34" s="36">
        <f>'исходные без сезонности'!M35/'исходные без сезонности'!D35</f>
        <v>70373.722689614748</v>
      </c>
      <c r="L34" s="75">
        <f>'исходные без сезонности'!N35/'исходные без сезонности'!D35</f>
        <v>599684.76007372735</v>
      </c>
      <c r="M34" s="36">
        <f>'исходные без сезонности'!O35/'исходные без сезонности'!D35</f>
        <v>402645.00567690021</v>
      </c>
      <c r="N34" s="36">
        <v>402.6450056769001</v>
      </c>
      <c r="O34" s="36">
        <f>'исходные без сезонности'!P35/'исходные без сезонности'!D35</f>
        <v>2640301.7105290256</v>
      </c>
      <c r="P34" s="36">
        <f>'исходные без сезонности'!Q35/'исходные без сезонности'!D35</f>
        <v>618533.47199500212</v>
      </c>
      <c r="Q34" s="36">
        <f>'исходные без сезонности'!R35/'исходные без сезонности'!D35</f>
        <v>1136528.5144165414</v>
      </c>
      <c r="R34" s="36">
        <f>'исходные без сезонности'!S35/'исходные без сезонности'!D35</f>
        <v>1248999.6534597343</v>
      </c>
      <c r="S34" s="36">
        <f>'исходные без сезонности'!T35/'исходные без сезонности'!D35</f>
        <v>1025960.1097916081</v>
      </c>
      <c r="T34" s="36">
        <f>'исходные без сезонности'!U35/'исходные без сезонности'!D35</f>
        <v>3321993.4289953988</v>
      </c>
      <c r="U34" s="25">
        <v>365479.48091828631</v>
      </c>
      <c r="V34" s="36"/>
      <c r="W34" s="36">
        <v>2301230.362364796</v>
      </c>
      <c r="X34" s="36">
        <v>556639.07828190399</v>
      </c>
      <c r="Y34" s="36">
        <v>1090354.9825089732</v>
      </c>
      <c r="Z34" s="36">
        <v>1104479.4308373814</v>
      </c>
      <c r="AA34" s="36">
        <v>952076.37922301947</v>
      </c>
      <c r="AB34" s="75">
        <v>2714735.2453734125</v>
      </c>
      <c r="AC34" s="63">
        <f>'исходные без сезонности'!AC35</f>
        <v>0.90596508013091703</v>
      </c>
      <c r="AD34" s="32">
        <f>'исходные без сезонности'!AD35</f>
        <v>1.13110689596465</v>
      </c>
      <c r="AE34" s="32">
        <f>'исходные без сезонности'!AE35</f>
        <v>2.8297904466758399</v>
      </c>
      <c r="AF34" s="32">
        <f>'исходные без сезонности'!AF35/'исходные без сезонности'!AF34*100-100</f>
        <v>-0.16523084292849433</v>
      </c>
      <c r="AG34" s="36">
        <f>'исходные без сезонности'!AG35/'исходные без сезонности'!D35</f>
        <v>418.63078371223526</v>
      </c>
      <c r="AH34" s="32">
        <f>'исходные без сезонности'!AH35</f>
        <v>1.0813123321106399</v>
      </c>
      <c r="AI34" s="32">
        <f>'исходные без сезонности'!AI35</f>
        <v>1.4330230524901799</v>
      </c>
      <c r="AJ34" s="63">
        <f t="shared" si="0"/>
        <v>544.8307841272059</v>
      </c>
      <c r="AK34" s="32">
        <f t="shared" si="1"/>
        <v>1772.8479056098367</v>
      </c>
      <c r="AL34" s="32">
        <f t="shared" si="2"/>
        <v>275.48288878598572</v>
      </c>
      <c r="AM34" s="32">
        <f t="shared" si="3"/>
        <v>391.01032155973178</v>
      </c>
      <c r="AN34" s="32">
        <v>418.63078371223526</v>
      </c>
      <c r="AO34" s="32">
        <f t="shared" si="4"/>
        <v>410.97218196324837</v>
      </c>
      <c r="AP34" s="33">
        <f t="shared" si="5"/>
        <v>1851.4868200207577</v>
      </c>
      <c r="AQ34" s="49"/>
    </row>
    <row r="35" spans="1:43" x14ac:dyDescent="0.2">
      <c r="A35" s="1">
        <v>41365</v>
      </c>
      <c r="B35" s="15">
        <v>6.11</v>
      </c>
      <c r="C35" s="40">
        <f>'исходные без сезонности'!C36</f>
        <v>0.54514826400852801</v>
      </c>
      <c r="D35" s="40">
        <f>'исходные без сезонности'!F36</f>
        <v>9.4234227456800296E-2</v>
      </c>
      <c r="E35" s="19">
        <f>'исходные без сезонности'!G36/'исходные без сезонности'!E36</f>
        <v>-8.5410352203941411</v>
      </c>
      <c r="F35" s="25">
        <f>'исходные без сезонности'!H36/'исходные без сезонности'!D36</f>
        <v>40527.905441288371</v>
      </c>
      <c r="G35" s="36">
        <f>'исходные без сезонности'!I36/'исходные без сезонности'!D36</f>
        <v>276936.150324788</v>
      </c>
      <c r="H35" s="36">
        <f>'исходные без сезонности'!J36/'исходные без сезонности'!D36</f>
        <v>51397.491428015514</v>
      </c>
      <c r="I35" s="36">
        <f>'исходные без сезонности'!K36/'исходные без сезонности'!D36</f>
        <v>43869.711783030158</v>
      </c>
      <c r="J35" s="36">
        <f>'исходные без сезонности'!L36/'исходные без сезонности'!D36</f>
        <v>153041.84802796191</v>
      </c>
      <c r="K35" s="36">
        <f>'исходные без сезонности'!M36/'исходные без сезонности'!D36</f>
        <v>75533.537866674247</v>
      </c>
      <c r="L35" s="75">
        <f>'исходные без сезонности'!N36/'исходные без сезонности'!D36</f>
        <v>594339.66966839496</v>
      </c>
      <c r="M35" s="36">
        <f>'исходные без сезонности'!O36/'исходные без сезонности'!D36</f>
        <v>407325.73118291679</v>
      </c>
      <c r="N35" s="36">
        <v>407.32573118291685</v>
      </c>
      <c r="O35" s="36">
        <f>'исходные без сезонности'!P36/'исходные без сезонности'!D36</f>
        <v>2636589.2362959427</v>
      </c>
      <c r="P35" s="36">
        <f>'исходные без сезонности'!Q36/'исходные без сезонности'!D36</f>
        <v>617707.16940465302</v>
      </c>
      <c r="Q35" s="36">
        <f>'исходные без сезонности'!R36/'исходные без сезонности'!D36</f>
        <v>1143824.6649939679</v>
      </c>
      <c r="R35" s="36">
        <f>'исходные без сезонности'!S36/'исходные без сезонности'!D36</f>
        <v>1249011.6298412995</v>
      </c>
      <c r="S35" s="36">
        <f>'исходные без сезонности'!T36/'исходные без сезонности'!D36</f>
        <v>933438.87506564416</v>
      </c>
      <c r="T35" s="36">
        <f>'исходные без сезонности'!U36/'исходные без сезонности'!D36</f>
        <v>3337021.7631142898</v>
      </c>
      <c r="U35" s="25">
        <v>369520.85745740187</v>
      </c>
      <c r="V35" s="36"/>
      <c r="W35" s="36">
        <v>2361317.625390077</v>
      </c>
      <c r="X35" s="36">
        <v>565258.27974008792</v>
      </c>
      <c r="Y35" s="36">
        <v>1096614.9221758831</v>
      </c>
      <c r="Z35" s="36">
        <v>1096558.132432251</v>
      </c>
      <c r="AA35" s="36">
        <v>881363.4012266756</v>
      </c>
      <c r="AB35" s="75">
        <v>2726359.7385833496</v>
      </c>
      <c r="AC35" s="63">
        <f>'исходные без сезонности'!AC36</f>
        <v>1.0462263746778599</v>
      </c>
      <c r="AD35" s="32">
        <f>'исходные без сезонности'!AD36</f>
        <v>-1.21165030937552</v>
      </c>
      <c r="AE35" s="32">
        <f>'исходные без сезонности'!AE36</f>
        <v>-1.2477677077497999</v>
      </c>
      <c r="AF35" s="32">
        <f>'исходные без сезонности'!AF36/'исходные без сезонности'!AF35*100-100</f>
        <v>-0.29310674825431704</v>
      </c>
      <c r="AG35" s="36">
        <f>'исходные без сезонности'!AG36/'исходные без сезонности'!D36</f>
        <v>412.06983542908881</v>
      </c>
      <c r="AH35" s="32">
        <f>'исходные без сезонности'!AH36</f>
        <v>1.5012808112576099</v>
      </c>
      <c r="AI35" s="32">
        <f>'исходные без сезонности'!AI36</f>
        <v>1.0966164439516299</v>
      </c>
      <c r="AJ35" s="63">
        <f t="shared" si="0"/>
        <v>550.53094748810895</v>
      </c>
      <c r="AK35" s="32">
        <f t="shared" si="1"/>
        <v>1751.3671884767577</v>
      </c>
      <c r="AL35" s="32">
        <f t="shared" si="2"/>
        <v>272.04550225933787</v>
      </c>
      <c r="AM35" s="32">
        <f t="shared" si="3"/>
        <v>389.86424392086934</v>
      </c>
      <c r="AN35" s="32">
        <v>412.06983542908881</v>
      </c>
      <c r="AO35" s="32">
        <f t="shared" si="4"/>
        <v>417.14202847066929</v>
      </c>
      <c r="AP35" s="33">
        <f t="shared" si="5"/>
        <v>1871.7905289467024</v>
      </c>
      <c r="AQ35" s="49"/>
    </row>
    <row r="36" spans="1:43" x14ac:dyDescent="0.2">
      <c r="A36" s="1">
        <v>41395</v>
      </c>
      <c r="B36" s="15">
        <v>6.3</v>
      </c>
      <c r="C36" s="40">
        <f>'исходные без сезонности'!C37</f>
        <v>0.61254580999544195</v>
      </c>
      <c r="D36" s="40">
        <f>'исходные без сезонности'!F37</f>
        <v>-0.62903020874010396</v>
      </c>
      <c r="E36" s="19">
        <f>'исходные без сезонности'!G37/'исходные без сезонности'!E37</f>
        <v>2.0637716132118409</v>
      </c>
      <c r="F36" s="25">
        <f>'исходные без сезонности'!H37/'исходные без сезонности'!D37</f>
        <v>25562.576104158194</v>
      </c>
      <c r="G36" s="36">
        <f>'исходные без сезонности'!I37/'исходные без сезонности'!D37</f>
        <v>308871.00989096583</v>
      </c>
      <c r="H36" s="36">
        <f>'исходные без сезонности'!J37/'исходные без сезонности'!D37</f>
        <v>54519.693235640028</v>
      </c>
      <c r="I36" s="36">
        <f>'исходные без сезонности'!K37/'исходные без сезонности'!D37</f>
        <v>48355.354662892787</v>
      </c>
      <c r="J36" s="36">
        <f>'исходные без сезонности'!L37/'исходные без сезонности'!D37</f>
        <v>170579.98495184377</v>
      </c>
      <c r="K36" s="36">
        <f>'исходные без сезонности'!M37/'исходные без сезонности'!D37</f>
        <v>65196.976451874325</v>
      </c>
      <c r="L36" s="75">
        <f>'исходные без сезонности'!N37/'исходные без сезонности'!D37</f>
        <v>651583.75870697154</v>
      </c>
      <c r="M36" s="36">
        <f>'исходные без сезонности'!O37/'исходные без сезонности'!D37</f>
        <v>403116.32592435542</v>
      </c>
      <c r="N36" s="36">
        <v>403.11632592435529</v>
      </c>
      <c r="O36" s="36">
        <f>'исходные без сезонности'!P37/'исходные без сезонности'!D37</f>
        <v>2623199.6955504036</v>
      </c>
      <c r="P36" s="36">
        <f>'исходные без сезонности'!Q37/'исходные без сезонности'!D37</f>
        <v>607717.22970104078</v>
      </c>
      <c r="Q36" s="36">
        <f>'исходные без сезонности'!R37/'исходные без сезонности'!D37</f>
        <v>1146406.1427432031</v>
      </c>
      <c r="R36" s="36">
        <f>'исходные без сезонности'!S37/'исходные без сезонности'!D37</f>
        <v>1273139.9666746559</v>
      </c>
      <c r="S36" s="36">
        <f>'исходные без сезонности'!T37/'исходные без сезонности'!D37</f>
        <v>927091.02354080824</v>
      </c>
      <c r="T36" s="36">
        <f>'исходные без сезонности'!U37/'исходные без сезонности'!D37</f>
        <v>3344246.579585847</v>
      </c>
      <c r="U36" s="25">
        <v>369832.4923149441</v>
      </c>
      <c r="V36" s="36"/>
      <c r="W36" s="36">
        <v>2313296.2057721126</v>
      </c>
      <c r="X36" s="36">
        <v>549400.96224761999</v>
      </c>
      <c r="Y36" s="36">
        <v>1097621.9900962664</v>
      </c>
      <c r="Z36" s="36">
        <v>1100698.7312952708</v>
      </c>
      <c r="AA36" s="36">
        <v>867899.9235101979</v>
      </c>
      <c r="AB36" s="75">
        <v>2684357.132607975</v>
      </c>
      <c r="AC36" s="63">
        <f>'исходные без сезонности'!AC37</f>
        <v>0.314118695120852</v>
      </c>
      <c r="AD36" s="32">
        <f>'исходные без сезонности'!AD37</f>
        <v>-0.60197952907317798</v>
      </c>
      <c r="AE36" s="32">
        <f>'исходные без сезонности'!AE37</f>
        <v>0.72238459050204895</v>
      </c>
      <c r="AF36" s="32">
        <f>'исходные без сезонности'!AF37/'исходные без сезонности'!AF36*100-100</f>
        <v>-0.16222105471796056</v>
      </c>
      <c r="AG36" s="36">
        <f>'исходные без сезонности'!AG37/'исходные без сезонности'!D37</f>
        <v>433.49604653448972</v>
      </c>
      <c r="AH36" s="32">
        <f>'исходные без сезонности'!AH37</f>
        <v>-0.153085125042277</v>
      </c>
      <c r="AI36" s="32">
        <f>'исходные без сезонности'!AI37</f>
        <v>0.74686492332888899</v>
      </c>
      <c r="AJ36" s="63">
        <f t="shared" si="0"/>
        <v>552.26026811659506</v>
      </c>
      <c r="AK36" s="32">
        <f t="shared" si="1"/>
        <v>1740.8243165232232</v>
      </c>
      <c r="AL36" s="32">
        <f t="shared" si="2"/>
        <v>274.01071704681323</v>
      </c>
      <c r="AM36" s="32">
        <f t="shared" si="3"/>
        <v>389.2318020324127</v>
      </c>
      <c r="AN36" s="32">
        <v>433.49604653448972</v>
      </c>
      <c r="AO36" s="32">
        <f t="shared" si="4"/>
        <v>416.5034460747811</v>
      </c>
      <c r="AP36" s="33">
        <f t="shared" si="5"/>
        <v>1885.7702758455976</v>
      </c>
      <c r="AQ36" s="49"/>
    </row>
    <row r="37" spans="1:43" x14ac:dyDescent="0.2">
      <c r="A37" s="1">
        <v>41426</v>
      </c>
      <c r="B37" s="15">
        <v>6.24</v>
      </c>
      <c r="C37" s="40">
        <f>'исходные без сезонности'!C38</f>
        <v>0.45517110206066602</v>
      </c>
      <c r="D37" s="40">
        <f>'исходные без сезонности'!F38</f>
        <v>-1.19900001195481E-2</v>
      </c>
      <c r="E37" s="19">
        <f>'исходные без сезонности'!G38/'исходные без сезонности'!E38</f>
        <v>2.9285249499999955</v>
      </c>
      <c r="F37" s="25">
        <f>'исходные без сезонности'!H38/'исходные без сезонности'!D38</f>
        <v>42434.634008201923</v>
      </c>
      <c r="G37" s="36">
        <f>'исходные без сезонности'!I38/'исходные без сезонности'!D38</f>
        <v>290112.48304913298</v>
      </c>
      <c r="H37" s="36">
        <f>'исходные без сезонности'!J38/'исходные без сезонности'!D38</f>
        <v>66845.088641202514</v>
      </c>
      <c r="I37" s="36">
        <f>'исходные без сезонности'!K38/'исходные без сезонности'!D38</f>
        <v>43378.135125541921</v>
      </c>
      <c r="J37" s="36">
        <f>'исходные без сезонности'!L38/'исходные без сезонности'!D38</f>
        <v>141867.58241776653</v>
      </c>
      <c r="K37" s="36">
        <f>'исходные без сезонности'!M38/'исходные без сезонности'!D38</f>
        <v>72509.333412861684</v>
      </c>
      <c r="L37" s="75">
        <f>'исходные без сезонности'!N38/'исходные без сезонности'!D38</f>
        <v>600544.83033499587</v>
      </c>
      <c r="M37" s="36">
        <f>'исходные без сезонности'!O38/'исходные без сезонности'!D38</f>
        <v>412010.43034703325</v>
      </c>
      <c r="N37" s="36">
        <v>412.01043034703332</v>
      </c>
      <c r="O37" s="36">
        <f>'исходные без сезонности'!P38/'исходные без сезонности'!D38</f>
        <v>2630399.9843214685</v>
      </c>
      <c r="P37" s="36">
        <f>'исходные без сезонности'!Q38/'исходные без сезонности'!D38</f>
        <v>614487.72992364259</v>
      </c>
      <c r="Q37" s="36">
        <f>'исходные без сезонности'!R38/'исходные без сезонности'!D38</f>
        <v>1145194.1903074563</v>
      </c>
      <c r="R37" s="36">
        <f>'исходные без сезонности'!S38/'исходные без сезонности'!D38</f>
        <v>1277343.5461843982</v>
      </c>
      <c r="S37" s="36">
        <f>'исходные без сезонности'!T38/'исходные без сезонности'!D38</f>
        <v>930293.92333377141</v>
      </c>
      <c r="T37" s="36">
        <f>'исходные без сезонности'!U38/'исходные без сезонности'!D38</f>
        <v>3363510.4040410994</v>
      </c>
      <c r="U37" s="25">
        <v>372651.59472520615</v>
      </c>
      <c r="V37" s="36"/>
      <c r="W37" s="36">
        <v>2338076.0172853712</v>
      </c>
      <c r="X37" s="36">
        <v>551107.5387625983</v>
      </c>
      <c r="Y37" s="36">
        <v>1101922.4997745028</v>
      </c>
      <c r="Z37" s="36">
        <v>1132121.2612083508</v>
      </c>
      <c r="AA37" s="36">
        <v>857765.47652598296</v>
      </c>
      <c r="AB37" s="75">
        <v>2766180.0804748749</v>
      </c>
      <c r="AC37" s="63">
        <f>'исходные без сезонности'!AC38</f>
        <v>0.22296343175814201</v>
      </c>
      <c r="AD37" s="32">
        <f>'исходные без сезонности'!AD38</f>
        <v>1.1382234491817</v>
      </c>
      <c r="AE37" s="32">
        <f>'исходные без сезонности'!AE38</f>
        <v>0.46757845718199498</v>
      </c>
      <c r="AF37" s="32">
        <f>'исходные без сезонности'!AF38/'исходные без сезонности'!AF37*100-100</f>
        <v>0.66825796319866981</v>
      </c>
      <c r="AG37" s="36">
        <f>'исходные без сезонности'!AG38/'исходные без сезонности'!D38</f>
        <v>406.76954699548236</v>
      </c>
      <c r="AH37" s="32">
        <f>'исходные без сезонности'!AH38</f>
        <v>-0.780520598861695</v>
      </c>
      <c r="AI37" s="32">
        <f>'исходные без сезонности'!AI38</f>
        <v>1.59671985008742</v>
      </c>
      <c r="AJ37" s="63">
        <f t="shared" si="0"/>
        <v>553.4916065626245</v>
      </c>
      <c r="AK37" s="32">
        <f t="shared" si="1"/>
        <v>1760.6387871029476</v>
      </c>
      <c r="AL37" s="32">
        <f t="shared" si="2"/>
        <v>275.29193213009404</v>
      </c>
      <c r="AM37" s="32">
        <f t="shared" si="3"/>
        <v>391.83287454479597</v>
      </c>
      <c r="AN37" s="32">
        <v>406.76954699548236</v>
      </c>
      <c r="AO37" s="32">
        <f t="shared" si="4"/>
        <v>413.25255088319858</v>
      </c>
      <c r="AP37" s="33">
        <f t="shared" si="5"/>
        <v>1915.8807441670726</v>
      </c>
      <c r="AQ37" s="49"/>
    </row>
    <row r="38" spans="1:43" x14ac:dyDescent="0.2">
      <c r="A38" s="1">
        <v>41456</v>
      </c>
      <c r="B38" s="15">
        <v>6</v>
      </c>
      <c r="C38" s="40">
        <f>'исходные без сезонности'!C39</f>
        <v>0.69047465458574797</v>
      </c>
      <c r="D38" s="40">
        <f>'исходные без сезонности'!F39</f>
        <v>1.18424898855151</v>
      </c>
      <c r="E38" s="19">
        <f>'исходные без сезонности'!G39/'исходные без сезонности'!E39</f>
        <v>3.7087687344980416</v>
      </c>
      <c r="F38" s="25">
        <f>'исходные без сезонности'!H39/'исходные без сезонности'!D39</f>
        <v>18965.748866384572</v>
      </c>
      <c r="G38" s="36">
        <f>'исходные без сезонности'!I39/'исходные без сезонности'!D39</f>
        <v>290308.50035210099</v>
      </c>
      <c r="H38" s="36">
        <f>'исходные без сезонности'!J39/'исходные без сезонности'!D39</f>
        <v>65137.654891842634</v>
      </c>
      <c r="I38" s="36">
        <f>'исходные без сезонности'!K39/'исходные без сезонности'!D39</f>
        <v>45271.139571389598</v>
      </c>
      <c r="J38" s="36">
        <f>'исходные без сезонности'!L39/'исходные без сезонности'!D39</f>
        <v>158038.70822647875</v>
      </c>
      <c r="K38" s="36">
        <f>'исходные без сезонности'!M39/'исходные без сезонности'!D39</f>
        <v>56113.529664640773</v>
      </c>
      <c r="L38" s="75">
        <f>'исходные без сезонности'!N39/'исходные без сезонности'!D39</f>
        <v>599492.50415460812</v>
      </c>
      <c r="M38" s="36">
        <f>'исходные без сезонности'!O39/'исходные без сезонности'!D39</f>
        <v>412699.885837048</v>
      </c>
      <c r="N38" s="36">
        <v>412.69988583704793</v>
      </c>
      <c r="O38" s="36">
        <f>'исходные без сезонности'!P39/'исходные без сезонности'!D39</f>
        <v>2618511.5675068111</v>
      </c>
      <c r="P38" s="36">
        <f>'исходные без сезонности'!Q39/'исходные без сезонности'!D39</f>
        <v>618707.60267011158</v>
      </c>
      <c r="Q38" s="36">
        <f>'исходные без сезонности'!R39/'исходные без сезонности'!D39</f>
        <v>1135223.0809365523</v>
      </c>
      <c r="R38" s="36">
        <f>'исходные без сезонности'!S39/'исходные без сезонности'!D39</f>
        <v>1278508.0169680824</v>
      </c>
      <c r="S38" s="36">
        <f>'исходные без сезонности'!T39/'исходные без сезонности'!D39</f>
        <v>915677.40768383513</v>
      </c>
      <c r="T38" s="36">
        <f>'исходные без сезонности'!U39/'исходные без сезонности'!D39</f>
        <v>3375625.8108010171</v>
      </c>
      <c r="U38" s="25">
        <v>391616.00038033695</v>
      </c>
      <c r="V38" s="36"/>
      <c r="W38" s="36">
        <v>2330753.7395690298</v>
      </c>
      <c r="X38" s="36">
        <v>548452.45834493451</v>
      </c>
      <c r="Y38" s="36">
        <v>1091189.3546785745</v>
      </c>
      <c r="Z38" s="36">
        <v>1112629.1478297925</v>
      </c>
      <c r="AA38" s="36">
        <v>854561.03873162263</v>
      </c>
      <c r="AB38" s="75">
        <v>2772466.9258960984</v>
      </c>
      <c r="AC38" s="63">
        <f>'исходные без сезонности'!AC39</f>
        <v>-0.40922150052019501</v>
      </c>
      <c r="AD38" s="32">
        <f>'исходные без сезонности'!AD39</f>
        <v>-0.10427290295125199</v>
      </c>
      <c r="AE38" s="32">
        <f>'исходные без сезонности'!AE39</f>
        <v>-0.93502088685542895</v>
      </c>
      <c r="AF38" s="32">
        <f>'исходные без сезонности'!AF39/'исходные без сезонности'!AF38*100-100</f>
        <v>1.108404187345684</v>
      </c>
      <c r="AG38" s="36">
        <f>'исходные без сезонности'!AG39/'исходные без сезонности'!D39</f>
        <v>429.25685652093836</v>
      </c>
      <c r="AH38" s="32">
        <f>'исходные без сезонности'!AH39</f>
        <v>0.734668375974318</v>
      </c>
      <c r="AI38" s="32">
        <f>'исходные без сезонности'!AI39</f>
        <v>0.76885750490684801</v>
      </c>
      <c r="AJ38" s="63">
        <f t="shared" si="0"/>
        <v>551.22659990499562</v>
      </c>
      <c r="AK38" s="32">
        <f t="shared" si="1"/>
        <v>1758.8029179291495</v>
      </c>
      <c r="AL38" s="32">
        <f t="shared" si="2"/>
        <v>272.71789506484976</v>
      </c>
      <c r="AM38" s="32">
        <f t="shared" si="3"/>
        <v>396.17596653364745</v>
      </c>
      <c r="AN38" s="32">
        <v>429.25685652093836</v>
      </c>
      <c r="AO38" s="32">
        <f t="shared" si="4"/>
        <v>416.28858668744459</v>
      </c>
      <c r="AP38" s="33">
        <f t="shared" si="5"/>
        <v>1930.6111370536664</v>
      </c>
      <c r="AQ38" s="49"/>
    </row>
    <row r="39" spans="1:43" x14ac:dyDescent="0.2">
      <c r="A39" s="1">
        <v>41487</v>
      </c>
      <c r="B39" s="15">
        <v>6.01</v>
      </c>
      <c r="C39" s="40">
        <f>'исходные без сезонности'!C40</f>
        <v>0.57403210290266304</v>
      </c>
      <c r="D39" s="40">
        <f>'исходные без сезонности'!F40</f>
        <v>0.50684249248707602</v>
      </c>
      <c r="E39" s="19">
        <f>'исходные без сезонности'!G40/'исходные без сезонности'!E40</f>
        <v>3.4621028549170814</v>
      </c>
      <c r="F39" s="25">
        <f>'исходные без сезонности'!H40/'исходные без сезонности'!D40</f>
        <v>24357.281954483104</v>
      </c>
      <c r="G39" s="36">
        <f>'исходные без сезонности'!I40/'исходные без сезонности'!D40</f>
        <v>361458.79079232068</v>
      </c>
      <c r="H39" s="36">
        <f>'исходные без сезонности'!J40/'исходные без сезонности'!D40</f>
        <v>81768.510467351953</v>
      </c>
      <c r="I39" s="36">
        <f>'исходные без сезонности'!K40/'исходные без сезонности'!D40</f>
        <v>41745.561354266851</v>
      </c>
      <c r="J39" s="36">
        <f>'исходные без сезонности'!L40/'исходные без сезонности'!D40</f>
        <v>163250.09812441785</v>
      </c>
      <c r="K39" s="36">
        <f>'исходные без сезонности'!M40/'исходные без сезонности'!D40</f>
        <v>80108.535519729776</v>
      </c>
      <c r="L39" s="75">
        <f>'исходные без сезонности'!N40/'исходные без сезонности'!D40</f>
        <v>635561.27761707047</v>
      </c>
      <c r="M39" s="36">
        <f>'исходные без сезонности'!O40/'исходные без сезонности'!D40</f>
        <v>418403.64482144534</v>
      </c>
      <c r="N39" s="36">
        <v>418.40364482144543</v>
      </c>
      <c r="O39" s="36">
        <f>'исходные без сезонности'!P40/'исходные без сезонности'!D40</f>
        <v>2682847.8002931862</v>
      </c>
      <c r="P39" s="36">
        <f>'исходные без сезонности'!Q40/'исходные без сезонности'!D40</f>
        <v>627315.89605402492</v>
      </c>
      <c r="Q39" s="36">
        <f>'исходные без сезонности'!R40/'исходные без сезонности'!D40</f>
        <v>1137660.0332164529</v>
      </c>
      <c r="R39" s="36">
        <f>'исходные без сезонности'!S40/'исходные без сезонности'!D40</f>
        <v>1303556.6107870385</v>
      </c>
      <c r="S39" s="36">
        <f>'исходные без сезонности'!T40/'исходные без сезонности'!D40</f>
        <v>909276.11644727364</v>
      </c>
      <c r="T39" s="36">
        <f>'исходные без сезонности'!U40/'исходные без сезонности'!D40</f>
        <v>3401169.9376288597</v>
      </c>
      <c r="U39" s="25">
        <v>395163.8848906596</v>
      </c>
      <c r="V39" s="36"/>
      <c r="W39" s="36">
        <v>2320712.1979525853</v>
      </c>
      <c r="X39" s="36">
        <v>550342.61631439929</v>
      </c>
      <c r="Y39" s="36">
        <v>1095341.5961065162</v>
      </c>
      <c r="Z39" s="36">
        <v>1125799.3859984116</v>
      </c>
      <c r="AA39" s="36">
        <v>827405.72047684516</v>
      </c>
      <c r="AB39" s="75">
        <v>2770602.5510851191</v>
      </c>
      <c r="AC39" s="63">
        <f>'исходные без сезонности'!AC40</f>
        <v>0.49426350209923597</v>
      </c>
      <c r="AD39" s="32">
        <f>'исходные без сезонности'!AD40</f>
        <v>0.12801157441253699</v>
      </c>
      <c r="AE39" s="32">
        <f>'исходные без сезонности'!AE40</f>
        <v>0.18033957266093401</v>
      </c>
      <c r="AF39" s="32">
        <f>'исходные без сезонности'!AF40/'исходные без сезонности'!AF39*100-100</f>
        <v>-0.7516922930894907</v>
      </c>
      <c r="AG39" s="36">
        <f>'исходные без сезонности'!AG40/'исходные без сезонности'!D40</f>
        <v>408.95018866477636</v>
      </c>
      <c r="AH39" s="32">
        <f>'исходные без сезонности'!AH40</f>
        <v>1.7174959417497899</v>
      </c>
      <c r="AI39" s="32">
        <f>'исходные без сезонности'!AI40</f>
        <v>0.26087894435533299</v>
      </c>
      <c r="AJ39" s="63">
        <f t="shared" si="0"/>
        <v>553.95111180218862</v>
      </c>
      <c r="AK39" s="32">
        <f t="shared" si="1"/>
        <v>1761.0543892352043</v>
      </c>
      <c r="AL39" s="32">
        <f t="shared" si="2"/>
        <v>273.20971335137961</v>
      </c>
      <c r="AM39" s="32">
        <f t="shared" si="3"/>
        <v>393.19794232614123</v>
      </c>
      <c r="AN39" s="32">
        <v>408.95018866477636</v>
      </c>
      <c r="AO39" s="32">
        <f t="shared" si="4"/>
        <v>423.43832626976899</v>
      </c>
      <c r="AP39" s="33">
        <f t="shared" si="5"/>
        <v>1935.6476950076185</v>
      </c>
      <c r="AQ39" s="49"/>
    </row>
    <row r="40" spans="1:43" x14ac:dyDescent="0.2">
      <c r="A40" s="1">
        <v>41518</v>
      </c>
      <c r="B40" s="15">
        <v>6.18</v>
      </c>
      <c r="C40" s="40">
        <f>'исходные без сезонности'!C41</f>
        <v>0.39765152628710898</v>
      </c>
      <c r="D40" s="40">
        <f>'исходные без сезонности'!F41</f>
        <v>-1.21371192997651</v>
      </c>
      <c r="E40" s="19">
        <f>'исходные без сезонности'!G41/'исходные без сезонности'!E41</f>
        <v>-4.091065639926887</v>
      </c>
      <c r="F40" s="25">
        <f>'исходные без сезонности'!H41/'исходные без сезонности'!D41</f>
        <v>20292.820456863014</v>
      </c>
      <c r="G40" s="36">
        <f>'исходные без сезонности'!I41/'исходные без сезонности'!D41</f>
        <v>308632.47372706665</v>
      </c>
      <c r="H40" s="36">
        <f>'исходные без сезонности'!J41/'исходные без сезонности'!D41</f>
        <v>75466.542387223904</v>
      </c>
      <c r="I40" s="36">
        <f>'исходные без сезонности'!K41/'исходные без сезонности'!D41</f>
        <v>46531.490074042136</v>
      </c>
      <c r="J40" s="36">
        <f>'исходные без сезонности'!L41/'исходные без сезонности'!D41</f>
        <v>167413.62926404737</v>
      </c>
      <c r="K40" s="36">
        <f>'исходные без сезонности'!M41/'исходные без сезонности'!D41</f>
        <v>122409.19880377955</v>
      </c>
      <c r="L40" s="75">
        <f>'исходные без сезонности'!N41/'исходные без сезонности'!D41</f>
        <v>621730.2627553721</v>
      </c>
      <c r="M40" s="36">
        <f>'исходные без сезонности'!O41/'исходные без сезонности'!D41</f>
        <v>408916.05754348537</v>
      </c>
      <c r="N40" s="36">
        <v>408.91605754348546</v>
      </c>
      <c r="O40" s="36">
        <f>'исходные без сезонности'!P41/'исходные без сезонности'!D41</f>
        <v>2664534.4385978119</v>
      </c>
      <c r="P40" s="36">
        <f>'исходные без сезонности'!Q41/'исходные без сезонности'!D41</f>
        <v>631640.84843576443</v>
      </c>
      <c r="Q40" s="36">
        <f>'исходные без сезонности'!R41/'исходные без сезонности'!D41</f>
        <v>1141716.2888035055</v>
      </c>
      <c r="R40" s="36">
        <f>'исходные без сезонности'!S41/'исходные без сезонности'!D41</f>
        <v>1315760.490829664</v>
      </c>
      <c r="S40" s="36">
        <f>'исходные без сезонности'!T41/'исходные без сезонности'!D41</f>
        <v>929683.61414672167</v>
      </c>
      <c r="T40" s="36">
        <f>'исходные без сезонности'!U41/'исходные без сезонности'!D41</f>
        <v>3433162.8416554737</v>
      </c>
      <c r="U40" s="25">
        <v>393958.78995545703</v>
      </c>
      <c r="V40" s="36"/>
      <c r="W40" s="36">
        <v>2355640.5899065556</v>
      </c>
      <c r="X40" s="36">
        <v>558624.49024829804</v>
      </c>
      <c r="Y40" s="36">
        <v>1094945.9941635292</v>
      </c>
      <c r="Z40" s="36">
        <v>1150982.8901810516</v>
      </c>
      <c r="AA40" s="36">
        <v>821521.94671487866</v>
      </c>
      <c r="AB40" s="75">
        <v>2815105.2463151151</v>
      </c>
      <c r="AC40" s="63">
        <f>'исходные без сезонности'!AC41</f>
        <v>-0.61475248962902096</v>
      </c>
      <c r="AD40" s="32">
        <f>'исходные без сезонности'!AD41</f>
        <v>-2.4588395999656401</v>
      </c>
      <c r="AE40" s="32">
        <f>'исходные без сезонности'!AE41</f>
        <v>3.3487710872832501</v>
      </c>
      <c r="AF40" s="32">
        <f>'исходные без сезонности'!AF41/'исходные без сезонности'!AF40*100-100</f>
        <v>-9.9878747191640969</v>
      </c>
      <c r="AG40" s="36">
        <f>'исходные без сезонности'!AG41/'исходные без сезонности'!D41</f>
        <v>405.12824345753108</v>
      </c>
      <c r="AH40" s="32">
        <f>'исходные без сезонности'!AH41</f>
        <v>1.0468265598033399</v>
      </c>
      <c r="AI40" s="32">
        <f>'исходные без сезонности'!AI41</f>
        <v>0.46975156915323801</v>
      </c>
      <c r="AJ40" s="63">
        <f t="shared" si="0"/>
        <v>550.54568355105698</v>
      </c>
      <c r="AK40" s="32">
        <f t="shared" si="1"/>
        <v>1717.752886535756</v>
      </c>
      <c r="AL40" s="32">
        <f t="shared" si="2"/>
        <v>282.35888123974001</v>
      </c>
      <c r="AM40" s="32">
        <f t="shared" si="3"/>
        <v>353.92582444827519</v>
      </c>
      <c r="AN40" s="32">
        <v>405.12824345753108</v>
      </c>
      <c r="AO40" s="32">
        <f t="shared" si="4"/>
        <v>427.8709911335477</v>
      </c>
      <c r="AP40" s="33">
        <f t="shared" si="5"/>
        <v>1944.7404304281952</v>
      </c>
      <c r="AQ40" s="49"/>
    </row>
    <row r="41" spans="1:43" x14ac:dyDescent="0.2">
      <c r="A41" s="1">
        <v>41548</v>
      </c>
      <c r="B41" s="15">
        <v>5.98</v>
      </c>
      <c r="C41" s="40">
        <f>'исходные без сезонности'!C42</f>
        <v>0.55734960088413099</v>
      </c>
      <c r="D41" s="40">
        <f>'исходные без сезонности'!F42</f>
        <v>1.80896540404727</v>
      </c>
      <c r="E41" s="19">
        <f>'исходные без сезонности'!G42/'исходные без сезонности'!E42</f>
        <v>-0.36726785346792479</v>
      </c>
      <c r="F41" s="25">
        <f>'исходные без сезонности'!H42/'исходные без сезонности'!D42</f>
        <v>28943.100038488883</v>
      </c>
      <c r="G41" s="36">
        <f>'исходные без сезонности'!I42/'исходные без сезонности'!D42</f>
        <v>293014.30873913848</v>
      </c>
      <c r="H41" s="36">
        <f>'исходные без сезонности'!J42/'исходные без сезонности'!D42</f>
        <v>96182.097570805519</v>
      </c>
      <c r="I41" s="36">
        <f>'исходные без сезонности'!K42/'исходные без сезонности'!D42</f>
        <v>41708.489147340682</v>
      </c>
      <c r="J41" s="36">
        <f>'исходные без сезонности'!L42/'исходные без сезонности'!D42</f>
        <v>144237.2966508235</v>
      </c>
      <c r="K41" s="36">
        <f>'исходные без сезонности'!M42/'исходные без сезонности'!D42</f>
        <v>115382.72934022085</v>
      </c>
      <c r="L41" s="75">
        <f>'исходные без сезонности'!N42/'исходные без сезонности'!D42</f>
        <v>626606.5038899522</v>
      </c>
      <c r="M41" s="36">
        <f>'исходные без сезонности'!O42/'исходные без сезонности'!D42</f>
        <v>409995.8344032169</v>
      </c>
      <c r="N41" s="36">
        <v>409.99583440321697</v>
      </c>
      <c r="O41" s="36">
        <f>'исходные без сезонности'!P42/'исходные без сезонности'!D42</f>
        <v>2669154.9147623503</v>
      </c>
      <c r="P41" s="36">
        <f>'исходные без сезонности'!Q42/'исходные без сезонности'!D42</f>
        <v>662488.11721907218</v>
      </c>
      <c r="Q41" s="36">
        <f>'исходные без сезонности'!R42/'исходные без сезонности'!D42</f>
        <v>1147959.6473383647</v>
      </c>
      <c r="R41" s="36">
        <f>'исходные без сезонности'!S42/'исходные без сезонности'!D42</f>
        <v>1332829.5609518951</v>
      </c>
      <c r="S41" s="36">
        <f>'исходные без сезонности'!T42/'исходные без сезонности'!D42</f>
        <v>917282.92212933919</v>
      </c>
      <c r="T41" s="36">
        <f>'исходные без сезонности'!U42/'исходные без сезонности'!D42</f>
        <v>3448997.0827886937</v>
      </c>
      <c r="U41" s="25">
        <v>384646.79218082159</v>
      </c>
      <c r="V41" s="36"/>
      <c r="W41" s="36">
        <v>2379980.8930080729</v>
      </c>
      <c r="X41" s="36">
        <v>558665.71305131097</v>
      </c>
      <c r="Y41" s="36">
        <v>1106242.684277904</v>
      </c>
      <c r="Z41" s="36">
        <v>1182308.564950004</v>
      </c>
      <c r="AA41" s="36">
        <v>797250.27530320897</v>
      </c>
      <c r="AB41" s="75">
        <v>2822919.8912072182</v>
      </c>
      <c r="AC41" s="63">
        <f>'исходные без сезонности'!AC42</f>
        <v>-4.0638397242132897E-2</v>
      </c>
      <c r="AD41" s="32">
        <f>'исходные без сезонности'!AD42</f>
        <v>-1.34223887797988</v>
      </c>
      <c r="AE41" s="32">
        <f>'исходные без сезонности'!AE42</f>
        <v>-1.3030814511042901</v>
      </c>
      <c r="AF41" s="32">
        <f>'исходные без сезонности'!AF42/'исходные без сезонности'!AF41*100-100</f>
        <v>17.814726886871199</v>
      </c>
      <c r="AG41" s="36">
        <f>'исходные без сезонности'!AG42/'исходные без сезонности'!D42</f>
        <v>407.57905077077999</v>
      </c>
      <c r="AH41" s="32">
        <f>'исходные без сезонности'!AH42</f>
        <v>0.26330167836554902</v>
      </c>
      <c r="AI41" s="32">
        <f>'исходные без сезонности'!AI42</f>
        <v>1.06268910414634</v>
      </c>
      <c r="AJ41" s="63">
        <f t="shared" si="0"/>
        <v>550.32195060917604</v>
      </c>
      <c r="AK41" s="32">
        <f t="shared" si="1"/>
        <v>1694.6965394650515</v>
      </c>
      <c r="AL41" s="32">
        <f t="shared" si="2"/>
        <v>278.67951503275935</v>
      </c>
      <c r="AM41" s="32">
        <f t="shared" si="3"/>
        <v>416.97674345584267</v>
      </c>
      <c r="AN41" s="32">
        <v>407.57905077077999</v>
      </c>
      <c r="AO41" s="32">
        <f t="shared" si="4"/>
        <v>428.99758263444164</v>
      </c>
      <c r="AP41" s="33">
        <f t="shared" si="5"/>
        <v>1965.4069750862841</v>
      </c>
      <c r="AQ41" s="49"/>
    </row>
    <row r="42" spans="1:43" x14ac:dyDescent="0.2">
      <c r="A42" s="1">
        <v>41579</v>
      </c>
      <c r="B42" s="15">
        <v>6.11</v>
      </c>
      <c r="C42" s="40">
        <f>'исходные без сезонности'!C43</f>
        <v>0.50216274524660098</v>
      </c>
      <c r="D42" s="40">
        <f>'исходные без сезонности'!F43</f>
        <v>0.451104126166752</v>
      </c>
      <c r="E42" s="19">
        <f>'исходные без сезонности'!G43/'исходные без сезонности'!E43</f>
        <v>4.2998453333376636</v>
      </c>
      <c r="F42" s="25">
        <f>'исходные без сезонности'!H43/'исходные без сезонности'!D43</f>
        <v>29799.014082233894</v>
      </c>
      <c r="G42" s="36">
        <f>'исходные без сезонности'!I43/'исходные без сезонности'!D43</f>
        <v>335201.36637449887</v>
      </c>
      <c r="H42" s="36">
        <f>'исходные без сезонности'!J43/'исходные без сезонности'!D43</f>
        <v>70673.792671081959</v>
      </c>
      <c r="I42" s="36">
        <f>'исходные без сезонности'!K43/'исходные без сезонности'!D43</f>
        <v>41781.969763589317</v>
      </c>
      <c r="J42" s="36">
        <f>'исходные без сезонности'!L43/'исходные без сезонности'!D43</f>
        <v>175419.61331691634</v>
      </c>
      <c r="K42" s="36">
        <f>'исходные без сезонности'!M43/'исходные без сезонности'!D43</f>
        <v>89450.414523034269</v>
      </c>
      <c r="L42" s="75">
        <f>'исходные без сезонности'!N43/'исходные без сезонности'!D43</f>
        <v>644972.21533522906</v>
      </c>
      <c r="M42" s="36">
        <f>'исходные без сезонности'!O43/'исходные без сезонности'!D43</f>
        <v>416489.62580516894</v>
      </c>
      <c r="N42" s="36">
        <v>416.48962580516894</v>
      </c>
      <c r="O42" s="36">
        <f>'исходные без сезонности'!P43/'исходные без сезонности'!D43</f>
        <v>2686718.8628841154</v>
      </c>
      <c r="P42" s="36">
        <f>'исходные без сезонности'!Q43/'исходные без сезонности'!D43</f>
        <v>650003.42786247784</v>
      </c>
      <c r="Q42" s="36">
        <f>'исходные без сезонности'!R43/'исходные без сезонности'!D43</f>
        <v>1157252.6592897594</v>
      </c>
      <c r="R42" s="36">
        <f>'исходные без сезонности'!S43/'исходные без сезонности'!D43</f>
        <v>1365021.0721815387</v>
      </c>
      <c r="S42" s="36">
        <f>'исходные без сезонности'!T43/'исходные без сезонности'!D43</f>
        <v>948043.22889404534</v>
      </c>
      <c r="T42" s="36">
        <f>'исходные без сезонности'!U43/'исходные без сезонности'!D43</f>
        <v>3457867.0816942626</v>
      </c>
      <c r="U42" s="25">
        <v>389308.16385448864</v>
      </c>
      <c r="V42" s="36"/>
      <c r="W42" s="36">
        <v>2352701.7947755964</v>
      </c>
      <c r="X42" s="36">
        <v>584119.07254695497</v>
      </c>
      <c r="Y42" s="36">
        <v>1116049.7203102885</v>
      </c>
      <c r="Z42" s="36">
        <v>1177424.578861322</v>
      </c>
      <c r="AA42" s="36">
        <v>834420.37731608131</v>
      </c>
      <c r="AB42" s="75">
        <v>2816310.6729553789</v>
      </c>
      <c r="AC42" s="63">
        <f>'исходные без сезонности'!AC43</f>
        <v>-0.223700390189677</v>
      </c>
      <c r="AD42" s="32">
        <f>'исходные без сезонности'!AD43</f>
        <v>0.17322396623057201</v>
      </c>
      <c r="AE42" s="32">
        <f>'исходные без сезонности'!AE43</f>
        <v>-4.9197197892483802</v>
      </c>
      <c r="AF42" s="32">
        <f>'исходные без сезонности'!AF43/'исходные без сезонности'!AF42*100-100</f>
        <v>-4.624291086710457</v>
      </c>
      <c r="AG42" s="36">
        <f>'исходные без сезонности'!AG43/'исходные без сезонности'!D43</f>
        <v>404.53960864894583</v>
      </c>
      <c r="AH42" s="32">
        <f>'исходные без сезонности'!AH43</f>
        <v>-3.3719814598318298</v>
      </c>
      <c r="AI42" s="32">
        <f>'исходные без сезонности'!AI43</f>
        <v>1.2731983112666301</v>
      </c>
      <c r="AJ42" s="63">
        <f t="shared" si="0"/>
        <v>549.09087825836389</v>
      </c>
      <c r="AK42" s="32">
        <f t="shared" si="1"/>
        <v>1697.632160026285</v>
      </c>
      <c r="AL42" s="32">
        <f t="shared" si="2"/>
        <v>264.96926378311127</v>
      </c>
      <c r="AM42" s="32">
        <f t="shared" si="3"/>
        <v>397.69452507455861</v>
      </c>
      <c r="AN42" s="32">
        <v>404.53960864894583</v>
      </c>
      <c r="AO42" s="32">
        <f t="shared" si="4"/>
        <v>414.53186368488156</v>
      </c>
      <c r="AP42" s="33">
        <f t="shared" si="5"/>
        <v>1990.4305035025991</v>
      </c>
      <c r="AQ42" s="49"/>
    </row>
    <row r="43" spans="1:43" x14ac:dyDescent="0.2">
      <c r="A43" s="1">
        <v>41609</v>
      </c>
      <c r="B43" s="15">
        <v>6.43</v>
      </c>
      <c r="C43" s="40">
        <f>'исходные без сезонности'!C44</f>
        <v>0.36610244697857303</v>
      </c>
      <c r="D43" s="40">
        <f>'исходные без сезонности'!F44</f>
        <v>-0.173334456069797</v>
      </c>
      <c r="E43" s="19">
        <f>'исходные без сезонности'!G44/'исходные без сезонности'!E44</f>
        <v>3.0195710922325176</v>
      </c>
      <c r="F43" s="25">
        <f>'исходные без сезонности'!H44/'исходные без сезонности'!D44</f>
        <v>21930.011830904677</v>
      </c>
      <c r="G43" s="36">
        <f>'исходные без сезонности'!I44/'исходные без сезонности'!D44</f>
        <v>317754.38723889168</v>
      </c>
      <c r="H43" s="36">
        <f>'исходные без сезонности'!J44/'исходные без сезонности'!D44</f>
        <v>87062.298600636714</v>
      </c>
      <c r="I43" s="36">
        <f>'исходные без сезонности'!K44/'исходные без сезонности'!D44</f>
        <v>40812.702001897902</v>
      </c>
      <c r="J43" s="36">
        <f>'исходные без сезонности'!L44/'исходные без сезонности'!D44</f>
        <v>150780.03655333005</v>
      </c>
      <c r="K43" s="36">
        <f>'исходные без сезонности'!M44/'исходные без сезонности'!D44</f>
        <v>73471.603920637484</v>
      </c>
      <c r="L43" s="75">
        <f>'исходные без сезонности'!N44/'исходные без сезонности'!D44</f>
        <v>670212.52842147707</v>
      </c>
      <c r="M43" s="36">
        <f>'исходные без сезонности'!O44/'исходные без сезонности'!D44</f>
        <v>413862.80490990035</v>
      </c>
      <c r="N43" s="36">
        <v>413.86280490990049</v>
      </c>
      <c r="O43" s="36">
        <f>'исходные без сезонности'!P44/'исходные без сезонности'!D44</f>
        <v>2704197.5260511492</v>
      </c>
      <c r="P43" s="36">
        <f>'исходные без сезонности'!Q44/'исходные без сезонности'!D44</f>
        <v>643699.78088173713</v>
      </c>
      <c r="Q43" s="36">
        <f>'исходные без сезонности'!R44/'исходные без сезонности'!D44</f>
        <v>1148055.5015129771</v>
      </c>
      <c r="R43" s="36">
        <f>'исходные без сезонности'!S44/'исходные без сезонности'!D44</f>
        <v>1367376.5167502451</v>
      </c>
      <c r="S43" s="36">
        <f>'исходные без сезонности'!T44/'исходные без сезонности'!D44</f>
        <v>914855.76945713116</v>
      </c>
      <c r="T43" s="36">
        <f>'исходные без сезонности'!U44/'исходные без сезонности'!D44</f>
        <v>3461681.4354766794</v>
      </c>
      <c r="U43" s="25">
        <v>382788.76982256636</v>
      </c>
      <c r="V43" s="36"/>
      <c r="W43" s="36">
        <v>2387242.9897316401</v>
      </c>
      <c r="X43" s="36">
        <v>561744.84368606331</v>
      </c>
      <c r="Y43" s="36">
        <v>1106948.0281300992</v>
      </c>
      <c r="Z43" s="36">
        <v>1232088.5332976521</v>
      </c>
      <c r="AA43" s="36">
        <v>837932.40211912408</v>
      </c>
      <c r="AB43" s="75">
        <v>2802745.3053050046</v>
      </c>
      <c r="AC43" s="63">
        <f>'исходные без сезонности'!AC44</f>
        <v>-0.29925458379818198</v>
      </c>
      <c r="AD43" s="32">
        <f>'исходные без сезонности'!AD44</f>
        <v>-1.6503318271582299</v>
      </c>
      <c r="AE43" s="32">
        <f>'исходные без сезонности'!AE44</f>
        <v>1.57782178119496</v>
      </c>
      <c r="AF43" s="32">
        <f>'исходные без сезонности'!AF44/'исходные без сезонности'!AF43*100-100</f>
        <v>-0.40826384670040738</v>
      </c>
      <c r="AG43" s="36">
        <f>'исходные без сезонности'!AG44/'исходные без сезонности'!D44</f>
        <v>390.26147781237916</v>
      </c>
      <c r="AH43" s="32">
        <f>'исходные без сезонности'!AH44</f>
        <v>2.0534921223244602</v>
      </c>
      <c r="AI43" s="32">
        <f>'исходные без сезонности'!AI44</f>
        <v>0.42167799061863998</v>
      </c>
      <c r="AJ43" s="63">
        <f t="shared" si="0"/>
        <v>547.44769863595809</v>
      </c>
      <c r="AK43" s="32">
        <f t="shared" si="1"/>
        <v>1669.6155961812976</v>
      </c>
      <c r="AL43" s="32">
        <f t="shared" si="2"/>
        <v>269.15000654055314</v>
      </c>
      <c r="AM43" s="32">
        <f t="shared" si="3"/>
        <v>396.0708821083723</v>
      </c>
      <c r="AN43" s="32">
        <v>390.26147781237916</v>
      </c>
      <c r="AO43" s="32">
        <f t="shared" si="4"/>
        <v>423.04424285017541</v>
      </c>
      <c r="AP43" s="33">
        <f t="shared" si="5"/>
        <v>1998.8237108544292</v>
      </c>
      <c r="AQ43" s="49"/>
    </row>
    <row r="44" spans="1:43" x14ac:dyDescent="0.2">
      <c r="A44" s="1">
        <v>41640</v>
      </c>
      <c r="B44" s="15">
        <v>6.05</v>
      </c>
      <c r="C44" s="40">
        <f>'исходные без сезонности'!C45</f>
        <v>0.39357033539846398</v>
      </c>
      <c r="D44" s="40">
        <f>'исходные без сезонности'!F45</f>
        <v>4.034679760116E-2</v>
      </c>
      <c r="E44" s="19">
        <f>'исходные без сезонности'!G45/'исходные без сезонности'!E45</f>
        <v>-0.76133570259579642</v>
      </c>
      <c r="F44" s="25">
        <f>'исходные без сезонности'!H45/'исходные без сезонности'!D45</f>
        <v>23668.082122809126</v>
      </c>
      <c r="G44" s="36">
        <f>'исходные без сезонности'!I45/'исходные без сезонности'!D45</f>
        <v>336072.83677456324</v>
      </c>
      <c r="H44" s="36">
        <f>'исходные без сезонности'!J45/'исходные без сезонности'!D45</f>
        <v>83154.107904228687</v>
      </c>
      <c r="I44" s="36">
        <f>'исходные без сезонности'!K45/'исходные без сезонности'!D45</f>
        <v>43125.147043904515</v>
      </c>
      <c r="J44" s="36">
        <f>'исходные без сезонности'!L45/'исходные без сезонности'!D45</f>
        <v>158611.55867044098</v>
      </c>
      <c r="K44" s="36">
        <f>'исходные без сезонности'!M45/'исходные без сезонности'!D45</f>
        <v>79344.470825872399</v>
      </c>
      <c r="L44" s="75">
        <f>'исходные без сезонности'!N45/'исходные без сезонности'!D45</f>
        <v>671120.28943422867</v>
      </c>
      <c r="M44" s="36">
        <f>'исходные без сезонности'!O45/'исходные без сезонности'!D45</f>
        <v>404647.98387917806</v>
      </c>
      <c r="N44" s="36">
        <v>404.64798387917796</v>
      </c>
      <c r="O44" s="36">
        <f>'исходные без сезонности'!P45/'исходные без сезонности'!D45</f>
        <v>2701966.4283009269</v>
      </c>
      <c r="P44" s="36">
        <f>'исходные без сезонности'!Q45/'исходные без сезонности'!D45</f>
        <v>639034.62032869936</v>
      </c>
      <c r="Q44" s="36">
        <f>'исходные без сезонности'!R45/'исходные без сезонности'!D45</f>
        <v>1141604.651313822</v>
      </c>
      <c r="R44" s="36">
        <f>'исходные без сезонности'!S45/'исходные без сезонности'!D45</f>
        <v>1332185.8923875317</v>
      </c>
      <c r="S44" s="36">
        <f>'исходные без сезонности'!T45/'исходные без сезонности'!D45</f>
        <v>890525.25183766847</v>
      </c>
      <c r="T44" s="36">
        <f>'исходные без сезонности'!U45/'исходные без сезонности'!D45</f>
        <v>3368001.4170365711</v>
      </c>
      <c r="U44" s="25">
        <v>391524.60833817534</v>
      </c>
      <c r="V44" s="36"/>
      <c r="W44" s="36">
        <v>2357279.9153605658</v>
      </c>
      <c r="X44" s="36">
        <v>532676.0582401345</v>
      </c>
      <c r="Y44" s="36">
        <v>1107357.1204883077</v>
      </c>
      <c r="Z44" s="36">
        <v>1175261.709682032</v>
      </c>
      <c r="AA44" s="36">
        <v>815084.21982089011</v>
      </c>
      <c r="AB44" s="75">
        <v>2731992.2644760902</v>
      </c>
      <c r="AC44" s="63">
        <f>'исходные без сезонности'!AC45</f>
        <v>-0.13045576653468999</v>
      </c>
      <c r="AD44" s="32">
        <f>'исходные без сезонности'!AD45</f>
        <v>-4.90553862691918E-2</v>
      </c>
      <c r="AE44" s="32">
        <f>'исходные без сезонности'!AE45</f>
        <v>1.7065988146679401</v>
      </c>
      <c r="AF44" s="32">
        <f>'исходные без сезонности'!AF45/'исходные без сезонности'!AF44*100-100</f>
        <v>1.0132638535995682</v>
      </c>
      <c r="AG44" s="36">
        <f>'исходные без сезонности'!AG45/'исходные без сезонности'!D45</f>
        <v>389.52019799462005</v>
      </c>
      <c r="AH44" s="32">
        <f>'исходные без сезонности'!AH45</f>
        <v>0.37106558205797502</v>
      </c>
      <c r="AI44" s="32">
        <f>'исходные без сезонности'!AI45</f>
        <v>7.8911376644359904E-2</v>
      </c>
      <c r="AJ44" s="63">
        <f t="shared" si="0"/>
        <v>546.73352154432609</v>
      </c>
      <c r="AK44" s="32">
        <f t="shared" si="1"/>
        <v>1668.7965598013802</v>
      </c>
      <c r="AL44" s="32">
        <f t="shared" si="2"/>
        <v>273.74331736185292</v>
      </c>
      <c r="AM44" s="32">
        <f t="shared" si="3"/>
        <v>400.08412519140938</v>
      </c>
      <c r="AN44" s="32">
        <v>389.52019799462005</v>
      </c>
      <c r="AO44" s="32">
        <f t="shared" si="4"/>
        <v>424.61401443227015</v>
      </c>
      <c r="AP44" s="33">
        <f t="shared" si="5"/>
        <v>2000.4010101613583</v>
      </c>
      <c r="AQ44" s="49"/>
    </row>
    <row r="45" spans="1:43" x14ac:dyDescent="0.2">
      <c r="A45" s="1">
        <v>41671</v>
      </c>
      <c r="B45" s="15">
        <v>5.96</v>
      </c>
      <c r="C45" s="40">
        <f>'исходные без сезонности'!C46</f>
        <v>0.63429542159556795</v>
      </c>
      <c r="D45" s="40">
        <f>'исходные без сезонности'!F46</f>
        <v>1.57235337849318</v>
      </c>
      <c r="E45" s="19">
        <f>'исходные без сезонности'!G46/'исходные без сезонности'!E46</f>
        <v>-3.1058517143902029</v>
      </c>
      <c r="F45" s="25">
        <f>'исходные без сезонности'!H46/'исходные без сезонности'!D46</f>
        <v>54824.853476326767</v>
      </c>
      <c r="G45" s="36">
        <f>'исходные без сезонности'!I46/'исходные без сезонности'!D46</f>
        <v>366837.73686792259</v>
      </c>
      <c r="H45" s="36">
        <f>'исходные без сезонности'!J46/'исходные без сезонности'!D46</f>
        <v>101208.70834311243</v>
      </c>
      <c r="I45" s="36">
        <f>'исходные без сезонности'!K46/'исходные без сезонности'!D46</f>
        <v>34227.724487764099</v>
      </c>
      <c r="J45" s="36">
        <f>'исходные без сезонности'!L46/'исходные без сезонности'!D46</f>
        <v>165407.97905474287</v>
      </c>
      <c r="K45" s="36">
        <f>'исходные без сезонности'!M46/'исходные без сезонности'!D46</f>
        <v>78243.346714150059</v>
      </c>
      <c r="L45" s="75">
        <f>'исходные без сезонности'!N46/'исходные без сезонности'!D46</f>
        <v>691735.86095824279</v>
      </c>
      <c r="M45" s="36">
        <f>'исходные без сезонности'!O46/'исходные без сезонности'!D46</f>
        <v>413545.59893873869</v>
      </c>
      <c r="N45" s="36">
        <v>413.54559893873869</v>
      </c>
      <c r="O45" s="36">
        <f>'исходные без сезонности'!P46/'исходные без сезонности'!D46</f>
        <v>2725685.8528579003</v>
      </c>
      <c r="P45" s="36">
        <f>'исходные без сезонности'!Q46/'исходные без сезонности'!D46</f>
        <v>664316.94398364192</v>
      </c>
      <c r="Q45" s="36">
        <f>'исходные без сезонности'!R46/'исходные без сезонности'!D46</f>
        <v>1143735.5683190569</v>
      </c>
      <c r="R45" s="36">
        <f>'исходные без сезонности'!S46/'исходные без сезонности'!D46</f>
        <v>1321211.9183394378</v>
      </c>
      <c r="S45" s="36">
        <f>'исходные без сезонности'!T46/'исходные без сезонности'!D46</f>
        <v>901011.95457612537</v>
      </c>
      <c r="T45" s="36">
        <f>'исходные без сезонности'!U46/'исходные без сезонности'!D46</f>
        <v>3405007.034091651</v>
      </c>
      <c r="U45" s="25">
        <v>343504.0545403118</v>
      </c>
      <c r="V45" s="36"/>
      <c r="W45" s="36">
        <v>2364261.1606527898</v>
      </c>
      <c r="X45" s="36">
        <v>576058.50015619642</v>
      </c>
      <c r="Y45" s="36">
        <v>1102378.2860922215</v>
      </c>
      <c r="Z45" s="36">
        <v>1176736.1171074007</v>
      </c>
      <c r="AA45" s="36">
        <v>812165.42987471272</v>
      </c>
      <c r="AB45" s="75">
        <v>2706835.2843844304</v>
      </c>
      <c r="AC45" s="63">
        <f>'исходные без сезонности'!AC46</f>
        <v>-0.20837874741200299</v>
      </c>
      <c r="AD45" s="32">
        <f>'исходные без сезонности'!AD46</f>
        <v>4.4330997793050901</v>
      </c>
      <c r="AE45" s="32">
        <f>'исходные без сезонности'!AE46</f>
        <v>1.4079540728571101</v>
      </c>
      <c r="AF45" s="32">
        <f>'исходные без сезонности'!AF46/'исходные без сезонности'!AF45*100-100</f>
        <v>0.10154535274212151</v>
      </c>
      <c r="AG45" s="36">
        <f>'исходные без сезонности'!AG46/'исходные без сезонности'!D46</f>
        <v>388.56950765459027</v>
      </c>
      <c r="AH45" s="32">
        <f>'исходные без сезонности'!AH46</f>
        <v>-1.3348207905068099</v>
      </c>
      <c r="AI45" s="32">
        <f>'исходные без сезонности'!AI46</f>
        <v>1.4894181756789999</v>
      </c>
      <c r="AJ45" s="63">
        <f t="shared" si="0"/>
        <v>545.59424508045049</v>
      </c>
      <c r="AK45" s="32">
        <f t="shared" si="1"/>
        <v>1742.775976410986</v>
      </c>
      <c r="AL45" s="32">
        <f t="shared" si="2"/>
        <v>277.59749754782331</v>
      </c>
      <c r="AM45" s="32">
        <f t="shared" si="3"/>
        <v>400.49039202760019</v>
      </c>
      <c r="AN45" s="32">
        <v>388.56950765459027</v>
      </c>
      <c r="AO45" s="32">
        <f t="shared" si="4"/>
        <v>418.94617828822265</v>
      </c>
      <c r="AP45" s="33">
        <f t="shared" si="5"/>
        <v>2030.1953463931679</v>
      </c>
      <c r="AQ45" s="49"/>
    </row>
    <row r="46" spans="1:43" x14ac:dyDescent="0.2">
      <c r="A46" s="1">
        <v>41699</v>
      </c>
      <c r="B46" s="15">
        <v>7.83</v>
      </c>
      <c r="C46" s="40">
        <f>'исходные без сезонности'!C47</f>
        <v>0.97977047641264203</v>
      </c>
      <c r="D46" s="40">
        <f>'исходные без сезонности'!F47</f>
        <v>-0.30833710910623802</v>
      </c>
      <c r="E46" s="19">
        <f>'исходные без сезонности'!G47/'исходные без сезонности'!E47</f>
        <v>-1.2181390436416264</v>
      </c>
      <c r="F46" s="25">
        <f>'исходные без сезонности'!H47/'исходные без сезонности'!D47</f>
        <v>21436.814739447829</v>
      </c>
      <c r="G46" s="36">
        <f>'исходные без сезонности'!I47/'исходные без сезонности'!D47</f>
        <v>333453.18399137328</v>
      </c>
      <c r="H46" s="36">
        <f>'исходные без сезонности'!J47/'исходные без сезонности'!D47</f>
        <v>67734.194034249187</v>
      </c>
      <c r="I46" s="36">
        <f>'исходные без сезонности'!K47/'исходные без сезонности'!D47</f>
        <v>38111.11401727872</v>
      </c>
      <c r="J46" s="36">
        <f>'исходные без сезонности'!L47/'исходные без сезонности'!D47</f>
        <v>166090.44568689645</v>
      </c>
      <c r="K46" s="36">
        <f>'исходные без сезонности'!M47/'исходные без сезонности'!D47</f>
        <v>82665.75954885692</v>
      </c>
      <c r="L46" s="75">
        <f>'исходные без сезонности'!N47/'исходные без сезонности'!D47</f>
        <v>611727.04066572792</v>
      </c>
      <c r="M46" s="36">
        <f>'исходные без сезонности'!O47/'исходные без сезонности'!D47</f>
        <v>407151.677876056</v>
      </c>
      <c r="N46" s="36">
        <v>407.15167787605606</v>
      </c>
      <c r="O46" s="36">
        <f>'исходные без сезонности'!P47/'исходные без сезонности'!D47</f>
        <v>2771425.4691157178</v>
      </c>
      <c r="P46" s="36">
        <f>'исходные без сезонности'!Q47/'исходные без сезонности'!D47</f>
        <v>669967.02033521712</v>
      </c>
      <c r="Q46" s="36">
        <f>'исходные без сезонности'!R47/'исходные без сезонности'!D47</f>
        <v>1139125.9963508584</v>
      </c>
      <c r="R46" s="36">
        <f>'исходные без сезонности'!S47/'исходные без сезонности'!D47</f>
        <v>1317779.5977397836</v>
      </c>
      <c r="S46" s="36">
        <f>'исходные без сезонности'!T47/'исходные без сезонности'!D47</f>
        <v>907883.79253542912</v>
      </c>
      <c r="T46" s="36">
        <f>'исходные без сезонности'!U47/'исходные без сезонности'!D47</f>
        <v>3390162.4106528917</v>
      </c>
      <c r="U46" s="25">
        <v>389701.54341495037</v>
      </c>
      <c r="V46" s="36"/>
      <c r="W46" s="36">
        <v>2440496.7375516277</v>
      </c>
      <c r="X46" s="36">
        <v>601453.00424256874</v>
      </c>
      <c r="Y46" s="36">
        <v>1100489.0929043174</v>
      </c>
      <c r="Z46" s="36">
        <v>1167576.6613938191</v>
      </c>
      <c r="AA46" s="36">
        <v>827589.84777144238</v>
      </c>
      <c r="AB46" s="75">
        <v>2760653.0260616266</v>
      </c>
      <c r="AC46" s="63">
        <f>'исходные без сезонности'!AC47</f>
        <v>-1.38909298384373E-2</v>
      </c>
      <c r="AD46" s="32">
        <f>'исходные без сезонности'!AD47</f>
        <v>-1.1002221837337101</v>
      </c>
      <c r="AE46" s="32">
        <f>'исходные без сезонности'!AE47</f>
        <v>-0.57773630251017905</v>
      </c>
      <c r="AF46" s="32">
        <f>'исходные без сезонности'!AF47/'исходные без сезонности'!AF46*100-100</f>
        <v>4.9931459550393242E-2</v>
      </c>
      <c r="AG46" s="36">
        <f>'исходные без сезонности'!AG47/'исходные без сезонности'!D47</f>
        <v>385.80784163950386</v>
      </c>
      <c r="AH46" s="32">
        <f>'исходные без сезонности'!AH47</f>
        <v>7.9593845842719405E-2</v>
      </c>
      <c r="AI46" s="32">
        <f>'исходные без сезонности'!AI47</f>
        <v>1.51567679851628</v>
      </c>
      <c r="AJ46" s="63">
        <f t="shared" si="0"/>
        <v>545.51845696666385</v>
      </c>
      <c r="AK46" s="32">
        <f t="shared" si="1"/>
        <v>1723.6015685057305</v>
      </c>
      <c r="AL46" s="32">
        <f t="shared" si="2"/>
        <v>275.99371602962975</v>
      </c>
      <c r="AM46" s="32">
        <f t="shared" si="3"/>
        <v>400.69036272569866</v>
      </c>
      <c r="AN46" s="32">
        <v>385.80784163950386</v>
      </c>
      <c r="AO46" s="32">
        <f t="shared" si="4"/>
        <v>419.27963366353339</v>
      </c>
      <c r="AP46" s="33">
        <f t="shared" si="5"/>
        <v>2060.9665462230064</v>
      </c>
      <c r="AQ46" s="49"/>
    </row>
    <row r="47" spans="1:43" x14ac:dyDescent="0.2">
      <c r="A47" s="1">
        <v>41730</v>
      </c>
      <c r="B47" s="15">
        <v>7.82</v>
      </c>
      <c r="C47" s="40">
        <f>'исходные без сезонности'!C48</f>
        <v>0.92156076853472801</v>
      </c>
      <c r="D47" s="40">
        <f>'исходные без сезонности'!F48</f>
        <v>1.6122638908598701</v>
      </c>
      <c r="E47" s="19">
        <f>'исходные без сезонности'!G48/'исходные без сезонности'!E48</f>
        <v>-2.5164662241244069</v>
      </c>
      <c r="F47" s="25">
        <f>'исходные без сезонности'!H48/'исходные без сезонности'!D48</f>
        <v>71859.473478091619</v>
      </c>
      <c r="G47" s="36">
        <f>'исходные без сезонности'!I48/'исходные без сезонности'!D48</f>
        <v>355597.95244014915</v>
      </c>
      <c r="H47" s="36">
        <f>'исходные без сезонности'!J48/'исходные без сезонности'!D48</f>
        <v>85246.910353401676</v>
      </c>
      <c r="I47" s="36">
        <f>'исходные без сезонности'!K48/'исходные без сезонности'!D48</f>
        <v>37722.549279406376</v>
      </c>
      <c r="J47" s="36">
        <f>'исходные без сезонности'!L48/'исходные без сезонности'!D48</f>
        <v>135064.3269013098</v>
      </c>
      <c r="K47" s="36">
        <f>'исходные без сезонности'!M48/'исходные без сезонности'!D48</f>
        <v>90590.923755414668</v>
      </c>
      <c r="L47" s="75">
        <f>'исходные без сезонности'!N48/'исходные без сезонности'!D48</f>
        <v>605692.46586259129</v>
      </c>
      <c r="M47" s="36">
        <f>'исходные без сезонности'!O48/'исходные без сезонности'!D48</f>
        <v>457664.09424608201</v>
      </c>
      <c r="N47" s="36">
        <v>457.66409424608179</v>
      </c>
      <c r="O47" s="36">
        <f>'исходные без сезонности'!P48/'исходные без сезонности'!D48</f>
        <v>2836752.179948783</v>
      </c>
      <c r="P47" s="36">
        <f>'исходные без сезонности'!Q48/'исходные без сезонности'!D48</f>
        <v>689289.57282321271</v>
      </c>
      <c r="Q47" s="36">
        <f>'исходные без сезонности'!R48/'исходные без сезонности'!D48</f>
        <v>1133994.8305974421</v>
      </c>
      <c r="R47" s="36">
        <f>'исходные без сезонности'!S48/'исходные без сезонности'!D48</f>
        <v>1322654.1516758578</v>
      </c>
      <c r="S47" s="36">
        <f>'исходные без сезонности'!T48/'исходные без сезонности'!D48</f>
        <v>903166.87648717966</v>
      </c>
      <c r="T47" s="36">
        <f>'исходные без сезонности'!U48/'исходные без сезонности'!D48</f>
        <v>3404804.2704923535</v>
      </c>
      <c r="U47" s="25">
        <v>385170.7993351568</v>
      </c>
      <c r="V47" s="36"/>
      <c r="W47" s="36">
        <v>2479130.9482853599</v>
      </c>
      <c r="X47" s="36">
        <v>607412.23895972234</v>
      </c>
      <c r="Y47" s="36">
        <v>1094705.5754801237</v>
      </c>
      <c r="Z47" s="36">
        <v>1186704.9528286159</v>
      </c>
      <c r="AA47" s="36">
        <v>840140.56672495208</v>
      </c>
      <c r="AB47" s="75">
        <v>2782787.0274868067</v>
      </c>
      <c r="AC47" s="63">
        <f>'исходные без сезонности'!AC48</f>
        <v>1.2837048207647499</v>
      </c>
      <c r="AD47" s="32">
        <f>'исходные без сезонности'!AD48</f>
        <v>2.1172821630324701</v>
      </c>
      <c r="AE47" s="32">
        <f>'исходные без сезонности'!AE48</f>
        <v>3.0330098626705602</v>
      </c>
      <c r="AF47" s="32">
        <f>'исходные без сезонности'!AF48/'исходные без сезонности'!AF47*100-100</f>
        <v>0.82432429701349008</v>
      </c>
      <c r="AG47" s="36">
        <f>'исходные без сезонности'!AG48/'исходные без сезонности'!D48</f>
        <v>388.64912320781053</v>
      </c>
      <c r="AH47" s="32">
        <f>'исходные без сезонности'!AH48</f>
        <v>0.72520308611722695</v>
      </c>
      <c r="AI47" s="32">
        <f>'исходные без сезонности'!AI48</f>
        <v>0.34634808406731499</v>
      </c>
      <c r="AJ47" s="63">
        <f t="shared" si="0"/>
        <v>552.52130369690633</v>
      </c>
      <c r="AK47" s="32">
        <f t="shared" si="1"/>
        <v>1760.09507707745</v>
      </c>
      <c r="AL47" s="32">
        <f t="shared" si="2"/>
        <v>284.3646326571594</v>
      </c>
      <c r="AM47" s="32">
        <f t="shared" si="3"/>
        <v>403.99335074143806</v>
      </c>
      <c r="AN47" s="32">
        <v>388.64912320781053</v>
      </c>
      <c r="AO47" s="32">
        <f t="shared" si="4"/>
        <v>422.32026250632236</v>
      </c>
      <c r="AP47" s="33">
        <f t="shared" si="5"/>
        <v>2068.1046643691179</v>
      </c>
      <c r="AQ47" s="49"/>
    </row>
    <row r="48" spans="1:43" x14ac:dyDescent="0.2">
      <c r="A48" s="1">
        <v>41760</v>
      </c>
      <c r="B48" s="15">
        <v>8.15</v>
      </c>
      <c r="C48" s="40">
        <f>'исходные без сезонности'!C49</f>
        <v>0.84881910337679101</v>
      </c>
      <c r="D48" s="40">
        <f>'исходные без сезонности'!F49</f>
        <v>0.97686709450952702</v>
      </c>
      <c r="E48" s="19">
        <f>'исходные без сезонности'!G49/'исходные без сезонности'!E49</f>
        <v>0.27720628017388038</v>
      </c>
      <c r="F48" s="25">
        <f>'исходные без сезонности'!H49/'исходные без сезонности'!D49</f>
        <v>14404.950633905242</v>
      </c>
      <c r="G48" s="36">
        <f>'исходные без сезонности'!I49/'исходные без сезонности'!D49</f>
        <v>365654.06438263797</v>
      </c>
      <c r="H48" s="36">
        <f>'исходные без сезонности'!J49/'исходные без сезонности'!D49</f>
        <v>67728.674993797977</v>
      </c>
      <c r="I48" s="36">
        <f>'исходные без сезонности'!K49/'исходные без сезонности'!D49</f>
        <v>35330.26378164965</v>
      </c>
      <c r="J48" s="36">
        <f>'исходные без сезонности'!L49/'исходные без сезонности'!D49</f>
        <v>131466.83389397626</v>
      </c>
      <c r="K48" s="36">
        <f>'исходные без сезонности'!M49/'исходные без сезонности'!D49</f>
        <v>95297.231375670584</v>
      </c>
      <c r="L48" s="75">
        <f>'исходные без сезонности'!N49/'исходные без сезонности'!D49</f>
        <v>577611.43931469216</v>
      </c>
      <c r="M48" s="36">
        <f>'исходные без сезонности'!O49/'исходные без сезонности'!D49</f>
        <v>454426.87935607153</v>
      </c>
      <c r="N48" s="36">
        <v>454.42687935607159</v>
      </c>
      <c r="O48" s="36">
        <f>'исходные без сезонности'!P49/'исходные без сезонности'!D49</f>
        <v>2900106.100955986</v>
      </c>
      <c r="P48" s="36">
        <f>'исходные без сезонности'!Q49/'исходные без сезонности'!D49</f>
        <v>720118.05566751002</v>
      </c>
      <c r="Q48" s="36">
        <f>'исходные без сезонности'!R49/'исходные без сезонности'!D49</f>
        <v>1127040.5179812724</v>
      </c>
      <c r="R48" s="36">
        <f>'исходные без сезонности'!S49/'исходные без сезонности'!D49</f>
        <v>1320516.5352960369</v>
      </c>
      <c r="S48" s="36">
        <f>'исходные без сезонности'!T49/'исходные без сезонности'!D49</f>
        <v>919731.13768596842</v>
      </c>
      <c r="T48" s="36">
        <f>'исходные без сезонности'!U49/'исходные без сезонности'!D49</f>
        <v>3397679.8843281018</v>
      </c>
      <c r="U48" s="25">
        <v>430772.90095690574</v>
      </c>
      <c r="V48" s="36"/>
      <c r="W48" s="36">
        <v>2530433.3792869495</v>
      </c>
      <c r="X48" s="36">
        <v>647597.78461357078</v>
      </c>
      <c r="Y48" s="36">
        <v>1091608.703895461</v>
      </c>
      <c r="Z48" s="36">
        <v>1187439.7995212222</v>
      </c>
      <c r="AA48" s="36">
        <v>822541.76071333722</v>
      </c>
      <c r="AB48" s="75">
        <v>2809362.9069390194</v>
      </c>
      <c r="AC48" s="63">
        <f>'исходные без сезонности'!AC49</f>
        <v>0.42532522169820702</v>
      </c>
      <c r="AD48" s="32">
        <f>'исходные без сезонности'!AD49</f>
        <v>0.17660463589326</v>
      </c>
      <c r="AE48" s="32">
        <f>'исходные без сезонности'!AE49</f>
        <v>0.738710504139927</v>
      </c>
      <c r="AF48" s="32">
        <f>'исходные без сезонности'!AF49/'исходные без сезонности'!AF48*100-100</f>
        <v>0.28921300868614708</v>
      </c>
      <c r="AG48" s="36">
        <f>'исходные без сезонности'!AG49/'исходные без сезонности'!D49</f>
        <v>397.35089036153397</v>
      </c>
      <c r="AH48" s="32">
        <f>'исходные без сезонности'!AH49</f>
        <v>2.2741906727767902</v>
      </c>
      <c r="AI48" s="32">
        <f>'исходные без сезонности'!AI49</f>
        <v>0.46634958045935898</v>
      </c>
      <c r="AJ48" s="63">
        <f t="shared" si="0"/>
        <v>554.87131615678504</v>
      </c>
      <c r="AK48" s="32">
        <f t="shared" si="1"/>
        <v>1763.2034865796979</v>
      </c>
      <c r="AL48" s="32">
        <f t="shared" si="2"/>
        <v>286.46526406865672</v>
      </c>
      <c r="AM48" s="32">
        <f t="shared" si="3"/>
        <v>405.16175206600934</v>
      </c>
      <c r="AN48" s="32">
        <v>397.35089036153397</v>
      </c>
      <c r="AO48" s="32">
        <f t="shared" si="4"/>
        <v>431.9246305254876</v>
      </c>
      <c r="AP48" s="33">
        <f t="shared" si="5"/>
        <v>2077.7492617948637</v>
      </c>
      <c r="AQ48" s="49"/>
    </row>
    <row r="49" spans="1:43" x14ac:dyDescent="0.2">
      <c r="A49" s="1">
        <v>41791</v>
      </c>
      <c r="B49" s="15">
        <v>8.18</v>
      </c>
      <c r="C49" s="40">
        <f>'исходные без сезонности'!C50</f>
        <v>0.66008920854678099</v>
      </c>
      <c r="D49" s="40">
        <f>'исходные без сезонности'!F50</f>
        <v>-0.15206315237922899</v>
      </c>
      <c r="E49" s="19">
        <f>'исходные без сезонности'!G50/'исходные без сезонности'!E50</f>
        <v>2.4791508541256908</v>
      </c>
      <c r="F49" s="25">
        <f>'исходные без сезонности'!H50/'исходные без сезонности'!D50</f>
        <v>53465.114284555057</v>
      </c>
      <c r="G49" s="36">
        <f>'исходные без сезонности'!I50/'исходные без сезонности'!D50</f>
        <v>321457.80241674482</v>
      </c>
      <c r="H49" s="36">
        <f>'исходные без сезонности'!J50/'исходные без сезонности'!D50</f>
        <v>47872.122390987039</v>
      </c>
      <c r="I49" s="36">
        <f>'исходные без сезонности'!K50/'исходные без сезонности'!D50</f>
        <v>35626.990963269047</v>
      </c>
      <c r="J49" s="36">
        <f>'исходные без сезонности'!L50/'исходные без сезонности'!D50</f>
        <v>143795.74925904308</v>
      </c>
      <c r="K49" s="36">
        <f>'исходные без сезонности'!M50/'исходные без сезонности'!D50</f>
        <v>78244.5143198531</v>
      </c>
      <c r="L49" s="75">
        <f>'исходные без сезонности'!N50/'исходные без сезонности'!D50</f>
        <v>554828.32024815446</v>
      </c>
      <c r="M49" s="36">
        <f>'исходные без сезонности'!O50/'исходные без сезонности'!D50</f>
        <v>476378.54426411132</v>
      </c>
      <c r="N49" s="36">
        <v>476.37854426411127</v>
      </c>
      <c r="O49" s="36">
        <f>'исходные без сезонности'!P50/'исходные без сезонности'!D50</f>
        <v>2940836.4073203066</v>
      </c>
      <c r="P49" s="36">
        <f>'исходные без сезонности'!Q50/'исходные без сезонности'!D50</f>
        <v>721048.71096570848</v>
      </c>
      <c r="Q49" s="36">
        <f>'исходные без сезонности'!R50/'исходные без сезонности'!D50</f>
        <v>1123098.8652434729</v>
      </c>
      <c r="R49" s="36">
        <f>'исходные без сезонности'!S50/'исходные без сезонности'!D50</f>
        <v>1345345.7418441358</v>
      </c>
      <c r="S49" s="36">
        <f>'исходные без сезонности'!T50/'исходные без сезонности'!D50</f>
        <v>925617.84308847832</v>
      </c>
      <c r="T49" s="36">
        <f>'исходные без сезонности'!U50/'исходные без сезонности'!D50</f>
        <v>3427247.5266435803</v>
      </c>
      <c r="U49" s="25">
        <v>426822.98452870914</v>
      </c>
      <c r="V49" s="36"/>
      <c r="W49" s="36">
        <v>2614255.4539072844</v>
      </c>
      <c r="X49" s="36">
        <v>670461.59077044169</v>
      </c>
      <c r="Y49" s="36">
        <v>1084911.3739211622</v>
      </c>
      <c r="Z49" s="36">
        <v>1196687.231529756</v>
      </c>
      <c r="AA49" s="36">
        <v>848981.68623244937</v>
      </c>
      <c r="AB49" s="75">
        <v>2864322.8902067197</v>
      </c>
      <c r="AC49" s="63">
        <f>'исходные без сезонности'!AC50</f>
        <v>0.35839624890603999</v>
      </c>
      <c r="AD49" s="32">
        <f>'исходные без сезонности'!AD50</f>
        <v>-1.40728630637559</v>
      </c>
      <c r="AE49" s="32">
        <f>'исходные без сезонности'!AE50</f>
        <v>1.46825935384489</v>
      </c>
      <c r="AF49" s="32">
        <f>'исходные без сезонности'!AF50/'исходные без сезонности'!AF49*100-100</f>
        <v>0.40279718432047673</v>
      </c>
      <c r="AG49" s="36">
        <f>'исходные без сезонности'!AG50/'исходные без сезонности'!D50</f>
        <v>394.37572663454557</v>
      </c>
      <c r="AH49" s="32">
        <f>'исходные без сезонности'!AH50</f>
        <v>0.31309584076828501</v>
      </c>
      <c r="AI49" s="32">
        <f>'исходные без сезонности'!AI50</f>
        <v>6.2513171778942403E-2</v>
      </c>
      <c r="AJ49" s="63">
        <f t="shared" si="0"/>
        <v>556.85995414014656</v>
      </c>
      <c r="AK49" s="32">
        <f t="shared" si="1"/>
        <v>1738.3901653595249</v>
      </c>
      <c r="AL49" s="32">
        <f t="shared" si="2"/>
        <v>290.67131710386127</v>
      </c>
      <c r="AM49" s="32">
        <f t="shared" si="3"/>
        <v>406.79373219527474</v>
      </c>
      <c r="AN49" s="32">
        <v>394.37572663454557</v>
      </c>
      <c r="AO49" s="32">
        <f t="shared" si="4"/>
        <v>433.27696857891669</v>
      </c>
      <c r="AP49" s="33">
        <f t="shared" si="5"/>
        <v>2079.0481287600255</v>
      </c>
      <c r="AQ49" s="49"/>
    </row>
    <row r="50" spans="1:43" x14ac:dyDescent="0.2">
      <c r="A50" s="1">
        <v>41821</v>
      </c>
      <c r="B50" s="15">
        <v>8.1199999999999992</v>
      </c>
      <c r="C50" s="40">
        <f>'исходные без сезонности'!C51</f>
        <v>0.38639601381256</v>
      </c>
      <c r="D50" s="40">
        <f>'исходные без сезонности'!F51</f>
        <v>2.0890626187393599</v>
      </c>
      <c r="E50" s="19">
        <f>'исходные без сезонности'!G51/'исходные без сезонности'!E51</f>
        <v>-3.723391731657316</v>
      </c>
      <c r="F50" s="25">
        <f>'исходные без сезонности'!H51/'исходные без сезонности'!D51</f>
        <v>29866.281965611539</v>
      </c>
      <c r="G50" s="36">
        <f>'исходные без сезонности'!I51/'исходные без сезонности'!D51</f>
        <v>314676.08228267828</v>
      </c>
      <c r="H50" s="36">
        <f>'исходные без сезонности'!J51/'исходные без сезонности'!D51</f>
        <v>50167.862850334604</v>
      </c>
      <c r="I50" s="36">
        <f>'исходные без сезонности'!K51/'исходные без сезонности'!D51</f>
        <v>39077.75780247806</v>
      </c>
      <c r="J50" s="36">
        <f>'исходные без сезонности'!L51/'исходные без сезонности'!D51</f>
        <v>110118.34879678098</v>
      </c>
      <c r="K50" s="36">
        <f>'исходные без сезонности'!M51/'исходные без сезонности'!D51</f>
        <v>78286.791130972459</v>
      </c>
      <c r="L50" s="75">
        <f>'исходные без сезонности'!N51/'исходные без сезонности'!D51</f>
        <v>503999.25991659687</v>
      </c>
      <c r="M50" s="36">
        <f>'исходные без сезонности'!O51/'исходные без сезонности'!D51</f>
        <v>484405.05175012373</v>
      </c>
      <c r="N50" s="36">
        <v>484.40505175012379</v>
      </c>
      <c r="O50" s="36">
        <f>'исходные без сезонности'!P51/'исходные без сезонности'!D51</f>
        <v>2979801.1442174441</v>
      </c>
      <c r="P50" s="36">
        <f>'исходные без сезонности'!Q51/'исходные без сезонности'!D51</f>
        <v>712225.99275820097</v>
      </c>
      <c r="Q50" s="36">
        <f>'исходные без сезонности'!R51/'исходные без сезонности'!D51</f>
        <v>1122517.6244074323</v>
      </c>
      <c r="R50" s="36">
        <f>'исходные без сезонности'!S51/'исходные без сезонности'!D51</f>
        <v>1350606.6880938858</v>
      </c>
      <c r="S50" s="36">
        <f>'исходные без сезонности'!T51/'исходные без сезонности'!D51</f>
        <v>939455.73428120615</v>
      </c>
      <c r="T50" s="36">
        <f>'исходные без сезонности'!U51/'исходные без сезонности'!D51</f>
        <v>3409466.4209712991</v>
      </c>
      <c r="U50" s="25">
        <v>452997.33206472365</v>
      </c>
      <c r="V50" s="36"/>
      <c r="W50" s="36">
        <v>2670020.8467095806</v>
      </c>
      <c r="X50" s="36">
        <v>663979.11679017195</v>
      </c>
      <c r="Y50" s="36">
        <v>1085177.5677255951</v>
      </c>
      <c r="Z50" s="36">
        <v>1233785.1327687004</v>
      </c>
      <c r="AA50" s="36">
        <v>858519.34834155394</v>
      </c>
      <c r="AB50" s="75">
        <v>2901916.2916506403</v>
      </c>
      <c r="AC50" s="63">
        <f>'исходные без сезонности'!AC51</f>
        <v>-0.37154284054995201</v>
      </c>
      <c r="AD50" s="32">
        <f>'исходные без сезонности'!AD51</f>
        <v>1.6010092471895601</v>
      </c>
      <c r="AE50" s="32">
        <f>'исходные без сезонности'!AE51</f>
        <v>1.3718777947167899</v>
      </c>
      <c r="AF50" s="32">
        <f>'исходные без сезонности'!AF51/'исходные без сезонности'!AF50*100-100</f>
        <v>5.075557668573353</v>
      </c>
      <c r="AG50" s="36">
        <f>'исходные без сезонности'!AG51/'исходные без сезонности'!D51</f>
        <v>404.23319611780181</v>
      </c>
      <c r="AH50" s="32">
        <f>'исходные без сезонности'!AH51</f>
        <v>-2.5836691399282898</v>
      </c>
      <c r="AI50" s="32">
        <f>'исходные без сезонности'!AI51</f>
        <v>0.44545802421756697</v>
      </c>
      <c r="AJ50" s="63">
        <f t="shared" si="0"/>
        <v>554.79098084864904</v>
      </c>
      <c r="AK50" s="32">
        <f t="shared" si="1"/>
        <v>1766.2219526591646</v>
      </c>
      <c r="AL50" s="32">
        <f t="shared" si="2"/>
        <v>294.65897235881999</v>
      </c>
      <c r="AM50" s="32">
        <f t="shared" si="3"/>
        <v>427.44078266498775</v>
      </c>
      <c r="AN50" s="32">
        <v>404.23319611780181</v>
      </c>
      <c r="AO50" s="32">
        <f t="shared" si="4"/>
        <v>422.08252525132644</v>
      </c>
      <c r="AP50" s="33">
        <f t="shared" si="5"/>
        <v>2088.3094154769319</v>
      </c>
      <c r="AQ50" s="49"/>
    </row>
    <row r="51" spans="1:43" x14ac:dyDescent="0.2">
      <c r="A51" s="1">
        <v>41852</v>
      </c>
      <c r="B51" s="15">
        <v>7.85</v>
      </c>
      <c r="C51" s="40">
        <f>'исходные без сезонности'!C52</f>
        <v>0.67163975207037596</v>
      </c>
      <c r="D51" s="40">
        <f>'исходные без сезонности'!F52</f>
        <v>-0.16899508636961799</v>
      </c>
      <c r="E51" s="19">
        <f>'исходные без сезонности'!G52/'исходные без сезонности'!E52</f>
        <v>-6.7705891623270062</v>
      </c>
      <c r="F51" s="25">
        <f>'исходные без сезонности'!H52/'исходные без сезонности'!D52</f>
        <v>45301.452075485438</v>
      </c>
      <c r="G51" s="36">
        <f>'исходные без сезонности'!I52/'исходные без сезонности'!D52</f>
        <v>356011.18803104223</v>
      </c>
      <c r="H51" s="36">
        <f>'исходные без сезонности'!J52/'исходные без сезонности'!D52</f>
        <v>65711.601511288536</v>
      </c>
      <c r="I51" s="36">
        <f>'исходные без сезонности'!K52/'исходные без сезонности'!D52</f>
        <v>32935.169031803583</v>
      </c>
      <c r="J51" s="36">
        <f>'исходные без сезонности'!L52/'исходные без сезонности'!D52</f>
        <v>117854.46824450781</v>
      </c>
      <c r="K51" s="36">
        <f>'исходные без сезонности'!M52/'исходные без сезонности'!D52</f>
        <v>59931.623896167694</v>
      </c>
      <c r="L51" s="75">
        <f>'исходные без сезонности'!N52/'исходные без сезонности'!D52</f>
        <v>614511.73025623406</v>
      </c>
      <c r="M51" s="36">
        <f>'исходные без сезонности'!O52/'исходные без сезонности'!D52</f>
        <v>505921.36051148275</v>
      </c>
      <c r="N51" s="36">
        <v>505.92136051148287</v>
      </c>
      <c r="O51" s="36">
        <f>'исходные без сезонности'!P52/'исходные без сезонности'!D52</f>
        <v>2988682.0072715539</v>
      </c>
      <c r="P51" s="36">
        <f>'исходные без сезонности'!Q52/'исходные без сезонности'!D52</f>
        <v>712560.49473254639</v>
      </c>
      <c r="Q51" s="36">
        <f>'исходные без сезонности'!R52/'исходные без сезонности'!D52</f>
        <v>1118067.2266052044</v>
      </c>
      <c r="R51" s="36">
        <f>'исходные без сезонности'!S52/'исходные без сезонности'!D52</f>
        <v>1506640.3503199003</v>
      </c>
      <c r="S51" s="36">
        <f>'исходные без сезонности'!T52/'исходные без сезонности'!D52</f>
        <v>907603.80443644081</v>
      </c>
      <c r="T51" s="36">
        <f>'исходные без сезонности'!U52/'исходные без сезонности'!D52</f>
        <v>3401658.730882843</v>
      </c>
      <c r="U51" s="25">
        <v>464279.46256586304</v>
      </c>
      <c r="V51" s="36"/>
      <c r="W51" s="36">
        <v>2637576.8518898212</v>
      </c>
      <c r="X51" s="36">
        <v>651413.89275352983</v>
      </c>
      <c r="Y51" s="36">
        <v>1085062.1429499441</v>
      </c>
      <c r="Z51" s="36">
        <v>1376738.3094223558</v>
      </c>
      <c r="AA51" s="36">
        <v>843891.52311621432</v>
      </c>
      <c r="AB51" s="75">
        <v>2791939.7277689422</v>
      </c>
      <c r="AC51" s="63">
        <f>'исходные без сезонности'!AC52</f>
        <v>0.386494723350221</v>
      </c>
      <c r="AD51" s="32">
        <f>'исходные без сезонности'!AD52</f>
        <v>-1.2397999338593499</v>
      </c>
      <c r="AE51" s="32">
        <f>'исходные без сезонности'!AE52</f>
        <v>0.47420684770601401</v>
      </c>
      <c r="AF51" s="32">
        <f>'исходные без сезонности'!AF52/'исходные без сезонности'!AF51*100-100</f>
        <v>-3.3761954667237433</v>
      </c>
      <c r="AG51" s="36">
        <f>'исходные без сезонности'!AG52/'исходные без сезонности'!D52</f>
        <v>394.63282200329809</v>
      </c>
      <c r="AH51" s="32">
        <f>'исходные без сезонности'!AH52</f>
        <v>0.20069391799597</v>
      </c>
      <c r="AI51" s="32">
        <f>'исходные без сезонности'!AI52</f>
        <v>0.33374985220410602</v>
      </c>
      <c r="AJ51" s="63">
        <f t="shared" si="0"/>
        <v>556.93521871525195</v>
      </c>
      <c r="AK51" s="32">
        <f t="shared" si="1"/>
        <v>1744.3243340582869</v>
      </c>
      <c r="AL51" s="32">
        <f t="shared" si="2"/>
        <v>296.05626538312566</v>
      </c>
      <c r="AM51" s="32">
        <f t="shared" si="3"/>
        <v>413.00954633772398</v>
      </c>
      <c r="AN51" s="32">
        <v>394.63282200329809</v>
      </c>
      <c r="AO51" s="32">
        <f t="shared" si="4"/>
        <v>422.9296192084297</v>
      </c>
      <c r="AP51" s="33">
        <f t="shared" si="5"/>
        <v>2095.2791450646509</v>
      </c>
      <c r="AQ51" s="49"/>
    </row>
    <row r="52" spans="1:43" x14ac:dyDescent="0.2">
      <c r="A52" s="1">
        <v>41883</v>
      </c>
      <c r="B52" s="15">
        <v>7.94</v>
      </c>
      <c r="C52" s="40">
        <f>'исходные без сезонности'!C53</f>
        <v>0.85364520448430203</v>
      </c>
      <c r="D52" s="40">
        <f>'исходные без сезонности'!F53</f>
        <v>0.86912940706333697</v>
      </c>
      <c r="E52" s="19">
        <f>'исходные без сезонности'!G53/'исходные без сезонности'!E53</f>
        <v>-5.4108837689156193</v>
      </c>
      <c r="F52" s="25">
        <f>'исходные без сезонности'!H53/'исходные без сезонности'!D53</f>
        <v>79755.856264897127</v>
      </c>
      <c r="G52" s="36">
        <f>'исходные без сезонности'!I53/'исходные без сезонности'!D53</f>
        <v>326513.81374157965</v>
      </c>
      <c r="H52" s="36">
        <f>'исходные без сезонности'!J53/'исходные без сезонности'!D53</f>
        <v>59092.768276347582</v>
      </c>
      <c r="I52" s="36">
        <f>'исходные без сезонности'!K53/'исходные без сезонности'!D53</f>
        <v>30847.005260450522</v>
      </c>
      <c r="J52" s="36">
        <f>'исходные без сезонности'!L53/'исходные без сезонности'!D53</f>
        <v>114114.34454154773</v>
      </c>
      <c r="K52" s="36">
        <f>'исходные без сезонности'!M53/'исходные без сезонности'!D53</f>
        <v>65534.279208631044</v>
      </c>
      <c r="L52" s="75">
        <f>'исходные без сезонности'!N53/'исходные без сезонности'!D53</f>
        <v>539313.18734610407</v>
      </c>
      <c r="M52" s="36">
        <f>'исходные без сезонности'!O53/'исходные без сезонности'!D53</f>
        <v>540733.92156479426</v>
      </c>
      <c r="N52" s="36">
        <v>540.73392156479451</v>
      </c>
      <c r="O52" s="36">
        <f>'исходные без сезонности'!P53/'исходные без сезонности'!D53</f>
        <v>2973771.7005625665</v>
      </c>
      <c r="P52" s="36">
        <f>'исходные без сезонности'!Q53/'исходные без сезонности'!D53</f>
        <v>701469.73943348776</v>
      </c>
      <c r="Q52" s="36">
        <f>'исходные без сезонности'!R53/'исходные без сезонности'!D53</f>
        <v>1111090.5292431652</v>
      </c>
      <c r="R52" s="36">
        <f>'исходные без сезонности'!S53/'исходные без сезонности'!D53</f>
        <v>1512184.9436639054</v>
      </c>
      <c r="S52" s="36">
        <f>'исходные без сезонности'!T53/'исходные без сезонности'!D53</f>
        <v>903521.46944167453</v>
      </c>
      <c r="T52" s="36">
        <f>'исходные без сезонности'!U53/'исходные без сезонности'!D53</f>
        <v>3399436.2286330075</v>
      </c>
      <c r="U52" s="25">
        <v>471360.27617594588</v>
      </c>
      <c r="V52" s="36"/>
      <c r="W52" s="36">
        <v>2646762.512662807</v>
      </c>
      <c r="X52" s="36">
        <v>641654.36712257075</v>
      </c>
      <c r="Y52" s="36">
        <v>1078967.5178521629</v>
      </c>
      <c r="Z52" s="36">
        <v>1402405.359366297</v>
      </c>
      <c r="AA52" s="36">
        <v>838248.14030746231</v>
      </c>
      <c r="AB52" s="75">
        <v>2865838.1048956616</v>
      </c>
      <c r="AC52" s="63">
        <f>'исходные без сезонности'!AC53</f>
        <v>0.68606297715679299</v>
      </c>
      <c r="AD52" s="32">
        <f>'исходные без сезонности'!AD53</f>
        <v>2.1488915281786798</v>
      </c>
      <c r="AE52" s="32">
        <f>'исходные без сезонности'!AE53</f>
        <v>1.6289357524675601</v>
      </c>
      <c r="AF52" s="32">
        <f>'исходные без сезонности'!AF53/'исходные без сезонности'!AF52*100-100</f>
        <v>-1.194909370554484</v>
      </c>
      <c r="AG52" s="36">
        <f>'исходные без сезонности'!AG53/'исходные без сезонности'!D53</f>
        <v>384.36825993283719</v>
      </c>
      <c r="AH52" s="32">
        <f>'исходные без сезонности'!AH53</f>
        <v>0.56774587884010197</v>
      </c>
      <c r="AI52" s="32">
        <f>'исходные без сезонности'!AI53</f>
        <v>0.82559923742268104</v>
      </c>
      <c r="AJ52" s="63">
        <f t="shared" si="0"/>
        <v>560.7561450576045</v>
      </c>
      <c r="AK52" s="32">
        <f t="shared" si="1"/>
        <v>1781.8079718968245</v>
      </c>
      <c r="AL52" s="32">
        <f t="shared" si="2"/>
        <v>300.87883173737163</v>
      </c>
      <c r="AM52" s="32">
        <f t="shared" si="3"/>
        <v>408.07445656724991</v>
      </c>
      <c r="AN52" s="32">
        <v>384.36825993283719</v>
      </c>
      <c r="AO52" s="32">
        <f t="shared" si="4"/>
        <v>425.33078469187967</v>
      </c>
      <c r="AP52" s="33">
        <f t="shared" si="5"/>
        <v>2112.5777537081813</v>
      </c>
      <c r="AQ52" s="49"/>
    </row>
    <row r="53" spans="1:43" x14ac:dyDescent="0.2">
      <c r="A53" s="1">
        <v>41913</v>
      </c>
      <c r="B53" s="15">
        <v>8.23</v>
      </c>
      <c r="C53" s="40">
        <f>'исходные без сезонности'!C54</f>
        <v>0.80474557981522998</v>
      </c>
      <c r="D53" s="40">
        <f>'исходные без сезонности'!F54</f>
        <v>-0.32940423226224502</v>
      </c>
      <c r="E53" s="19">
        <f>'исходные без сезонности'!G54/'исходные без сезонности'!E54</f>
        <v>-9.4790904093330539</v>
      </c>
      <c r="F53" s="25">
        <f>'исходные без сезонности'!H54/'исходные без сезонности'!D54</f>
        <v>51480.668229463576</v>
      </c>
      <c r="G53" s="36">
        <f>'исходные без сезонности'!I54/'исходные без сезонности'!D54</f>
        <v>329190.67384469567</v>
      </c>
      <c r="H53" s="36">
        <f>'исходные без сезонности'!J54/'исходные без сезонности'!D54</f>
        <v>47066.53904958874</v>
      </c>
      <c r="I53" s="36">
        <f>'исходные без сезонности'!K54/'исходные без сезонности'!D54</f>
        <v>37618.541676348235</v>
      </c>
      <c r="J53" s="36">
        <f>'исходные без сезонности'!L54/'исходные без сезонности'!D54</f>
        <v>109753.22266000921</v>
      </c>
      <c r="K53" s="36">
        <f>'исходные без сезонности'!M54/'исходные без сезонности'!D54</f>
        <v>80145.537218465455</v>
      </c>
      <c r="L53" s="75">
        <f>'исходные без сезонности'!N54/'исходные без сезонности'!D54</f>
        <v>580252.51448250934</v>
      </c>
      <c r="M53" s="36">
        <f>'исходные без сезонности'!O54/'исходные без сезонности'!D54</f>
        <v>562948.25991652487</v>
      </c>
      <c r="N53" s="36">
        <v>562.94825991652476</v>
      </c>
      <c r="O53" s="36">
        <f>'исходные без сезонности'!P54/'исходные без сезонности'!D54</f>
        <v>2958143.9145594472</v>
      </c>
      <c r="P53" s="36">
        <f>'исходные без сезонности'!Q54/'исходные без сезонности'!D54</f>
        <v>696991.44733361469</v>
      </c>
      <c r="Q53" s="36">
        <f>'исходные без сезонности'!R54/'исходные без сезонности'!D54</f>
        <v>1099531.7328996472</v>
      </c>
      <c r="R53" s="36">
        <f>'исходные без сезонности'!S54/'исходные без сезонности'!D54</f>
        <v>1494332.1735999549</v>
      </c>
      <c r="S53" s="36">
        <f>'исходные без сезонности'!T54/'исходные без сезонности'!D54</f>
        <v>906856.12695074535</v>
      </c>
      <c r="T53" s="36">
        <f>'исходные без сезонности'!U54/'исходные без сезонности'!D54</f>
        <v>3364777.9937030324</v>
      </c>
      <c r="U53" s="25">
        <v>518509.76379086857</v>
      </c>
      <c r="V53" s="36"/>
      <c r="W53" s="36">
        <v>2636376.0622703186</v>
      </c>
      <c r="X53" s="36">
        <v>652044.49672968057</v>
      </c>
      <c r="Y53" s="36">
        <v>1062632.9853102844</v>
      </c>
      <c r="Z53" s="36">
        <v>1380377.0470718134</v>
      </c>
      <c r="AA53" s="36">
        <v>826002.1262345314</v>
      </c>
      <c r="AB53" s="75">
        <v>2786399.6487521008</v>
      </c>
      <c r="AC53" s="63">
        <f>'исходные без сезонности'!AC54</f>
        <v>-6.9477220129860601E-2</v>
      </c>
      <c r="AD53" s="32">
        <f>'исходные без сезонности'!AD54</f>
        <v>0.81674132210086903</v>
      </c>
      <c r="AE53" s="32">
        <f>'исходные без сезонности'!AE54</f>
        <v>2.6690946377443701</v>
      </c>
      <c r="AF53" s="32">
        <f>'исходные без сезонности'!AF54/'исходные без сезонности'!AF53*100-100</f>
        <v>-9.5968269484990145</v>
      </c>
      <c r="AG53" s="36">
        <f>'исходные без сезонности'!AG54/'исходные без сезонности'!D54</f>
        <v>382.62807547878532</v>
      </c>
      <c r="AH53" s="32">
        <f>'исходные без сезонности'!AH54</f>
        <v>-1.43952858906694</v>
      </c>
      <c r="AI53" s="32">
        <f>'исходные без сезонности'!AI54</f>
        <v>0.98760927015175204</v>
      </c>
      <c r="AJ53" s="63">
        <f t="shared" si="0"/>
        <v>560.36654727631105</v>
      </c>
      <c r="AK53" s="32">
        <f t="shared" si="1"/>
        <v>1796.3607338837935</v>
      </c>
      <c r="AL53" s="32">
        <f t="shared" si="2"/>
        <v>308.90957250138172</v>
      </c>
      <c r="AM53" s="32">
        <f t="shared" si="3"/>
        <v>368.91225714946319</v>
      </c>
      <c r="AN53" s="32">
        <v>382.62807547878532</v>
      </c>
      <c r="AO53" s="32">
        <f t="shared" si="4"/>
        <v>419.20802644813733</v>
      </c>
      <c r="AP53" s="33">
        <f t="shared" si="5"/>
        <v>2133.4417674429669</v>
      </c>
      <c r="AQ53" s="49"/>
    </row>
    <row r="54" spans="1:43" x14ac:dyDescent="0.2">
      <c r="A54" s="1">
        <v>41944</v>
      </c>
      <c r="B54" s="15">
        <v>10.23</v>
      </c>
      <c r="C54" s="40">
        <f>'исходные без сезонности'!C55</f>
        <v>1.21100534229665</v>
      </c>
      <c r="D54" s="40">
        <f>'исходные без сезонности'!F55</f>
        <v>-0.49977943190997998</v>
      </c>
      <c r="E54" s="19">
        <f>'исходные без сезонности'!G55/'исходные без сезонности'!E55</f>
        <v>-12.349070721655888</v>
      </c>
      <c r="F54" s="25">
        <f>'исходные без сезонности'!H55/'исходные без сезонности'!D55</f>
        <v>53366.296815974798</v>
      </c>
      <c r="G54" s="36">
        <f>'исходные без сезонности'!I55/'исходные без сезонности'!D55</f>
        <v>329840.71578874928</v>
      </c>
      <c r="H54" s="36">
        <f>'исходные без сезонности'!J55/'исходные без сезонности'!D55</f>
        <v>53582.561814954359</v>
      </c>
      <c r="I54" s="36">
        <f>'исходные без сезонности'!K55/'исходные без сезонности'!D55</f>
        <v>38674.532524546914</v>
      </c>
      <c r="J54" s="36">
        <f>'исходные без сезонности'!L55/'исходные без сезонности'!D55</f>
        <v>97410.132492432065</v>
      </c>
      <c r="K54" s="36">
        <f>'исходные без сезонности'!M55/'исходные без сезонности'!D55</f>
        <v>85246.399299374578</v>
      </c>
      <c r="L54" s="75">
        <f>'исходные без сезонности'!N55/'исходные без сезонности'!D55</f>
        <v>608563.88359931367</v>
      </c>
      <c r="M54" s="36">
        <f>'исходные без сезонности'!O55/'исходные без сезонности'!D55</f>
        <v>563657.78831344552</v>
      </c>
      <c r="N54" s="36">
        <v>563.65778831344574</v>
      </c>
      <c r="O54" s="36">
        <f>'исходные без сезонности'!P55/'исходные без сезонности'!D55</f>
        <v>2963778.9482292347</v>
      </c>
      <c r="P54" s="36">
        <f>'исходные без сезонности'!Q55/'исходные без сезонности'!D55</f>
        <v>691675.28088846477</v>
      </c>
      <c r="Q54" s="36">
        <f>'исходные без сезонности'!R55/'исходные без сезонности'!D55</f>
        <v>1089182.6207364167</v>
      </c>
      <c r="R54" s="36">
        <f>'исходные без сезонности'!S55/'исходные без сезонности'!D55</f>
        <v>1485130.7177943685</v>
      </c>
      <c r="S54" s="36">
        <f>'исходные без сезонности'!T55/'исходные без сезонности'!D55</f>
        <v>899274.43729533232</v>
      </c>
      <c r="T54" s="36">
        <f>'исходные без сезонности'!U55/'исходные без сезонности'!D55</f>
        <v>3357525.0399347441</v>
      </c>
      <c r="U54" s="25">
        <v>507351.43612774758</v>
      </c>
      <c r="V54" s="36"/>
      <c r="W54" s="36">
        <v>2640922.8752227207</v>
      </c>
      <c r="X54" s="36">
        <v>641615.96639379289</v>
      </c>
      <c r="Y54" s="36">
        <v>1052602.8639122529</v>
      </c>
      <c r="Z54" s="36">
        <v>1386782.435028234</v>
      </c>
      <c r="AA54" s="36">
        <v>793852.6528520612</v>
      </c>
      <c r="AB54" s="75">
        <v>2752495.0977456737</v>
      </c>
      <c r="AC54" s="63">
        <f>'исходные без сезонности'!AC55</f>
        <v>0.66464321270321902</v>
      </c>
      <c r="AD54" s="32">
        <f>'исходные без сезонности'!AD55</f>
        <v>-0.64383232584428596</v>
      </c>
      <c r="AE54" s="32">
        <f>'исходные без сезонности'!AE55</f>
        <v>-1.12886639218826</v>
      </c>
      <c r="AF54" s="32">
        <f>'исходные без сезонности'!AF55/'исходные без сезонности'!AF54*100-100</f>
        <v>9.8627793885971045</v>
      </c>
      <c r="AG54" s="36">
        <f>'исходные без сезонности'!AG55/'исходные без сезонности'!D55</f>
        <v>379.09817583116546</v>
      </c>
      <c r="AH54" s="32">
        <f>'исходные без сезонности'!AH55</f>
        <v>-0.43469196661345699</v>
      </c>
      <c r="AI54" s="32">
        <f>'исходные без сезонности'!AI55</f>
        <v>1.3697258488570301</v>
      </c>
      <c r="AJ54" s="63">
        <f t="shared" si="0"/>
        <v>564.0909854990424</v>
      </c>
      <c r="AK54" s="32">
        <f t="shared" si="1"/>
        <v>1784.7951827902759</v>
      </c>
      <c r="AL54" s="32">
        <f t="shared" si="2"/>
        <v>305.42239615516121</v>
      </c>
      <c r="AM54" s="32">
        <f t="shared" si="3"/>
        <v>405.29725920960874</v>
      </c>
      <c r="AN54" s="32">
        <v>379.09817583116546</v>
      </c>
      <c r="AO54" s="32">
        <f t="shared" si="4"/>
        <v>417.38576283376847</v>
      </c>
      <c r="AP54" s="33">
        <f t="shared" si="5"/>
        <v>2162.6640708019459</v>
      </c>
      <c r="AQ54" s="49"/>
    </row>
    <row r="55" spans="1:43" x14ac:dyDescent="0.2">
      <c r="A55" s="1">
        <v>41974</v>
      </c>
      <c r="B55" s="15">
        <v>15.45</v>
      </c>
      <c r="C55" s="40">
        <f>'исходные без сезонности'!C56</f>
        <v>2.4610933297758701</v>
      </c>
      <c r="D55" s="40">
        <f>'исходные без сезонности'!F56</f>
        <v>1.39894910677331</v>
      </c>
      <c r="E55" s="19">
        <f>'исходные без сезонности'!G56/'исходные без сезонности'!E56</f>
        <v>-18.030925534564922</v>
      </c>
      <c r="F55" s="25">
        <f>'исходные без сезонности'!H56/'исходные без сезонности'!D56</f>
        <v>52553.844600334865</v>
      </c>
      <c r="G55" s="36">
        <f>'исходные без сезонности'!I56/'исходные без сезонности'!D56</f>
        <v>324443.14410198189</v>
      </c>
      <c r="H55" s="36">
        <f>'исходные без сезонности'!J56/'исходные без сезонности'!D56</f>
        <v>45667.708680134958</v>
      </c>
      <c r="I55" s="36">
        <f>'исходные без сезонности'!K56/'исходные без сезонности'!D56</f>
        <v>34878.594510483148</v>
      </c>
      <c r="J55" s="36">
        <f>'исходные без сезонности'!L56/'исходные без сезонности'!D56</f>
        <v>80933.247568119128</v>
      </c>
      <c r="K55" s="36">
        <f>'исходные без сезонности'!M56/'исходные без сезонности'!D56</f>
        <v>62996.103117834202</v>
      </c>
      <c r="L55" s="75">
        <f>'исходные без сезонности'!N56/'исходные без сезонности'!D56</f>
        <v>517447.94611466414</v>
      </c>
      <c r="M55" s="36">
        <f>'исходные без сезонности'!O56/'исходные без сезонности'!D56</f>
        <v>574135.89442838484</v>
      </c>
      <c r="N55" s="36">
        <v>574.13589442838509</v>
      </c>
      <c r="O55" s="36">
        <f>'исходные без сезонности'!P56/'исходные без сезонности'!D56</f>
        <v>2945657.9404293667</v>
      </c>
      <c r="P55" s="36">
        <f>'исходные без сезонности'!Q56/'исходные без сезонности'!D56</f>
        <v>687923.75505752838</v>
      </c>
      <c r="Q55" s="36">
        <f>'исходные без сезонности'!R56/'исходные без сезонности'!D56</f>
        <v>1062565.6979085545</v>
      </c>
      <c r="R55" s="36">
        <f>'исходные без сезонности'!S56/'исходные без сезонности'!D56</f>
        <v>1428853.1266522296</v>
      </c>
      <c r="S55" s="36">
        <f>'исходные без сезонности'!T56/'исходные без сезонности'!D56</f>
        <v>898846.59744925483</v>
      </c>
      <c r="T55" s="36">
        <f>'исходные без сезонности'!U56/'исходные без сезонности'!D56</f>
        <v>3270569.3849224816</v>
      </c>
      <c r="U55" s="25">
        <v>511405.63594913599</v>
      </c>
      <c r="V55" s="36"/>
      <c r="W55" s="36">
        <v>2620459.8681839798</v>
      </c>
      <c r="X55" s="36">
        <v>647892.28767143725</v>
      </c>
      <c r="Y55" s="36">
        <v>1027286.5570656942</v>
      </c>
      <c r="Z55" s="36">
        <v>1364141.1500293498</v>
      </c>
      <c r="AA55" s="36">
        <v>834478.42043448496</v>
      </c>
      <c r="AB55" s="75">
        <v>2765979.9736697706</v>
      </c>
      <c r="AC55" s="63">
        <f>'исходные без сезонности'!AC56</f>
        <v>0.64677130560973195</v>
      </c>
      <c r="AD55" s="32">
        <f>'исходные без сезонности'!AD56</f>
        <v>3.2591374589750202</v>
      </c>
      <c r="AE55" s="32">
        <f>'исходные без сезонности'!AE56</f>
        <v>-0.93391258625266205</v>
      </c>
      <c r="AF55" s="32">
        <f>'исходные без сезонности'!AF56/'исходные без сезонности'!AF55*100-100</f>
        <v>1.4579494086871989</v>
      </c>
      <c r="AG55" s="36">
        <f>'исходные без сезонности'!AG56/'исходные без сезонности'!D56</f>
        <v>364.28668778658277</v>
      </c>
      <c r="AH55" s="32">
        <f>'исходные без сезонности'!AH56</f>
        <v>-0.62989494289028003</v>
      </c>
      <c r="AI55" s="32">
        <f>'исходные без сезонности'!AI56</f>
        <v>4.78622864705076</v>
      </c>
      <c r="AJ55" s="63">
        <f t="shared" si="0"/>
        <v>567.73936413078138</v>
      </c>
      <c r="AK55" s="32">
        <f t="shared" si="1"/>
        <v>1842.9641111585754</v>
      </c>
      <c r="AL55" s="32">
        <f t="shared" si="2"/>
        <v>302.5700179562337</v>
      </c>
      <c r="AM55" s="32">
        <f t="shared" si="3"/>
        <v>411.20628820368063</v>
      </c>
      <c r="AN55" s="32">
        <v>364.28668778658277</v>
      </c>
      <c r="AO55" s="32">
        <f t="shared" si="4"/>
        <v>414.75667102133457</v>
      </c>
      <c r="AP55" s="33">
        <f t="shared" si="5"/>
        <v>2266.1741180981426</v>
      </c>
      <c r="AQ55" s="49"/>
    </row>
    <row r="56" spans="1:43" x14ac:dyDescent="0.2">
      <c r="A56" s="1">
        <v>42005</v>
      </c>
      <c r="B56" s="15">
        <v>16.96</v>
      </c>
      <c r="C56" s="40">
        <f>'исходные без сезонности'!C57</f>
        <v>3.6512742338461299</v>
      </c>
      <c r="D56" s="40">
        <f>'исходные без сезонности'!F57</f>
        <v>-1.4915699094199499</v>
      </c>
      <c r="E56" s="19">
        <f>'исходные без сезонности'!G57/'исходные без сезонности'!E57</f>
        <v>-8.3499399232861649</v>
      </c>
      <c r="F56" s="25">
        <f>'исходные без сезонности'!H57/'исходные без сезонности'!D57</f>
        <v>47534.859237438519</v>
      </c>
      <c r="G56" s="36">
        <f>'исходные без сезонности'!I57/'исходные без сезонности'!D57</f>
        <v>349693.93499091489</v>
      </c>
      <c r="H56" s="36">
        <f>'исходные без сезонности'!J57/'исходные без сезонности'!D57</f>
        <v>29839.962826745857</v>
      </c>
      <c r="I56" s="36">
        <f>'исходные без сезонности'!K57/'исходные без сезонности'!D57</f>
        <v>33645.084346917007</v>
      </c>
      <c r="J56" s="36">
        <f>'исходные без сезонности'!L57/'исходные без сезонности'!D57</f>
        <v>97664.395681670692</v>
      </c>
      <c r="K56" s="36">
        <f>'исходные без сезонности'!M57/'исходные без сезонности'!D57</f>
        <v>65596.813079498956</v>
      </c>
      <c r="L56" s="75">
        <f>'исходные без сезонности'!N57/'исходные без сезонности'!D57</f>
        <v>619409.66568044934</v>
      </c>
      <c r="M56" s="36">
        <f>'исходные без сезонности'!O57/'исходные без сезонности'!D57</f>
        <v>529071.94716666674</v>
      </c>
      <c r="N56" s="36">
        <v>529.07194716666652</v>
      </c>
      <c r="O56" s="36">
        <f>'исходные без сезонности'!P57/'исходные без сезонности'!D57</f>
        <v>2935741.0908400165</v>
      </c>
      <c r="P56" s="36">
        <f>'исходные без сезонности'!Q57/'исходные без сезонности'!D57</f>
        <v>666343.286874532</v>
      </c>
      <c r="Q56" s="36">
        <f>'исходные без сезонности'!R57/'исходные без сезонности'!D57</f>
        <v>1016106.6570691318</v>
      </c>
      <c r="R56" s="36">
        <f>'исходные без сезонности'!S57/'исходные без сезонности'!D57</f>
        <v>1424972.5686852934</v>
      </c>
      <c r="S56" s="36">
        <f>'исходные без сезонности'!T57/'исходные без сезонности'!D57</f>
        <v>901267.69158942765</v>
      </c>
      <c r="T56" s="36">
        <f>'исходные без сезонности'!U57/'исходные без сезонности'!D57</f>
        <v>3287566.8595853169</v>
      </c>
      <c r="U56" s="25">
        <v>496859.8948746461</v>
      </c>
      <c r="V56" s="36"/>
      <c r="W56" s="36">
        <v>2581306.0023423033</v>
      </c>
      <c r="X56" s="36">
        <v>630694.31468495482</v>
      </c>
      <c r="Y56" s="36">
        <v>988016.86364016612</v>
      </c>
      <c r="Z56" s="36">
        <v>1335964.8053819374</v>
      </c>
      <c r="AA56" s="36">
        <v>859771.04276979831</v>
      </c>
      <c r="AB56" s="75">
        <v>2722027.5711770821</v>
      </c>
      <c r="AC56" s="63">
        <f>'исходные без сезонности'!AC57</f>
        <v>-1.0610691198862301</v>
      </c>
      <c r="AD56" s="32">
        <f>'исходные без сезонности'!AD57</f>
        <v>-1.4643623560183601</v>
      </c>
      <c r="AE56" s="32">
        <f>'исходные без сезонности'!AE57</f>
        <v>-0.78643764381273495</v>
      </c>
      <c r="AF56" s="32">
        <f>'исходные без сезонности'!AF57/'исходные без сезонности'!AF56*100-100</f>
        <v>0.27686208184228178</v>
      </c>
      <c r="AG56" s="36">
        <f>'исходные без сезонности'!AG57/'исходные без сезонности'!D57</f>
        <v>348.28914814912213</v>
      </c>
      <c r="AH56" s="32">
        <f>'исходные без сезонности'!AH57</f>
        <v>-0.42511559173497299</v>
      </c>
      <c r="AI56" s="32">
        <f>'исходные без сезонности'!AI57</f>
        <v>-5.93406517590509</v>
      </c>
      <c r="AJ56" s="63">
        <f t="shared" si="0"/>
        <v>561.7152570565512</v>
      </c>
      <c r="AK56" s="32">
        <f t="shared" si="1"/>
        <v>1815.9764384798409</v>
      </c>
      <c r="AL56" s="32">
        <f t="shared" si="2"/>
        <v>300.19049343613494</v>
      </c>
      <c r="AM56" s="32">
        <f t="shared" si="3"/>
        <v>412.34476249386768</v>
      </c>
      <c r="AN56" s="32">
        <v>348.28914814912213</v>
      </c>
      <c r="AO56" s="32">
        <f t="shared" si="4"/>
        <v>412.99347574506197</v>
      </c>
      <c r="AP56" s="33">
        <f t="shared" si="5"/>
        <v>2131.6978689307066</v>
      </c>
      <c r="AQ56" s="49"/>
    </row>
    <row r="57" spans="1:43" x14ac:dyDescent="0.2">
      <c r="A57" s="1">
        <v>42036</v>
      </c>
      <c r="B57" s="15">
        <v>15.1</v>
      </c>
      <c r="C57" s="40">
        <f>'исходные без сезонности'!C58</f>
        <v>2.1543905679656401</v>
      </c>
      <c r="D57" s="40">
        <f>'исходные без сезонности'!F58</f>
        <v>-0.24904789123813101</v>
      </c>
      <c r="E57" s="19">
        <f>'исходные без сезонности'!G58/'исходные без сезонности'!E58</f>
        <v>23.012366913025385</v>
      </c>
      <c r="F57" s="25">
        <f>'исходные без сезонности'!H58/'исходные без сезонности'!D58</f>
        <v>38554.589329196111</v>
      </c>
      <c r="G57" s="36">
        <f>'исходные без сезонности'!I58/'исходные без сезонности'!D58</f>
        <v>315713.07859104918</v>
      </c>
      <c r="H57" s="36">
        <f>'исходные без сезонности'!J58/'исходные без сезонности'!D58</f>
        <v>28209.774539469618</v>
      </c>
      <c r="I57" s="36">
        <f>'исходные без сезонности'!K58/'исходные без сезонности'!D58</f>
        <v>21885.58758703405</v>
      </c>
      <c r="J57" s="36">
        <f>'исходные без сезонности'!L58/'исходные без сезонности'!D58</f>
        <v>52668.512387833536</v>
      </c>
      <c r="K57" s="36">
        <f>'исходные без сезонности'!M58/'исходные без сезонности'!D58</f>
        <v>27665.903529630963</v>
      </c>
      <c r="L57" s="75">
        <f>'исходные без сезонности'!N58/'исходные без сезонности'!D58</f>
        <v>331740.09756599576</v>
      </c>
      <c r="M57" s="36">
        <f>'исходные без сезонности'!O58/'исходные без сезонности'!D58</f>
        <v>521601.46671847015</v>
      </c>
      <c r="N57" s="36">
        <v>521.60146671847008</v>
      </c>
      <c r="O57" s="36">
        <f>'исходные без сезонности'!P58/'исходные без сезонности'!D58</f>
        <v>2865673.0809750012</v>
      </c>
      <c r="P57" s="36">
        <f>'исходные без сезонности'!Q58/'исходные без сезонности'!D58</f>
        <v>654232.23921308806</v>
      </c>
      <c r="Q57" s="36">
        <f>'исходные без сезонности'!R58/'исходные без сезонности'!D58</f>
        <v>1005858.7736946419</v>
      </c>
      <c r="R57" s="36">
        <f>'исходные без сезонности'!S58/'исходные без сезонности'!D58</f>
        <v>1432099.3205569943</v>
      </c>
      <c r="S57" s="36">
        <f>'исходные без сезонности'!T58/'исходные без сезонности'!D58</f>
        <v>882858.45671858382</v>
      </c>
      <c r="T57" s="36">
        <f>'исходные без сезонности'!U58/'исходные без сезонности'!D58</f>
        <v>3203110.6203010152</v>
      </c>
      <c r="U57" s="25">
        <v>469239.02173105639</v>
      </c>
      <c r="V57" s="36"/>
      <c r="W57" s="36">
        <v>2528855.9604350659</v>
      </c>
      <c r="X57" s="36">
        <v>621729.63403917802</v>
      </c>
      <c r="Y57" s="36">
        <v>975810.90969097579</v>
      </c>
      <c r="Z57" s="36">
        <v>1358360.1523733651</v>
      </c>
      <c r="AA57" s="36">
        <v>822190.86476455536</v>
      </c>
      <c r="AB57" s="75">
        <v>2844194.9447413292</v>
      </c>
      <c r="AC57" s="63">
        <f>'исходные без сезонности'!AC58</f>
        <v>-1.49436609250134</v>
      </c>
      <c r="AD57" s="32">
        <f>'исходные без сезонности'!AD58</f>
        <v>1.4344484922943499</v>
      </c>
      <c r="AE57" s="32">
        <f>'исходные без сезонности'!AE58</f>
        <v>-0.649261217474282</v>
      </c>
      <c r="AF57" s="32">
        <f>'исходные без сезонности'!AF58/'исходные без сезонности'!AF57*100-100</f>
        <v>0.31238069557726078</v>
      </c>
      <c r="AG57" s="36">
        <f>'исходные без сезонности'!AG58/'исходные без сезонности'!D58</f>
        <v>358.28969643419629</v>
      </c>
      <c r="AH57" s="32">
        <f>'исходные без сезонности'!AH58</f>
        <v>1.2737968074797701</v>
      </c>
      <c r="AI57" s="32">
        <f>'исходные без сезонности'!AI58</f>
        <v>-1.8293772544015701</v>
      </c>
      <c r="AJ57" s="63">
        <f t="shared" si="0"/>
        <v>553.3211747186914</v>
      </c>
      <c r="AK57" s="32">
        <f t="shared" si="1"/>
        <v>1842.0256851220356</v>
      </c>
      <c r="AL57" s="32">
        <f t="shared" si="2"/>
        <v>298.24147298370946</v>
      </c>
      <c r="AM57" s="32">
        <f t="shared" si="3"/>
        <v>413.63284793112246</v>
      </c>
      <c r="AN57" s="32">
        <v>358.28969643419629</v>
      </c>
      <c r="AO57" s="32">
        <f t="shared" si="4"/>
        <v>418.25417345420232</v>
      </c>
      <c r="AP57" s="33">
        <f t="shared" si="5"/>
        <v>2092.7010729839253</v>
      </c>
      <c r="AQ57" s="49"/>
    </row>
    <row r="58" spans="1:43" x14ac:dyDescent="0.2">
      <c r="A58" s="1">
        <v>42064</v>
      </c>
      <c r="B58" s="15">
        <v>14.83</v>
      </c>
      <c r="C58" s="40">
        <f>'исходные без сезонности'!C59</f>
        <v>1.1631622306212599</v>
      </c>
      <c r="D58" s="40">
        <f>'исходные без сезонности'!F59</f>
        <v>0.19789146541896899</v>
      </c>
      <c r="E58" s="19">
        <f>'исходные без сезонности'!G59/'исходные без сезонности'!E59</f>
        <v>-11.605752829776248</v>
      </c>
      <c r="F58" s="25">
        <f>'исходные без сезонности'!H59/'исходные без сезонности'!D59</f>
        <v>45562.334299736387</v>
      </c>
      <c r="G58" s="36">
        <f>'исходные без сезонности'!I59/'исходные без сезонности'!D59</f>
        <v>389395.96486956533</v>
      </c>
      <c r="H58" s="36">
        <f>'исходные без сезонности'!J59/'исходные без сезонности'!D59</f>
        <v>36473.700098525296</v>
      </c>
      <c r="I58" s="36">
        <f>'исходные без сезонности'!K59/'исходные без сезонности'!D59</f>
        <v>26291.719741696252</v>
      </c>
      <c r="J58" s="36">
        <f>'исходные без сезонности'!L59/'исходные без сезонности'!D59</f>
        <v>52317.150934187252</v>
      </c>
      <c r="K58" s="36">
        <f>'исходные без сезонности'!M59/'исходные без сезонности'!D59</f>
        <v>76254.840977850967</v>
      </c>
      <c r="L58" s="75">
        <f>'исходные без сезонности'!N59/'исходные без сезонности'!D59</f>
        <v>352931.66501471313</v>
      </c>
      <c r="M58" s="36">
        <f>'исходные без сезонности'!O59/'исходные без сезонности'!D59</f>
        <v>508093.44129292824</v>
      </c>
      <c r="N58" s="36">
        <v>508.09344129292833</v>
      </c>
      <c r="O58" s="36">
        <f>'исходные без сезонности'!P59/'исходные без сезонности'!D59</f>
        <v>2815681.9815767738</v>
      </c>
      <c r="P58" s="36">
        <f>'исходные без сезонности'!Q59/'исходные без сезонности'!D59</f>
        <v>658261.31206216384</v>
      </c>
      <c r="Q58" s="36">
        <f>'исходные без сезонности'!R59/'исходные без сезонности'!D59</f>
        <v>992293.25020333636</v>
      </c>
      <c r="R58" s="36">
        <f>'исходные без сезонности'!S59/'исходные без сезонности'!D59</f>
        <v>1386002.3977740076</v>
      </c>
      <c r="S58" s="36">
        <f>'исходные без сезонности'!T59/'исходные без сезонности'!D59</f>
        <v>891923.97551163647</v>
      </c>
      <c r="T58" s="36">
        <f>'исходные без сезонности'!U59/'исходные без сезонности'!D59</f>
        <v>3152914.038932214</v>
      </c>
      <c r="U58" s="25">
        <v>466455.19788552466</v>
      </c>
      <c r="V58" s="36"/>
      <c r="W58" s="36">
        <v>2442717.8630110626</v>
      </c>
      <c r="X58" s="36">
        <v>617975.85849127138</v>
      </c>
      <c r="Y58" s="36">
        <v>965079.63900578616</v>
      </c>
      <c r="Z58" s="36">
        <v>1325083.5260025654</v>
      </c>
      <c r="AA58" s="36">
        <v>813784.60287140624</v>
      </c>
      <c r="AB58" s="75">
        <v>2775813.1090436131</v>
      </c>
      <c r="AC58" s="63">
        <f>'исходные без сезонности'!AC59</f>
        <v>0.53899366180252894</v>
      </c>
      <c r="AD58" s="32">
        <f>'исходные без сезонности'!AD59</f>
        <v>4.8037729841086098E-2</v>
      </c>
      <c r="AE58" s="32">
        <f>'исходные без сезонности'!AE59</f>
        <v>2.3561919088640302</v>
      </c>
      <c r="AF58" s="32">
        <f>'исходные без сезонности'!AF59/'исходные без сезонности'!AF58*100-100</f>
        <v>0.66111098331423079</v>
      </c>
      <c r="AG58" s="36">
        <f>'исходные без сезонности'!AG59/'исходные без сезонности'!D59</f>
        <v>338.59558009827981</v>
      </c>
      <c r="AH58" s="32">
        <f>'исходные без сезонности'!AH59</f>
        <v>2.22532768971142</v>
      </c>
      <c r="AI58" s="32">
        <f>'исходные без сезонности'!AI59</f>
        <v>-0.36179387532413698</v>
      </c>
      <c r="AJ58" s="63">
        <f t="shared" si="0"/>
        <v>556.30354077983645</v>
      </c>
      <c r="AK58" s="32">
        <f t="shared" si="1"/>
        <v>1842.9105524442577</v>
      </c>
      <c r="AL58" s="32">
        <f t="shared" si="2"/>
        <v>305.26861443902851</v>
      </c>
      <c r="AM58" s="32">
        <f t="shared" si="3"/>
        <v>416.36742011939054</v>
      </c>
      <c r="AN58" s="32">
        <v>338.59558009827981</v>
      </c>
      <c r="AO58" s="32">
        <f t="shared" si="4"/>
        <v>427.56169938945231</v>
      </c>
      <c r="AP58" s="33">
        <f t="shared" si="5"/>
        <v>2085.1298086730271</v>
      </c>
      <c r="AQ58" s="49"/>
    </row>
    <row r="59" spans="1:43" x14ac:dyDescent="0.2">
      <c r="A59" s="1">
        <v>42095</v>
      </c>
      <c r="B59" s="15">
        <v>14.37</v>
      </c>
      <c r="C59" s="40">
        <f>'исходные без сезонности'!C60</f>
        <v>0.46804757503066602</v>
      </c>
      <c r="D59" s="40">
        <f>'исходные без сезонности'!F60</f>
        <v>-1.81430689984034</v>
      </c>
      <c r="E59" s="19">
        <f>'исходные без сезонности'!G60/'исходные без сезонности'!E60</f>
        <v>12.807342840778981</v>
      </c>
      <c r="F59" s="25">
        <f>'исходные без сезонности'!H60/'исходные без сезонности'!D60</f>
        <v>23279.789755216469</v>
      </c>
      <c r="G59" s="36">
        <f>'исходные без сезонности'!I60/'исходные без сезонности'!D60</f>
        <v>377420.4072402239</v>
      </c>
      <c r="H59" s="36">
        <f>'исходные без сезонности'!J60/'исходные без сезонности'!D60</f>
        <v>38783.114206593775</v>
      </c>
      <c r="I59" s="36">
        <f>'исходные без сезонности'!K60/'исходные без сезонности'!D60</f>
        <v>28402.556330211679</v>
      </c>
      <c r="J59" s="36">
        <f>'исходные без сезонности'!L60/'исходные без сезонности'!D60</f>
        <v>63825.427325304605</v>
      </c>
      <c r="K59" s="36">
        <f>'исходные без сезонности'!M60/'исходные без сезонности'!D60</f>
        <v>56140.649758752275</v>
      </c>
      <c r="L59" s="75">
        <f>'исходные без сезонности'!N60/'исходные без сезонности'!D60</f>
        <v>366718.32842350216</v>
      </c>
      <c r="M59" s="36">
        <f>'исходные без сезонности'!O60/'исходные без сезонности'!D60</f>
        <v>487398.856715645</v>
      </c>
      <c r="N59" s="36">
        <v>487.39885671564485</v>
      </c>
      <c r="O59" s="36">
        <f>'исходные без сезонности'!P60/'исходные без сезонности'!D60</f>
        <v>2825636.1163167697</v>
      </c>
      <c r="P59" s="36">
        <f>'исходные без сезонности'!Q60/'исходные без сезонности'!D60</f>
        <v>662433.2157783258</v>
      </c>
      <c r="Q59" s="36">
        <f>'исходные без сезонности'!R60/'исходные без сезонности'!D60</f>
        <v>986296.78744222177</v>
      </c>
      <c r="R59" s="36">
        <f>'исходные без сезонности'!S60/'исходные без сезонности'!D60</f>
        <v>1365397.1879997081</v>
      </c>
      <c r="S59" s="36">
        <f>'исходные без сезонности'!T60/'исходные без сезонности'!D60</f>
        <v>874626.37303370913</v>
      </c>
      <c r="T59" s="36">
        <f>'исходные без сезонности'!U60/'исходные без сезонности'!D60</f>
        <v>3129691.2267111493</v>
      </c>
      <c r="U59" s="25">
        <v>464951.33075282135</v>
      </c>
      <c r="V59" s="36"/>
      <c r="W59" s="36">
        <v>2442521.9925748436</v>
      </c>
      <c r="X59" s="36">
        <v>628059.27932044957</v>
      </c>
      <c r="Y59" s="36">
        <v>957145.05257767939</v>
      </c>
      <c r="Z59" s="36">
        <v>1299432.9973650984</v>
      </c>
      <c r="AA59" s="36">
        <v>843868.20374671498</v>
      </c>
      <c r="AB59" s="75">
        <v>2749554.4587888801</v>
      </c>
      <c r="AC59" s="63">
        <f>'исходные без сезонности'!AC60</f>
        <v>-0.14742440602238499</v>
      </c>
      <c r="AD59" s="32">
        <f>'исходные без сезонности'!AD60</f>
        <v>-3.25018083969394</v>
      </c>
      <c r="AE59" s="32">
        <f>'исходные без сезонности'!AE60</f>
        <v>2.85088337581614</v>
      </c>
      <c r="AF59" s="32">
        <f>'исходные без сезонности'!AF60/'исходные без сезонности'!AF59*100-100</f>
        <v>0.23102204493935119</v>
      </c>
      <c r="AG59" s="36">
        <f>'исходные без сезонности'!AG60/'исходные без сезонности'!D60</f>
        <v>333.72383871779419</v>
      </c>
      <c r="AH59" s="32">
        <f>'исходные без сезонности'!AH60</f>
        <v>-0.92245883860535505</v>
      </c>
      <c r="AI59" s="32">
        <f>'исходные без сезонности'!AI60</f>
        <v>-0.90804118024750502</v>
      </c>
      <c r="AJ59" s="63">
        <f t="shared" si="0"/>
        <v>555.48341358916025</v>
      </c>
      <c r="AK59" s="32">
        <f t="shared" si="1"/>
        <v>1783.0126267760168</v>
      </c>
      <c r="AL59" s="32">
        <f t="shared" si="2"/>
        <v>313.97146661965502</v>
      </c>
      <c r="AM59" s="32">
        <f t="shared" si="3"/>
        <v>417.32932064781153</v>
      </c>
      <c r="AN59" s="32">
        <v>333.72383871779419</v>
      </c>
      <c r="AO59" s="32">
        <f t="shared" si="4"/>
        <v>423.61761870294305</v>
      </c>
      <c r="AP59" s="33">
        <f t="shared" si="5"/>
        <v>2066.1959713486599</v>
      </c>
      <c r="AQ59" s="49"/>
    </row>
    <row r="60" spans="1:43" x14ac:dyDescent="0.2">
      <c r="A60" s="1">
        <v>42125</v>
      </c>
      <c r="B60" s="15">
        <v>12.79</v>
      </c>
      <c r="C60" s="40">
        <f>'исходные без сезонности'!C61</f>
        <v>0.30387978703408203</v>
      </c>
      <c r="D60" s="40">
        <f>'исходные без сезонности'!F61</f>
        <v>1.07229271842523</v>
      </c>
      <c r="E60" s="19">
        <f>'исходные без сезонности'!G61/'исходные без сезонности'!E61</f>
        <v>-1.9136733352852773</v>
      </c>
      <c r="F60" s="25">
        <f>'исходные без сезонности'!H61/'исходные без сезонности'!D61</f>
        <v>26084.249886766709</v>
      </c>
      <c r="G60" s="36">
        <f>'исходные без сезонности'!I61/'исходные без сезонности'!D61</f>
        <v>365703.95324259752</v>
      </c>
      <c r="H60" s="36">
        <f>'исходные без сезонности'!J61/'исходные без сезонности'!D61</f>
        <v>40879.328837879555</v>
      </c>
      <c r="I60" s="36">
        <f>'исходные без сезонности'!K61/'исходные без сезонности'!D61</f>
        <v>28637.638173340103</v>
      </c>
      <c r="J60" s="36">
        <f>'исходные без сезонности'!L61/'исходные без сезонности'!D61</f>
        <v>71929.817612119077</v>
      </c>
      <c r="K60" s="36">
        <f>'исходные без сезонности'!M61/'исходные без сезонности'!D61</f>
        <v>74664.544316965985</v>
      </c>
      <c r="L60" s="75">
        <f>'исходные без сезонности'!N61/'исходные без сезонности'!D61</f>
        <v>389091.05767411517</v>
      </c>
      <c r="M60" s="36">
        <f>'исходные без сезонности'!O61/'исходные без сезонности'!D61</f>
        <v>482343.72579526459</v>
      </c>
      <c r="N60" s="36">
        <v>482.34372579526473</v>
      </c>
      <c r="O60" s="36">
        <f>'исходные без сезонности'!P61/'исходные без сезонности'!D61</f>
        <v>2852215.4556735</v>
      </c>
      <c r="P60" s="36">
        <f>'исходные без сезонности'!Q61/'исходные без сезонности'!D61</f>
        <v>660972.872331955</v>
      </c>
      <c r="Q60" s="36">
        <f>'исходные без сезонности'!R61/'исходные без сезонности'!D61</f>
        <v>984835.14783923177</v>
      </c>
      <c r="R60" s="36">
        <f>'исходные без сезонности'!S61/'исходные без сезонности'!D61</f>
        <v>1350458.54000713</v>
      </c>
      <c r="S60" s="36">
        <f>'исходные без сезонности'!T61/'исходные без сезонности'!D61</f>
        <v>860778.7852197513</v>
      </c>
      <c r="T60" s="36">
        <f>'исходные без сезонности'!U61/'исходные без сезонности'!D61</f>
        <v>3125886.7563254787</v>
      </c>
      <c r="U60" s="25">
        <v>446800.7477536794</v>
      </c>
      <c r="V60" s="36"/>
      <c r="W60" s="36">
        <v>2480347.4639430996</v>
      </c>
      <c r="X60" s="36">
        <v>616266.36526742356</v>
      </c>
      <c r="Y60" s="36">
        <v>955579.94519019488</v>
      </c>
      <c r="Z60" s="36">
        <v>1278282.5823860324</v>
      </c>
      <c r="AA60" s="36">
        <v>784509.66830900894</v>
      </c>
      <c r="AB60" s="75">
        <v>2724961.0841364027</v>
      </c>
      <c r="AC60" s="63">
        <f>'исходные без сезонности'!AC61</f>
        <v>0.368165700173812</v>
      </c>
      <c r="AD60" s="32">
        <f>'исходные без сезонности'!AD61</f>
        <v>-0.847839550120706</v>
      </c>
      <c r="AE60" s="32">
        <f>'исходные без сезонности'!AE61</f>
        <v>-1.7416423291729899</v>
      </c>
      <c r="AF60" s="32">
        <f>'исходные без сезонности'!AF61/'исходные без сезонности'!AF60*100-100</f>
        <v>2.764589675794582E-2</v>
      </c>
      <c r="AG60" s="36">
        <f>'исходные без сезонности'!AG61/'исходные без сезонности'!D61</f>
        <v>330.6257093633709</v>
      </c>
      <c r="AH60" s="32">
        <f>'исходные без сезонности'!AH61</f>
        <v>-0.34161295478139198</v>
      </c>
      <c r="AI60" s="32">
        <f>'исходные без сезонности'!AI61</f>
        <v>1.30330861544272</v>
      </c>
      <c r="AJ60" s="63">
        <f t="shared" si="0"/>
        <v>557.52851298815017</v>
      </c>
      <c r="AK60" s="32">
        <f t="shared" si="1"/>
        <v>1767.8955405425636</v>
      </c>
      <c r="AL60" s="32">
        <f t="shared" si="2"/>
        <v>308.50320665548185</v>
      </c>
      <c r="AM60" s="32">
        <f t="shared" si="3"/>
        <v>417.44469508093846</v>
      </c>
      <c r="AN60" s="32">
        <v>330.6257093633709</v>
      </c>
      <c r="AO60" s="32">
        <f t="shared" si="4"/>
        <v>422.17048603871734</v>
      </c>
      <c r="AP60" s="33">
        <f t="shared" si="5"/>
        <v>2093.1248814551773</v>
      </c>
      <c r="AQ60" s="49"/>
    </row>
    <row r="61" spans="1:43" x14ac:dyDescent="0.2">
      <c r="A61" s="1">
        <v>42156</v>
      </c>
      <c r="B61" s="15">
        <v>12.5</v>
      </c>
      <c r="C61" s="40">
        <f>'исходные без сезонности'!C62</f>
        <v>0.23812576118326301</v>
      </c>
      <c r="D61" s="40">
        <f>'исходные без сезонности'!F62</f>
        <v>-0.47219748107575599</v>
      </c>
      <c r="E61" s="19">
        <f>'исходные без сезонности'!G62/'исходные без сезонности'!E62</f>
        <v>-2.8469466911821928</v>
      </c>
      <c r="F61" s="25">
        <f>'исходные без сезонности'!H62/'исходные без сезонности'!D62</f>
        <v>18874.803776915796</v>
      </c>
      <c r="G61" s="36">
        <f>'исходные без сезонности'!I62/'исходные без сезонности'!D62</f>
        <v>409390.18767196598</v>
      </c>
      <c r="H61" s="36">
        <f>'исходные без сезонности'!J62/'исходные без сезонности'!D62</f>
        <v>40417.466143742036</v>
      </c>
      <c r="I61" s="36">
        <f>'исходные без сезонности'!K62/'исходные без сезонности'!D62</f>
        <v>29967.592780678904</v>
      </c>
      <c r="J61" s="36">
        <f>'исходные без сезонности'!L62/'исходные без сезонности'!D62</f>
        <v>71644.575672605468</v>
      </c>
      <c r="K61" s="36">
        <f>'исходные без сезонности'!M62/'исходные без сезонности'!D62</f>
        <v>54463.426658890101</v>
      </c>
      <c r="L61" s="75">
        <f>'исходные без сезонности'!N62/'исходные без сезонности'!D62</f>
        <v>391420.59893541236</v>
      </c>
      <c r="M61" s="36">
        <f>'исходные без сезонности'!O62/'исходные без сезонности'!D62</f>
        <v>484796.28685720585</v>
      </c>
      <c r="N61" s="36">
        <v>484.79628685720576</v>
      </c>
      <c r="O61" s="36">
        <f>'исходные без сезонности'!P62/'исходные без сезонности'!D62</f>
        <v>2874827.593778153</v>
      </c>
      <c r="P61" s="36">
        <f>'исходные без сезонности'!Q62/'исходные без сезонности'!D62</f>
        <v>666433.14478537603</v>
      </c>
      <c r="Q61" s="36">
        <f>'исходные без сезонности'!R62/'исходные без сезонности'!D62</f>
        <v>990938.45883670601</v>
      </c>
      <c r="R61" s="36">
        <f>'исходные без сезонности'!S62/'исходные без сезонности'!D62</f>
        <v>1330583.0231240296</v>
      </c>
      <c r="S61" s="36">
        <f>'исходные без сезонности'!T62/'исходные без сезонности'!D62</f>
        <v>843636.50498012477</v>
      </c>
      <c r="T61" s="36">
        <f>'исходные без сезонности'!U62/'исходные без сезонности'!D62</f>
        <v>3110627.5528103141</v>
      </c>
      <c r="U61" s="25">
        <v>461421.79636212566</v>
      </c>
      <c r="V61" s="36"/>
      <c r="W61" s="36">
        <v>2468475.7674252708</v>
      </c>
      <c r="X61" s="36">
        <v>623457.44235573523</v>
      </c>
      <c r="Y61" s="36">
        <v>957375.91314049403</v>
      </c>
      <c r="Z61" s="36">
        <v>1252985.5488283501</v>
      </c>
      <c r="AA61" s="36">
        <v>782011.14417166798</v>
      </c>
      <c r="AB61" s="75">
        <v>2703293.9543300276</v>
      </c>
      <c r="AC61" s="63">
        <f>'исходные без сезонности'!AC62</f>
        <v>0.23357149125440399</v>
      </c>
      <c r="AD61" s="32">
        <f>'исходные без сезонности'!AD62</f>
        <v>0.30736098596547401</v>
      </c>
      <c r="AE61" s="32">
        <f>'исходные без сезонности'!AE62</f>
        <v>1.5661899339223599</v>
      </c>
      <c r="AF61" s="32">
        <f>'исходные без сезонности'!AF62/'исходные без сезонности'!AF61*100-100</f>
        <v>-4.8125802155567499E-3</v>
      </c>
      <c r="AG61" s="36">
        <f>'исходные без сезонности'!AG62/'исходные без сезонности'!D62</f>
        <v>339.0201753142768</v>
      </c>
      <c r="AH61" s="32">
        <f>'исходные без сезонности'!AH62</f>
        <v>0.63548266732595404</v>
      </c>
      <c r="AI61" s="32">
        <f>'исходные без сезонности'!AI62</f>
        <v>-0.163922235307286</v>
      </c>
      <c r="AJ61" s="63">
        <f t="shared" si="0"/>
        <v>558.8307406501051</v>
      </c>
      <c r="AK61" s="32">
        <f t="shared" si="1"/>
        <v>1773.3293617068148</v>
      </c>
      <c r="AL61" s="32">
        <f t="shared" si="2"/>
        <v>313.33495282394773</v>
      </c>
      <c r="AM61" s="32">
        <f t="shared" si="3"/>
        <v>417.42460522013215</v>
      </c>
      <c r="AN61" s="32">
        <v>339.0201753142768</v>
      </c>
      <c r="AO61" s="32">
        <f t="shared" si="4"/>
        <v>424.85330630405917</v>
      </c>
      <c r="AP61" s="33">
        <f t="shared" si="5"/>
        <v>2089.6937843617229</v>
      </c>
      <c r="AQ61" s="49"/>
    </row>
    <row r="62" spans="1:43" x14ac:dyDescent="0.2">
      <c r="A62" s="1">
        <v>42186</v>
      </c>
      <c r="B62" s="15">
        <v>11.49</v>
      </c>
      <c r="C62" s="40">
        <f>'исходные без сезонности'!C63</f>
        <v>0.71582873131453895</v>
      </c>
      <c r="D62" s="40">
        <f>'исходные без сезонности'!F63</f>
        <v>4.3112457557443902</v>
      </c>
      <c r="E62" s="19">
        <f>'исходные без сезонности'!G63/'исходные без сезонности'!E63</f>
        <v>-11.324116296119778</v>
      </c>
      <c r="F62" s="25">
        <f>'исходные без сезонности'!H63/'исходные без сезонности'!D63</f>
        <v>22734.432113633611</v>
      </c>
      <c r="G62" s="36">
        <f>'исходные без сезонности'!I63/'исходные без сезонности'!D63</f>
        <v>402547.72269034927</v>
      </c>
      <c r="H62" s="36">
        <f>'исходные без сезонности'!J63/'исходные без сезонности'!D63</f>
        <v>46492.340245567691</v>
      </c>
      <c r="I62" s="36">
        <f>'исходные без сезонности'!K63/'исходные без сезонности'!D63</f>
        <v>41356.951614243088</v>
      </c>
      <c r="J62" s="36">
        <f>'исходные без сезонности'!L63/'исходные без сезонности'!D63</f>
        <v>68951.146789586317</v>
      </c>
      <c r="K62" s="36">
        <f>'исходные без сезонности'!M63/'исходные без сезонности'!D63</f>
        <v>78061.944618191745</v>
      </c>
      <c r="L62" s="75">
        <f>'исходные без сезонности'!N63/'исходные без сезонности'!D63</f>
        <v>401792.86906736519</v>
      </c>
      <c r="M62" s="36">
        <f>'исходные без сезонности'!O63/'исходные без сезонности'!D63</f>
        <v>475969.94952043315</v>
      </c>
      <c r="N62" s="36">
        <v>475.96994952043332</v>
      </c>
      <c r="O62" s="36">
        <f>'исходные без сезонности'!P63/'исходные без сезонности'!D63</f>
        <v>2891559.934079519</v>
      </c>
      <c r="P62" s="36">
        <f>'исходные без сезонности'!Q63/'исходные без сезонности'!D63</f>
        <v>660593.65989543893</v>
      </c>
      <c r="Q62" s="36">
        <f>'исходные без сезонности'!R63/'исходные без сезонности'!D63</f>
        <v>993703.44655437348</v>
      </c>
      <c r="R62" s="36">
        <f>'исходные без сезонности'!S63/'исходные без сезонности'!D63</f>
        <v>1325027.6576307262</v>
      </c>
      <c r="S62" s="36">
        <f>'исходные без сезонности'!T63/'исходные без сезонности'!D63</f>
        <v>837053.18124973518</v>
      </c>
      <c r="T62" s="36">
        <f>'исходные без сезонности'!U63/'исходные без сезонности'!D63</f>
        <v>3085129.9313990497</v>
      </c>
      <c r="U62" s="25">
        <v>454763.36881631333</v>
      </c>
      <c r="V62" s="36"/>
      <c r="W62" s="36">
        <v>2492659.6836944697</v>
      </c>
      <c r="X62" s="36">
        <v>622939.69357200316</v>
      </c>
      <c r="Y62" s="36">
        <v>953072.61993547413</v>
      </c>
      <c r="Z62" s="36">
        <v>1253354.2034830933</v>
      </c>
      <c r="AA62" s="36">
        <v>755591.37330862076</v>
      </c>
      <c r="AB62" s="75">
        <v>2680710.9811621956</v>
      </c>
      <c r="AC62" s="63">
        <f>'исходные без сезонности'!AC63</f>
        <v>0.72672125857054803</v>
      </c>
      <c r="AD62" s="32">
        <f>'исходные без сезонности'!AD63</f>
        <v>1.6898293403356099</v>
      </c>
      <c r="AE62" s="32">
        <f>'исходные без сезонности'!AE63</f>
        <v>1.36402410846169</v>
      </c>
      <c r="AF62" s="32">
        <f>'исходные без сезонности'!AF63/'исходные без сезонности'!AF62*100-100</f>
        <v>-0.24551759388461392</v>
      </c>
      <c r="AG62" s="36">
        <f>'исходные без сезонности'!AG63/'исходные без сезонности'!D63</f>
        <v>323.20058303713131</v>
      </c>
      <c r="AH62" s="32">
        <f>'исходные без сезонности'!AH63</f>
        <v>2.2792232968680302</v>
      </c>
      <c r="AI62" s="32">
        <f>'исходные без сезонности'!AI63</f>
        <v>0.39122277353292301</v>
      </c>
      <c r="AJ62" s="63">
        <f t="shared" si="0"/>
        <v>562.89188244183663</v>
      </c>
      <c r="AK62" s="32">
        <f t="shared" si="1"/>
        <v>1803.2956015617228</v>
      </c>
      <c r="AL62" s="32">
        <f t="shared" si="2"/>
        <v>317.60891712070344</v>
      </c>
      <c r="AM62" s="32">
        <f t="shared" si="3"/>
        <v>416.39975437311335</v>
      </c>
      <c r="AN62" s="32">
        <v>323.20058303713131</v>
      </c>
      <c r="AO62" s="32">
        <f t="shared" si="4"/>
        <v>434.53666183885537</v>
      </c>
      <c r="AP62" s="33">
        <f t="shared" si="5"/>
        <v>2097.8691423432479</v>
      </c>
      <c r="AQ62" s="49"/>
    </row>
    <row r="63" spans="1:43" x14ac:dyDescent="0.2">
      <c r="A63" s="1">
        <v>42217</v>
      </c>
      <c r="B63" s="15">
        <v>10.81</v>
      </c>
      <c r="C63" s="40">
        <f>'исходные без сезонности'!C64</f>
        <v>0.78130458834136596</v>
      </c>
      <c r="D63" s="40">
        <f>'исходные без сезонности'!F64</f>
        <v>-1.33709316503214</v>
      </c>
      <c r="E63" s="19">
        <f>'исходные без сезонности'!G64/'исходные без сезонности'!E64</f>
        <v>-10.949688084527184</v>
      </c>
      <c r="F63" s="25">
        <f>'исходные без сезонности'!H64/'исходные без сезонности'!D64</f>
        <v>15247.444348890416</v>
      </c>
      <c r="G63" s="36">
        <f>'исходные без сезонности'!I64/'исходные без сезонности'!D64</f>
        <v>439530.77379372425</v>
      </c>
      <c r="H63" s="36">
        <f>'исходные без сезонности'!J64/'исходные без сезонности'!D64</f>
        <v>45756.552282274381</v>
      </c>
      <c r="I63" s="36">
        <f>'исходные без сезонности'!K64/'исходные без сезонности'!D64</f>
        <v>43335.267981697551</v>
      </c>
      <c r="J63" s="36">
        <f>'исходные без сезонности'!L64/'исходные без сезонности'!D64</f>
        <v>73661.163710292472</v>
      </c>
      <c r="K63" s="36">
        <f>'исходные без сезонности'!M64/'исходные без сезонности'!D64</f>
        <v>62072.594338102055</v>
      </c>
      <c r="L63" s="75">
        <f>'исходные без сезонности'!N64/'исходные без сезонности'!D64</f>
        <v>412587.01067704917</v>
      </c>
      <c r="M63" s="36">
        <f>'исходные без сезонности'!O64/'исходные без сезонности'!D64</f>
        <v>458668.83246531774</v>
      </c>
      <c r="N63" s="36">
        <v>458.66883246531773</v>
      </c>
      <c r="O63" s="36">
        <f>'исходные без сезонности'!P64/'исходные без сезонности'!D64</f>
        <v>2911193.655359434</v>
      </c>
      <c r="P63" s="36">
        <f>'исходные без сезонности'!Q64/'исходные без сезонности'!D64</f>
        <v>659322.39793111337</v>
      </c>
      <c r="Q63" s="36">
        <f>'исходные без сезонности'!R64/'исходные без сезонности'!D64</f>
        <v>987423.88578244229</v>
      </c>
      <c r="R63" s="36">
        <f>'исходные без сезонности'!S64/'исходные без сезонности'!D64</f>
        <v>1320191.4718103998</v>
      </c>
      <c r="S63" s="36">
        <f>'исходные без сезонности'!T64/'исходные без сезонности'!D64</f>
        <v>830114.33120574802</v>
      </c>
      <c r="T63" s="36">
        <f>'исходные без сезонности'!U64/'исходные без сезонности'!D64</f>
        <v>3051463.5471908739</v>
      </c>
      <c r="U63" s="25">
        <v>440509.94121828332</v>
      </c>
      <c r="V63" s="36"/>
      <c r="W63" s="36">
        <v>2465197.4508645795</v>
      </c>
      <c r="X63" s="36">
        <v>616707.12655587727</v>
      </c>
      <c r="Y63" s="36">
        <v>945241.56903206999</v>
      </c>
      <c r="Z63" s="36">
        <v>1240220.6173657156</v>
      </c>
      <c r="AA63" s="36">
        <v>765745.92267252121</v>
      </c>
      <c r="AB63" s="75">
        <v>2639986.5569595606</v>
      </c>
      <c r="AC63" s="63">
        <f>'исходные без сезонности'!AC64</f>
        <v>0.98045919740694298</v>
      </c>
      <c r="AD63" s="32">
        <f>'исходные без сезонности'!AD64</f>
        <v>-1.06503602524418</v>
      </c>
      <c r="AE63" s="32">
        <f>'исходные без сезонности'!AE64</f>
        <v>0.60951551090288003</v>
      </c>
      <c r="AF63" s="32">
        <f>'исходные без сезонности'!AF64/'исходные без сезонности'!AF63*100-100</f>
        <v>2.2314540675852754</v>
      </c>
      <c r="AG63" s="36">
        <f>'исходные без сезонности'!AG64/'исходные без сезонности'!D64</f>
        <v>322.50380818018357</v>
      </c>
      <c r="AH63" s="32">
        <f>'исходные без сезонности'!AH64</f>
        <v>-1.10197769611709</v>
      </c>
      <c r="AI63" s="32">
        <f>'исходные без сезонности'!AI64</f>
        <v>0.44794695942915103</v>
      </c>
      <c r="AJ63" s="63">
        <f t="shared" si="0"/>
        <v>568.41080767469475</v>
      </c>
      <c r="AK63" s="32">
        <f t="shared" si="1"/>
        <v>1784.0898537634466</v>
      </c>
      <c r="AL63" s="32">
        <f t="shared" si="2"/>
        <v>319.54479273456474</v>
      </c>
      <c r="AM63" s="32">
        <f t="shared" si="3"/>
        <v>425.69152362948728</v>
      </c>
      <c r="AN63" s="32">
        <v>322.50380818018357</v>
      </c>
      <c r="AO63" s="32">
        <f t="shared" si="4"/>
        <v>429.74816474393947</v>
      </c>
      <c r="AP63" s="33">
        <f t="shared" si="5"/>
        <v>2107.2664833791769</v>
      </c>
      <c r="AQ63" s="49"/>
    </row>
    <row r="64" spans="1:43" x14ac:dyDescent="0.2">
      <c r="A64" s="1">
        <v>42248</v>
      </c>
      <c r="B64" s="15">
        <v>11.1</v>
      </c>
      <c r="C64" s="40">
        <f>'исходные без сезонности'!C65</f>
        <v>0.79389862436288405</v>
      </c>
      <c r="D64" s="40">
        <f>'исходные без сезонности'!F65</f>
        <v>1.0894521326422699</v>
      </c>
      <c r="E64" s="19">
        <f>'исходные без сезонности'!G65/'исходные без сезонности'!E65</f>
        <v>-2.7299164800239861</v>
      </c>
      <c r="F64" s="25">
        <f>'исходные без сезонности'!H65/'исходные без сезонности'!D65</f>
        <v>14728.610893696961</v>
      </c>
      <c r="G64" s="36">
        <f>'исходные без сезонности'!I65/'исходные без сезонности'!D65</f>
        <v>394876.06484791532</v>
      </c>
      <c r="H64" s="36">
        <f>'исходные без сезонности'!J65/'исходные без сезонности'!D65</f>
        <v>36683.922492518366</v>
      </c>
      <c r="I64" s="36">
        <f>'исходные без сезонности'!K65/'исходные без сезонности'!D65</f>
        <v>37402.505716845633</v>
      </c>
      <c r="J64" s="36">
        <f>'исходные без сезонности'!L65/'исходные без сезонности'!D65</f>
        <v>59627.987262128489</v>
      </c>
      <c r="K64" s="36">
        <f>'исходные без сезонности'!M65/'исходные без сезонности'!D65</f>
        <v>63356.230633937063</v>
      </c>
      <c r="L64" s="75">
        <f>'исходные без сезонности'!N65/'исходные без сезонности'!D65</f>
        <v>427288.30756337591</v>
      </c>
      <c r="M64" s="36">
        <f>'исходные без сезонности'!O65/'исходные без сезонности'!D65</f>
        <v>462750.97055930929</v>
      </c>
      <c r="N64" s="36">
        <v>462.75097055930911</v>
      </c>
      <c r="O64" s="36">
        <f>'исходные без сезонности'!P65/'исходные без сезонности'!D65</f>
        <v>2937355.961995265</v>
      </c>
      <c r="P64" s="36">
        <f>'исходные без сезонности'!Q65/'исходные без сезонности'!D65</f>
        <v>661819.11845556542</v>
      </c>
      <c r="Q64" s="36">
        <f>'исходные без сезонности'!R65/'исходные без сезонности'!D65</f>
        <v>982838.21111861721</v>
      </c>
      <c r="R64" s="36">
        <f>'исходные без сезонности'!S65/'исходные без сезонности'!D65</f>
        <v>1256443.6448311803</v>
      </c>
      <c r="S64" s="36">
        <f>'исходные без сезонности'!T65/'исходные без сезонности'!D65</f>
        <v>825262.89459999686</v>
      </c>
      <c r="T64" s="36">
        <f>'исходные без сезонности'!U65/'исходные без сезонности'!D65</f>
        <v>3030209.5740869585</v>
      </c>
      <c r="U64" s="25">
        <v>452266.44310396805</v>
      </c>
      <c r="V64" s="36"/>
      <c r="W64" s="36">
        <v>2542444.8816723023</v>
      </c>
      <c r="X64" s="36">
        <v>621694.00358156976</v>
      </c>
      <c r="Y64" s="36">
        <v>944996.9056659796</v>
      </c>
      <c r="Z64" s="36">
        <v>1201910.8029288878</v>
      </c>
      <c r="AA64" s="36">
        <v>762013.23953968775</v>
      </c>
      <c r="AB64" s="75">
        <v>2610405.3879504772</v>
      </c>
      <c r="AC64" s="63">
        <f>'исходные без сезонности'!AC65</f>
        <v>0.61770663151664595</v>
      </c>
      <c r="AD64" s="32">
        <f>'исходные без сезонности'!AD65</f>
        <v>3.1985200457278902</v>
      </c>
      <c r="AE64" s="32">
        <f>'исходные без сезонности'!AE65</f>
        <v>-0.20457305747634</v>
      </c>
      <c r="AF64" s="32">
        <f>'исходные без сезонности'!AF65/'исходные без сезонности'!AF64*100-100</f>
        <v>-1.692881743617292</v>
      </c>
      <c r="AG64" s="36">
        <f>'исходные без сезонности'!AG65/'исходные без сезонности'!D65</f>
        <v>329.87925679255949</v>
      </c>
      <c r="AH64" s="32">
        <f>'исходные без сезонности'!AH65</f>
        <v>1.19845857784007</v>
      </c>
      <c r="AI64" s="32">
        <f>'исходные без сезонности'!AI65</f>
        <v>-1.08518324660603</v>
      </c>
      <c r="AJ64" s="63">
        <f t="shared" si="0"/>
        <v>571.9219189279587</v>
      </c>
      <c r="AK64" s="32">
        <f t="shared" si="1"/>
        <v>1841.1543253698678</v>
      </c>
      <c r="AL64" s="32">
        <f t="shared" si="2"/>
        <v>318.89109018206119</v>
      </c>
      <c r="AM64" s="32">
        <f t="shared" si="3"/>
        <v>418.48506954183739</v>
      </c>
      <c r="AN64" s="32">
        <v>329.87925679255949</v>
      </c>
      <c r="AO64" s="32">
        <f t="shared" si="4"/>
        <v>434.89851848742347</v>
      </c>
      <c r="AP64" s="33">
        <f t="shared" si="5"/>
        <v>2084.3987805402021</v>
      </c>
      <c r="AQ64" s="49"/>
    </row>
    <row r="65" spans="1:43" x14ac:dyDescent="0.2">
      <c r="A65" s="1">
        <v>42278</v>
      </c>
      <c r="B65" s="15">
        <v>11.16</v>
      </c>
      <c r="C65" s="40">
        <f>'исходные без сезонности'!C66</f>
        <v>0.732777609451014</v>
      </c>
      <c r="D65" s="40">
        <f>'исходные без сезонности'!F66</f>
        <v>1.1924099509010799</v>
      </c>
      <c r="E65" s="19">
        <f>'исходные без сезонности'!G66/'исходные без сезонности'!E66</f>
        <v>1.7710328206022321</v>
      </c>
      <c r="F65" s="25">
        <f>'исходные без сезонности'!H66/'исходные без сезонности'!D66</f>
        <v>16847.279595448712</v>
      </c>
      <c r="G65" s="36">
        <f>'исходные без сезонности'!I66/'исходные без сезонности'!D66</f>
        <v>428000.87862192473</v>
      </c>
      <c r="H65" s="36">
        <f>'исходные без сезонности'!J66/'исходные без сезонности'!D66</f>
        <v>47473.208316791803</v>
      </c>
      <c r="I65" s="36">
        <f>'исходные без сезонности'!K66/'исходные без сезонности'!D66</f>
        <v>41616.092570553767</v>
      </c>
      <c r="J65" s="36">
        <f>'исходные без сезонности'!L66/'исходные без сезонности'!D66</f>
        <v>75920.642617952079</v>
      </c>
      <c r="K65" s="36">
        <f>'исходные без сезонности'!M66/'исходные без сезонности'!D66</f>
        <v>54713.334022913252</v>
      </c>
      <c r="L65" s="75">
        <f>'исходные без сезонности'!N66/'исходные без сезонности'!D66</f>
        <v>419151.52719754307</v>
      </c>
      <c r="M65" s="36">
        <f>'исходные без сезонности'!O66/'исходные без сезонности'!D66</f>
        <v>464097.09424951917</v>
      </c>
      <c r="N65" s="36">
        <v>464.09709424951933</v>
      </c>
      <c r="O65" s="36">
        <f>'исходные без сезонности'!P66/'исходные без сезонности'!D66</f>
        <v>2942970.118083274</v>
      </c>
      <c r="P65" s="36">
        <f>'исходные без сезонности'!Q66/'исходные без сезонности'!D66</f>
        <v>666436.21417343919</v>
      </c>
      <c r="Q65" s="36">
        <f>'исходные без сезонности'!R66/'исходные без сезонности'!D66</f>
        <v>981613.38539374724</v>
      </c>
      <c r="R65" s="36">
        <f>'исходные без сезонности'!S66/'исходные без сезонности'!D66</f>
        <v>1260613.3322542168</v>
      </c>
      <c r="S65" s="36">
        <f>'исходные без сезонности'!T66/'исходные без сезонности'!D66</f>
        <v>825355.49481667147</v>
      </c>
      <c r="T65" s="36">
        <f>'исходные без сезонности'!U66/'исходные без сезонности'!D66</f>
        <v>3009369.0387637662</v>
      </c>
      <c r="U65" s="25">
        <v>447763.90779075527</v>
      </c>
      <c r="V65" s="36"/>
      <c r="W65" s="36">
        <v>2516234.3857344501</v>
      </c>
      <c r="X65" s="36">
        <v>620896.77517268155</v>
      </c>
      <c r="Y65" s="36">
        <v>941067.81607901573</v>
      </c>
      <c r="Z65" s="36">
        <v>1182729.1742459591</v>
      </c>
      <c r="AA65" s="36">
        <v>771604.01639887015</v>
      </c>
      <c r="AB65" s="75">
        <v>2586272.5719821169</v>
      </c>
      <c r="AC65" s="63">
        <f>'исходные без сезонности'!AC66</f>
        <v>0.56608371848324701</v>
      </c>
      <c r="AD65" s="32">
        <f>'исходные без сезонности'!AD66</f>
        <v>-6.9642826238423397E-2</v>
      </c>
      <c r="AE65" s="32">
        <f>'исходные без сезонности'!AE66</f>
        <v>0.96990562554860205</v>
      </c>
      <c r="AF65" s="32">
        <f>'исходные без сезонности'!AF66/'исходные без сезонности'!AF65*100-100</f>
        <v>-5.1375416609774618</v>
      </c>
      <c r="AG65" s="36">
        <f>'исходные без сезонности'!AG66/'исходные без сезонности'!D66</f>
        <v>329.66636987485788</v>
      </c>
      <c r="AH65" s="32">
        <f>'исходные без сезонности'!AH66</f>
        <v>2.1446108761262002</v>
      </c>
      <c r="AI65" s="32">
        <f>'исходные без сезонности'!AI66</f>
        <v>-6.7285726606810106E-2</v>
      </c>
      <c r="AJ65" s="63">
        <f t="shared" si="0"/>
        <v>575.15947579344686</v>
      </c>
      <c r="AK65" s="32">
        <f t="shared" si="1"/>
        <v>1839.8720934622693</v>
      </c>
      <c r="AL65" s="32">
        <f t="shared" si="2"/>
        <v>321.98403280511025</v>
      </c>
      <c r="AM65" s="32">
        <f t="shared" si="3"/>
        <v>396.98522474915501</v>
      </c>
      <c r="AN65" s="32">
        <v>329.66636987485788</v>
      </c>
      <c r="AO65" s="32">
        <f t="shared" si="4"/>
        <v>444.22539941501651</v>
      </c>
      <c r="AP65" s="33">
        <f t="shared" si="5"/>
        <v>2082.9962776753318</v>
      </c>
      <c r="AQ65" s="49"/>
    </row>
    <row r="66" spans="1:43" x14ac:dyDescent="0.2">
      <c r="A66" s="1">
        <v>42309</v>
      </c>
      <c r="B66" s="15">
        <v>11.45</v>
      </c>
      <c r="C66" s="40">
        <f>'исходные без сезонности'!C67</f>
        <v>0.66742857728626104</v>
      </c>
      <c r="D66" s="40">
        <f>'исходные без сезонности'!F67</f>
        <v>-0.73533533643566795</v>
      </c>
      <c r="E66" s="19">
        <f>'исходные без сезонности'!G67/'исходные без сезонности'!E67</f>
        <v>-5.9772193346305702</v>
      </c>
      <c r="F66" s="25">
        <f>'исходные без сезонности'!H67/'исходные без сезонности'!D67</f>
        <v>104775.63190347829</v>
      </c>
      <c r="G66" s="36">
        <f>'исходные без сезонности'!I67/'исходные без сезонности'!D67</f>
        <v>472082.21674485703</v>
      </c>
      <c r="H66" s="36">
        <f>'исходные без сезонности'!J67/'исходные без сезонности'!D67</f>
        <v>45527.408644097392</v>
      </c>
      <c r="I66" s="36">
        <f>'исходные без сезонности'!K67/'исходные без сезонности'!D67</f>
        <v>42893.166610071145</v>
      </c>
      <c r="J66" s="36">
        <f>'исходные без сезонности'!L67/'исходные без сезонности'!D67</f>
        <v>67255.448368862999</v>
      </c>
      <c r="K66" s="36">
        <f>'исходные без сезонности'!M67/'исходные без сезонности'!D67</f>
        <v>51080.825128643126</v>
      </c>
      <c r="L66" s="75">
        <f>'исходные без сезонности'!N67/'исходные без сезонности'!D67</f>
        <v>421465.82636010577</v>
      </c>
      <c r="M66" s="36">
        <f>'исходные без сезонности'!O67/'исходные без сезонности'!D67</f>
        <v>515266.5020314448</v>
      </c>
      <c r="N66" s="36">
        <v>515.26650203144482</v>
      </c>
      <c r="O66" s="36">
        <f>'исходные без сезонности'!P67/'исходные без сезонности'!D67</f>
        <v>2995231.2514616004</v>
      </c>
      <c r="P66" s="36">
        <f>'исходные без сезонности'!Q67/'исходные без сезонности'!D67</f>
        <v>679828.54243685945</v>
      </c>
      <c r="Q66" s="36">
        <f>'исходные без сезонности'!R67/'исходные без сезонности'!D67</f>
        <v>982907.08050124487</v>
      </c>
      <c r="R66" s="36">
        <f>'исходные без сезонности'!S67/'исходные без сезонности'!D67</f>
        <v>1241539.4505603639</v>
      </c>
      <c r="S66" s="36">
        <f>'исходные без сезонности'!T67/'исходные без сезонности'!D67</f>
        <v>820188.84013545478</v>
      </c>
      <c r="T66" s="36">
        <f>'исходные без сезонности'!U67/'исходные без сезонности'!D67</f>
        <v>2935796.0708218757</v>
      </c>
      <c r="U66" s="25">
        <v>392029.58156132855</v>
      </c>
      <c r="V66" s="36"/>
      <c r="W66" s="36">
        <v>2530189.1078032958</v>
      </c>
      <c r="X66" s="36">
        <v>636432.20438273519</v>
      </c>
      <c r="Y66" s="36">
        <v>943755.98382026015</v>
      </c>
      <c r="Z66" s="36">
        <v>1176714.8736957384</v>
      </c>
      <c r="AA66" s="36">
        <v>757676.99842440966</v>
      </c>
      <c r="AB66" s="75">
        <v>2523458.7549063768</v>
      </c>
      <c r="AC66" s="63">
        <f>'исходные без сезонности'!AC67</f>
        <v>-0.34252115542364803</v>
      </c>
      <c r="AD66" s="32">
        <f>'исходные без сезонности'!AD67</f>
        <v>8.62877500568449E-2</v>
      </c>
      <c r="AE66" s="32">
        <f>'исходные без сезонности'!AE67</f>
        <v>-1.19148494038838</v>
      </c>
      <c r="AF66" s="32">
        <f>'исходные без сезонности'!AF67/'исходные без сезонности'!AF66*100-100</f>
        <v>5.4791343044299197</v>
      </c>
      <c r="AG66" s="36">
        <f>'исходные без сезонности'!AG67/'исходные без сезонности'!D67</f>
        <v>339.75320614609853</v>
      </c>
      <c r="AH66" s="32">
        <f>'исходные без сезонности'!AH67</f>
        <v>-1.1533896156360799</v>
      </c>
      <c r="AI66" s="32">
        <f>'исходные без сезонности'!AI67</f>
        <v>-0.41298530959845597</v>
      </c>
      <c r="AJ66" s="63">
        <f t="shared" si="0"/>
        <v>573.18943291143057</v>
      </c>
      <c r="AK66" s="32">
        <f t="shared" si="1"/>
        <v>1841.4596776956414</v>
      </c>
      <c r="AL66" s="32">
        <f t="shared" si="2"/>
        <v>318.14764154378219</v>
      </c>
      <c r="AM66" s="32">
        <f t="shared" si="3"/>
        <v>418.73657838190417</v>
      </c>
      <c r="AN66" s="32">
        <v>339.75320614609853</v>
      </c>
      <c r="AO66" s="32">
        <f t="shared" si="4"/>
        <v>439.10174978814581</v>
      </c>
      <c r="AP66" s="33">
        <f t="shared" si="5"/>
        <v>2074.3938090490501</v>
      </c>
      <c r="AQ66" s="49"/>
    </row>
    <row r="67" spans="1:43" x14ac:dyDescent="0.2">
      <c r="A67" s="1">
        <v>42339</v>
      </c>
      <c r="B67" s="15">
        <v>11.2</v>
      </c>
      <c r="C67" s="40">
        <f>'исходные без сезонности'!C68</f>
        <v>0.59228791479777199</v>
      </c>
      <c r="D67" s="40">
        <f>'исходные без сезонности'!F68</f>
        <v>-0.22510664130911601</v>
      </c>
      <c r="E67" s="19">
        <f>'исходные без сезонности'!G68/'исходные без сезонности'!E68</f>
        <v>-11.211363972797152</v>
      </c>
      <c r="F67" s="25">
        <f>'исходные без сезонности'!H68/'исходные без сезонности'!D68</f>
        <v>18331.878695816369</v>
      </c>
      <c r="G67" s="36">
        <f>'исходные без сезонности'!I68/'исходные без сезонности'!D68</f>
        <v>398306.83375556587</v>
      </c>
      <c r="H67" s="36">
        <f>'исходные без сезонности'!J68/'исходные без сезонности'!D68</f>
        <v>39215.678957814715</v>
      </c>
      <c r="I67" s="36">
        <f>'исходные без сезонности'!K68/'исходные без сезонности'!D68</f>
        <v>32864.046639615859</v>
      </c>
      <c r="J67" s="36">
        <f>'исходные без сезонности'!L68/'исходные без сезонности'!D68</f>
        <v>62490.111673887724</v>
      </c>
      <c r="K67" s="36">
        <f>'исходные без сезонности'!M68/'исходные без сезонности'!D68</f>
        <v>62133.822309658164</v>
      </c>
      <c r="L67" s="75">
        <f>'исходные без сезонности'!N68/'исходные без сезонности'!D68</f>
        <v>368967.33496656606</v>
      </c>
      <c r="M67" s="36">
        <f>'исходные без сезонности'!O68/'исходные без сезонности'!D68</f>
        <v>517987.1091397428</v>
      </c>
      <c r="N67" s="36">
        <v>517.98710913974287</v>
      </c>
      <c r="O67" s="36">
        <f>'исходные без сезонности'!P68/'исходные без сезонности'!D68</f>
        <v>3005711.4840829675</v>
      </c>
      <c r="P67" s="36">
        <f>'исходные без сезонности'!Q68/'исходные без сезонности'!D68</f>
        <v>682060.69446726912</v>
      </c>
      <c r="Q67" s="36">
        <f>'исходные без сезонности'!R68/'исходные без сезонности'!D68</f>
        <v>983629.6265065819</v>
      </c>
      <c r="R67" s="36">
        <f>'исходные без сезонности'!S68/'исходные без сезонности'!D68</f>
        <v>1224733.9342763908</v>
      </c>
      <c r="S67" s="36">
        <f>'исходные без сезонности'!T68/'исходные без сезонности'!D68</f>
        <v>813823.81879681465</v>
      </c>
      <c r="T67" s="36">
        <f>'исходные без сезонности'!U68/'исходные без сезонности'!D68</f>
        <v>2896162.0917396625</v>
      </c>
      <c r="U67" s="25">
        <v>494431.52703294094</v>
      </c>
      <c r="V67" s="36"/>
      <c r="W67" s="36">
        <v>2616930.832515609</v>
      </c>
      <c r="X67" s="36">
        <v>643688.54195998074</v>
      </c>
      <c r="Y67" s="36">
        <v>951207.62346297735</v>
      </c>
      <c r="Z67" s="36">
        <v>1176201.3513636638</v>
      </c>
      <c r="AA67" s="36">
        <v>756805.76812178362</v>
      </c>
      <c r="AB67" s="75">
        <v>2542351.954897576</v>
      </c>
      <c r="AC67" s="63">
        <f>'исходные без сезонности'!AC68</f>
        <v>0.58839709560698505</v>
      </c>
      <c r="AD67" s="32">
        <f>'исходные без сезонности'!AD68</f>
        <v>1.5919009606947301</v>
      </c>
      <c r="AE67" s="32">
        <f>'исходные без сезонности'!AE68</f>
        <v>-3.49752683806997</v>
      </c>
      <c r="AF67" s="32">
        <f>'исходные без сезонности'!AF68/'исходные без сезонности'!AF67*100-100</f>
        <v>1.6710514936467007</v>
      </c>
      <c r="AG67" s="36">
        <f>'исходные без сезонности'!AG68/'исходные без сезонности'!D68</f>
        <v>349.47438595854902</v>
      </c>
      <c r="AH67" s="32">
        <f>'исходные без сезонности'!AH68</f>
        <v>-0.237888675623708</v>
      </c>
      <c r="AI67" s="32">
        <f>'исходные без сезонности'!AI68</f>
        <v>1.4991922856620301</v>
      </c>
      <c r="AJ67" s="63">
        <f t="shared" si="0"/>
        <v>576.56206288700753</v>
      </c>
      <c r="AK67" s="32">
        <f t="shared" si="1"/>
        <v>1870.7738919956844</v>
      </c>
      <c r="AL67" s="32">
        <f t="shared" si="2"/>
        <v>307.0203423961018</v>
      </c>
      <c r="AM67" s="32">
        <f t="shared" si="3"/>
        <v>425.73388222940008</v>
      </c>
      <c r="AN67" s="32">
        <v>349.47438595854902</v>
      </c>
      <c r="AO67" s="32">
        <f t="shared" si="4"/>
        <v>438.05717645093426</v>
      </c>
      <c r="AP67" s="33">
        <f t="shared" si="5"/>
        <v>2105.4929610085642</v>
      </c>
      <c r="AQ67" s="49"/>
    </row>
    <row r="68" spans="1:43" x14ac:dyDescent="0.2">
      <c r="A68" s="1">
        <v>42370</v>
      </c>
      <c r="B68" s="15">
        <v>11.06</v>
      </c>
      <c r="C68" s="40">
        <f>'исходные без сезонности'!C69</f>
        <v>0.75757720555239805</v>
      </c>
      <c r="D68" s="40">
        <f>'исходные без сезонности'!F69</f>
        <v>-1.08090569603785</v>
      </c>
      <c r="E68" s="19">
        <f>'исходные без сезонности'!G69/'исходные без сезонности'!E69</f>
        <v>-6.6523802557242142</v>
      </c>
      <c r="F68" s="25">
        <f>'исходные без сезонности'!H69/'исходные без сезонности'!D69</f>
        <v>21908.607543832117</v>
      </c>
      <c r="G68" s="36">
        <f>'исходные без сезонности'!I69/'исходные без сезонности'!D69</f>
        <v>443683.39052187483</v>
      </c>
      <c r="H68" s="36">
        <f>'исходные без сезонности'!J69/'исходные без сезонности'!D69</f>
        <v>48300.228623643758</v>
      </c>
      <c r="I68" s="36">
        <f>'исходные без сезонности'!K69/'исходные без сезонности'!D69</f>
        <v>35124.948549495821</v>
      </c>
      <c r="J68" s="36">
        <f>'исходные без сезонности'!L69/'исходные без сезонности'!D69</f>
        <v>96350.173055873514</v>
      </c>
      <c r="K68" s="36">
        <f>'исходные без сезонности'!M69/'исходные без сезонности'!D69</f>
        <v>72108.69586533634</v>
      </c>
      <c r="L68" s="75">
        <f>'исходные без сезонности'!N69/'исходные без сезонности'!D69</f>
        <v>401115.66255848564</v>
      </c>
      <c r="M68" s="36">
        <f>'исходные без сезонности'!O69/'исходные без сезонности'!D69</f>
        <v>513191.76581661287</v>
      </c>
      <c r="N68" s="36">
        <v>513.19176581661259</v>
      </c>
      <c r="O68" s="36">
        <f>'исходные без сезонности'!P69/'исходные без сезонности'!D69</f>
        <v>3058573.231502403</v>
      </c>
      <c r="P68" s="36">
        <f>'исходные без сезонности'!Q69/'исходные без сезонности'!D69</f>
        <v>660898.19134178828</v>
      </c>
      <c r="Q68" s="36">
        <f>'исходные без сезонности'!R69/'исходные без сезонности'!D69</f>
        <v>985181.80884103733</v>
      </c>
      <c r="R68" s="36">
        <f>'исходные без сезонности'!S69/'исходные без сезонности'!D69</f>
        <v>1255770.6649559133</v>
      </c>
      <c r="S68" s="36">
        <f>'исходные без сезонности'!T69/'исходные без сезонности'!D69</f>
        <v>807946.97784963332</v>
      </c>
      <c r="T68" s="36">
        <f>'исходные без сезонности'!U69/'исходные без сезонности'!D69</f>
        <v>2610521.090329871</v>
      </c>
      <c r="U68" s="25">
        <v>512386.12450881087</v>
      </c>
      <c r="V68" s="36"/>
      <c r="W68" s="36">
        <v>2594911.7226648689</v>
      </c>
      <c r="X68" s="36">
        <v>592760.96967115928</v>
      </c>
      <c r="Y68" s="36">
        <v>950382.69162601465</v>
      </c>
      <c r="Z68" s="36">
        <v>1165122.8134099166</v>
      </c>
      <c r="AA68" s="36">
        <v>741074.25338662625</v>
      </c>
      <c r="AB68" s="75">
        <v>2257192.9020236693</v>
      </c>
      <c r="AC68" s="63">
        <f>'исходные без сезонности'!AC69</f>
        <v>-0.52944321297811103</v>
      </c>
      <c r="AD68" s="32">
        <f>'исходные без сезонности'!AD69</f>
        <v>-0.197647524971444</v>
      </c>
      <c r="AE68" s="32">
        <f>'исходные без сезонности'!AE69</f>
        <v>8.4094923813606606</v>
      </c>
      <c r="AF68" s="32">
        <f>'исходные без сезонности'!AF69/'исходные без сезонности'!AF68*100-100</f>
        <v>0.78927949546421416</v>
      </c>
      <c r="AG68" s="36">
        <f>'исходные без сезонности'!AG69/'исходные без сезонности'!D69</f>
        <v>349.75635737046122</v>
      </c>
      <c r="AH68" s="32">
        <f>'исходные без сезонности'!AH69</f>
        <v>-3.0302951523106798</v>
      </c>
      <c r="AI68" s="32">
        <f>'исходные без сезонности'!AI69</f>
        <v>-0.79791231110611305</v>
      </c>
      <c r="AJ68" s="63">
        <f t="shared" ref="AJ68:AJ131" si="6">AJ67*(1+AC68/100)</f>
        <v>573.50949417644574</v>
      </c>
      <c r="AK68" s="32">
        <f t="shared" ref="AK68:AK131" si="7">AK67*(1+AD68/100)</f>
        <v>1867.0763537003429</v>
      </c>
      <c r="AL68" s="32">
        <f t="shared" ref="AL68:AL131" si="8">AL67*(1+AE68/100)</f>
        <v>332.83919469912939</v>
      </c>
      <c r="AM68" s="32">
        <f t="shared" ref="AM68:AM131" si="9">AM67*(1+AF68/100)</f>
        <v>429.09411246708049</v>
      </c>
      <c r="AN68" s="32">
        <v>349.75635737046122</v>
      </c>
      <c r="AO68" s="32">
        <f t="shared" ref="AO68:AO131" si="10">AO67*(1+AH68/100)</f>
        <v>424.78275106859257</v>
      </c>
      <c r="AP68" s="33">
        <f t="shared" ref="AP68:AP131" si="11">AP67*(1+AI68/100)</f>
        <v>2088.6929734632045</v>
      </c>
      <c r="AQ68" s="49"/>
    </row>
    <row r="69" spans="1:43" x14ac:dyDescent="0.2">
      <c r="A69" s="1">
        <v>42401</v>
      </c>
      <c r="B69" s="15">
        <v>10.88</v>
      </c>
      <c r="C69" s="40">
        <f>'исходные без сезонности'!C70</f>
        <v>0.55197616106913905</v>
      </c>
      <c r="D69" s="40">
        <f>'исходные без сезонности'!F70</f>
        <v>4.3731244384103798</v>
      </c>
      <c r="E69" s="19">
        <f>'исходные без сезонности'!G70/'исходные без сезонности'!E70</f>
        <v>5.3096496325945504</v>
      </c>
      <c r="F69" s="25">
        <f>'исходные без сезонности'!H70/'исходные без сезонности'!D70</f>
        <v>113241.009225199</v>
      </c>
      <c r="G69" s="36">
        <f>'исходные без сезонности'!I70/'исходные без сезонности'!D70</f>
        <v>410850.23547680647</v>
      </c>
      <c r="H69" s="36">
        <f>'исходные без сезонности'!J70/'исходные без сезонности'!D70</f>
        <v>46955.662717745327</v>
      </c>
      <c r="I69" s="36">
        <f>'исходные без сезонности'!K70/'исходные без сезонности'!D70</f>
        <v>43771.638154487002</v>
      </c>
      <c r="J69" s="36">
        <f>'исходные без сезонности'!L70/'исходные без сезонности'!D70</f>
        <v>60389.935602448313</v>
      </c>
      <c r="K69" s="36">
        <f>'исходные без сезонности'!M70/'исходные без сезонности'!D70</f>
        <v>54714.635029524499</v>
      </c>
      <c r="L69" s="75">
        <f>'исходные без сезонности'!N70/'исходные без сезонности'!D70</f>
        <v>361274.92681872111</v>
      </c>
      <c r="M69" s="36">
        <f>'исходные без сезонности'!O70/'исходные без сезонности'!D70</f>
        <v>624614.10607865511</v>
      </c>
      <c r="N69" s="36">
        <v>624.61410607865503</v>
      </c>
      <c r="O69" s="36">
        <f>'исходные без сезонности'!P70/'исходные без сезонности'!D70</f>
        <v>3075965.4757869462</v>
      </c>
      <c r="P69" s="36">
        <f>'исходные без сезонности'!Q70/'исходные без сезонности'!D70</f>
        <v>640684.89721852506</v>
      </c>
      <c r="Q69" s="36">
        <f>'исходные без сезонности'!R70/'исходные без сезонности'!D70</f>
        <v>981849.09554668004</v>
      </c>
      <c r="R69" s="36">
        <f>'исходные без сезонности'!S70/'исходные без сезонности'!D70</f>
        <v>1259428.4884093984</v>
      </c>
      <c r="S69" s="36">
        <f>'исходные без сезонности'!T70/'исходные без сезонности'!D70</f>
        <v>822343.36522729509</v>
      </c>
      <c r="T69" s="36">
        <f>'исходные без сезонности'!U70/'исходные без сезонности'!D70</f>
        <v>2584679.8495971793</v>
      </c>
      <c r="U69" s="25">
        <v>488533.69250722119</v>
      </c>
      <c r="V69" s="36"/>
      <c r="W69" s="36">
        <v>2653525.9671744509</v>
      </c>
      <c r="X69" s="36">
        <v>592231.8529603529</v>
      </c>
      <c r="Y69" s="36">
        <v>938753.91982324969</v>
      </c>
      <c r="Z69" s="36">
        <v>1188116.082558102</v>
      </c>
      <c r="AA69" s="36">
        <v>751534.89970282477</v>
      </c>
      <c r="AB69" s="75">
        <v>2213222.064407561</v>
      </c>
      <c r="AC69" s="63">
        <f>'исходные без сезонности'!AC70</f>
        <v>3.2638931054849398</v>
      </c>
      <c r="AD69" s="32">
        <f>'исходные без сезонности'!AD70</f>
        <v>6.9961524448331804</v>
      </c>
      <c r="AE69" s="32">
        <f>'исходные без сезонности'!AE70</f>
        <v>0.88125378686785705</v>
      </c>
      <c r="AF69" s="32">
        <f>'исходные без сезонности'!AF70/'исходные без сезонности'!AF69*100-100</f>
        <v>0.44192276343449066</v>
      </c>
      <c r="AG69" s="36">
        <f>'исходные без сезонности'!AG70/'исходные без сезонности'!D70</f>
        <v>376.27124195906345</v>
      </c>
      <c r="AH69" s="32">
        <f>'исходные без сезонности'!AH70</f>
        <v>4.0227574679559996</v>
      </c>
      <c r="AI69" s="32">
        <f>'исходные без сезонности'!AI70</f>
        <v>0.37112291658316798</v>
      </c>
      <c r="AJ69" s="63">
        <f t="shared" si="6"/>
        <v>592.22823101617234</v>
      </c>
      <c r="AK69" s="32">
        <f t="shared" si="7"/>
        <v>1997.6998616666517</v>
      </c>
      <c r="AL69" s="32">
        <f t="shared" si="8"/>
        <v>335.77235270659594</v>
      </c>
      <c r="AM69" s="32">
        <f t="shared" si="9"/>
        <v>430.99037702662969</v>
      </c>
      <c r="AN69" s="32">
        <v>376.27124195906345</v>
      </c>
      <c r="AO69" s="32">
        <f t="shared" si="10"/>
        <v>441.87073090979328</v>
      </c>
      <c r="AP69" s="33">
        <f t="shared" si="11"/>
        <v>2096.4445917447888</v>
      </c>
      <c r="AQ69" s="49"/>
    </row>
    <row r="70" spans="1:43" x14ac:dyDescent="0.2">
      <c r="A70" s="1">
        <v>42430</v>
      </c>
      <c r="B70" s="15">
        <v>10.93</v>
      </c>
      <c r="C70" s="40">
        <f>'исходные без сезонности'!C71</f>
        <v>0.40611953411438201</v>
      </c>
      <c r="D70" s="40">
        <f>'исходные без сезонности'!F71</f>
        <v>-0.29623596603784003</v>
      </c>
      <c r="E70" s="19">
        <f>'исходные без сезонности'!G71/'исходные без сезонности'!E71</f>
        <v>5.5431434306324139</v>
      </c>
      <c r="F70" s="25">
        <f>'исходные без сезонности'!H71/'исходные без сезонности'!D71</f>
        <v>122995.98397426638</v>
      </c>
      <c r="G70" s="36">
        <f>'исходные без сезонности'!I71/'исходные без сезонности'!D71</f>
        <v>368514.31708531512</v>
      </c>
      <c r="H70" s="36">
        <f>'исходные без сезонности'!J71/'исходные без сезонности'!D71</f>
        <v>55757.886068245491</v>
      </c>
      <c r="I70" s="36">
        <f>'исходные без сезонности'!K71/'исходные без сезонности'!D71</f>
        <v>40251.40680614009</v>
      </c>
      <c r="J70" s="36">
        <f>'исходные без сезонности'!L71/'исходные без сезонности'!D71</f>
        <v>59560.259215598126</v>
      </c>
      <c r="K70" s="36">
        <f>'исходные без сезонности'!M71/'исходные без сезонности'!D71</f>
        <v>67497.369752760977</v>
      </c>
      <c r="L70" s="75">
        <f>'исходные без сезонности'!N71/'исходные без сезонности'!D71</f>
        <v>364765.66128354584</v>
      </c>
      <c r="M70" s="36">
        <f>'исходные без сезонности'!O71/'исходные без сезонности'!D71</f>
        <v>679321.5575639396</v>
      </c>
      <c r="N70" s="36">
        <v>679.32155756393934</v>
      </c>
      <c r="O70" s="36">
        <f>'исходные без сезонности'!P71/'исходные без сезонности'!D71</f>
        <v>3094913.8356025843</v>
      </c>
      <c r="P70" s="36">
        <f>'исходные без сезонности'!Q71/'исходные без сезонности'!D71</f>
        <v>650547.93104760384</v>
      </c>
      <c r="Q70" s="36">
        <f>'исходные без сезонности'!R71/'исходные без сезонности'!D71</f>
        <v>981720.89234107034</v>
      </c>
      <c r="R70" s="36">
        <f>'исходные без сезонности'!S71/'исходные без сезонности'!D71</f>
        <v>1270740.0025691944</v>
      </c>
      <c r="S70" s="36">
        <f>'исходные без сезонности'!T71/'исходные без сезонности'!D71</f>
        <v>821701.09188300394</v>
      </c>
      <c r="T70" s="36">
        <f>'исходные без сезонности'!U71/'исходные без сезонности'!D71</f>
        <v>2563864.6526705413</v>
      </c>
      <c r="U70" s="25">
        <v>566420.5149216305</v>
      </c>
      <c r="V70" s="36"/>
      <c r="W70" s="36">
        <v>2730227.2246082025</v>
      </c>
      <c r="X70" s="36">
        <v>599195.20343696559</v>
      </c>
      <c r="Y70" s="36">
        <v>942655.04908561648</v>
      </c>
      <c r="Z70" s="36">
        <v>1206920.8991318271</v>
      </c>
      <c r="AA70" s="36">
        <v>749289.94141400873</v>
      </c>
      <c r="AB70" s="75">
        <v>2187770.3996947384</v>
      </c>
      <c r="AC70" s="63">
        <f>'исходные без сезонности'!AC71</f>
        <v>-1.1372355043829601</v>
      </c>
      <c r="AD70" s="32">
        <f>'исходные без сезонности'!AD71</f>
        <v>-2.2382875680735999</v>
      </c>
      <c r="AE70" s="32">
        <f>'исходные без сезонности'!AE71</f>
        <v>-1.4331443630493399</v>
      </c>
      <c r="AF70" s="32">
        <f>'исходные без сезонности'!AF71/'исходные без сезонности'!AF70*100-100</f>
        <v>-0.10366090899344726</v>
      </c>
      <c r="AG70" s="36">
        <f>'исходные без сезонности'!AG71/'исходные без сезонности'!D71</f>
        <v>366.49147701278355</v>
      </c>
      <c r="AH70" s="32">
        <f>'исходные без сезонности'!AH71</f>
        <v>-2.4584208843741799</v>
      </c>
      <c r="AI70" s="32">
        <f>'исходные без сезонности'!AI71</f>
        <v>-2.2059149050345601</v>
      </c>
      <c r="AJ70" s="63">
        <f t="shared" si="6"/>
        <v>585.49320130607725</v>
      </c>
      <c r="AK70" s="32">
        <f t="shared" si="7"/>
        <v>1952.9855940155435</v>
      </c>
      <c r="AL70" s="32">
        <f t="shared" si="8"/>
        <v>330.9602501611032</v>
      </c>
      <c r="AM70" s="32">
        <f t="shared" si="9"/>
        <v>430.54360848412955</v>
      </c>
      <c r="AN70" s="32">
        <v>366.49147701278355</v>
      </c>
      <c r="AO70" s="32">
        <f t="shared" si="10"/>
        <v>431.00768857917006</v>
      </c>
      <c r="AP70" s="33">
        <f t="shared" si="11"/>
        <v>2050.1988080196998</v>
      </c>
      <c r="AQ70" s="49"/>
    </row>
    <row r="71" spans="1:43" x14ac:dyDescent="0.2">
      <c r="A71" s="1">
        <v>42461</v>
      </c>
      <c r="B71" s="15">
        <v>10.71</v>
      </c>
      <c r="C71" s="40">
        <f>'исходные без сезонности'!C72</f>
        <v>0.43373620644508998</v>
      </c>
      <c r="D71" s="40">
        <f>'исходные без сезонности'!F72</f>
        <v>-1.5244058489777199</v>
      </c>
      <c r="E71" s="19">
        <f>'исходные без сезонности'!G72/'исходные без сезонности'!E72</f>
        <v>14.294518793065365</v>
      </c>
      <c r="F71" s="25">
        <f>'исходные без сезонности'!H72/'исходные без сезонности'!D72</f>
        <v>24291.319412912697</v>
      </c>
      <c r="G71" s="36">
        <f>'исходные без сезонности'!I72/'исходные без сезонности'!D72</f>
        <v>398803.09077130322</v>
      </c>
      <c r="H71" s="36">
        <f>'исходные без сезонности'!J72/'исходные без сезонности'!D72</f>
        <v>56233.942239710392</v>
      </c>
      <c r="I71" s="36">
        <f>'исходные без сезонности'!K72/'исходные без сезонности'!D72</f>
        <v>34624.157695350463</v>
      </c>
      <c r="J71" s="36">
        <f>'исходные без сезонности'!L72/'исходные без сезонности'!D72</f>
        <v>67242.947961672369</v>
      </c>
      <c r="K71" s="36">
        <f>'исходные без сезонности'!M72/'исходные без сезонности'!D72</f>
        <v>103757.68536237116</v>
      </c>
      <c r="L71" s="75">
        <f>'исходные без сезонности'!N72/'исходные без сезонности'!D72</f>
        <v>345359.34136928216</v>
      </c>
      <c r="M71" s="36">
        <f>'исходные без сезонности'!O72/'исходные без сезонности'!D72</f>
        <v>646807.35049288406</v>
      </c>
      <c r="N71" s="36">
        <v>646.80735049288398</v>
      </c>
      <c r="O71" s="36">
        <f>'исходные без сезонности'!P72/'исходные без сезонности'!D72</f>
        <v>3063343.0812682491</v>
      </c>
      <c r="P71" s="36">
        <f>'исходные без сезонности'!Q72/'исходные без сезонности'!D72</f>
        <v>662794.43672973185</v>
      </c>
      <c r="Q71" s="36">
        <f>'исходные без сезонности'!R72/'исходные без сезонности'!D72</f>
        <v>981879.71754539374</v>
      </c>
      <c r="R71" s="36">
        <f>'исходные без сезонности'!S72/'исходные без сезонности'!D72</f>
        <v>1242174.482353132</v>
      </c>
      <c r="S71" s="36">
        <f>'исходные без сезонности'!T72/'исходные без сезонности'!D72</f>
        <v>834751.21791765268</v>
      </c>
      <c r="T71" s="36">
        <f>'исходные без сезонности'!U72/'исходные без сезонности'!D72</f>
        <v>2540846.9364680508</v>
      </c>
      <c r="U71" s="25">
        <v>622774.00602692866</v>
      </c>
      <c r="V71" s="36"/>
      <c r="W71" s="36">
        <v>2654628.0908356188</v>
      </c>
      <c r="X71" s="36">
        <v>617756.09634701943</v>
      </c>
      <c r="Y71" s="36">
        <v>943564.34675211669</v>
      </c>
      <c r="Z71" s="36">
        <v>1173468.0498825125</v>
      </c>
      <c r="AA71" s="36">
        <v>754796.63095434476</v>
      </c>
      <c r="AB71" s="75">
        <v>2183007.3821959905</v>
      </c>
      <c r="AC71" s="63">
        <f>'исходные без сезонности'!AC72</f>
        <v>-2.5196158912583599</v>
      </c>
      <c r="AD71" s="32">
        <f>'исходные без сезонности'!AD72</f>
        <v>0.15369625581979399</v>
      </c>
      <c r="AE71" s="32">
        <f>'исходные без сезонности'!AE72</f>
        <v>-0.81883428080176801</v>
      </c>
      <c r="AF71" s="32">
        <f>'исходные без сезонности'!AF72/'исходные без сезонности'!AF71*100-100</f>
        <v>0.26111255893503937</v>
      </c>
      <c r="AG71" s="36">
        <f>'исходные без сезонности'!AG72/'исходные без сезонности'!D72</f>
        <v>355.2738008952731</v>
      </c>
      <c r="AH71" s="32">
        <f>'исходные без сезонности'!AH72</f>
        <v>-9.1282673544101897E-2</v>
      </c>
      <c r="AI71" s="32">
        <f>'исходные без сезонности'!AI72</f>
        <v>0.455424892322709</v>
      </c>
      <c r="AJ71" s="63">
        <f t="shared" si="6"/>
        <v>570.74102156373203</v>
      </c>
      <c r="AK71" s="32">
        <f t="shared" si="7"/>
        <v>1955.9872597502456</v>
      </c>
      <c r="AL71" s="32">
        <f t="shared" si="8"/>
        <v>328.25023417695678</v>
      </c>
      <c r="AM71" s="32">
        <f t="shared" si="9"/>
        <v>431.66781191757372</v>
      </c>
      <c r="AN71" s="32">
        <v>355.2738008952731</v>
      </c>
      <c r="AO71" s="32">
        <f t="shared" si="10"/>
        <v>430.61425323785437</v>
      </c>
      <c r="AP71" s="33">
        <f t="shared" si="11"/>
        <v>2059.5359237335251</v>
      </c>
      <c r="AQ71" s="49"/>
    </row>
    <row r="72" spans="1:43" x14ac:dyDescent="0.2">
      <c r="A72" s="1">
        <v>42491</v>
      </c>
      <c r="B72" s="15">
        <v>11.06</v>
      </c>
      <c r="C72" s="40">
        <f>'исходные без сезонности'!C73</f>
        <v>0.36532655772790401</v>
      </c>
      <c r="D72" s="40">
        <f>'исходные без сезонности'!F73</f>
        <v>0.81162152176998503</v>
      </c>
      <c r="E72" s="19">
        <f>'исходные без сезонности'!G73/'исходные без сезонности'!E73</f>
        <v>5.6928355044342975</v>
      </c>
      <c r="F72" s="25">
        <f>'исходные без сезонности'!H73/'исходные без сезонности'!D73</f>
        <v>28970.005433830491</v>
      </c>
      <c r="G72" s="36">
        <f>'исходные без сезонности'!I73/'исходные без сезонности'!D73</f>
        <v>393173.7297964262</v>
      </c>
      <c r="H72" s="36">
        <f>'исходные без сезонности'!J73/'исходные без сезонности'!D73</f>
        <v>59025.325509600385</v>
      </c>
      <c r="I72" s="36">
        <f>'исходные без сезонности'!K73/'исходные без сезонности'!D73</f>
        <v>40938.715567051891</v>
      </c>
      <c r="J72" s="36">
        <f>'исходные без сезонности'!L73/'исходные без сезонности'!D73</f>
        <v>69790.406562509786</v>
      </c>
      <c r="K72" s="36">
        <f>'исходные без сезонности'!M73/'исходные без сезонности'!D73</f>
        <v>51966.720916198778</v>
      </c>
      <c r="L72" s="75">
        <f>'исходные без сезонности'!N73/'исходные без сезонности'!D73</f>
        <v>353904.54358509148</v>
      </c>
      <c r="M72" s="36">
        <f>'исходные без сезонности'!O73/'исходные без сезонности'!D73</f>
        <v>658371.58471822762</v>
      </c>
      <c r="N72" s="36">
        <v>658.37158471822784</v>
      </c>
      <c r="O72" s="36">
        <f>'исходные без сезонности'!P73/'исходные без сезонности'!D73</f>
        <v>3034437.2599391681</v>
      </c>
      <c r="P72" s="36">
        <f>'исходные без сезонности'!Q73/'исходные без сезонности'!D73</f>
        <v>671414.24010560988</v>
      </c>
      <c r="Q72" s="36">
        <f>'исходные без сезонности'!R73/'исходные без сезонности'!D73</f>
        <v>982005.19098817767</v>
      </c>
      <c r="R72" s="36">
        <f>'исходные без сезонности'!S73/'исходные без сезонности'!D73</f>
        <v>1232485.2694132922</v>
      </c>
      <c r="S72" s="36">
        <f>'исходные без сезонности'!T73/'исходные без сезонности'!D73</f>
        <v>832387.17810415931</v>
      </c>
      <c r="T72" s="36">
        <f>'исходные без сезонности'!U73/'исходные без сезонности'!D73</f>
        <v>2506883.3831553273</v>
      </c>
      <c r="U72" s="25">
        <v>621260.48898884759</v>
      </c>
      <c r="V72" s="36"/>
      <c r="W72" s="36">
        <v>2633564.1075119581</v>
      </c>
      <c r="X72" s="36">
        <v>611494.44053137163</v>
      </c>
      <c r="Y72" s="36">
        <v>939558.91392679908</v>
      </c>
      <c r="Z72" s="36">
        <v>1162423.7253841413</v>
      </c>
      <c r="AA72" s="36">
        <v>776721.9399772773</v>
      </c>
      <c r="AB72" s="75">
        <v>2142590.8507172256</v>
      </c>
      <c r="AC72" s="63">
        <f>'исходные без сезонности'!AC73</f>
        <v>-0.245618487790177</v>
      </c>
      <c r="AD72" s="32">
        <f>'исходные без сезонности'!AD73</f>
        <v>-1.05774009225196</v>
      </c>
      <c r="AE72" s="32">
        <f>'исходные без сезонности'!AE73</f>
        <v>3.4954675528640999</v>
      </c>
      <c r="AF72" s="32">
        <f>'исходные без сезонности'!AF73/'исходные без сезонности'!AF72*100-100</f>
        <v>0.1592375510230255</v>
      </c>
      <c r="AG72" s="36">
        <f>'исходные без сезонности'!AG73/'исходные без сезонности'!D73</f>
        <v>348.07713761397258</v>
      </c>
      <c r="AH72" s="32">
        <f>'исходные без сезонности'!AH73</f>
        <v>-0.13456507878030699</v>
      </c>
      <c r="AI72" s="32">
        <f>'исходные без сезонности'!AI73</f>
        <v>-0.19309032942696899</v>
      </c>
      <c r="AJ72" s="63">
        <f t="shared" si="6"/>
        <v>569.33917609736898</v>
      </c>
      <c r="AK72" s="32">
        <f t="shared" si="7"/>
        <v>1935.2979983045268</v>
      </c>
      <c r="AL72" s="32">
        <f t="shared" si="8"/>
        <v>339.72411460481271</v>
      </c>
      <c r="AM72" s="32">
        <f t="shared" si="9"/>
        <v>432.35518916982596</v>
      </c>
      <c r="AN72" s="32">
        <v>348.07713761397258</v>
      </c>
      <c r="AO72" s="32">
        <f t="shared" si="10"/>
        <v>430.03479682874564</v>
      </c>
      <c r="AP72" s="33">
        <f t="shared" si="11"/>
        <v>2055.5591590337212</v>
      </c>
      <c r="AQ72" s="49"/>
    </row>
    <row r="73" spans="1:43" x14ac:dyDescent="0.2">
      <c r="A73" s="1">
        <v>42522</v>
      </c>
      <c r="B73" s="15">
        <v>10.55</v>
      </c>
      <c r="C73" s="40">
        <f>'исходные без сезонности'!C74</f>
        <v>0.42743831691536099</v>
      </c>
      <c r="D73" s="40">
        <f>'исходные без сезонности'!F74</f>
        <v>0.769874677611044</v>
      </c>
      <c r="E73" s="19">
        <f>'исходные без сезонности'!G74/'исходные без сезонности'!E74</f>
        <v>-1.022852822553012</v>
      </c>
      <c r="F73" s="25">
        <f>'исходные без сезонности'!H74/'исходные без сезонности'!D74</f>
        <v>26398.727182401155</v>
      </c>
      <c r="G73" s="36">
        <f>'исходные без сезонности'!I74/'исходные без сезонности'!D74</f>
        <v>377428.36756966502</v>
      </c>
      <c r="H73" s="36">
        <f>'исходные без сезонности'!J74/'исходные без сезонности'!D74</f>
        <v>53765.274041722041</v>
      </c>
      <c r="I73" s="36">
        <f>'исходные без сезонности'!K74/'исходные без сезонности'!D74</f>
        <v>35620.306018418945</v>
      </c>
      <c r="J73" s="36">
        <f>'исходные без сезонности'!L74/'исходные без сезонности'!D74</f>
        <v>48191.620439973041</v>
      </c>
      <c r="K73" s="36">
        <f>'исходные без сезонности'!M74/'исходные без сезонности'!D74</f>
        <v>62852.004795705885</v>
      </c>
      <c r="L73" s="75">
        <f>'исходные без сезонности'!N74/'исходные без сезонности'!D74</f>
        <v>332522.09423205117</v>
      </c>
      <c r="M73" s="36">
        <f>'исходные без сезонности'!O74/'исходные без сезонности'!D74</f>
        <v>646698.82183640252</v>
      </c>
      <c r="N73" s="36">
        <v>646.69882183640243</v>
      </c>
      <c r="O73" s="36">
        <f>'исходные без сезонности'!P74/'исходные без сезонности'!D74</f>
        <v>3031353.6271228632</v>
      </c>
      <c r="P73" s="36">
        <f>'исходные без сезонности'!Q74/'исходные без сезонности'!D74</f>
        <v>680732.03511479369</v>
      </c>
      <c r="Q73" s="36">
        <f>'исходные без сезонности'!R74/'исходные без сезонности'!D74</f>
        <v>978865.65567039559</v>
      </c>
      <c r="R73" s="36">
        <f>'исходные без сезонности'!S74/'исходные без сезонности'!D74</f>
        <v>1228385.2045227266</v>
      </c>
      <c r="S73" s="36">
        <f>'исходные без сезонности'!T74/'исходные без сезонности'!D74</f>
        <v>847713.4204861474</v>
      </c>
      <c r="T73" s="36">
        <f>'исходные без сезонности'!U74/'исходные без сезонности'!D74</f>
        <v>2489671.2149909278</v>
      </c>
      <c r="U73" s="25">
        <v>613136.6954673389</v>
      </c>
      <c r="V73" s="36"/>
      <c r="W73" s="36">
        <v>2649245.9695372954</v>
      </c>
      <c r="X73" s="36">
        <v>626139.64950625459</v>
      </c>
      <c r="Y73" s="36">
        <v>939594.60272272478</v>
      </c>
      <c r="Z73" s="36">
        <v>1175299.7470694084</v>
      </c>
      <c r="AA73" s="36">
        <v>777447.61957005458</v>
      </c>
      <c r="AB73" s="75">
        <v>2149559.2095545703</v>
      </c>
      <c r="AC73" s="63">
        <f>'исходные без сезонности'!AC74</f>
        <v>0.120663851969667</v>
      </c>
      <c r="AD73" s="32">
        <f>'исходные без сезонности'!AD74</f>
        <v>1.4416181137752599</v>
      </c>
      <c r="AE73" s="32">
        <f>'исходные без сезонности'!AE74</f>
        <v>1.44344432894732</v>
      </c>
      <c r="AF73" s="32">
        <f>'исходные без сезонности'!AF74/'исходные без сезонности'!AF73*100-100</f>
        <v>0.40410136557049725</v>
      </c>
      <c r="AG73" s="36">
        <f>'исходные без сезонности'!AG74/'исходные без сезонности'!D74</f>
        <v>356.33402035169462</v>
      </c>
      <c r="AH73" s="32">
        <f>'исходные без сезонности'!AH74</f>
        <v>1.37611062704795</v>
      </c>
      <c r="AI73" s="32">
        <f>'исходные без сезонности'!AI74</f>
        <v>0.13821260898080401</v>
      </c>
      <c r="AJ73" s="63">
        <f t="shared" si="6"/>
        <v>570.02616267802046</v>
      </c>
      <c r="AK73" s="32">
        <f t="shared" si="7"/>
        <v>1963.1976048036147</v>
      </c>
      <c r="AL73" s="32">
        <f t="shared" si="8"/>
        <v>344.62784307114237</v>
      </c>
      <c r="AM73" s="32">
        <f t="shared" si="9"/>
        <v>434.10234239337615</v>
      </c>
      <c r="AN73" s="32">
        <v>356.33402035169462</v>
      </c>
      <c r="AO73" s="32">
        <f t="shared" si="10"/>
        <v>435.95255136791002</v>
      </c>
      <c r="AP73" s="33">
        <f t="shared" si="11"/>
        <v>2058.4002009765659</v>
      </c>
      <c r="AQ73" s="49"/>
    </row>
    <row r="74" spans="1:43" x14ac:dyDescent="0.2">
      <c r="A74" s="1">
        <v>42552</v>
      </c>
      <c r="B74" s="15">
        <v>10.28</v>
      </c>
      <c r="C74" s="40">
        <f>'исходные без сезонности'!C75</f>
        <v>0.48300320218885601</v>
      </c>
      <c r="D74" s="40">
        <f>'исходные без сезонности'!F75</f>
        <v>1.0198379296189</v>
      </c>
      <c r="E74" s="19">
        <f>'исходные без сезонности'!G75/'исходные без сезонности'!E75</f>
        <v>-11.494055826802898</v>
      </c>
      <c r="F74" s="25">
        <f>'исходные без сезонности'!H75/'исходные без сезонности'!D75</f>
        <v>37779.927986385686</v>
      </c>
      <c r="G74" s="36">
        <f>'исходные без сезонности'!I75/'исходные без сезонности'!D75</f>
        <v>440989.67064087809</v>
      </c>
      <c r="H74" s="36">
        <f>'исходные без сезонности'!J75/'исходные без сезонности'!D75</f>
        <v>81645.159877708036</v>
      </c>
      <c r="I74" s="36">
        <f>'исходные без сезонности'!K75/'исходные без сезонности'!D75</f>
        <v>39803.994640983023</v>
      </c>
      <c r="J74" s="36">
        <f>'исходные без сезонности'!L75/'исходные без сезонности'!D75</f>
        <v>71137.937223774265</v>
      </c>
      <c r="K74" s="36">
        <f>'исходные без сезонности'!M75/'исходные без сезонности'!D75</f>
        <v>66135.714792180705</v>
      </c>
      <c r="L74" s="75">
        <f>'исходные без сезонности'!N75/'исходные без сезонности'!D75</f>
        <v>353768.86439655384</v>
      </c>
      <c r="M74" s="36">
        <f>'исходные без сезонности'!O75/'исходные без сезонности'!D75</f>
        <v>646428.31197329343</v>
      </c>
      <c r="N74" s="36">
        <v>646.4283119732936</v>
      </c>
      <c r="O74" s="36">
        <f>'исходные без сезонности'!P75/'исходные без сезонности'!D75</f>
        <v>3031599.56558938</v>
      </c>
      <c r="P74" s="36">
        <f>'исходные без сезонности'!Q75/'исходные без сезонности'!D75</f>
        <v>708785.53453129495</v>
      </c>
      <c r="Q74" s="36">
        <f>'исходные без сезонности'!R75/'исходные без сезонности'!D75</f>
        <v>974408.68063007563</v>
      </c>
      <c r="R74" s="36">
        <f>'исходные без сезонности'!S75/'исходные без сезонности'!D75</f>
        <v>1234293.2408437333</v>
      </c>
      <c r="S74" s="36">
        <f>'исходные без сезонности'!T75/'исходные без сезонности'!D75</f>
        <v>836697.23276968382</v>
      </c>
      <c r="T74" s="36">
        <f>'исходные без сезонности'!U75/'исходные без сезонности'!D75</f>
        <v>2461416.3688055356</v>
      </c>
      <c r="U74" s="25">
        <v>614993.11794335011</v>
      </c>
      <c r="V74" s="36"/>
      <c r="W74" s="36">
        <v>2594324.8138060141</v>
      </c>
      <c r="X74" s="36">
        <v>636004.66897390084</v>
      </c>
      <c r="Y74" s="36">
        <v>933710.97745089501</v>
      </c>
      <c r="Z74" s="36">
        <v>1159793.92766094</v>
      </c>
      <c r="AA74" s="36">
        <v>764522.19769182475</v>
      </c>
      <c r="AB74" s="75">
        <v>2101699.6552192313</v>
      </c>
      <c r="AC74" s="63">
        <f>'исходные без сезонности'!AC75</f>
        <v>0.31928981757108799</v>
      </c>
      <c r="AD74" s="32">
        <f>'исходные без сезонности'!AD75</f>
        <v>-0.56910433405222605</v>
      </c>
      <c r="AE74" s="32">
        <f>'исходные без сезонности'!AE75</f>
        <v>0.19788396408588699</v>
      </c>
      <c r="AF74" s="32">
        <f>'исходные без сезонности'!AF75/'исходные без сезонности'!AF74*100-100</f>
        <v>2.6714405720605043</v>
      </c>
      <c r="AG74" s="36">
        <f>'исходные без сезонности'!AG75/'исходные без сезонности'!D75</f>
        <v>364.25485880893126</v>
      </c>
      <c r="AH74" s="32">
        <f>'исходные без сезонности'!AH75</f>
        <v>1.71011318896204</v>
      </c>
      <c r="AI74" s="32">
        <f>'исходные без сезонности'!AI75</f>
        <v>1.55951505563292</v>
      </c>
      <c r="AJ74" s="63">
        <f t="shared" si="6"/>
        <v>571.84619817294254</v>
      </c>
      <c r="AK74" s="32">
        <f t="shared" si="7"/>
        <v>1952.0249621486678</v>
      </c>
      <c r="AL74" s="32">
        <f t="shared" si="8"/>
        <v>345.30980630835523</v>
      </c>
      <c r="AM74" s="32">
        <f t="shared" si="9"/>
        <v>445.69912849233782</v>
      </c>
      <c r="AN74" s="32">
        <v>364.25485880893126</v>
      </c>
      <c r="AO74" s="32">
        <f t="shared" si="10"/>
        <v>443.40783344646917</v>
      </c>
      <c r="AP74" s="33">
        <f t="shared" si="11"/>
        <v>2090.5012620159737</v>
      </c>
      <c r="AQ74" s="49"/>
    </row>
    <row r="75" spans="1:43" x14ac:dyDescent="0.2">
      <c r="A75" s="1">
        <v>42583</v>
      </c>
      <c r="B75" s="15">
        <v>10.29</v>
      </c>
      <c r="C75" s="40">
        <f>'исходные без сезонности'!C76</f>
        <v>0.444396938477431</v>
      </c>
      <c r="D75" s="40">
        <f>'исходные без сезонности'!F76</f>
        <v>0.98283436033138405</v>
      </c>
      <c r="E75" s="19">
        <f>'исходные без сезонности'!G76/'исходные без сезонности'!E76</f>
        <v>9.6476199011987838</v>
      </c>
      <c r="F75" s="25">
        <f>'исходные без сезонности'!H76/'исходные без сезонности'!D76</f>
        <v>27202.542680894498</v>
      </c>
      <c r="G75" s="36">
        <f>'исходные без сезонности'!I76/'исходные без сезонности'!D76</f>
        <v>382780.5002354302</v>
      </c>
      <c r="H75" s="36">
        <f>'исходные без сезонности'!J76/'исходные без сезонности'!D76</f>
        <v>53498.521244562246</v>
      </c>
      <c r="I75" s="36">
        <f>'исходные без сезонности'!K76/'исходные без сезонности'!D76</f>
        <v>44987.276594885552</v>
      </c>
      <c r="J75" s="36">
        <f>'исходные без сезонности'!L76/'исходные без сезонности'!D76</f>
        <v>68068.201404641412</v>
      </c>
      <c r="K75" s="36">
        <f>'исходные без сезонности'!M76/'исходные без сезонности'!D76</f>
        <v>68941.251754761688</v>
      </c>
      <c r="L75" s="75">
        <f>'исходные без сезонности'!N76/'исходные без сезонности'!D76</f>
        <v>333452.57610196993</v>
      </c>
      <c r="M75" s="36">
        <f>'исходные без сезонности'!O76/'исходные без сезонности'!D76</f>
        <v>659389.39406583481</v>
      </c>
      <c r="N75" s="36">
        <v>659.38939406583484</v>
      </c>
      <c r="O75" s="36">
        <f>'исходные без сезонности'!P76/'исходные без сезонности'!D76</f>
        <v>2995548.5112432437</v>
      </c>
      <c r="P75" s="36">
        <f>'исходные без сезонности'!Q76/'исходные без сезонности'!D76</f>
        <v>705510.9472300075</v>
      </c>
      <c r="Q75" s="36">
        <f>'исходные без сезонности'!R76/'исходные без сезонности'!D76</f>
        <v>981023.17879656528</v>
      </c>
      <c r="R75" s="36">
        <f>'исходные без сезонности'!S76/'исходные без сезонности'!D76</f>
        <v>1221312.346511649</v>
      </c>
      <c r="S75" s="36">
        <f>'исходные без сезонности'!T76/'исходные без сезонности'!D76</f>
        <v>839581.7865060328</v>
      </c>
      <c r="T75" s="36">
        <f>'исходные без сезонности'!U76/'исходные без сезонности'!D76</f>
        <v>2439688.5683525736</v>
      </c>
      <c r="U75" s="25">
        <v>628961.67822159687</v>
      </c>
      <c r="V75" s="36"/>
      <c r="W75" s="36">
        <v>2614801.5778255616</v>
      </c>
      <c r="X75" s="36">
        <v>654451.92145338131</v>
      </c>
      <c r="Y75" s="36">
        <v>937319.11710276152</v>
      </c>
      <c r="Z75" s="36">
        <v>1147774.8756708887</v>
      </c>
      <c r="AA75" s="36">
        <v>769145.83899259765</v>
      </c>
      <c r="AB75" s="75">
        <v>2100779.5146314083</v>
      </c>
      <c r="AC75" s="63">
        <f>'исходные без сезонности'!AC76</f>
        <v>8.2242554438057405E-2</v>
      </c>
      <c r="AD75" s="32">
        <f>'исходные без сезонности'!AD76</f>
        <v>0.899849174026781</v>
      </c>
      <c r="AE75" s="32">
        <f>'исходные без сезонности'!AE76</f>
        <v>0.58343602768359704</v>
      </c>
      <c r="AF75" s="32">
        <f>'исходные без сезонности'!AF76/'исходные без сезонности'!AF75*100-100</f>
        <v>1.9014726631602912</v>
      </c>
      <c r="AG75" s="36">
        <f>'исходные без сезонности'!AG76/'исходные без сезонности'!D76</f>
        <v>360.17731043455058</v>
      </c>
      <c r="AH75" s="32">
        <f>'исходные без сезонности'!AH76</f>
        <v>0.19346752452204299</v>
      </c>
      <c r="AI75" s="32">
        <f>'исходные без сезонности'!AI76</f>
        <v>0.425906308650433</v>
      </c>
      <c r="AJ75" s="63">
        <f t="shared" si="6"/>
        <v>572.31649909377688</v>
      </c>
      <c r="AK75" s="32">
        <f t="shared" si="7"/>
        <v>1969.5902426473592</v>
      </c>
      <c r="AL75" s="32">
        <f t="shared" si="8"/>
        <v>347.32446812548267</v>
      </c>
      <c r="AM75" s="32">
        <f t="shared" si="9"/>
        <v>454.17397558056331</v>
      </c>
      <c r="AN75" s="32">
        <v>360.17731043455058</v>
      </c>
      <c r="AO75" s="32">
        <f t="shared" si="10"/>
        <v>444.26568360537493</v>
      </c>
      <c r="AP75" s="33">
        <f t="shared" si="11"/>
        <v>2099.4048387733164</v>
      </c>
      <c r="AQ75" s="49"/>
    </row>
    <row r="76" spans="1:43" x14ac:dyDescent="0.2">
      <c r="A76" s="1">
        <v>42614</v>
      </c>
      <c r="B76" s="15">
        <v>10.24</v>
      </c>
      <c r="C76" s="40">
        <f>'исходные без сезонности'!C77</f>
        <v>0.41481817568441098</v>
      </c>
      <c r="D76" s="40">
        <f>'исходные без сезонности'!F77</f>
        <v>0.56534329974167497</v>
      </c>
      <c r="E76" s="19">
        <f>'исходные без сезонности'!G77/'исходные без сезонности'!E77</f>
        <v>2.2642825349239253</v>
      </c>
      <c r="F76" s="25">
        <f>'исходные без сезонности'!H77/'исходные без сезонности'!D77</f>
        <v>41218.706492852303</v>
      </c>
      <c r="G76" s="36">
        <f>'исходные без сезонности'!I77/'исходные без сезонности'!D77</f>
        <v>487801.96039394685</v>
      </c>
      <c r="H76" s="36">
        <f>'исходные без сезонности'!J77/'исходные без сезонности'!D77</f>
        <v>60145.286154384899</v>
      </c>
      <c r="I76" s="36">
        <f>'исходные без сезонности'!K77/'исходные без сезонности'!D77</f>
        <v>45850.994715613604</v>
      </c>
      <c r="J76" s="36">
        <f>'исходные без сезонности'!L77/'исходные без сезонности'!D77</f>
        <v>60238.422286251247</v>
      </c>
      <c r="K76" s="36">
        <f>'исходные без сезонности'!M77/'исходные без сезонности'!D77</f>
        <v>64109.048077580992</v>
      </c>
      <c r="L76" s="75">
        <f>'исходные без сезонности'!N77/'исходные без сезонности'!D77</f>
        <v>362335.80072118097</v>
      </c>
      <c r="M76" s="36">
        <f>'исходные без сезонности'!O77/'исходные без сезонности'!D77</f>
        <v>651366.96193294064</v>
      </c>
      <c r="N76" s="36">
        <v>651.36696193294051</v>
      </c>
      <c r="O76" s="36">
        <f>'исходные без сезонности'!P77/'исходные без сезонности'!D77</f>
        <v>2982985.456869992</v>
      </c>
      <c r="P76" s="36">
        <f>'исходные без сезонности'!Q77/'исходные без сезонности'!D77</f>
        <v>728797.20325434988</v>
      </c>
      <c r="Q76" s="36">
        <f>'исходные без сезонности'!R77/'исходные без сезонности'!D77</f>
        <v>985834.12374612445</v>
      </c>
      <c r="R76" s="36">
        <f>'исходные без сезонности'!S77/'исходные без сезонности'!D77</f>
        <v>1216486.4171633078</v>
      </c>
      <c r="S76" s="36">
        <f>'исходные без сезонности'!T77/'исходные без сезонности'!D77</f>
        <v>834137.06048596103</v>
      </c>
      <c r="T76" s="36">
        <f>'исходные без сезонности'!U77/'исходные без сезонности'!D77</f>
        <v>2396491.5643429807</v>
      </c>
      <c r="U76" s="25">
        <v>615659.64967864275</v>
      </c>
      <c r="V76" s="36"/>
      <c r="W76" s="36">
        <v>2493196.5080213207</v>
      </c>
      <c r="X76" s="36">
        <v>667212.45987242658</v>
      </c>
      <c r="Y76" s="36">
        <v>941533.25055303134</v>
      </c>
      <c r="Z76" s="36">
        <v>1161276.9650285584</v>
      </c>
      <c r="AA76" s="36">
        <v>770709.99639457837</v>
      </c>
      <c r="AB76" s="75">
        <v>2034876.3680247981</v>
      </c>
      <c r="AC76" s="63">
        <f>'исходные без сезонности'!AC77</f>
        <v>0.96239387401654597</v>
      </c>
      <c r="AD76" s="32">
        <f>'исходные без сезонности'!AD77</f>
        <v>-0.25872420379369998</v>
      </c>
      <c r="AE76" s="32">
        <f>'исходные без сезонности'!AE77</f>
        <v>0.33072812216814601</v>
      </c>
      <c r="AF76" s="32">
        <f>'исходные без сезонности'!AF77/'исходные без сезонности'!AF76*100-100</f>
        <v>-4.4026861417709284</v>
      </c>
      <c r="AG76" s="36">
        <f>'исходные без сезонности'!AG77/'исходные без сезонности'!D77</f>
        <v>352.38897586429221</v>
      </c>
      <c r="AH76" s="32">
        <f>'исходные без сезонности'!AH77</f>
        <v>2.8060966826253599</v>
      </c>
      <c r="AI76" s="32">
        <f>'исходные без сезонности'!AI77</f>
        <v>0.51357178885184895</v>
      </c>
      <c r="AJ76" s="63">
        <f t="shared" si="6"/>
        <v>577.82443802104137</v>
      </c>
      <c r="AK76" s="32">
        <f t="shared" si="7"/>
        <v>1964.4944359740714</v>
      </c>
      <c r="AL76" s="32">
        <f t="shared" si="8"/>
        <v>348.47316781674459</v>
      </c>
      <c r="AM76" s="32">
        <f t="shared" si="9"/>
        <v>434.17812089814777</v>
      </c>
      <c r="AN76" s="32">
        <v>352.38897586429221</v>
      </c>
      <c r="AO76" s="32">
        <f t="shared" si="10"/>
        <v>456.73220821506828</v>
      </c>
      <c r="AP76" s="33">
        <f t="shared" si="11"/>
        <v>2110.1867897590469</v>
      </c>
      <c r="AQ76" s="49"/>
    </row>
    <row r="77" spans="1:43" x14ac:dyDescent="0.2">
      <c r="A77" s="1">
        <v>42644</v>
      </c>
      <c r="B77" s="15">
        <v>10.32</v>
      </c>
      <c r="C77" s="40">
        <f>'исходные без сезонности'!C78</f>
        <v>0.42538731837786897</v>
      </c>
      <c r="D77" s="40">
        <f>'исходные без сезонности'!F78</f>
        <v>0.62622845317171205</v>
      </c>
      <c r="E77" s="19">
        <f>'исходные без сезонности'!G78/'исходные без сезонности'!E78</f>
        <v>-2.1822204441121764</v>
      </c>
      <c r="F77" s="25">
        <f>'исходные без сезонности'!H78/'исходные без сезонности'!D78</f>
        <v>35248.638128581661</v>
      </c>
      <c r="G77" s="36">
        <f>'исходные без сезонности'!I78/'исходные без сезонности'!D78</f>
        <v>431339.5907274746</v>
      </c>
      <c r="H77" s="36">
        <f>'исходные без сезонности'!J78/'исходные без сезонности'!D78</f>
        <v>75288.592801611623</v>
      </c>
      <c r="I77" s="36">
        <f>'исходные без сезонности'!K78/'исходные без сезонности'!D78</f>
        <v>40460.288487050209</v>
      </c>
      <c r="J77" s="36">
        <f>'исходные без сезонности'!L78/'исходные без сезонности'!D78</f>
        <v>62055.155510316006</v>
      </c>
      <c r="K77" s="36">
        <f>'исходные без сезонности'!M78/'исходные без сезонности'!D78</f>
        <v>55523.051969904394</v>
      </c>
      <c r="L77" s="75">
        <f>'исходные без сезонности'!N78/'исходные без сезонности'!D78</f>
        <v>337083.64552396873</v>
      </c>
      <c r="M77" s="36">
        <f>'исходные без сезонности'!O78/'исходные без сезонности'!D78</f>
        <v>647730.58147912496</v>
      </c>
      <c r="N77" s="36">
        <v>647.73058147912468</v>
      </c>
      <c r="O77" s="36">
        <f>'исходные без сезонности'!P78/'исходные без сезонности'!D78</f>
        <v>2967795.6134877768</v>
      </c>
      <c r="P77" s="36">
        <f>'исходные без сезонности'!Q78/'исходные без сезонности'!D78</f>
        <v>728061.46098713321</v>
      </c>
      <c r="Q77" s="36">
        <f>'исходные без сезонности'!R78/'исходные без сезонности'!D78</f>
        <v>991034.72180933424</v>
      </c>
      <c r="R77" s="36">
        <f>'исходные без сезонности'!S78/'исходные без сезонности'!D78</f>
        <v>1182440.3028183691</v>
      </c>
      <c r="S77" s="36">
        <f>'исходные без сезонности'!T78/'исходные без сезонности'!D78</f>
        <v>825505.0440967239</v>
      </c>
      <c r="T77" s="36">
        <f>'исходные без сезонности'!U78/'исходные без сезонности'!D78</f>
        <v>2383475.3955726046</v>
      </c>
      <c r="U77" s="25">
        <v>610604.82316926832</v>
      </c>
      <c r="V77" s="36"/>
      <c r="W77" s="36">
        <v>2541575.3075291207</v>
      </c>
      <c r="X77" s="36">
        <v>650402.70099483721</v>
      </c>
      <c r="Y77" s="36">
        <v>952113.88786489156</v>
      </c>
      <c r="Z77" s="36">
        <v>1119729.7541252719</v>
      </c>
      <c r="AA77" s="36">
        <v>772516.80921460723</v>
      </c>
      <c r="AB77" s="75">
        <v>2030797.0889415888</v>
      </c>
      <c r="AC77" s="63">
        <f>'исходные без сезонности'!AC78</f>
        <v>-7.5027117505843698E-4</v>
      </c>
      <c r="AD77" s="32">
        <f>'исходные без сезонности'!AD78</f>
        <v>0.95198258983002804</v>
      </c>
      <c r="AE77" s="32">
        <f>'исходные без сезонности'!AE78</f>
        <v>0.91354983094993303</v>
      </c>
      <c r="AF77" s="32">
        <f>'исходные без сезонности'!AF78/'исходные без сезонности'!AF77*100-100</f>
        <v>-4.9639663559603093</v>
      </c>
      <c r="AG77" s="36">
        <f>'исходные без сезонности'!AG78/'исходные без сезонности'!D78</f>
        <v>382.78308050553085</v>
      </c>
      <c r="AH77" s="32">
        <f>'исходные без сезонности'!AH78</f>
        <v>-2.6591847891602201</v>
      </c>
      <c r="AI77" s="32">
        <f>'исходные без сезонности'!AI78</f>
        <v>0.28131249333180203</v>
      </c>
      <c r="AJ77" s="63">
        <f t="shared" si="6"/>
        <v>577.82010277084044</v>
      </c>
      <c r="AK77" s="32">
        <f t="shared" si="7"/>
        <v>1983.1960809827242</v>
      </c>
      <c r="AL77" s="32">
        <f t="shared" si="8"/>
        <v>351.65664385224034</v>
      </c>
      <c r="AM77" s="32">
        <f t="shared" si="9"/>
        <v>412.62566505182303</v>
      </c>
      <c r="AN77" s="32">
        <v>382.78308050553085</v>
      </c>
      <c r="AO77" s="32">
        <f t="shared" si="10"/>
        <v>444.58685480701763</v>
      </c>
      <c r="AP77" s="33">
        <f t="shared" si="11"/>
        <v>2116.1230088312764</v>
      </c>
      <c r="AQ77" s="49"/>
    </row>
    <row r="78" spans="1:43" x14ac:dyDescent="0.2">
      <c r="A78" s="1">
        <v>42675</v>
      </c>
      <c r="B78" s="15">
        <v>10</v>
      </c>
      <c r="C78" s="40">
        <f>'исходные без сезонности'!C79</f>
        <v>0.33418821058792297</v>
      </c>
      <c r="D78" s="40">
        <f>'исходные без сезонности'!F79</f>
        <v>1.48443103084572</v>
      </c>
      <c r="E78" s="19">
        <f>'исходные без сезонности'!G79/'исходные без сезонности'!E79</f>
        <v>4.2884366688408386</v>
      </c>
      <c r="F78" s="25">
        <f>'исходные без сезонности'!H79/'исходные без сезонности'!D79</f>
        <v>25750.547574705746</v>
      </c>
      <c r="G78" s="36">
        <f>'исходные без сезонности'!I79/'исходные без сезонности'!D79</f>
        <v>380338.13599125319</v>
      </c>
      <c r="H78" s="36">
        <f>'исходные без сезонности'!J79/'исходные без сезонности'!D79</f>
        <v>54176.080092871205</v>
      </c>
      <c r="I78" s="36">
        <f>'исходные без сезонности'!K79/'исходные без сезонности'!D79</f>
        <v>35602.212342885789</v>
      </c>
      <c r="J78" s="36">
        <f>'исходные без сезонности'!L79/'исходные без сезонности'!D79</f>
        <v>53993.772553076371</v>
      </c>
      <c r="K78" s="36">
        <f>'исходные без сезонности'!M79/'исходные без сезонности'!D79</f>
        <v>85569.26695827824</v>
      </c>
      <c r="L78" s="75">
        <f>'исходные без сезонности'!N79/'исходные без сезонности'!D79</f>
        <v>371337.83246606827</v>
      </c>
      <c r="M78" s="36">
        <f>'исходные без сезонности'!O79/'исходные без сезонности'!D79</f>
        <v>641453.61783287465</v>
      </c>
      <c r="N78" s="36">
        <v>641.4536178328749</v>
      </c>
      <c r="O78" s="36">
        <f>'исходные без сезонности'!P79/'исходные без сезонности'!D79</f>
        <v>2973132.5349694565</v>
      </c>
      <c r="P78" s="36">
        <f>'исходные без сезонности'!Q79/'исходные без сезонности'!D79</f>
        <v>716633.37669796823</v>
      </c>
      <c r="Q78" s="36">
        <f>'исходные без сезонности'!R79/'исходные без сезонности'!D79</f>
        <v>986009.22131296445</v>
      </c>
      <c r="R78" s="36">
        <f>'исходные без сезонности'!S79/'исходные без сезонности'!D79</f>
        <v>1169464.9774178821</v>
      </c>
      <c r="S78" s="36">
        <f>'исходные без сезонности'!T79/'исходные без сезонности'!D79</f>
        <v>829040.19659578055</v>
      </c>
      <c r="T78" s="36">
        <f>'исходные без сезонности'!U79/'исходные без сезонности'!D79</f>
        <v>2401156.310487499</v>
      </c>
      <c r="U78" s="25">
        <v>622069.81257203268</v>
      </c>
      <c r="V78" s="36"/>
      <c r="W78" s="36">
        <v>2607022.5383396237</v>
      </c>
      <c r="X78" s="36">
        <v>663289.83090198436</v>
      </c>
      <c r="Y78" s="36">
        <v>956303.49956773862</v>
      </c>
      <c r="Z78" s="36">
        <v>1118122.4316981412</v>
      </c>
      <c r="AA78" s="36">
        <v>740503.48628795554</v>
      </c>
      <c r="AB78" s="75">
        <v>2044423.6144809059</v>
      </c>
      <c r="AC78" s="63">
        <f>'исходные без сезонности'!AC79</f>
        <v>0.58997017871010105</v>
      </c>
      <c r="AD78" s="32">
        <f>'исходные без сезонности'!AD79</f>
        <v>3.7566553106185698</v>
      </c>
      <c r="AE78" s="32">
        <f>'исходные без сезонности'!AE79</f>
        <v>1.3802786343351601</v>
      </c>
      <c r="AF78" s="32">
        <f>'исходные без сезонности'!AF79/'исходные без сезонности'!AF78*100-100</f>
        <v>8.8565769054750376</v>
      </c>
      <c r="AG78" s="36">
        <f>'исходные без сезонности'!AG79/'исходные без сезонности'!D79</f>
        <v>405.37771491987371</v>
      </c>
      <c r="AH78" s="32">
        <f>'исходные без сезонности'!AH79</f>
        <v>2.1961655984058899</v>
      </c>
      <c r="AI78" s="32">
        <f>'исходные без сезонности'!AI79</f>
        <v>0.274380563785806</v>
      </c>
      <c r="AJ78" s="63">
        <f t="shared" si="6"/>
        <v>581.22906906378046</v>
      </c>
      <c r="AK78" s="32">
        <f t="shared" si="7"/>
        <v>2057.6979218789411</v>
      </c>
      <c r="AL78" s="32">
        <f t="shared" si="8"/>
        <v>356.51048537355291</v>
      </c>
      <c r="AM78" s="32">
        <f t="shared" si="9"/>
        <v>449.17017440886553</v>
      </c>
      <c r="AN78" s="32">
        <v>405.37771491987371</v>
      </c>
      <c r="AO78" s="32">
        <f t="shared" si="10"/>
        <v>454.35071836732413</v>
      </c>
      <c r="AP78" s="33">
        <f t="shared" si="11"/>
        <v>2121.929239073309</v>
      </c>
      <c r="AQ78" s="49"/>
    </row>
    <row r="79" spans="1:43" x14ac:dyDescent="0.2">
      <c r="A79" s="1">
        <v>42705</v>
      </c>
      <c r="B79" s="15">
        <v>10.18</v>
      </c>
      <c r="C79" s="40">
        <f>'исходные без сезонности'!C80</f>
        <v>0.20626268265223799</v>
      </c>
      <c r="D79" s="40">
        <f>'исходные без сезонности'!F80</f>
        <v>-0.57920285477232802</v>
      </c>
      <c r="E79" s="19">
        <f>'исходные без сезонности'!G80/'исходные без сезонности'!E80</f>
        <v>18.049111213892839</v>
      </c>
      <c r="F79" s="25">
        <f>'исходные без сезонности'!H80/'исходные без сезонности'!D80</f>
        <v>37939.284655885698</v>
      </c>
      <c r="G79" s="36">
        <f>'исходные без сезонности'!I80/'исходные без сезонности'!D80</f>
        <v>395750.18366047274</v>
      </c>
      <c r="H79" s="36">
        <f>'исходные без сезонности'!J80/'исходные без сезонности'!D80</f>
        <v>50510.022967538018</v>
      </c>
      <c r="I79" s="36">
        <f>'исходные без сезонности'!K80/'исходные без сезонности'!D80</f>
        <v>41575.954938291099</v>
      </c>
      <c r="J79" s="36">
        <f>'исходные без сезонности'!L80/'исходные без сезонности'!D80</f>
        <v>63045.474110277864</v>
      </c>
      <c r="K79" s="36">
        <f>'исходные без сезонности'!M80/'исходные без сезонности'!D80</f>
        <v>107550.26093316032</v>
      </c>
      <c r="L79" s="75">
        <f>'исходные без сезонности'!N80/'исходные без сезонности'!D80</f>
        <v>407491.69718197733</v>
      </c>
      <c r="M79" s="36">
        <f>'исходные без сезонности'!O80/'исходные без сезонности'!D80</f>
        <v>642427.41749687085</v>
      </c>
      <c r="N79" s="36">
        <v>642.42741749687082</v>
      </c>
      <c r="O79" s="36">
        <f>'исходные без сезонности'!P80/'исходные без сезонности'!D80</f>
        <v>2997324.228665154</v>
      </c>
      <c r="P79" s="36">
        <f>'исходные без сезонности'!Q80/'исходные без сезонности'!D80</f>
        <v>721802.1461544428</v>
      </c>
      <c r="Q79" s="36">
        <f>'исходные без сезонности'!R80/'исходные без сезонности'!D80</f>
        <v>996270.87160539289</v>
      </c>
      <c r="R79" s="36">
        <f>'исходные без сезонности'!S80/'исходные без сезонности'!D80</f>
        <v>1170019.7276912967</v>
      </c>
      <c r="S79" s="36">
        <f>'исходные без сезонности'!T80/'исходные без сезонности'!D80</f>
        <v>833583.62081558804</v>
      </c>
      <c r="T79" s="36">
        <f>'исходные без сезонности'!U80/'исходные без сезонности'!D80</f>
        <v>2415999.5613891692</v>
      </c>
      <c r="U79" s="25">
        <v>594562.51614340732</v>
      </c>
      <c r="V79" s="36"/>
      <c r="W79" s="36">
        <v>2611307.3294780231</v>
      </c>
      <c r="X79" s="36">
        <v>663897.26495397917</v>
      </c>
      <c r="Y79" s="36">
        <v>957902.48734756373</v>
      </c>
      <c r="Z79" s="36">
        <v>1117722.9337496115</v>
      </c>
      <c r="AA79" s="36">
        <v>734744.42081080994</v>
      </c>
      <c r="AB79" s="75">
        <v>2019109.8476010445</v>
      </c>
      <c r="AC79" s="63">
        <f>'исходные без сезонности'!AC80</f>
        <v>0.81637350622488203</v>
      </c>
      <c r="AD79" s="32">
        <f>'исходные без сезонности'!AD80</f>
        <v>0.48659145658618902</v>
      </c>
      <c r="AE79" s="32">
        <f>'исходные без сезонности'!AE80</f>
        <v>-1.6015364721529299</v>
      </c>
      <c r="AF79" s="32">
        <f>'исходные без сезонности'!AF80/'исходные без сезонности'!AF79*100-100</f>
        <v>-2.0251995589288896</v>
      </c>
      <c r="AG79" s="36">
        <f>'исходные без сезонности'!AG80/'исходные без сезонности'!D80</f>
        <v>383.69763975431528</v>
      </c>
      <c r="AH79" s="32">
        <f>'исходные без сезонности'!AH80</f>
        <v>0.55740540791427395</v>
      </c>
      <c r="AI79" s="32">
        <f>'исходные без сезонности'!AI80</f>
        <v>-3.2079069817601898E-2</v>
      </c>
      <c r="AJ79" s="63">
        <f t="shared" si="6"/>
        <v>585.97406919409468</v>
      </c>
      <c r="AK79" s="32">
        <f t="shared" si="7"/>
        <v>2067.7105041691552</v>
      </c>
      <c r="AL79" s="32">
        <f t="shared" si="8"/>
        <v>350.80083992324603</v>
      </c>
      <c r="AM79" s="32">
        <f t="shared" si="9"/>
        <v>440.07358201789708</v>
      </c>
      <c r="AN79" s="32">
        <v>383.69763975431528</v>
      </c>
      <c r="AO79" s="32">
        <f t="shared" si="10"/>
        <v>456.88329384240092</v>
      </c>
      <c r="AP79" s="33">
        <f t="shared" si="11"/>
        <v>2121.2485439112265</v>
      </c>
      <c r="AQ79" s="49"/>
    </row>
    <row r="80" spans="1:43" x14ac:dyDescent="0.2">
      <c r="A80" s="1">
        <v>42736</v>
      </c>
      <c r="B80" s="15">
        <v>10.119999999999999</v>
      </c>
      <c r="C80" s="40">
        <f>'исходные без сезонности'!C81</f>
        <v>0.42099690411534701</v>
      </c>
      <c r="D80" s="40">
        <f>'исходные без сезонности'!F81</f>
        <v>-2.3080059090515799</v>
      </c>
      <c r="E80" s="19">
        <f>'исходные без сезонности'!G81/'исходные без сезонности'!E81</f>
        <v>4.3574270273187237</v>
      </c>
      <c r="F80" s="25">
        <f>'исходные без сезонности'!H81/'исходные без сезонности'!D81</f>
        <v>114902.99678894674</v>
      </c>
      <c r="G80" s="36">
        <f>'исходные без сезонности'!I81/'исходные без сезонности'!D81</f>
        <v>404001.02139395324</v>
      </c>
      <c r="H80" s="36">
        <f>'исходные без сезонности'!J81/'исходные без сезонности'!D81</f>
        <v>95679.592056737485</v>
      </c>
      <c r="I80" s="36">
        <f>'исходные без сезонности'!K81/'исходные без сезонности'!D81</f>
        <v>63808.857459452469</v>
      </c>
      <c r="J80" s="36">
        <f>'исходные без сезонности'!L81/'исходные без сезонности'!D81</f>
        <v>182072.92929948066</v>
      </c>
      <c r="K80" s="36">
        <f>'исходные без сезонности'!M81/'исходные без сезонности'!D81</f>
        <v>89317.254523310403</v>
      </c>
      <c r="L80" s="75">
        <f>'исходные без сезонности'!N81/'исходные без сезонности'!D81</f>
        <v>498497.7306009407</v>
      </c>
      <c r="M80" s="36">
        <f>'исходные без сезонности'!O81/'исходные без сезонности'!D81</f>
        <v>669030.32936191931</v>
      </c>
      <c r="N80" s="36">
        <v>669.03032936191937</v>
      </c>
      <c r="O80" s="36">
        <f>'исходные без сезонности'!P81/'исходные без сезонности'!D81</f>
        <v>2704740.7701897635</v>
      </c>
      <c r="P80" s="36">
        <f>'исходные без сезонности'!Q81/'исходные без сезонности'!D81</f>
        <v>735538.09198310925</v>
      </c>
      <c r="Q80" s="36">
        <f>'исходные без сезонности'!R81/'исходные без сезонности'!D81</f>
        <v>1016983.7071745015</v>
      </c>
      <c r="R80" s="36">
        <f>'исходные без сезонности'!S81/'исходные без сезонности'!D81</f>
        <v>1152498.7741397794</v>
      </c>
      <c r="S80" s="36">
        <f>'исходные без сезонности'!T81/'исходные без сезонности'!D81</f>
        <v>825171.35537777375</v>
      </c>
      <c r="T80" s="36">
        <f>'исходные без сезонности'!U81/'исходные без сезонности'!D81</f>
        <v>2417003.1141115502</v>
      </c>
      <c r="U80" s="25">
        <v>589280.87492005993</v>
      </c>
      <c r="V80" s="36"/>
      <c r="W80" s="36">
        <v>2288097.7406178107</v>
      </c>
      <c r="X80" s="36">
        <v>600622.53493687802</v>
      </c>
      <c r="Y80" s="36">
        <v>960862.62106406933</v>
      </c>
      <c r="Z80" s="36">
        <v>978731.42471590219</v>
      </c>
      <c r="AA80" s="36">
        <v>731720.96307752247</v>
      </c>
      <c r="AB80" s="75">
        <v>1957809.7657858739</v>
      </c>
      <c r="AC80" s="63">
        <f>'исходные без сезонности'!AC81</f>
        <v>0.90363598415285096</v>
      </c>
      <c r="AD80" s="32">
        <f>'исходные без сезонности'!AD81</f>
        <v>-2.4492006506522799</v>
      </c>
      <c r="AE80" s="32">
        <f>'исходные без сезонности'!AE81</f>
        <v>-8.8327505615760395E-3</v>
      </c>
      <c r="AF80" s="32">
        <f>'исходные без сезонности'!AF81/'исходные без сезонности'!AF80*100-100</f>
        <v>-0.81137001881847937</v>
      </c>
      <c r="AG80" s="36">
        <f>'исходные без сезонности'!AG81/'исходные без сезонности'!D81</f>
        <v>380.63558562204344</v>
      </c>
      <c r="AH80" s="32">
        <f>'исходные без сезонности'!AH81</f>
        <v>1.0880075034757299</v>
      </c>
      <c r="AI80" s="32">
        <f>'исходные без сезонности'!AI81</f>
        <v>1.28025549378716</v>
      </c>
      <c r="AJ80" s="63">
        <f t="shared" si="6"/>
        <v>591.26914174113733</v>
      </c>
      <c r="AK80" s="32">
        <f t="shared" si="7"/>
        <v>2017.0681250474386</v>
      </c>
      <c r="AL80" s="32">
        <f t="shared" si="8"/>
        <v>350.76985456008771</v>
      </c>
      <c r="AM80" s="32">
        <f t="shared" si="9"/>
        <v>436.50295691266331</v>
      </c>
      <c r="AN80" s="32">
        <v>380.63558562204344</v>
      </c>
      <c r="AO80" s="32">
        <f t="shared" si="10"/>
        <v>461.8542183615333</v>
      </c>
      <c r="AP80" s="33">
        <f t="shared" si="11"/>
        <v>2148.40594493153</v>
      </c>
      <c r="AQ80" s="49"/>
    </row>
    <row r="81" spans="1:43" x14ac:dyDescent="0.2">
      <c r="A81" s="1">
        <v>42767</v>
      </c>
      <c r="B81" s="15">
        <v>10.16</v>
      </c>
      <c r="C81" s="40">
        <f>'исходные без сезонности'!C82</f>
        <v>0.12874211623927101</v>
      </c>
      <c r="D81" s="40">
        <f>'исходные без сезонности'!F82</f>
        <v>0.82927818237269801</v>
      </c>
      <c r="E81" s="19">
        <f>'исходные без сезонности'!G82/'исходные без сезонности'!E82</f>
        <v>-3.0791697208314912</v>
      </c>
      <c r="F81" s="25">
        <f>'исходные без сезонности'!H82/'исходные без сезонности'!D82</f>
        <v>22719.716634511708</v>
      </c>
      <c r="G81" s="36">
        <f>'исходные без сезонности'!I82/'исходные без сезонности'!D82</f>
        <v>398859.18711621343</v>
      </c>
      <c r="H81" s="36">
        <f>'исходные без сезонности'!J82/'исходные без сезонности'!D82</f>
        <v>83143.183814439748</v>
      </c>
      <c r="I81" s="36">
        <f>'исходные без сезонности'!K82/'исходные без сезонности'!D82</f>
        <v>36543.31136796996</v>
      </c>
      <c r="J81" s="36">
        <f>'исходные без сезонности'!L82/'исходные без сезонности'!D82</f>
        <v>55212.632531067997</v>
      </c>
      <c r="K81" s="36">
        <f>'исходные без сезонности'!M82/'исходные без сезонности'!D82</f>
        <v>73972.762399091938</v>
      </c>
      <c r="L81" s="75">
        <f>'исходные без сезонности'!N82/'исходные без сезонности'!D82</f>
        <v>373801.36202298646</v>
      </c>
      <c r="M81" s="36">
        <f>'исходные без сезонности'!O82/'исходные без сезонности'!D82</f>
        <v>680118.16889928374</v>
      </c>
      <c r="N81" s="36">
        <v>680.11816889928355</v>
      </c>
      <c r="O81" s="36">
        <f>'исходные без сезонности'!P82/'исходные без сезонности'!D82</f>
        <v>2795396.6805299316</v>
      </c>
      <c r="P81" s="36">
        <f>'исходные без сезонности'!Q82/'исходные без сезонности'!D82</f>
        <v>777857.68988645729</v>
      </c>
      <c r="Q81" s="36">
        <f>'исходные без сезонности'!R82/'исходные без сезонности'!D82</f>
        <v>1037980.8623974286</v>
      </c>
      <c r="R81" s="36">
        <f>'исходные без сезонности'!S82/'исходные без сезонности'!D82</f>
        <v>1150807.3660852066</v>
      </c>
      <c r="S81" s="36">
        <f>'исходные без сезонности'!T82/'исходные без сезонности'!D82</f>
        <v>821874.31770292239</v>
      </c>
      <c r="T81" s="36">
        <f>'исходные без сезонности'!U82/'исходные без сезонности'!D82</f>
        <v>2376695.5931955809</v>
      </c>
      <c r="U81" s="25">
        <v>641635.20342693664</v>
      </c>
      <c r="V81" s="36"/>
      <c r="W81" s="36">
        <v>2392514.3456843751</v>
      </c>
      <c r="X81" s="36">
        <v>706696.92800403573</v>
      </c>
      <c r="Y81" s="36">
        <v>989084.83148755808</v>
      </c>
      <c r="Z81" s="36">
        <v>1086660.4611678375</v>
      </c>
      <c r="AA81" s="36">
        <v>737557.02675978665</v>
      </c>
      <c r="AB81" s="75">
        <v>1998919.1380048217</v>
      </c>
      <c r="AC81" s="63">
        <f>'исходные без сезонности'!AC82</f>
        <v>1.0580858258743799</v>
      </c>
      <c r="AD81" s="32">
        <f>'исходные без сезонности'!AD82</f>
        <v>-0.89783017880999205</v>
      </c>
      <c r="AE81" s="32">
        <f>'исходные без сезонности'!AE82</f>
        <v>-1.31643449230919</v>
      </c>
      <c r="AF81" s="32">
        <f>'исходные без сезонности'!AF82/'исходные без сезонности'!AF81*100-100</f>
        <v>-0.2714731747890653</v>
      </c>
      <c r="AG81" s="36">
        <f>'исходные без сезонности'!AG82/'исходные без сезонности'!D82</f>
        <v>365.44878278179709</v>
      </c>
      <c r="AH81" s="32">
        <f>'исходные без сезонности'!AH82</f>
        <v>0.31209865188590802</v>
      </c>
      <c r="AI81" s="32">
        <f>'исходные без сезонности'!AI82</f>
        <v>0.79291870414988197</v>
      </c>
      <c r="AJ81" s="63">
        <f t="shared" si="6"/>
        <v>597.52527672266945</v>
      </c>
      <c r="AK81" s="32">
        <f t="shared" si="7"/>
        <v>1998.958278693606</v>
      </c>
      <c r="AL81" s="32">
        <f t="shared" si="8"/>
        <v>346.1521992060359</v>
      </c>
      <c r="AM81" s="32">
        <f t="shared" si="9"/>
        <v>435.31796847748438</v>
      </c>
      <c r="AN81" s="32">
        <v>365.44878278179709</v>
      </c>
      <c r="AO81" s="32">
        <f t="shared" si="10"/>
        <v>463.29565915071782</v>
      </c>
      <c r="AP81" s="33">
        <f t="shared" si="11"/>
        <v>2165.44105750996</v>
      </c>
      <c r="AQ81" s="49"/>
    </row>
    <row r="82" spans="1:43" x14ac:dyDescent="0.2">
      <c r="A82" s="1">
        <v>42795</v>
      </c>
      <c r="B82" s="15">
        <v>9.89</v>
      </c>
      <c r="C82" s="40">
        <f>'исходные без сезонности'!C83</f>
        <v>5.5114600614676802E-2</v>
      </c>
      <c r="D82" s="40">
        <f>'исходные без сезонности'!F83</f>
        <v>2.0532579134483502</v>
      </c>
      <c r="E82" s="19">
        <f>'исходные без сезонности'!G83/'исходные без сезонности'!E83</f>
        <v>-3.9712628747853489</v>
      </c>
      <c r="F82" s="25">
        <f>'исходные без сезонности'!H83/'исходные без сезонности'!D83</f>
        <v>21460.058755193888</v>
      </c>
      <c r="G82" s="36">
        <f>'исходные без сезонности'!I83/'исходные без сезонности'!D83</f>
        <v>336142.76217370183</v>
      </c>
      <c r="H82" s="36">
        <f>'исходные без сезонности'!J83/'исходные без сезонности'!D83</f>
        <v>87892.259874637224</v>
      </c>
      <c r="I82" s="36">
        <f>'исходные без сезонности'!K83/'исходные без сезонности'!D83</f>
        <v>36106.967201585787</v>
      </c>
      <c r="J82" s="36">
        <f>'исходные без сезонности'!L83/'исходные без сезонности'!D83</f>
        <v>60404.113311966838</v>
      </c>
      <c r="K82" s="36">
        <f>'исходные без сезонности'!M83/'исходные без сезонности'!D83</f>
        <v>92706.05896348643</v>
      </c>
      <c r="L82" s="75">
        <f>'исходные без сезонности'!N83/'исходные без сезонности'!D83</f>
        <v>358074.80319136975</v>
      </c>
      <c r="M82" s="36">
        <f>'исходные без сезонности'!O83/'исходные без сезонности'!D83</f>
        <v>675567.86990306852</v>
      </c>
      <c r="N82" s="36">
        <v>675.5678699030683</v>
      </c>
      <c r="O82" s="36">
        <f>'исходные без сезонности'!P83/'исходные без сезонности'!D83</f>
        <v>2823483.4313873681</v>
      </c>
      <c r="P82" s="36">
        <f>'исходные без сезонности'!Q83/'исходные без сезонности'!D83</f>
        <v>788554.07155433588</v>
      </c>
      <c r="Q82" s="36">
        <f>'исходные без сезонности'!R83/'исходные без сезонности'!D83</f>
        <v>1033848.6257457064</v>
      </c>
      <c r="R82" s="36">
        <f>'исходные без сезонности'!S83/'исходные без сезонности'!D83</f>
        <v>1150327.4244218408</v>
      </c>
      <c r="S82" s="36">
        <f>'исходные без сезонности'!T83/'исходные без сезонности'!D83</f>
        <v>833776.14727675216</v>
      </c>
      <c r="T82" s="36">
        <f>'исходные без сезонности'!U83/'исходные без сезонности'!D83</f>
        <v>2323906.8604521048</v>
      </c>
      <c r="U82" s="25">
        <v>647321.19528818841</v>
      </c>
      <c r="V82" s="36"/>
      <c r="W82" s="36">
        <v>2483997.3550278689</v>
      </c>
      <c r="X82" s="36">
        <v>716574.72094271961</v>
      </c>
      <c r="Y82" s="36">
        <v>998985.31279201934</v>
      </c>
      <c r="Z82" s="36">
        <v>1087748.2449222011</v>
      </c>
      <c r="AA82" s="36">
        <v>738749.76665527397</v>
      </c>
      <c r="AB82" s="75">
        <v>1962406.9561921922</v>
      </c>
      <c r="AC82" s="63">
        <f>'исходные без сезонности'!AC83</f>
        <v>-0.136856661380369</v>
      </c>
      <c r="AD82" s="32">
        <f>'исходные без сезонности'!AD83</f>
        <v>3.7672438385020399</v>
      </c>
      <c r="AE82" s="32">
        <f>'исходные без сезонности'!AE83</f>
        <v>-0.60730171029150704</v>
      </c>
      <c r="AF82" s="32">
        <f>'исходные без сезонности'!AF83/'исходные без сезонности'!AF82*100-100</f>
        <v>0.18389909395884274</v>
      </c>
      <c r="AG82" s="36">
        <f>'исходные без сезонности'!AG83/'исходные без сезонности'!D83</f>
        <v>381.91887136583597</v>
      </c>
      <c r="AH82" s="32">
        <f>'исходные без сезонности'!AH83</f>
        <v>-2.29005369898884</v>
      </c>
      <c r="AI82" s="32">
        <f>'исходные без сезонности'!AI83</f>
        <v>0.357978475034058</v>
      </c>
      <c r="AJ82" s="63">
        <f t="shared" si="6"/>
        <v>596.70752357804304</v>
      </c>
      <c r="AK82" s="32">
        <f t="shared" si="7"/>
        <v>2074.2639112819174</v>
      </c>
      <c r="AL82" s="32">
        <f t="shared" si="8"/>
        <v>344.05001098004595</v>
      </c>
      <c r="AM82" s="32">
        <f t="shared" si="9"/>
        <v>436.11851427735451</v>
      </c>
      <c r="AN82" s="32">
        <v>381.91887136583597</v>
      </c>
      <c r="AO82" s="32">
        <f t="shared" si="10"/>
        <v>452.68593977108208</v>
      </c>
      <c r="AP82" s="33">
        <f t="shared" si="11"/>
        <v>2173.1928703853955</v>
      </c>
      <c r="AQ82" s="49"/>
    </row>
    <row r="83" spans="1:43" x14ac:dyDescent="0.2">
      <c r="A83" s="1">
        <v>42826</v>
      </c>
      <c r="B83" s="15">
        <v>9.5500000000000007</v>
      </c>
      <c r="C83" s="40">
        <f>'исходные без сезонности'!C84</f>
        <v>0.31170220506355101</v>
      </c>
      <c r="D83" s="40">
        <f>'исходные без сезонности'!F84</f>
        <v>2.5280437328489298</v>
      </c>
      <c r="E83" s="19">
        <f>'исходные без сезонности'!G84/'исходные без сезонности'!E84</f>
        <v>-9.9629111906502104</v>
      </c>
      <c r="F83" s="25">
        <f>'исходные без сезонности'!H84/'исходные без сезонности'!D84</f>
        <v>76970.225161586961</v>
      </c>
      <c r="G83" s="36">
        <f>'исходные без сезонности'!I84/'исходные без сезонности'!D84</f>
        <v>326263.94404780399</v>
      </c>
      <c r="H83" s="36">
        <f>'исходные без сезонности'!J84/'исходные без сезонности'!D84</f>
        <v>118627.73076573131</v>
      </c>
      <c r="I83" s="36">
        <f>'исходные без сезонности'!K84/'исходные без сезонности'!D84</f>
        <v>47125.754843570088</v>
      </c>
      <c r="J83" s="36">
        <f>'исходные без сезонности'!L84/'исходные без сезонности'!D84</f>
        <v>101762.20538110886</v>
      </c>
      <c r="K83" s="36">
        <f>'исходные без сезонности'!M84/'исходные без сезонности'!D84</f>
        <v>143937.83382799051</v>
      </c>
      <c r="L83" s="75">
        <f>'исходные без сезонности'!N84/'исходные без сезонности'!D84</f>
        <v>415981.27867351013</v>
      </c>
      <c r="M83" s="36">
        <f>'исходные без сезонности'!O84/'исходные без сезонности'!D84</f>
        <v>725506.20087528799</v>
      </c>
      <c r="N83" s="36">
        <v>725.50620087528819</v>
      </c>
      <c r="O83" s="36">
        <f>'исходные без сезонности'!P84/'исходные без сезонности'!D84</f>
        <v>2793713.4875317174</v>
      </c>
      <c r="P83" s="36">
        <f>'исходные без сезонности'!Q84/'исходные без сезонности'!D84</f>
        <v>759864.25293335319</v>
      </c>
      <c r="Q83" s="36">
        <f>'исходные без сезонности'!R84/'исходные без сезонности'!D84</f>
        <v>1038688.256383002</v>
      </c>
      <c r="R83" s="36">
        <f>'исходные без сезонности'!S84/'исходные без сезонности'!D84</f>
        <v>1180650.0010105348</v>
      </c>
      <c r="S83" s="36">
        <f>'исходные без сезонности'!T84/'исходные без сезонности'!D84</f>
        <v>852871.25148107111</v>
      </c>
      <c r="T83" s="36">
        <f>'исходные без сезонности'!U84/'исходные без сезонности'!D84</f>
        <v>2328820.8043724578</v>
      </c>
      <c r="U83" s="25">
        <v>638786.68457394908</v>
      </c>
      <c r="V83" s="36"/>
      <c r="W83" s="36">
        <v>2457362.2893920094</v>
      </c>
      <c r="X83" s="36">
        <v>663069.77534373116</v>
      </c>
      <c r="Y83" s="36">
        <v>985302.19486475992</v>
      </c>
      <c r="Z83" s="36">
        <v>1076083.5191444575</v>
      </c>
      <c r="AA83" s="36">
        <v>725790.4800199474</v>
      </c>
      <c r="AB83" s="75">
        <v>1903936.5117068696</v>
      </c>
      <c r="AC83" s="63">
        <f>'исходные без сезонности'!AC84</f>
        <v>1.28393428631697</v>
      </c>
      <c r="AD83" s="32">
        <f>'исходные без сезонности'!AD84</f>
        <v>1.9741009616215699</v>
      </c>
      <c r="AE83" s="32">
        <f>'исходные без сезонности'!AE84</f>
        <v>1.67127148360727</v>
      </c>
      <c r="AF83" s="32">
        <f>'исходные без сезонности'!AF84/'исходные без сезонности'!AF83*100-100</f>
        <v>-2.740807074734164E-2</v>
      </c>
      <c r="AG83" s="36">
        <f>'исходные без сезонности'!AG84/'исходные без сезонности'!D84</f>
        <v>365.84722080102938</v>
      </c>
      <c r="AH83" s="32">
        <f>'исходные без сезонности'!AH84</f>
        <v>4.7432072612866403</v>
      </c>
      <c r="AI83" s="32">
        <f>'исходные без сезонности'!AI84</f>
        <v>0.55161971349088201</v>
      </c>
      <c r="AJ83" s="63">
        <f t="shared" si="6"/>
        <v>604.36885606229441</v>
      </c>
      <c r="AK83" s="32">
        <f t="shared" si="7"/>
        <v>2115.2119751011028</v>
      </c>
      <c r="AL83" s="32">
        <f t="shared" si="8"/>
        <v>349.80002070290311</v>
      </c>
      <c r="AM83" s="32">
        <f t="shared" si="9"/>
        <v>435.99898260641913</v>
      </c>
      <c r="AN83" s="32">
        <v>365.84722080102938</v>
      </c>
      <c r="AO83" s="32">
        <f t="shared" si="10"/>
        <v>474.15777213712767</v>
      </c>
      <c r="AP83" s="33">
        <f t="shared" si="11"/>
        <v>2185.1806306706198</v>
      </c>
      <c r="AQ83" s="49"/>
    </row>
    <row r="84" spans="1:43" x14ac:dyDescent="0.2">
      <c r="A84" s="1">
        <v>42856</v>
      </c>
      <c r="B84" s="15">
        <v>9.1199999999999992</v>
      </c>
      <c r="C84" s="40">
        <f>'исходные без сезонности'!C85</f>
        <v>0.326669461123474</v>
      </c>
      <c r="D84" s="40">
        <f>'исходные без сезонности'!F85</f>
        <v>0.33364344725911399</v>
      </c>
      <c r="E84" s="19">
        <f>'исходные без сезонности'!G85/'исходные без сезонности'!E85</f>
        <v>-3.1707614508040827</v>
      </c>
      <c r="F84" s="25">
        <f>'исходные без сезонности'!H85/'исходные без сезонности'!D85</f>
        <v>109890.68703875075</v>
      </c>
      <c r="G84" s="36">
        <f>'исходные без сезонности'!I85/'исходные без сезонности'!D85</f>
        <v>377524.24569156428</v>
      </c>
      <c r="H84" s="36">
        <f>'исходные без сезонности'!J85/'исходные без сезонности'!D85</f>
        <v>76493.505732401449</v>
      </c>
      <c r="I84" s="36">
        <f>'исходные без сезонности'!K85/'исходные без сезонности'!D85</f>
        <v>47308.439633249196</v>
      </c>
      <c r="J84" s="36">
        <f>'исходные без сезонности'!L85/'исходные без сезонности'!D85</f>
        <v>62064.280190536272</v>
      </c>
      <c r="K84" s="36">
        <f>'исходные без сезонности'!M85/'исходные без сезонности'!D85</f>
        <v>97539.618657839543</v>
      </c>
      <c r="L84" s="75">
        <f>'исходные без сезонности'!N85/'исходные без сезонности'!D85</f>
        <v>414604.86313439789</v>
      </c>
      <c r="M84" s="36">
        <f>'исходные без сезонности'!O85/'исходные без сезонности'!D85</f>
        <v>751548.60203536204</v>
      </c>
      <c r="N84" s="36">
        <v>751.54860203536225</v>
      </c>
      <c r="O84" s="36">
        <f>'исходные без сезонности'!P85/'исходные без сезонности'!D85</f>
        <v>2810880.1712944494</v>
      </c>
      <c r="P84" s="36">
        <f>'исходные без сезонности'!Q85/'исходные без сезонности'!D85</f>
        <v>743978.03272166429</v>
      </c>
      <c r="Q84" s="36">
        <f>'исходные без сезонности'!R85/'исходные без сезонности'!D85</f>
        <v>1044801.2222286077</v>
      </c>
      <c r="R84" s="36">
        <f>'исходные без сезонности'!S85/'исходные без сезонности'!D85</f>
        <v>1163111.3910351044</v>
      </c>
      <c r="S84" s="36">
        <f>'исходные без сезонности'!T85/'исходные без сезонности'!D85</f>
        <v>860464.90027996502</v>
      </c>
      <c r="T84" s="36">
        <f>'исходные без сезонности'!U85/'исходные без сезонности'!D85</f>
        <v>2318462.8651094334</v>
      </c>
      <c r="U84" s="25">
        <v>653696.47526583681</v>
      </c>
      <c r="V84" s="36"/>
      <c r="W84" s="36">
        <v>2427222.2030959409</v>
      </c>
      <c r="X84" s="36">
        <v>670641.25807341328</v>
      </c>
      <c r="Y84" s="36">
        <v>996233.24940781598</v>
      </c>
      <c r="Z84" s="36">
        <v>1100523.5848880096</v>
      </c>
      <c r="AA84" s="36">
        <v>754525.64497789752</v>
      </c>
      <c r="AB84" s="75">
        <v>1900292.0274843916</v>
      </c>
      <c r="AC84" s="63">
        <f>'исходные без сезонности'!AC85</f>
        <v>0.95757918673040698</v>
      </c>
      <c r="AD84" s="32">
        <f>'исходные без сезонности'!AD85</f>
        <v>3.1059182024113401</v>
      </c>
      <c r="AE84" s="32">
        <f>'исходные без сезонности'!AE85</f>
        <v>0.38927932593620401</v>
      </c>
      <c r="AF84" s="32">
        <f>'исходные без сезонности'!AF85/'исходные без сезонности'!AF84*100-100</f>
        <v>-0.10226265969851056</v>
      </c>
      <c r="AG84" s="36">
        <f>'исходные без сезонности'!AG85/'исходные без сезонности'!D85</f>
        <v>372.21221935043786</v>
      </c>
      <c r="AH84" s="32">
        <f>'исходные без сезонности'!AH85</f>
        <v>0.18449982381020399</v>
      </c>
      <c r="AI84" s="32">
        <f>'исходные без сезонности'!AI85</f>
        <v>0.90625746906860005</v>
      </c>
      <c r="AJ84" s="63">
        <f t="shared" si="6"/>
        <v>610.15616643902763</v>
      </c>
      <c r="AK84" s="32">
        <f t="shared" si="7"/>
        <v>2180.9087288553524</v>
      </c>
      <c r="AL84" s="32">
        <f t="shared" si="8"/>
        <v>351.16171986562006</v>
      </c>
      <c r="AM84" s="32">
        <f t="shared" si="9"/>
        <v>435.55311845054734</v>
      </c>
      <c r="AN84" s="32">
        <v>372.21221935043786</v>
      </c>
      <c r="AO84" s="32">
        <f t="shared" si="10"/>
        <v>475.03259239130313</v>
      </c>
      <c r="AP84" s="33">
        <f t="shared" si="11"/>
        <v>2204.9839933487128</v>
      </c>
      <c r="AQ84" s="49"/>
    </row>
    <row r="85" spans="1:43" x14ac:dyDescent="0.2">
      <c r="A85" s="1">
        <v>42887</v>
      </c>
      <c r="B85" s="15">
        <v>9.11</v>
      </c>
      <c r="C85" s="40">
        <f>'исходные без сезонности'!C86</f>
        <v>0.69708124332144406</v>
      </c>
      <c r="D85" s="40">
        <f>'исходные без сезонности'!F86</f>
        <v>1.42005843391499</v>
      </c>
      <c r="E85" s="19">
        <f>'исходные без сезонности'!G86/'исходные без сезонности'!E86</f>
        <v>-3.4042737340983362</v>
      </c>
      <c r="F85" s="25">
        <f>'исходные без сезонности'!H86/'исходные без сезонности'!D86</f>
        <v>88751.829968222795</v>
      </c>
      <c r="G85" s="36">
        <f>'исходные без сезонности'!I86/'исходные без сезонности'!D86</f>
        <v>394455.86891281523</v>
      </c>
      <c r="H85" s="36">
        <f>'исходные без сезонности'!J86/'исходные без сезонности'!D86</f>
        <v>105903.34482339444</v>
      </c>
      <c r="I85" s="36">
        <f>'исходные без сезонности'!K86/'исходные без сезонности'!D86</f>
        <v>48909.113481784319</v>
      </c>
      <c r="J85" s="36">
        <f>'исходные без сезонности'!L86/'исходные без сезонности'!D86</f>
        <v>65821.528371928027</v>
      </c>
      <c r="K85" s="36">
        <f>'исходные без сезонности'!M86/'исходные без сезонности'!D86</f>
        <v>87910.616081581131</v>
      </c>
      <c r="L85" s="75">
        <f>'исходные без сезонности'!N86/'исходные без сезонности'!D86</f>
        <v>430888.48014778638</v>
      </c>
      <c r="M85" s="36">
        <f>'исходные без сезонности'!O86/'исходные без сезонности'!D86</f>
        <v>762308.26202396012</v>
      </c>
      <c r="N85" s="36">
        <v>762.30826202395974</v>
      </c>
      <c r="O85" s="36">
        <f>'исходные без сезонности'!P86/'исходные без сезонности'!D86</f>
        <v>2839693.5752402181</v>
      </c>
      <c r="P85" s="36">
        <f>'исходные без сезонности'!Q86/'исходные без сезонности'!D86</f>
        <v>726349.48574921628</v>
      </c>
      <c r="Q85" s="36">
        <f>'исходные без сезонности'!R86/'исходные без сезонности'!D86</f>
        <v>1049881.6628532086</v>
      </c>
      <c r="R85" s="36">
        <f>'исходные без сезонности'!S86/'исходные без сезонности'!D86</f>
        <v>1157640.7732494022</v>
      </c>
      <c r="S85" s="36">
        <f>'исходные без сезонности'!T86/'исходные без сезонности'!D86</f>
        <v>849437.38283416361</v>
      </c>
      <c r="T85" s="36">
        <f>'исходные без сезонности'!U86/'исходные без сезонности'!D86</f>
        <v>2298025.1602812405</v>
      </c>
      <c r="U85" s="25">
        <v>678055.2846683953</v>
      </c>
      <c r="V85" s="36"/>
      <c r="W85" s="36">
        <v>2443255.9076333283</v>
      </c>
      <c r="X85" s="36">
        <v>625523.05807016778</v>
      </c>
      <c r="Y85" s="36">
        <v>997791.03187393607</v>
      </c>
      <c r="Z85" s="36">
        <v>1088961.5927686188</v>
      </c>
      <c r="AA85" s="36">
        <v>755323.78186281957</v>
      </c>
      <c r="AB85" s="75">
        <v>1862931.568390118</v>
      </c>
      <c r="AC85" s="63">
        <f>'исходные без сезонности'!AC86</f>
        <v>-0.35211255322917101</v>
      </c>
      <c r="AD85" s="32">
        <f>'исходные без сезонности'!AD86</f>
        <v>0.62030290175832603</v>
      </c>
      <c r="AE85" s="32">
        <f>'исходные без сезонности'!AE86</f>
        <v>-1.74769273726158</v>
      </c>
      <c r="AF85" s="32">
        <f>'исходные без сезонности'!AF86/'исходные без сезонности'!AF85*100-100</f>
        <v>-0.21245151945016971</v>
      </c>
      <c r="AG85" s="36">
        <f>'исходные без сезонности'!AG86/'исходные без сезонности'!D86</f>
        <v>376.47557117766814</v>
      </c>
      <c r="AH85" s="32">
        <f>'исходные без сезонности'!AH86</f>
        <v>0.81116905145921303</v>
      </c>
      <c r="AI85" s="32">
        <f>'исходные без сезонности'!AI86</f>
        <v>0.54371390023782895</v>
      </c>
      <c r="AJ85" s="63">
        <f t="shared" si="6"/>
        <v>608.00772998269395</v>
      </c>
      <c r="AK85" s="32">
        <f t="shared" si="7"/>
        <v>2194.4369689851424</v>
      </c>
      <c r="AL85" s="32">
        <f t="shared" si="8"/>
        <v>345.02449199148577</v>
      </c>
      <c r="AM85" s="32">
        <f t="shared" si="9"/>
        <v>434.62777923238656</v>
      </c>
      <c r="AN85" s="32">
        <v>376.47557117766814</v>
      </c>
      <c r="AO85" s="32">
        <f t="shared" si="10"/>
        <v>478.8859097651258</v>
      </c>
      <c r="AP85" s="33">
        <f t="shared" si="11"/>
        <v>2216.9727978185688</v>
      </c>
      <c r="AQ85" s="49"/>
    </row>
    <row r="86" spans="1:43" x14ac:dyDescent="0.2">
      <c r="A86" s="1">
        <v>42917</v>
      </c>
      <c r="B86" s="15">
        <v>8.93</v>
      </c>
      <c r="C86" s="40">
        <f>'исходные без сезонности'!C87</f>
        <v>5.6296632308343503E-2</v>
      </c>
      <c r="D86" s="40">
        <f>'исходные без сезонности'!F87</f>
        <v>-0.106070891084205</v>
      </c>
      <c r="E86" s="19">
        <f>'исходные без сезонности'!G87/'исходные без сезонности'!E87</f>
        <v>14.809188955522552</v>
      </c>
      <c r="F86" s="25">
        <f>'исходные без сезонности'!H87/'исходные без сезонности'!D87</f>
        <v>172375.04871897388</v>
      </c>
      <c r="G86" s="36">
        <f>'исходные без сезонности'!I87/'исходные без сезонности'!D87</f>
        <v>353350.80527591024</v>
      </c>
      <c r="H86" s="36">
        <f>'исходные без сезонности'!J87/'исходные без сезонности'!D87</f>
        <v>97607.779004391516</v>
      </c>
      <c r="I86" s="36">
        <f>'исходные без сезонности'!K87/'исходные без сезонности'!D87</f>
        <v>43896.852163349111</v>
      </c>
      <c r="J86" s="36">
        <f>'исходные без сезонности'!L87/'исходные без сезонности'!D87</f>
        <v>94687.132454086444</v>
      </c>
      <c r="K86" s="36">
        <f>'исходные без сезонности'!M87/'исходные без сезонности'!D87</f>
        <v>78306.262530520748</v>
      </c>
      <c r="L86" s="75">
        <f>'исходные без сезонности'!N87/'исходные без сезонности'!D87</f>
        <v>406332.98681099975</v>
      </c>
      <c r="M86" s="36">
        <f>'исходные без сезонности'!O87/'исходные без сезонности'!D87</f>
        <v>810928.73780478968</v>
      </c>
      <c r="N86" s="36">
        <v>810.92873780478953</v>
      </c>
      <c r="O86" s="36">
        <f>'исходные без сезонности'!P87/'исходные без сезонности'!D87</f>
        <v>2795186.9494703072</v>
      </c>
      <c r="P86" s="36">
        <f>'исходные без сезонности'!Q87/'исходные без сезонности'!D87</f>
        <v>725212.56206337258</v>
      </c>
      <c r="Q86" s="36">
        <f>'исходные без сезонности'!R87/'исходные без сезонности'!D87</f>
        <v>1055131.7257755841</v>
      </c>
      <c r="R86" s="36">
        <f>'исходные без сезонности'!S87/'исходные без сезонности'!D87</f>
        <v>1168460.3781917973</v>
      </c>
      <c r="S86" s="36">
        <f>'исходные без сезонности'!T87/'исходные без сезонности'!D87</f>
        <v>843680.01543410704</v>
      </c>
      <c r="T86" s="36">
        <f>'исходные без сезонности'!U87/'исходные без сезонности'!D87</f>
        <v>2293542.9562754291</v>
      </c>
      <c r="U86" s="25">
        <v>653302.09130478033</v>
      </c>
      <c r="V86" s="36"/>
      <c r="W86" s="36">
        <v>2442508.2380261277</v>
      </c>
      <c r="X86" s="36">
        <v>636357.18863868993</v>
      </c>
      <c r="Y86" s="36">
        <v>1008731.0081240019</v>
      </c>
      <c r="Z86" s="36">
        <v>1066082.3665252724</v>
      </c>
      <c r="AA86" s="36">
        <v>759167.51267823461</v>
      </c>
      <c r="AB86" s="75">
        <v>1874677.8051449745</v>
      </c>
      <c r="AC86" s="63">
        <f>'исходные без сезонности'!AC87</f>
        <v>-0.22449072153135599</v>
      </c>
      <c r="AD86" s="32">
        <f>'исходные без сезонности'!AD87</f>
        <v>-3.98167713962044</v>
      </c>
      <c r="AE86" s="32">
        <f>'исходные без сезонности'!AE87</f>
        <v>0.64413746617441203</v>
      </c>
      <c r="AF86" s="32">
        <f>'исходные без сезонности'!AF87/'исходные без сезонности'!AF86*100-100</f>
        <v>-0.46390822563469669</v>
      </c>
      <c r="AG86" s="36">
        <f>'исходные без сезонности'!AG87/'исходные без сезонности'!D87</f>
        <v>368.77119496864123</v>
      </c>
      <c r="AH86" s="32">
        <f>'исходные без сезонности'!AH87</f>
        <v>-1.31035287106842</v>
      </c>
      <c r="AI86" s="32">
        <f>'исходные без сезонности'!AI87</f>
        <v>1.00974910045397</v>
      </c>
      <c r="AJ86" s="63">
        <f t="shared" si="6"/>
        <v>606.64280904268935</v>
      </c>
      <c r="AK86" s="32">
        <f t="shared" si="7"/>
        <v>2107.0615738476813</v>
      </c>
      <c r="AL86" s="32">
        <f t="shared" si="8"/>
        <v>347.24692401188088</v>
      </c>
      <c r="AM86" s="32">
        <f t="shared" si="9"/>
        <v>432.61150521363408</v>
      </c>
      <c r="AN86" s="32">
        <v>368.77119496864123</v>
      </c>
      <c r="AO86" s="32">
        <f t="shared" si="10"/>
        <v>472.61081449737634</v>
      </c>
      <c r="AP86" s="33">
        <f t="shared" si="11"/>
        <v>2239.358660701851</v>
      </c>
      <c r="AQ86" s="49"/>
    </row>
    <row r="87" spans="1:43" x14ac:dyDescent="0.2">
      <c r="A87" s="1">
        <v>42948</v>
      </c>
      <c r="B87" s="15">
        <v>8.5</v>
      </c>
      <c r="C87" s="40">
        <f>'исходные без сезонности'!C88</f>
        <v>-9.6614235701596995E-2</v>
      </c>
      <c r="D87" s="40">
        <f>'исходные без сезонности'!F88</f>
        <v>2.4583024348115301</v>
      </c>
      <c r="E87" s="19">
        <f>'исходные без сезонности'!G88/'исходные без сезонности'!E88</f>
        <v>-1.2040475953524288</v>
      </c>
      <c r="F87" s="25">
        <f>'исходные без сезонности'!H88/'исходные без сезонности'!D88</f>
        <v>223673.70823797709</v>
      </c>
      <c r="G87" s="36">
        <f>'исходные без сезонности'!I88/'исходные без сезонности'!D88</f>
        <v>323364.4580438101</v>
      </c>
      <c r="H87" s="36">
        <f>'исходные без сезонности'!J88/'исходные без сезонности'!D88</f>
        <v>89675.636302067054</v>
      </c>
      <c r="I87" s="36">
        <f>'исходные без сезонности'!K88/'исходные без сезонности'!D88</f>
        <v>37750.057561123547</v>
      </c>
      <c r="J87" s="36">
        <f>'исходные без сезонности'!L88/'исходные без сезонности'!D88</f>
        <v>65051.743975064892</v>
      </c>
      <c r="K87" s="36">
        <f>'исходные без сезонности'!M88/'исходные без сезонности'!D88</f>
        <v>103502.18507171849</v>
      </c>
      <c r="L87" s="75">
        <f>'исходные без сезонности'!N88/'исходные без сезонности'!D88</f>
        <v>377519.53218149516</v>
      </c>
      <c r="M87" s="36">
        <f>'исходные без сезонности'!O88/'исходные без сезонности'!D88</f>
        <v>833832.12553487055</v>
      </c>
      <c r="N87" s="36">
        <v>833.83212553487033</v>
      </c>
      <c r="O87" s="36">
        <f>'исходные без сезонности'!P88/'исходные без сезонности'!D88</f>
        <v>2839783.7394288699</v>
      </c>
      <c r="P87" s="36">
        <f>'исходные без сезонности'!Q88/'исходные без сезонности'!D88</f>
        <v>728706.2864237891</v>
      </c>
      <c r="Q87" s="36">
        <f>'исходные без сезонности'!R88/'исходные без сезонности'!D88</f>
        <v>1058245.2220341437</v>
      </c>
      <c r="R87" s="36">
        <f>'исходные без сезонности'!S88/'исходные без сезонности'!D88</f>
        <v>1127620.4352467735</v>
      </c>
      <c r="S87" s="36">
        <f>'исходные без сезонности'!T88/'исходные без сезонности'!D88</f>
        <v>862311.09640195873</v>
      </c>
      <c r="T87" s="36">
        <f>'исходные без сезонности'!U88/'исходные без сезонности'!D88</f>
        <v>2296289.803849868</v>
      </c>
      <c r="U87" s="25">
        <v>637436.6104940807</v>
      </c>
      <c r="V87" s="36"/>
      <c r="W87" s="36">
        <v>2526589.4619116648</v>
      </c>
      <c r="X87" s="36">
        <v>642786.35618401354</v>
      </c>
      <c r="Y87" s="36">
        <v>1019461.8200185033</v>
      </c>
      <c r="Z87" s="36">
        <v>1060188.3286883389</v>
      </c>
      <c r="AA87" s="36">
        <v>752267.79677391099</v>
      </c>
      <c r="AB87" s="75">
        <v>1905715.9813465574</v>
      </c>
      <c r="AC87" s="63">
        <f>'исходные без сезонности'!AC88</f>
        <v>-1.0003092186189899</v>
      </c>
      <c r="AD87" s="32">
        <f>'исходные без сезонности'!AD88</f>
        <v>2.23408191475716</v>
      </c>
      <c r="AE87" s="32">
        <f>'исходные без сезонности'!AE88</f>
        <v>1.5670607075270999</v>
      </c>
      <c r="AF87" s="32">
        <f>'исходные без сезонности'!AF88/'исходные без сезонности'!AF87*100-100</f>
        <v>12.058702953896855</v>
      </c>
      <c r="AG87" s="36">
        <f>'исходные без сезонности'!AG88/'исходные без сезонности'!D88</f>
        <v>390.87593103650255</v>
      </c>
      <c r="AH87" s="32">
        <f>'исходные без сезонности'!AH88</f>
        <v>1.43128527497197</v>
      </c>
      <c r="AI87" s="32">
        <f>'исходные без сезонности'!AI88</f>
        <v>0.97057785835548405</v>
      </c>
      <c r="AJ87" s="63">
        <f t="shared" si="6"/>
        <v>600.57450509974615</v>
      </c>
      <c r="AK87" s="32">
        <f t="shared" si="7"/>
        <v>2154.13505540181</v>
      </c>
      <c r="AL87" s="32">
        <f t="shared" si="8"/>
        <v>352.68849411616753</v>
      </c>
      <c r="AM87" s="32">
        <f t="shared" si="9"/>
        <v>484.77884157172826</v>
      </c>
      <c r="AN87" s="32">
        <v>390.87593103650255</v>
      </c>
      <c r="AO87" s="32">
        <f t="shared" si="10"/>
        <v>479.37522349320233</v>
      </c>
      <c r="AP87" s="33">
        <f t="shared" si="11"/>
        <v>2261.0933800317889</v>
      </c>
      <c r="AQ87" s="49"/>
    </row>
    <row r="88" spans="1:43" x14ac:dyDescent="0.2">
      <c r="A88" s="1">
        <v>42979</v>
      </c>
      <c r="B88" s="15">
        <v>8.34</v>
      </c>
      <c r="C88" s="40">
        <f>'исходные без сезонности'!C89</f>
        <v>9.9934280812615295E-2</v>
      </c>
      <c r="D88" s="40">
        <f>'исходные без сезонности'!F89</f>
        <v>0.59829927684435802</v>
      </c>
      <c r="E88" s="19">
        <f>'исходные без сезонности'!G89/'исходные без сезонности'!E89</f>
        <v>6.0870211043424209</v>
      </c>
      <c r="F88" s="25">
        <f>'исходные без сезонности'!H89/'исходные без сезонности'!D89</f>
        <v>83848.773891459088</v>
      </c>
      <c r="G88" s="36">
        <f>'исходные без сезонности'!I89/'исходные без сезонности'!D89</f>
        <v>345597.75668849691</v>
      </c>
      <c r="H88" s="36">
        <f>'исходные без сезонности'!J89/'исходные без сезонности'!D89</f>
        <v>75141.763775423911</v>
      </c>
      <c r="I88" s="36">
        <f>'исходные без сезонности'!K89/'исходные без сезонности'!D89</f>
        <v>37754.035607641075</v>
      </c>
      <c r="J88" s="36">
        <f>'исходные без сезонности'!L89/'исходные без сезонности'!D89</f>
        <v>67771.013228930024</v>
      </c>
      <c r="K88" s="36">
        <f>'исходные без сезонности'!M89/'исходные без сезонности'!D89</f>
        <v>76140.082922102243</v>
      </c>
      <c r="L88" s="75">
        <f>'исходные без сезонности'!N89/'исходные без сезонности'!D89</f>
        <v>388571.16449761653</v>
      </c>
      <c r="M88" s="36">
        <f>'исходные без сезонности'!O89/'исходные без сезонности'!D89</f>
        <v>844741.67498559586</v>
      </c>
      <c r="N88" s="36">
        <v>844.74167498559586</v>
      </c>
      <c r="O88" s="36">
        <f>'исходные без сезонности'!P89/'исходные без сезонности'!D89</f>
        <v>2858158.7134384052</v>
      </c>
      <c r="P88" s="36">
        <f>'исходные без сезонности'!Q89/'исходные без сезонности'!D89</f>
        <v>727206.12599462364</v>
      </c>
      <c r="Q88" s="36">
        <f>'исходные без сезонности'!R89/'исходные без сезонности'!D89</f>
        <v>1057882.8423293224</v>
      </c>
      <c r="R88" s="36">
        <f>'исходные без сезонности'!S89/'исходные без сезонности'!D89</f>
        <v>1110852.5029261408</v>
      </c>
      <c r="S88" s="36">
        <f>'исходные без сезонности'!T89/'исходные без сезонности'!D89</f>
        <v>862815.17075502267</v>
      </c>
      <c r="T88" s="36">
        <f>'исходные без сезонности'!U89/'исходные без сезонности'!D89</f>
        <v>2270008.6466218908</v>
      </c>
      <c r="U88" s="25">
        <v>769222.05752550648</v>
      </c>
      <c r="V88" s="36"/>
      <c r="W88" s="36">
        <v>2513363.2745367829</v>
      </c>
      <c r="X88" s="36">
        <v>653860.01006344322</v>
      </c>
      <c r="Y88" s="36">
        <v>1020783.8039480438</v>
      </c>
      <c r="Z88" s="36">
        <v>1046441.4989804275</v>
      </c>
      <c r="AA88" s="36">
        <v>788988.9706754575</v>
      </c>
      <c r="AB88" s="75">
        <v>1878198.878880115</v>
      </c>
      <c r="AC88" s="63">
        <f>'исходные без сезонности'!AC89</f>
        <v>-2.3388372756544999</v>
      </c>
      <c r="AD88" s="32">
        <f>'исходные без сезонности'!AD89</f>
        <v>0.35154907037030803</v>
      </c>
      <c r="AE88" s="32">
        <f>'исходные без сезонности'!AE89</f>
        <v>1.1086511371655501</v>
      </c>
      <c r="AF88" s="32">
        <f>'исходные без сезонности'!AF89/'исходные без сезонности'!AF88*100-100</f>
        <v>-3.3042760453659383</v>
      </c>
      <c r="AG88" s="36">
        <f>'исходные без сезонности'!AG89/'исходные без сезонности'!D89</f>
        <v>383.86689709033453</v>
      </c>
      <c r="AH88" s="32">
        <f>'исходные без сезонности'!AH89</f>
        <v>-1.3272494246905899</v>
      </c>
      <c r="AI88" s="32">
        <f>'исходные без сезонности'!AI89</f>
        <v>1.1833360396869199</v>
      </c>
      <c r="AJ88" s="63">
        <f t="shared" si="6"/>
        <v>586.52804470639569</v>
      </c>
      <c r="AK88" s="32">
        <f t="shared" si="7"/>
        <v>2161.707897163596</v>
      </c>
      <c r="AL88" s="32">
        <f t="shared" si="8"/>
        <v>356.59857911683844</v>
      </c>
      <c r="AM88" s="32">
        <f t="shared" si="9"/>
        <v>468.76041043667112</v>
      </c>
      <c r="AN88" s="32">
        <v>383.86689709033453</v>
      </c>
      <c r="AO88" s="32">
        <f t="shared" si="10"/>
        <v>473.01271859727956</v>
      </c>
      <c r="AP88" s="33">
        <f t="shared" si="11"/>
        <v>2287.8497128886802</v>
      </c>
      <c r="AQ88" s="49"/>
    </row>
    <row r="89" spans="1:43" x14ac:dyDescent="0.2">
      <c r="A89" s="1">
        <v>43009</v>
      </c>
      <c r="B89" s="15">
        <v>8.0299999999999994</v>
      </c>
      <c r="C89" s="40">
        <f>'исходные без сезонности'!C90</f>
        <v>0.205145139429566</v>
      </c>
      <c r="D89" s="40">
        <f>'исходные без сезонности'!F90</f>
        <v>-2.2802824710285199</v>
      </c>
      <c r="E89" s="19">
        <f>'исходные без сезонности'!G90/'исходные без сезонности'!E90</f>
        <v>9.6300627492328257</v>
      </c>
      <c r="F89" s="25">
        <f>'исходные без сезонности'!H90/'исходные без сезонности'!D90</f>
        <v>97501.491634489837</v>
      </c>
      <c r="G89" s="36">
        <f>'исходные без сезонности'!I90/'исходные без сезонности'!D90</f>
        <v>320499.42146680772</v>
      </c>
      <c r="H89" s="36">
        <f>'исходные без сезонности'!J90/'исходные без сезонности'!D90</f>
        <v>74392.701809725346</v>
      </c>
      <c r="I89" s="36">
        <f>'исходные без сезонности'!K90/'исходные без сезонности'!D90</f>
        <v>42810.265888610003</v>
      </c>
      <c r="J89" s="36">
        <f>'исходные без сезонности'!L90/'исходные без сезонности'!D90</f>
        <v>62375.469101414397</v>
      </c>
      <c r="K89" s="36">
        <f>'исходные без сезонности'!M90/'исходные без сезонности'!D90</f>
        <v>70871.966462398399</v>
      </c>
      <c r="L89" s="75">
        <f>'исходные без сезонности'!N90/'исходные без сезонности'!D90</f>
        <v>391971.60881220544</v>
      </c>
      <c r="M89" s="36">
        <f>'исходные без сезонности'!O90/'исходные без сезонности'!D90</f>
        <v>872538.15530885104</v>
      </c>
      <c r="N89" s="36">
        <v>872.53815530885106</v>
      </c>
      <c r="O89" s="36">
        <f>'исходные без сезонности'!P90/'исходные без сезонности'!D90</f>
        <v>2877598.2172281323</v>
      </c>
      <c r="P89" s="36">
        <f>'исходные без сезонности'!Q90/'исходные без сезонности'!D90</f>
        <v>720446.9214216494</v>
      </c>
      <c r="Q89" s="36">
        <f>'исходные без сезонности'!R90/'исходные без сезонности'!D90</f>
        <v>1059717.6319212543</v>
      </c>
      <c r="R89" s="36">
        <f>'исходные без сезонности'!S90/'исходные без сезонности'!D90</f>
        <v>1112786.545118009</v>
      </c>
      <c r="S89" s="36">
        <f>'исходные без сезонности'!T90/'исходные без сезонности'!D90</f>
        <v>862153.68015935074</v>
      </c>
      <c r="T89" s="36">
        <f>'исходные без сезонности'!U90/'исходные без сезонности'!D90</f>
        <v>2309398.2084371219</v>
      </c>
      <c r="U89" s="25">
        <v>763534.77548147889</v>
      </c>
      <c r="V89" s="36"/>
      <c r="W89" s="36">
        <v>2567266.8789082575</v>
      </c>
      <c r="X89" s="36">
        <v>642869.21198036533</v>
      </c>
      <c r="Y89" s="36">
        <v>1020504.7590284346</v>
      </c>
      <c r="Z89" s="36">
        <v>1049065.6908118604</v>
      </c>
      <c r="AA89" s="36">
        <v>797240.98649068316</v>
      </c>
      <c r="AB89" s="75">
        <v>1893187.8590883592</v>
      </c>
      <c r="AC89" s="63">
        <f>'исходные без сезонности'!AC90</f>
        <v>0.67645280375399297</v>
      </c>
      <c r="AD89" s="32">
        <f>'исходные без сезонности'!AD90</f>
        <v>1.3978087291847401</v>
      </c>
      <c r="AE89" s="32">
        <f>'исходные без сезонности'!AE90</f>
        <v>3.08123954122031</v>
      </c>
      <c r="AF89" s="32">
        <f>'исходные без сезонности'!AF90/'исходные без сезонности'!AF89*100-100</f>
        <v>-14.444935728143221</v>
      </c>
      <c r="AG89" s="36">
        <f>'исходные без сезонности'!AG90/'исходные без сезонности'!D90</f>
        <v>376.32231431610001</v>
      </c>
      <c r="AH89" s="32">
        <f>'исходные без сезонности'!AH90</f>
        <v>1.18645313794118</v>
      </c>
      <c r="AI89" s="32">
        <f>'исходные без сезонности'!AI90</f>
        <v>6.0513877720053399E-2</v>
      </c>
      <c r="AJ89" s="63">
        <f t="shared" si="6"/>
        <v>590.4956301096156</v>
      </c>
      <c r="AK89" s="32">
        <f t="shared" si="7"/>
        <v>2191.9244388496245</v>
      </c>
      <c r="AL89" s="32">
        <f t="shared" si="8"/>
        <v>367.58623554001622</v>
      </c>
      <c r="AM89" s="32">
        <f t="shared" si="9"/>
        <v>401.04827043011358</v>
      </c>
      <c r="AN89" s="32">
        <v>376.32231431610001</v>
      </c>
      <c r="AO89" s="32">
        <f t="shared" si="10"/>
        <v>478.62479283993792</v>
      </c>
      <c r="AP89" s="33">
        <f t="shared" si="11"/>
        <v>2289.2341794663562</v>
      </c>
      <c r="AQ89" s="49"/>
    </row>
    <row r="90" spans="1:43" x14ac:dyDescent="0.2">
      <c r="A90" s="1">
        <v>43040</v>
      </c>
      <c r="B90" s="15">
        <v>7.99</v>
      </c>
      <c r="C90" s="40">
        <f>'исходные без сезонности'!C91</f>
        <v>9.7791229311170499E-2</v>
      </c>
      <c r="D90" s="40">
        <f>'исходные без сезонности'!F91</f>
        <v>2.1409537937669998</v>
      </c>
      <c r="E90" s="19">
        <f>'исходные без сезонности'!G91/'исходные без сезонности'!E91</f>
        <v>1.7566409771853551</v>
      </c>
      <c r="F90" s="25">
        <f>'исходные без сезонности'!H91/'исходные без сезонности'!D91</f>
        <v>72289.203642917884</v>
      </c>
      <c r="G90" s="36">
        <f>'исходные без сезонности'!I91/'исходные без сезонности'!D91</f>
        <v>317327.310773384</v>
      </c>
      <c r="H90" s="36">
        <f>'исходные без сезонности'!J91/'исходные без сезонности'!D91</f>
        <v>85260.609913686159</v>
      </c>
      <c r="I90" s="36">
        <f>'исходные без сезонности'!K91/'исходные без сезонности'!D91</f>
        <v>46748.834430986877</v>
      </c>
      <c r="J90" s="36">
        <f>'исходные без сезонности'!L91/'исходные без сезонности'!D91</f>
        <v>67028.149012166599</v>
      </c>
      <c r="K90" s="36">
        <f>'исходные без сезонности'!M91/'исходные без сезонности'!D91</f>
        <v>51064.669503024568</v>
      </c>
      <c r="L90" s="75">
        <f>'исходные без сезонности'!N91/'исходные без сезонности'!D91</f>
        <v>374572.34555908421</v>
      </c>
      <c r="M90" s="36">
        <f>'исходные без сезонности'!O91/'исходные без сезонности'!D91</f>
        <v>844346.72053674457</v>
      </c>
      <c r="N90" s="36">
        <v>844.34672053674433</v>
      </c>
      <c r="O90" s="36">
        <f>'исходные без сезонности'!P91/'исходные без сезонности'!D91</f>
        <v>2873052.771481338</v>
      </c>
      <c r="P90" s="36">
        <f>'исходные без сезонности'!Q91/'исходные без сезонности'!D91</f>
        <v>724551.54141767498</v>
      </c>
      <c r="Q90" s="36">
        <f>'исходные без сезонности'!R91/'исходные без сезонности'!D91</f>
        <v>1060136.3374982222</v>
      </c>
      <c r="R90" s="36">
        <f>'исходные без сезонности'!S91/'исходные без сезонности'!D91</f>
        <v>996237.41876020737</v>
      </c>
      <c r="S90" s="36">
        <f>'исходные без сезонности'!T91/'исходные без сезонности'!D91</f>
        <v>863389.87338989449</v>
      </c>
      <c r="T90" s="36">
        <f>'исходные без сезонности'!U91/'исходные без сезонности'!D91</f>
        <v>2262878.5750738326</v>
      </c>
      <c r="U90" s="25">
        <v>770734.52326627041</v>
      </c>
      <c r="V90" s="36"/>
      <c r="W90" s="36">
        <v>2570991.7900525546</v>
      </c>
      <c r="X90" s="36">
        <v>633661.60665857687</v>
      </c>
      <c r="Y90" s="36">
        <v>1023013.0893133663</v>
      </c>
      <c r="Z90" s="36">
        <v>930861.85903243173</v>
      </c>
      <c r="AA90" s="36">
        <v>811352.4922759555</v>
      </c>
      <c r="AB90" s="75">
        <v>1910877.9256426648</v>
      </c>
      <c r="AC90" s="63">
        <f>'исходные без сезонности'!AC91</f>
        <v>-0.38530240934285698</v>
      </c>
      <c r="AD90" s="32">
        <f>'исходные без сезонности'!AD91</f>
        <v>0.74529672612099496</v>
      </c>
      <c r="AE90" s="32">
        <f>'исходные без сезонности'!AE91</f>
        <v>-1.7095220171047101</v>
      </c>
      <c r="AF90" s="32">
        <f>'исходные без сезонности'!AF91/'исходные без сезонности'!AF90*100-100</f>
        <v>13.601649466442638</v>
      </c>
      <c r="AG90" s="36">
        <f>'исходные без сезонности'!AG91/'исходные без сезонности'!D91</f>
        <v>380.02748511964705</v>
      </c>
      <c r="AH90" s="32">
        <f>'исходные без сезонности'!AH91</f>
        <v>-4.2034189711122298</v>
      </c>
      <c r="AI90" s="32">
        <f>'исходные без сезонности'!AI91</f>
        <v>-0.153513329804392</v>
      </c>
      <c r="AJ90" s="63">
        <f t="shared" si="6"/>
        <v>588.22043621973899</v>
      </c>
      <c r="AK90" s="32">
        <f t="shared" si="7"/>
        <v>2208.2607799314169</v>
      </c>
      <c r="AL90" s="32">
        <f t="shared" si="8"/>
        <v>361.30226791161323</v>
      </c>
      <c r="AM90" s="32">
        <f t="shared" si="9"/>
        <v>455.59745036524856</v>
      </c>
      <c r="AN90" s="32">
        <v>380.02748511964705</v>
      </c>
      <c r="AO90" s="32">
        <f t="shared" si="10"/>
        <v>458.50618749725737</v>
      </c>
      <c r="AP90" s="33">
        <f t="shared" si="11"/>
        <v>2285.7198998504373</v>
      </c>
      <c r="AQ90" s="49"/>
    </row>
    <row r="91" spans="1:43" x14ac:dyDescent="0.2">
      <c r="A91" s="1">
        <v>43070</v>
      </c>
      <c r="B91" s="15">
        <v>7.78</v>
      </c>
      <c r="C91" s="40">
        <f>'исходные без сезонности'!C92</f>
        <v>0.19239194893676601</v>
      </c>
      <c r="D91" s="40">
        <f>'исходные без сезонности'!F92</f>
        <v>1.3833128147212199</v>
      </c>
      <c r="E91" s="19">
        <f>'исходные без сезонности'!G92/'исходные без сезонности'!E92</f>
        <v>8.7407050528621877</v>
      </c>
      <c r="F91" s="25">
        <f>'исходные без сезонности'!H92/'исходные без сезонности'!D92</f>
        <v>40453.622446564841</v>
      </c>
      <c r="G91" s="36">
        <f>'исходные без сезонности'!I92/'исходные без сезонности'!D92</f>
        <v>315938.2428410523</v>
      </c>
      <c r="H91" s="36">
        <f>'исходные без сезонности'!J92/'исходные без сезонности'!D92</f>
        <v>70641.467206867761</v>
      </c>
      <c r="I91" s="36">
        <f>'исходные без сезонности'!K92/'исходные без сезонности'!D92</f>
        <v>70307.229036574863</v>
      </c>
      <c r="J91" s="36">
        <f>'исходные без сезонности'!L92/'исходные без сезонности'!D92</f>
        <v>64692.273869833713</v>
      </c>
      <c r="K91" s="36">
        <f>'исходные без сезонности'!M92/'исходные без сезонности'!D92</f>
        <v>63503.059212440574</v>
      </c>
      <c r="L91" s="75">
        <f>'исходные без сезонности'!N92/'исходные без сезонности'!D92</f>
        <v>381702.52790295944</v>
      </c>
      <c r="M91" s="36">
        <f>'исходные без сезонности'!O92/'исходные без сезонности'!D92</f>
        <v>854566.88057959347</v>
      </c>
      <c r="N91" s="36">
        <v>854.56688057959343</v>
      </c>
      <c r="O91" s="36">
        <f>'исходные без сезонности'!P92/'исходные без сезонности'!D92</f>
        <v>2875775.1608760539</v>
      </c>
      <c r="P91" s="36">
        <f>'исходные без сезонности'!Q92/'исходные без сезонности'!D92</f>
        <v>721871.87222809356</v>
      </c>
      <c r="Q91" s="36">
        <f>'исходные без сезонности'!R92/'исходные без сезонности'!D92</f>
        <v>1060946.1060612972</v>
      </c>
      <c r="R91" s="36">
        <f>'исходные без сезонности'!S92/'исходные без сезонности'!D92</f>
        <v>974636.66386626498</v>
      </c>
      <c r="S91" s="36">
        <f>'исходные без сезонности'!T92/'исходные без сезонности'!D92</f>
        <v>866623.1265957182</v>
      </c>
      <c r="T91" s="36">
        <f>'исходные без сезонности'!U92/'исходные без сезонности'!D92</f>
        <v>2246931.5848930627</v>
      </c>
      <c r="U91" s="25">
        <v>807549.19626040244</v>
      </c>
      <c r="V91" s="36"/>
      <c r="W91" s="36">
        <v>2571071.2922287732</v>
      </c>
      <c r="X91" s="36">
        <v>628081.4363371823</v>
      </c>
      <c r="Y91" s="36">
        <v>994619.53009551181</v>
      </c>
      <c r="Z91" s="36">
        <v>916592.36641274916</v>
      </c>
      <c r="AA91" s="36">
        <v>820351.19868340343</v>
      </c>
      <c r="AB91" s="75">
        <v>1873021.8561020307</v>
      </c>
      <c r="AC91" s="63">
        <f>'исходные без сезонности'!AC92</f>
        <v>0.116923289650732</v>
      </c>
      <c r="AD91" s="32">
        <f>'исходные без сезонности'!AD92</f>
        <v>0.81831128264228103</v>
      </c>
      <c r="AE91" s="32">
        <f>'исходные без сезонности'!AE92</f>
        <v>0.13020563649337699</v>
      </c>
      <c r="AF91" s="32">
        <f>'исходные без сезонности'!AF92/'исходные без сезонности'!AF91*100-100</f>
        <v>-0.50034702234417239</v>
      </c>
      <c r="AG91" s="36">
        <f>'исходные без сезонности'!AG92/'исходные без сезонности'!D92</f>
        <v>358.4126871596153</v>
      </c>
      <c r="AH91" s="32">
        <f>'исходные без сезонности'!AH92</f>
        <v>1.19873760597297</v>
      </c>
      <c r="AI91" s="32">
        <f>'исходные без сезонности'!AI92</f>
        <v>1.63335437678613</v>
      </c>
      <c r="AJ91" s="63">
        <f t="shared" si="6"/>
        <v>588.90820290416502</v>
      </c>
      <c r="AK91" s="32">
        <f t="shared" si="7"/>
        <v>2226.33122704376</v>
      </c>
      <c r="AL91" s="32">
        <f t="shared" si="8"/>
        <v>361.77270382921256</v>
      </c>
      <c r="AM91" s="32">
        <f t="shared" si="9"/>
        <v>453.31788208847007</v>
      </c>
      <c r="AN91" s="32">
        <v>358.4126871596153</v>
      </c>
      <c r="AO91" s="32">
        <f t="shared" si="10"/>
        <v>464.00247359249994</v>
      </c>
      <c r="AP91" s="33">
        <f t="shared" si="11"/>
        <v>2323.0538058757161</v>
      </c>
      <c r="AQ91" s="49"/>
    </row>
    <row r="92" spans="1:43" x14ac:dyDescent="0.2">
      <c r="A92" s="1">
        <v>43101</v>
      </c>
      <c r="B92" s="15">
        <v>7.08</v>
      </c>
      <c r="C92" s="40">
        <f>'исходные без сезонности'!C93</f>
        <v>0.10246989120939</v>
      </c>
      <c r="D92" s="40">
        <f>'исходные без сезонности'!F93</f>
        <v>1.75784196588613</v>
      </c>
      <c r="E92" s="19">
        <f>'исходные без сезонности'!G93/'исходные без сезонности'!E93</f>
        <v>3.0791610252625832</v>
      </c>
      <c r="F92" s="25">
        <f>'исходные без сезонности'!H93/'исходные без сезонности'!D93</f>
        <v>259415.95486591008</v>
      </c>
      <c r="G92" s="36">
        <f>'исходные без сезонности'!I93/'исходные без сезонности'!D93</f>
        <v>382106.11041157687</v>
      </c>
      <c r="H92" s="36">
        <f>'исходные без сезонности'!J93/'исходные без сезонности'!D93</f>
        <v>162256.33426682805</v>
      </c>
      <c r="I92" s="36">
        <f>'исходные без сезонности'!K93/'исходные без сезонности'!D93</f>
        <v>58101.50864507832</v>
      </c>
      <c r="J92" s="36">
        <f>'исходные без сезонности'!L93/'исходные без сезонности'!D93</f>
        <v>156438.17705504617</v>
      </c>
      <c r="K92" s="36">
        <f>'исходные без сезонности'!M93/'исходные без сезонности'!D93</f>
        <v>90030.284830257748</v>
      </c>
      <c r="L92" s="75">
        <f>'исходные без сезонности'!N93/'исходные без сезонности'!D93</f>
        <v>541301.82030834421</v>
      </c>
      <c r="M92" s="36">
        <f>'исходные без сезонности'!O93/'исходные без сезонности'!D93</f>
        <v>867148.11676627689</v>
      </c>
      <c r="N92" s="36">
        <v>867.14811676627676</v>
      </c>
      <c r="O92" s="36">
        <f>'исходные без сезонности'!P93/'исходные без сезонности'!D93</f>
        <v>2876984.5032879631</v>
      </c>
      <c r="P92" s="36">
        <f>'исходные без сезонности'!Q93/'исходные без сезонности'!D93</f>
        <v>732519.5171735778</v>
      </c>
      <c r="Q92" s="36">
        <f>'исходные без сезонности'!R93/'исходные без сезонности'!D93</f>
        <v>1061415.3112101257</v>
      </c>
      <c r="R92" s="36">
        <f>'исходные без сезонности'!S93/'исходные без сезонности'!D93</f>
        <v>1010282.2911211568</v>
      </c>
      <c r="S92" s="36">
        <f>'исходные без сезонности'!T93/'исходные без сезонности'!D93</f>
        <v>878868.82511528453</v>
      </c>
      <c r="T92" s="36">
        <f>'исходные без сезонности'!U93/'исходные без сезонности'!D93</f>
        <v>2269955.7850401374</v>
      </c>
      <c r="U92" s="25">
        <v>684085.76739425003</v>
      </c>
      <c r="V92" s="36"/>
      <c r="W92" s="36">
        <v>2497059.5558722503</v>
      </c>
      <c r="X92" s="36">
        <v>513623.58581607719</v>
      </c>
      <c r="Y92" s="36">
        <v>1001020.0418517704</v>
      </c>
      <c r="Z92" s="36">
        <v>862890.9353042217</v>
      </c>
      <c r="AA92" s="36">
        <v>795075.85119262128</v>
      </c>
      <c r="AB92" s="75">
        <v>1772382.6401694978</v>
      </c>
      <c r="AC92" s="63">
        <f>'исходные без сезонности'!AC93</f>
        <v>1.4001392483638899</v>
      </c>
      <c r="AD92" s="32">
        <f>'исходные без сезонности'!AD93</f>
        <v>2.2316782191359499</v>
      </c>
      <c r="AE92" s="32">
        <f>'исходные без сезонности'!AE93</f>
        <v>4.4013333504313898</v>
      </c>
      <c r="AF92" s="32">
        <f>'исходные без сезонности'!AF93/'исходные без сезонности'!AF92*100-100</f>
        <v>-1.021382510191188</v>
      </c>
      <c r="AG92" s="36">
        <f>'исходные без сезонности'!AG93/'исходные без сезонности'!D93</f>
        <v>450.92357583508027</v>
      </c>
      <c r="AH92" s="32">
        <f>'исходные без сезонности'!AH93</f>
        <v>1.68412957526225</v>
      </c>
      <c r="AI92" s="32">
        <f>'исходные без сезонности'!AI93</f>
        <v>0.91646822255395899</v>
      </c>
      <c r="AJ92" s="63">
        <f t="shared" si="6"/>
        <v>597.15373778986066</v>
      </c>
      <c r="AK92" s="32">
        <f t="shared" si="7"/>
        <v>2276.0157761235178</v>
      </c>
      <c r="AL92" s="32">
        <f t="shared" si="8"/>
        <v>377.69552649560501</v>
      </c>
      <c r="AM92" s="32">
        <f t="shared" si="9"/>
        <v>448.68777252524933</v>
      </c>
      <c r="AN92" s="32">
        <v>450.92357583508027</v>
      </c>
      <c r="AO92" s="32">
        <f t="shared" si="10"/>
        <v>471.81687648021966</v>
      </c>
      <c r="AP92" s="33">
        <f t="shared" si="11"/>
        <v>2344.3438557993973</v>
      </c>
      <c r="AQ92" s="49"/>
    </row>
    <row r="93" spans="1:43" x14ac:dyDescent="0.2">
      <c r="A93" s="1">
        <v>43132</v>
      </c>
      <c r="B93" s="15">
        <v>7.16</v>
      </c>
      <c r="C93" s="40">
        <f>'исходные без сезонности'!C94</f>
        <v>0.104712989232424</v>
      </c>
      <c r="D93" s="40">
        <f>'исходные без сезонности'!F94</f>
        <v>-0.28736330629775297</v>
      </c>
      <c r="E93" s="19">
        <f>'исходные без сезонности'!G94/'исходные без сезонности'!E94</f>
        <v>-3.9009367368859773</v>
      </c>
      <c r="F93" s="25">
        <f>'исходные без сезонности'!H94/'исходные без сезонности'!D94</f>
        <v>49701.080060554013</v>
      </c>
      <c r="G93" s="36">
        <f>'исходные без сезонности'!I94/'исходные без сезонности'!D94</f>
        <v>319674.26023387234</v>
      </c>
      <c r="H93" s="36">
        <f>'исходные без сезонности'!J94/'исходные без сезонности'!D94</f>
        <v>84487.511960082033</v>
      </c>
      <c r="I93" s="36">
        <f>'исходные без сезонности'!K94/'исходные без сезонности'!D94</f>
        <v>27231.479205129293</v>
      </c>
      <c r="J93" s="36">
        <f>'исходные без сезонности'!L94/'исходные без сезонности'!D94</f>
        <v>61293.280068884385</v>
      </c>
      <c r="K93" s="36">
        <f>'исходные без сезонности'!M94/'исходные без сезонности'!D94</f>
        <v>225681.89640931328</v>
      </c>
      <c r="L93" s="75">
        <f>'исходные без сезонности'!N94/'исходные без сезонности'!D94</f>
        <v>449766.45432528399</v>
      </c>
      <c r="M93" s="36">
        <f>'исходные без сезонности'!O94/'исходные без сезонности'!D94</f>
        <v>836231.27134456718</v>
      </c>
      <c r="N93" s="36">
        <v>836.23127134456706</v>
      </c>
      <c r="O93" s="36">
        <f>'исходные без сезонности'!P94/'исходные без сезонности'!D94</f>
        <v>2890474.399535975</v>
      </c>
      <c r="P93" s="36">
        <f>'исходные без сезонности'!Q94/'исходные без сезонности'!D94</f>
        <v>724140.48914061266</v>
      </c>
      <c r="Q93" s="36">
        <f>'исходные без сезонности'!R94/'исходные без сезонности'!D94</f>
        <v>1066041.657305537</v>
      </c>
      <c r="R93" s="36">
        <f>'исходные без сезонности'!S94/'исходные без сезонности'!D94</f>
        <v>1026229.5266200632</v>
      </c>
      <c r="S93" s="36">
        <f>'исходные без сезонности'!T94/'исходные без сезонности'!D94</f>
        <v>1020603.7024967197</v>
      </c>
      <c r="T93" s="36">
        <f>'исходные без сезонности'!U94/'исходные без сезонности'!D94</f>
        <v>2278559.1281428887</v>
      </c>
      <c r="U93" s="25">
        <v>768079.86168911413</v>
      </c>
      <c r="V93" s="36"/>
      <c r="W93" s="36">
        <v>2548485.4351112139</v>
      </c>
      <c r="X93" s="36">
        <v>653015.57105729415</v>
      </c>
      <c r="Y93" s="36">
        <v>1026243.1906497922</v>
      </c>
      <c r="Z93" s="36">
        <v>960392.81083988794</v>
      </c>
      <c r="AA93" s="36">
        <v>802747.43667566997</v>
      </c>
      <c r="AB93" s="75">
        <v>1822659.9213499697</v>
      </c>
      <c r="AC93" s="63">
        <f>'исходные без сезонности'!AC94</f>
        <v>-9.3683093130423806E-2</v>
      </c>
      <c r="AD93" s="32">
        <f>'исходные без сезонности'!AD94</f>
        <v>-4.3812787219101601</v>
      </c>
      <c r="AE93" s="32">
        <f>'исходные без сезонности'!AE94</f>
        <v>5.7138431881833496</v>
      </c>
      <c r="AF93" s="32">
        <f>'исходные без сезонности'!AF94/'исходные без сезонности'!AF93*100-100</f>
        <v>-0.36086507133779833</v>
      </c>
      <c r="AG93" s="36">
        <f>'исходные без сезонности'!AG94/'исходные без сезонности'!D94</f>
        <v>405.47247469561017</v>
      </c>
      <c r="AH93" s="32">
        <f>'исходные без сезонности'!AH94</f>
        <v>0.92043577374986896</v>
      </c>
      <c r="AI93" s="32">
        <f>'исходные без сезонности'!AI94</f>
        <v>-0.16999828795296901</v>
      </c>
      <c r="AJ93" s="63">
        <f t="shared" si="6"/>
        <v>596.59430569755511</v>
      </c>
      <c r="AK93" s="32">
        <f t="shared" si="7"/>
        <v>2176.2971812168994</v>
      </c>
      <c r="AL93" s="32">
        <f t="shared" si="8"/>
        <v>399.27645660834742</v>
      </c>
      <c r="AM93" s="32">
        <f t="shared" si="9"/>
        <v>447.06861507484211</v>
      </c>
      <c r="AN93" s="32">
        <v>405.47247469561017</v>
      </c>
      <c r="AO93" s="32">
        <f t="shared" si="10"/>
        <v>476.15964779793285</v>
      </c>
      <c r="AP93" s="33">
        <f t="shared" si="11"/>
        <v>2340.3585113808076</v>
      </c>
      <c r="AQ93" s="49"/>
    </row>
    <row r="94" spans="1:43" x14ac:dyDescent="0.2">
      <c r="A94" s="1">
        <v>43160</v>
      </c>
      <c r="B94" s="15">
        <v>7.16</v>
      </c>
      <c r="C94" s="40">
        <f>'исходные без сезонности'!C95</f>
        <v>0.213283945469461</v>
      </c>
      <c r="D94" s="40">
        <f>'исходные без сезонности'!F95</f>
        <v>0.79643317747940701</v>
      </c>
      <c r="E94" s="19">
        <f>'исходные без сезонности'!G95/'исходные без сезонности'!E95</f>
        <v>4.3497585685161209</v>
      </c>
      <c r="F94" s="25">
        <f>'исходные без сезонности'!H95/'исходные без сезонности'!D95</f>
        <v>51110.501789845453</v>
      </c>
      <c r="G94" s="36">
        <f>'исходные без сезонности'!I95/'исходные без сезонности'!D95</f>
        <v>314311.62080247322</v>
      </c>
      <c r="H94" s="36">
        <f>'исходные без сезонности'!J95/'исходные без сезонности'!D95</f>
        <v>269016.06759644771</v>
      </c>
      <c r="I94" s="36">
        <f>'исходные без сезонности'!K95/'исходные без сезонности'!D95</f>
        <v>40775.949780018491</v>
      </c>
      <c r="J94" s="36">
        <f>'исходные без сезонности'!L95/'исходные без сезонности'!D95</f>
        <v>73083.178765975026</v>
      </c>
      <c r="K94" s="36">
        <f>'исходные без сезонности'!M95/'исходные без сезонности'!D95</f>
        <v>86123.736130415142</v>
      </c>
      <c r="L94" s="75">
        <f>'исходные без сезонности'!N95/'исходные без сезонности'!D95</f>
        <v>409248.16120809724</v>
      </c>
      <c r="M94" s="36">
        <f>'исходные без сезонности'!O95/'исходные без сезонности'!D95</f>
        <v>836021.08397086337</v>
      </c>
      <c r="N94" s="36">
        <v>836.02108397086363</v>
      </c>
      <c r="O94" s="36">
        <f>'исходные без сезонности'!P95/'исходные без сезонности'!D95</f>
        <v>2911755.0645139031</v>
      </c>
      <c r="P94" s="36">
        <f>'исходные без сезонности'!Q95/'исходные без сезонности'!D95</f>
        <v>729424.9084330973</v>
      </c>
      <c r="Q94" s="36">
        <f>'исходные без сезонности'!R95/'исходные без сезонности'!D95</f>
        <v>1074707.4606437839</v>
      </c>
      <c r="R94" s="36">
        <f>'исходные без сезонности'!S95/'исходные без сезонности'!D95</f>
        <v>1021988.5471116542</v>
      </c>
      <c r="S94" s="36">
        <f>'исходные без сезонности'!T95/'исходные без сезонности'!D95</f>
        <v>1024490.009957349</v>
      </c>
      <c r="T94" s="36">
        <f>'исходные без сезонности'!U95/'исходные без сезонности'!D95</f>
        <v>2316868.66258001</v>
      </c>
      <c r="U94" s="25">
        <v>777439.61338218546</v>
      </c>
      <c r="V94" s="36"/>
      <c r="W94" s="36">
        <v>2579446.5352780093</v>
      </c>
      <c r="X94" s="36">
        <v>516067.67596015072</v>
      </c>
      <c r="Y94" s="36">
        <v>1034497.9177601893</v>
      </c>
      <c r="Z94" s="36">
        <v>950784.89893018629</v>
      </c>
      <c r="AA94" s="36">
        <v>934929.90435148065</v>
      </c>
      <c r="AB94" s="75">
        <v>1905258.9611520893</v>
      </c>
      <c r="AC94" s="63">
        <f>'исходные без сезонности'!AC95</f>
        <v>1.1556312762861201</v>
      </c>
      <c r="AD94" s="32">
        <f>'исходные без сезонности'!AD95</f>
        <v>3.07877528559131</v>
      </c>
      <c r="AE94" s="32">
        <f>'исходные без сезонности'!AE95</f>
        <v>2.0501835256072201</v>
      </c>
      <c r="AF94" s="32">
        <f>'исходные без сезонности'!AF95/'исходные без сезонности'!AF94*100-100</f>
        <v>-8.7880203458084338E-2</v>
      </c>
      <c r="AG94" s="36">
        <f>'исходные без сезонности'!AG95/'исходные без сезонности'!D95</f>
        <v>393.50751352187291</v>
      </c>
      <c r="AH94" s="32">
        <f>'исходные без сезонности'!AH95</f>
        <v>2.54786518881965</v>
      </c>
      <c r="AI94" s="32">
        <f>'исходные без сезонности'!AI95</f>
        <v>0.55627653243251596</v>
      </c>
      <c r="AJ94" s="63">
        <f t="shared" si="6"/>
        <v>603.48873608673819</v>
      </c>
      <c r="AK94" s="32">
        <f t="shared" si="7"/>
        <v>2243.3004809732256</v>
      </c>
      <c r="AL94" s="32">
        <f t="shared" si="8"/>
        <v>407.46235674336003</v>
      </c>
      <c r="AM94" s="32">
        <f t="shared" si="9"/>
        <v>446.67573026631715</v>
      </c>
      <c r="AN94" s="32">
        <v>393.50751352187291</v>
      </c>
      <c r="AO94" s="32">
        <f t="shared" si="10"/>
        <v>488.2915537073826</v>
      </c>
      <c r="AP94" s="33">
        <f t="shared" si="11"/>
        <v>2353.3773765544061</v>
      </c>
      <c r="AQ94" s="49"/>
    </row>
    <row r="95" spans="1:43" x14ac:dyDescent="0.2">
      <c r="A95" s="1">
        <v>43191</v>
      </c>
      <c r="B95" s="15">
        <v>7.01</v>
      </c>
      <c r="C95" s="40">
        <f>'исходные без сезонности'!C96</f>
        <v>0.35829621996371502</v>
      </c>
      <c r="D95" s="40">
        <f>'исходные без сезонности'!F96</f>
        <v>1.8008520067663001</v>
      </c>
      <c r="E95" s="19">
        <f>'исходные без сезонности'!G96/'исходные без сезонности'!E96</f>
        <v>0.25292935661602634</v>
      </c>
      <c r="F95" s="25">
        <f>'исходные без сезонности'!H96/'исходные без сезонности'!D96</f>
        <v>81540.565002888878</v>
      </c>
      <c r="G95" s="36">
        <f>'исходные без сезонности'!I96/'исходные без сезонности'!D96</f>
        <v>328804.38608892838</v>
      </c>
      <c r="H95" s="36">
        <f>'исходные без сезонности'!J96/'исходные без сезонности'!D96</f>
        <v>105261.19685938071</v>
      </c>
      <c r="I95" s="36">
        <f>'исходные без сезонности'!K96/'исходные без сезонности'!D96</f>
        <v>51174.04784444836</v>
      </c>
      <c r="J95" s="36">
        <f>'исходные без сезонности'!L96/'исходные без сезонности'!D96</f>
        <v>84440.260221147255</v>
      </c>
      <c r="K95" s="36">
        <f>'исходные без сезонности'!M96/'исходные без сезонности'!D96</f>
        <v>96903.590058347094</v>
      </c>
      <c r="L95" s="75">
        <f>'исходные без сезонности'!N96/'исходные без сезонности'!D96</f>
        <v>439696.04929747124</v>
      </c>
      <c r="M95" s="36">
        <f>'исходные без сезонности'!O96/'исходные без сезонности'!D96</f>
        <v>849142.45269246108</v>
      </c>
      <c r="N95" s="36">
        <v>849.14245269246135</v>
      </c>
      <c r="O95" s="36">
        <f>'исходные без сезонности'!P96/'исходные без сезонности'!D96</f>
        <v>2918498.4528464265</v>
      </c>
      <c r="P95" s="36">
        <f>'исходные без сезонности'!Q96/'исходные без сезонности'!D96</f>
        <v>710462.42138506635</v>
      </c>
      <c r="Q95" s="36">
        <f>'исходные без сезонности'!R96/'исходные без сезонности'!D96</f>
        <v>1081620.2599023711</v>
      </c>
      <c r="R95" s="36">
        <f>'исходные без сезонности'!S96/'исходные без сезонности'!D96</f>
        <v>1038153.918112203</v>
      </c>
      <c r="S95" s="36">
        <f>'исходные без сезонности'!T96/'исходные без сезонности'!D96</f>
        <v>1016143.7230444524</v>
      </c>
      <c r="T95" s="36">
        <f>'исходные без сезонности'!U96/'исходные без сезонности'!D96</f>
        <v>2308235.4815027034</v>
      </c>
      <c r="U95" s="25">
        <v>761534.94492824341</v>
      </c>
      <c r="V95" s="36"/>
      <c r="W95" s="36">
        <v>2577322.3946997756</v>
      </c>
      <c r="X95" s="36">
        <v>630729.85378635395</v>
      </c>
      <c r="Y95" s="36">
        <v>1023051.5630277032</v>
      </c>
      <c r="Z95" s="36">
        <v>951859.88601857587</v>
      </c>
      <c r="AA95" s="36">
        <v>925761.09445220267</v>
      </c>
      <c r="AB95" s="75">
        <v>1864430.4972883752</v>
      </c>
      <c r="AC95" s="63">
        <f>'исходные без сезонности'!AC96</f>
        <v>0.47098932019844503</v>
      </c>
      <c r="AD95" s="32">
        <f>'исходные без сезонности'!AD96</f>
        <v>2.6065646120901702</v>
      </c>
      <c r="AE95" s="32">
        <f>'исходные без сезонности'!AE96</f>
        <v>-5.0748293801862001</v>
      </c>
      <c r="AF95" s="32">
        <f>'исходные без сезонности'!AF96/'исходные без сезонности'!AF95*100-100</f>
        <v>-1.1223234974025331E-2</v>
      </c>
      <c r="AG95" s="36">
        <f>'исходные без сезонности'!AG96/'исходные без сезонности'!D96</f>
        <v>418.90367573877199</v>
      </c>
      <c r="AH95" s="32">
        <f>'исходные без сезонности'!AH96</f>
        <v>0.28633014339051099</v>
      </c>
      <c r="AI95" s="32">
        <f>'исходные без сезонности'!AI96</f>
        <v>0.86107835379902398</v>
      </c>
      <c r="AJ95" s="63">
        <f t="shared" si="6"/>
        <v>606.33110358230726</v>
      </c>
      <c r="AK95" s="32">
        <f t="shared" si="7"/>
        <v>2301.7735574531221</v>
      </c>
      <c r="AL95" s="32">
        <f t="shared" si="8"/>
        <v>386.78433735014892</v>
      </c>
      <c r="AM95" s="32">
        <f t="shared" si="9"/>
        <v>446.62559879953744</v>
      </c>
      <c r="AN95" s="32">
        <v>418.90367573877199</v>
      </c>
      <c r="AO95" s="32">
        <f t="shared" si="10"/>
        <v>489.68967961327667</v>
      </c>
      <c r="AP95" s="33">
        <f t="shared" si="11"/>
        <v>2373.6417997271196</v>
      </c>
      <c r="AQ95" s="49"/>
    </row>
    <row r="96" spans="1:43" x14ac:dyDescent="0.2">
      <c r="A96" s="1">
        <v>43221</v>
      </c>
      <c r="B96" s="15">
        <v>6.95</v>
      </c>
      <c r="C96" s="40">
        <f>'исходные без сезонности'!C97</f>
        <v>0.33837569776639398</v>
      </c>
      <c r="D96" s="40">
        <f>'исходные без сезонности'!F97</f>
        <v>1.2766420739679201</v>
      </c>
      <c r="E96" s="19">
        <f>'исходные без сезонности'!G97/'исходные без сезонности'!E97</f>
        <v>3.0967295586792702</v>
      </c>
      <c r="F96" s="25">
        <f>'исходные без сезонности'!H97/'исходные без сезонности'!D97</f>
        <v>104558.85440937588</v>
      </c>
      <c r="G96" s="36">
        <f>'исходные без сезонности'!I97/'исходные без сезонности'!D97</f>
        <v>333051.46412880014</v>
      </c>
      <c r="H96" s="36">
        <f>'исходные без сезонности'!J97/'исходные без сезонности'!D97</f>
        <v>251183.43733796038</v>
      </c>
      <c r="I96" s="36">
        <f>'исходные без сезонности'!K97/'исходные без сезонности'!D97</f>
        <v>65556.440209060806</v>
      </c>
      <c r="J96" s="36">
        <f>'исходные без сезонности'!L97/'исходные без сезонности'!D97</f>
        <v>77895.56099491514</v>
      </c>
      <c r="K96" s="36">
        <f>'исходные без сезонности'!M97/'исходные без сезонности'!D97</f>
        <v>105095.97314655395</v>
      </c>
      <c r="L96" s="75">
        <f>'исходные без сезонности'!N97/'исходные без сезонности'!D97</f>
        <v>467720.32845524565</v>
      </c>
      <c r="M96" s="36">
        <f>'исходные без сезонности'!O97/'исходные без сезонности'!D97</f>
        <v>833213.93817948585</v>
      </c>
      <c r="N96" s="36">
        <v>833.21393817948604</v>
      </c>
      <c r="O96" s="36">
        <f>'исходные без сезонности'!P97/'исходные без сезонности'!D97</f>
        <v>2916399.7011878383</v>
      </c>
      <c r="P96" s="36">
        <f>'исходные без сезонности'!Q97/'исходные без сезонности'!D97</f>
        <v>722315.81701908808</v>
      </c>
      <c r="Q96" s="36">
        <f>'исходные без сезонности'!R97/'исходные без сезонности'!D97</f>
        <v>1081997.1997592153</v>
      </c>
      <c r="R96" s="36">
        <f>'исходные без сезонности'!S97/'исходные без сезонности'!D97</f>
        <v>1040772.31561799</v>
      </c>
      <c r="S96" s="36">
        <f>'исходные без сезонности'!T97/'исходные без сезонности'!D97</f>
        <v>1035851.9753399804</v>
      </c>
      <c r="T96" s="36">
        <f>'исходные без сезонности'!U97/'исходные без сезонности'!D97</f>
        <v>2343687.2922604913</v>
      </c>
      <c r="U96" s="25">
        <v>742053.21331142855</v>
      </c>
      <c r="V96" s="36"/>
      <c r="W96" s="36">
        <v>2581420.1553326235</v>
      </c>
      <c r="X96" s="36">
        <v>491878.65771952912</v>
      </c>
      <c r="Y96" s="36">
        <v>1015822.540173343</v>
      </c>
      <c r="Z96" s="36">
        <v>964286.21449720336</v>
      </c>
      <c r="AA96" s="36">
        <v>916383.68005446158</v>
      </c>
      <c r="AB96" s="75">
        <v>1878170.9401462136</v>
      </c>
      <c r="AC96" s="63">
        <f>'исходные без сезонности'!AC97</f>
        <v>0.68965765734123696</v>
      </c>
      <c r="AD96" s="32">
        <f>'исходные без сезонности'!AD97</f>
        <v>3.7403695676278099</v>
      </c>
      <c r="AE96" s="32">
        <f>'исходные без сезонности'!AE97</f>
        <v>-3.12111700476692E-3</v>
      </c>
      <c r="AF96" s="32">
        <f>'исходные без сезонности'!AF97/'исходные без сезонности'!AF96*100-100</f>
        <v>0.1084971819312841</v>
      </c>
      <c r="AG96" s="36">
        <f>'исходные без сезонности'!AG97/'исходные без сезонности'!D97</f>
        <v>413.18283404843032</v>
      </c>
      <c r="AH96" s="32">
        <f>'исходные без сезонности'!AH97</f>
        <v>1.10747974892325</v>
      </c>
      <c r="AI96" s="32">
        <f>'исходные без сезонности'!AI97</f>
        <v>0.694013482601198</v>
      </c>
      <c r="AJ96" s="63">
        <f t="shared" si="6"/>
        <v>610.51271246700423</v>
      </c>
      <c r="AK96" s="32">
        <f t="shared" si="7"/>
        <v>2387.8683951118023</v>
      </c>
      <c r="AL96" s="32">
        <f t="shared" si="8"/>
        <v>386.77226535842408</v>
      </c>
      <c r="AM96" s="32">
        <f t="shared" si="9"/>
        <v>447.11017498801868</v>
      </c>
      <c r="AN96" s="32">
        <v>413.18283404843032</v>
      </c>
      <c r="AO96" s="32">
        <f t="shared" si="10"/>
        <v>495.11289364756084</v>
      </c>
      <c r="AP96" s="33">
        <f t="shared" si="11"/>
        <v>2390.1151938458838</v>
      </c>
      <c r="AQ96" s="49"/>
    </row>
    <row r="97" spans="1:43" x14ac:dyDescent="0.2">
      <c r="A97" s="1">
        <v>43252</v>
      </c>
      <c r="B97" s="15">
        <v>7</v>
      </c>
      <c r="C97" s="40">
        <f>'исходные без сезонности'!C98</f>
        <v>0.58981331745966703</v>
      </c>
      <c r="D97" s="40">
        <f>'исходные без сезонности'!F98</f>
        <v>0.16287597202986601</v>
      </c>
      <c r="E97" s="19">
        <f>'исходные без сезонности'!G98/'исходные без сезонности'!E98</f>
        <v>0.35287300471993971</v>
      </c>
      <c r="F97" s="25">
        <f>'исходные без сезонности'!H98/'исходные без сезонности'!D98</f>
        <v>101493.94531556657</v>
      </c>
      <c r="G97" s="36">
        <f>'исходные без сезонности'!I98/'исходные без сезонности'!D98</f>
        <v>299863.55118879653</v>
      </c>
      <c r="H97" s="36">
        <f>'исходные без сезонности'!J98/'исходные без сезонности'!D98</f>
        <v>67462.156610498176</v>
      </c>
      <c r="I97" s="36">
        <f>'исходные без сезонности'!K98/'исходные без сезонности'!D98</f>
        <v>49291.476449764094</v>
      </c>
      <c r="J97" s="36">
        <f>'исходные без сезонности'!L98/'исходные без сезонности'!D98</f>
        <v>71314.485682230341</v>
      </c>
      <c r="K97" s="36">
        <f>'исходные без сезонности'!M98/'исходные без сезонности'!D98</f>
        <v>113833.49540040253</v>
      </c>
      <c r="L97" s="75">
        <f>'исходные без сезонности'!N98/'исходные без сезонности'!D98</f>
        <v>426060.80821515492</v>
      </c>
      <c r="M97" s="36">
        <f>'исходные без сезонности'!O98/'исходные без сезонности'!D98</f>
        <v>857721.96452131879</v>
      </c>
      <c r="N97" s="36">
        <v>857.7219645213188</v>
      </c>
      <c r="O97" s="36">
        <f>'исходные без сезонности'!P98/'исходные без сезонности'!D98</f>
        <v>2912821.9569615638</v>
      </c>
      <c r="P97" s="36">
        <f>'исходные без сезонности'!Q98/'исходные без сезонности'!D98</f>
        <v>721299.40679472848</v>
      </c>
      <c r="Q97" s="36">
        <f>'исходные без сезонности'!R98/'исходные без сезонности'!D98</f>
        <v>1078572.6219460245</v>
      </c>
      <c r="R97" s="36">
        <f>'исходные без сезонности'!S98/'исходные без сезонности'!D98</f>
        <v>1028950.5016805122</v>
      </c>
      <c r="S97" s="36">
        <f>'исходные без сезонности'!T98/'исходные без сезонности'!D98</f>
        <v>1046592.8934981741</v>
      </c>
      <c r="T97" s="36">
        <f>'исходные без сезонности'!U98/'исходные без сезонности'!D98</f>
        <v>2336250.3240282717</v>
      </c>
      <c r="U97" s="25">
        <v>760900.85918118164</v>
      </c>
      <c r="V97" s="36"/>
      <c r="W97" s="36">
        <v>2607297.7048540581</v>
      </c>
      <c r="X97" s="36">
        <v>653500.70044920745</v>
      </c>
      <c r="Y97" s="36">
        <v>1025341.8231297589</v>
      </c>
      <c r="Z97" s="36">
        <v>957190.46236885525</v>
      </c>
      <c r="AA97" s="36">
        <v>922184.87593745347</v>
      </c>
      <c r="AB97" s="75">
        <v>1904194.082187295</v>
      </c>
      <c r="AC97" s="63">
        <f>'исходные без сезонности'!AC98</f>
        <v>1.3694870197278599</v>
      </c>
      <c r="AD97" s="32">
        <f>'исходные без сезонности'!AD98</f>
        <v>-3.9311747995230402</v>
      </c>
      <c r="AE97" s="32">
        <f>'исходные без сезонности'!AE98</f>
        <v>0.87940014990825199</v>
      </c>
      <c r="AF97" s="32">
        <f>'исходные без сезонности'!AF98/'исходные без сезонности'!AF97*100-100</f>
        <v>-0.66774608666359825</v>
      </c>
      <c r="AG97" s="36">
        <f>'исходные без сезонности'!AG98/'исходные без сезонности'!D98</f>
        <v>404.39758958810665</v>
      </c>
      <c r="AH97" s="32">
        <f>'исходные без сезонности'!AH98</f>
        <v>-8.7113427208469901E-2</v>
      </c>
      <c r="AI97" s="32">
        <f>'исходные без сезонности'!AI98</f>
        <v>1.08167222610009</v>
      </c>
      <c r="AJ97" s="63">
        <f t="shared" si="6"/>
        <v>618.8736048180283</v>
      </c>
      <c r="AK97" s="32">
        <f t="shared" si="7"/>
        <v>2293.9971145173918</v>
      </c>
      <c r="AL97" s="32">
        <f t="shared" si="8"/>
        <v>390.17354123978964</v>
      </c>
      <c r="AM97" s="32">
        <f t="shared" si="9"/>
        <v>444.1246142914614</v>
      </c>
      <c r="AN97" s="32">
        <v>404.39758958810665</v>
      </c>
      <c r="AO97" s="32">
        <f t="shared" si="10"/>
        <v>494.6815838373534</v>
      </c>
      <c r="AP97" s="33">
        <f t="shared" si="11"/>
        <v>2415.9684060695131</v>
      </c>
      <c r="AQ97" s="49"/>
    </row>
    <row r="98" spans="1:43" x14ac:dyDescent="0.2">
      <c r="A98" s="1">
        <v>43282</v>
      </c>
      <c r="B98" s="15">
        <v>7.08</v>
      </c>
      <c r="C98" s="40">
        <f>'исходные без сезонности'!C99</f>
        <v>0.30103119819795499</v>
      </c>
      <c r="D98" s="40">
        <f>'исходные без сезонности'!F99</f>
        <v>-0.56625414071901303</v>
      </c>
      <c r="E98" s="19">
        <f>'исходные без сезонности'!G99/'исходные без сезонности'!E99</f>
        <v>-0.42030998723528945</v>
      </c>
      <c r="F98" s="25">
        <f>'исходные без сезонности'!H99/'исходные без сезонности'!D99</f>
        <v>70342.129071413292</v>
      </c>
      <c r="G98" s="36">
        <f>'исходные без сезонности'!I99/'исходные без сезонности'!D99</f>
        <v>256261.67585767916</v>
      </c>
      <c r="H98" s="36">
        <f>'исходные без сезонности'!J99/'исходные без сезонности'!D99</f>
        <v>83845.115440818976</v>
      </c>
      <c r="I98" s="36">
        <f>'исходные без сезонности'!K99/'исходные без сезонности'!D99</f>
        <v>41550.662130077217</v>
      </c>
      <c r="J98" s="36">
        <f>'исходные без сезонности'!L99/'исходные без сезонности'!D99</f>
        <v>65813.330707546571</v>
      </c>
      <c r="K98" s="36">
        <f>'исходные без сезонности'!M99/'исходные без сезонности'!D99</f>
        <v>90138.268136166575</v>
      </c>
      <c r="L98" s="75">
        <f>'исходные без сезонности'!N99/'исходные без сезонности'!D99</f>
        <v>428908.5129681112</v>
      </c>
      <c r="M98" s="36">
        <f>'исходные без сезонности'!O99/'исходные без сезонности'!D99</f>
        <v>880242.92541919777</v>
      </c>
      <c r="N98" s="36">
        <v>880.24292541919738</v>
      </c>
      <c r="O98" s="36">
        <f>'исходные без сезонности'!P99/'исходные без сезонности'!D99</f>
        <v>2925140.8104410083</v>
      </c>
      <c r="P98" s="36">
        <f>'исходные без сезонности'!Q99/'исходные без сезонности'!D99</f>
        <v>720091.244724288</v>
      </c>
      <c r="Q98" s="36">
        <f>'исходные без сезонности'!R99/'исходные без сезонности'!D99</f>
        <v>1082436.3765630273</v>
      </c>
      <c r="R98" s="36">
        <f>'исходные без сезонности'!S99/'исходные без сезонности'!D99</f>
        <v>1021192.1804430387</v>
      </c>
      <c r="S98" s="36">
        <f>'исходные без сезонности'!T99/'исходные без сезонности'!D99</f>
        <v>1066859.1923965979</v>
      </c>
      <c r="T98" s="36">
        <f>'исходные без сезонности'!U99/'исходные без сезонности'!D99</f>
        <v>2341982.3317348612</v>
      </c>
      <c r="U98" s="25">
        <v>821975.31398459675</v>
      </c>
      <c r="V98" s="36"/>
      <c r="W98" s="36">
        <v>2670862.4793336815</v>
      </c>
      <c r="X98" s="36">
        <v>644259.75061957305</v>
      </c>
      <c r="Y98" s="36">
        <v>1037706.1335353927</v>
      </c>
      <c r="Z98" s="36">
        <v>954665.49347267393</v>
      </c>
      <c r="AA98" s="36">
        <v>968149.30066692212</v>
      </c>
      <c r="AB98" s="75">
        <v>1896297.1917410865</v>
      </c>
      <c r="AC98" s="63">
        <f>'исходные без сезонности'!AC99</f>
        <v>0.80760721359603505</v>
      </c>
      <c r="AD98" s="32">
        <f>'исходные без сезонности'!AD99</f>
        <v>-0.31983990211047503</v>
      </c>
      <c r="AE98" s="32">
        <f>'исходные без сезонности'!AE99</f>
        <v>0.49112815280282901</v>
      </c>
      <c r="AF98" s="32">
        <f>'исходные без сезонности'!AF99/'исходные без сезонности'!AF98*100-100</f>
        <v>-1.3366582193202703</v>
      </c>
      <c r="AG98" s="36">
        <f>'исходные без сезонности'!AG99/'исходные без сезонности'!D99</f>
        <v>410.97890788463718</v>
      </c>
      <c r="AH98" s="32">
        <f>'исходные без сезонности'!AH99</f>
        <v>0.92700596539654501</v>
      </c>
      <c r="AI98" s="32">
        <f>'исходные без сезонности'!AI99</f>
        <v>0.67244342834015802</v>
      </c>
      <c r="AJ98" s="63">
        <f t="shared" si="6"/>
        <v>623.87167269358042</v>
      </c>
      <c r="AK98" s="32">
        <f t="shared" si="7"/>
        <v>2286.659996391902</v>
      </c>
      <c r="AL98" s="32">
        <f t="shared" si="8"/>
        <v>392.08979334560604</v>
      </c>
      <c r="AM98" s="32">
        <f t="shared" si="9"/>
        <v>438.18818613051013</v>
      </c>
      <c r="AN98" s="32">
        <v>410.97890788463718</v>
      </c>
      <c r="AO98" s="32">
        <f t="shared" si="10"/>
        <v>499.26731162924375</v>
      </c>
      <c r="AP98" s="33">
        <f t="shared" si="11"/>
        <v>2432.2144268469019</v>
      </c>
      <c r="AQ98" s="49"/>
    </row>
    <row r="99" spans="1:43" x14ac:dyDescent="0.2">
      <c r="A99" s="1">
        <v>43313</v>
      </c>
      <c r="B99" s="15">
        <v>7.03</v>
      </c>
      <c r="C99" s="40">
        <f>'исходные без сезонности'!C100</f>
        <v>0.45698573574369</v>
      </c>
      <c r="D99" s="40">
        <f>'исходные без сезонности'!F100</f>
        <v>0.66439743488279501</v>
      </c>
      <c r="E99" s="19">
        <f>'исходные без сезонности'!G100/'исходные без сезонности'!E100</f>
        <v>5.2881602639976464</v>
      </c>
      <c r="F99" s="25">
        <f>'исходные без сезонности'!H100/'исходные без сезонности'!D100</f>
        <v>59454.681401458074</v>
      </c>
      <c r="G99" s="36">
        <f>'исходные без сезонности'!I100/'исходные без сезонности'!D100</f>
        <v>287333.59101888741</v>
      </c>
      <c r="H99" s="36">
        <f>'исходные без сезонности'!J100/'исходные без сезонности'!D100</f>
        <v>59482.162082773568</v>
      </c>
      <c r="I99" s="36">
        <f>'исходные без сезонности'!K100/'исходные без сезонности'!D100</f>
        <v>47961.453423591651</v>
      </c>
      <c r="J99" s="36">
        <f>'исходные без сезонности'!L100/'исходные без сезонности'!D100</f>
        <v>59748.591784446908</v>
      </c>
      <c r="K99" s="36">
        <f>'исходные без сезонности'!M100/'исходные без сезонности'!D100</f>
        <v>104728.75582971558</v>
      </c>
      <c r="L99" s="75">
        <f>'исходные без сезонности'!N100/'исходные без сезонности'!D100</f>
        <v>456934.73590338149</v>
      </c>
      <c r="M99" s="36">
        <f>'исходные без сезонности'!O100/'исходные без сезонности'!D100</f>
        <v>877219.59792703006</v>
      </c>
      <c r="N99" s="36">
        <v>877.21959792703001</v>
      </c>
      <c r="O99" s="36">
        <f>'исходные без сезонности'!P100/'исходные без сезонности'!D100</f>
        <v>2941575.0141224065</v>
      </c>
      <c r="P99" s="36">
        <f>'исходные без сезонности'!Q100/'исходные без сезонности'!D100</f>
        <v>727828.03152340429</v>
      </c>
      <c r="Q99" s="36">
        <f>'исходные без сезонности'!R100/'исходные без сезонности'!D100</f>
        <v>1087271.3411671934</v>
      </c>
      <c r="R99" s="36">
        <f>'исходные без сезонности'!S100/'исходные без сезонности'!D100</f>
        <v>1017320.4324705009</v>
      </c>
      <c r="S99" s="36">
        <f>'исходные без сезонности'!T100/'исходные без сезонности'!D100</f>
        <v>1097609.1739885919</v>
      </c>
      <c r="T99" s="36">
        <f>'исходные без сезонности'!U100/'исходные без сезонности'!D100</f>
        <v>2366918.1741759968</v>
      </c>
      <c r="U99" s="25">
        <v>815934.22537784535</v>
      </c>
      <c r="V99" s="36"/>
      <c r="W99" s="36">
        <v>2673656.7225772045</v>
      </c>
      <c r="X99" s="36">
        <v>671464.48954236985</v>
      </c>
      <c r="Y99" s="36">
        <v>1039424.489147983</v>
      </c>
      <c r="Z99" s="36">
        <v>958909.86390654545</v>
      </c>
      <c r="AA99" s="36">
        <v>988672.80289952317</v>
      </c>
      <c r="AB99" s="75">
        <v>1891287.8120908956</v>
      </c>
      <c r="AC99" s="63">
        <f>'исходные без сезонности'!AC100</f>
        <v>0.96856330919056</v>
      </c>
      <c r="AD99" s="32">
        <f>'исходные без сезонности'!AD100</f>
        <v>1.8709818780887899</v>
      </c>
      <c r="AE99" s="32">
        <f>'исходные без сезонности'!AE100</f>
        <v>0.59823605274097802</v>
      </c>
      <c r="AF99" s="32">
        <f>'исходные без сезонности'!AF100/'исходные без сезонности'!AF99*100-100</f>
        <v>0.25195812750644109</v>
      </c>
      <c r="AG99" s="36">
        <f>'исходные без сезонности'!AG100/'исходные без сезонности'!D100</f>
        <v>405.20990656796289</v>
      </c>
      <c r="AH99" s="32">
        <f>'исходные без сезонности'!AH100</f>
        <v>-0.58797519583868996</v>
      </c>
      <c r="AI99" s="32">
        <f>'исходные без сезонности'!AI100</f>
        <v>0.82058881741483303</v>
      </c>
      <c r="AJ99" s="63">
        <f t="shared" si="6"/>
        <v>629.9142648117238</v>
      </c>
      <c r="AK99" s="32">
        <f t="shared" si="7"/>
        <v>2329.4429905379002</v>
      </c>
      <c r="AL99" s="32">
        <f t="shared" si="8"/>
        <v>394.4354158485171</v>
      </c>
      <c r="AM99" s="32">
        <f t="shared" si="9"/>
        <v>439.29223687923906</v>
      </c>
      <c r="AN99" s="32">
        <v>405.20990656796289</v>
      </c>
      <c r="AO99" s="32">
        <f t="shared" si="10"/>
        <v>496.33174367593318</v>
      </c>
      <c r="AP99" s="33">
        <f t="shared" si="11"/>
        <v>2452.1729064491578</v>
      </c>
      <c r="AQ99" s="49"/>
    </row>
    <row r="100" spans="1:43" x14ac:dyDescent="0.2">
      <c r="A100" s="1">
        <v>43344</v>
      </c>
      <c r="B100" s="15">
        <v>7.13</v>
      </c>
      <c r="C100" s="40">
        <f>'исходные без сезонности'!C101</f>
        <v>0.40962445041595102</v>
      </c>
      <c r="D100" s="40">
        <f>'исходные без сезонности'!F101</f>
        <v>1.1943931992593699</v>
      </c>
      <c r="E100" s="19">
        <f>'исходные без сезонности'!G101/'исходные без сезонности'!E101</f>
        <v>4.904910254124756</v>
      </c>
      <c r="F100" s="25">
        <f>'исходные без сезонности'!H101/'исходные без сезонности'!D101</f>
        <v>138345.71883861121</v>
      </c>
      <c r="G100" s="36">
        <f>'исходные без сезонности'!I101/'исходные без сезонности'!D101</f>
        <v>250706.84010854401</v>
      </c>
      <c r="H100" s="36">
        <f>'исходные без сезонности'!J101/'исходные без сезонности'!D101</f>
        <v>47697.36871663342</v>
      </c>
      <c r="I100" s="36">
        <f>'исходные без сезонности'!K101/'исходные без сезонности'!D101</f>
        <v>49334.737836934823</v>
      </c>
      <c r="J100" s="36">
        <f>'исходные без сезонности'!L101/'исходные без сезонности'!D101</f>
        <v>76410.663530275153</v>
      </c>
      <c r="K100" s="36">
        <f>'исходные без сезонности'!M101/'исходные без сезонности'!D101</f>
        <v>124658.39365095452</v>
      </c>
      <c r="L100" s="75">
        <f>'исходные без сезонности'!N101/'исходные без сезонности'!D101</f>
        <v>396010.9825523115</v>
      </c>
      <c r="M100" s="36">
        <f>'исходные без сезонности'!O101/'исходные без сезонности'!D101</f>
        <v>890896.0323820631</v>
      </c>
      <c r="N100" s="36">
        <v>890.89603238206337</v>
      </c>
      <c r="O100" s="36">
        <f>'исходные без сезонности'!P101/'исходные без сезонности'!D101</f>
        <v>2942835.5953890388</v>
      </c>
      <c r="P100" s="36">
        <f>'исходные без сезонности'!Q101/'исходные без сезонности'!D101</f>
        <v>719435.23683034547</v>
      </c>
      <c r="Q100" s="36">
        <f>'исходные без сезонности'!R101/'исходные без сезонности'!D101</f>
        <v>1104100.6239526398</v>
      </c>
      <c r="R100" s="36">
        <f>'исходные без сезонности'!S101/'исходные без сезонности'!D101</f>
        <v>1006198.926843444</v>
      </c>
      <c r="S100" s="36">
        <f>'исходные без сезонности'!T101/'исходные без сезонности'!D101</f>
        <v>1127662.6020822285</v>
      </c>
      <c r="T100" s="36">
        <f>'исходные без сезонности'!U101/'исходные без сезонности'!D101</f>
        <v>2391376.0566282868</v>
      </c>
      <c r="U100" s="25">
        <v>761948.82706827065</v>
      </c>
      <c r="V100" s="36"/>
      <c r="W100" s="36">
        <v>2700316.6094501223</v>
      </c>
      <c r="X100" s="36">
        <v>674141.43377888214</v>
      </c>
      <c r="Y100" s="36">
        <v>1056244.4357820547</v>
      </c>
      <c r="Z100" s="36">
        <v>930914.24713388842</v>
      </c>
      <c r="AA100" s="36">
        <v>1007756.4548728318</v>
      </c>
      <c r="AB100" s="75">
        <v>1990765.4053765931</v>
      </c>
      <c r="AC100" s="63">
        <f>'исходные без сезонности'!AC101</f>
        <v>0.196922472321794</v>
      </c>
      <c r="AD100" s="32">
        <f>'исходные без сезонности'!AD101</f>
        <v>1.4670401646204001</v>
      </c>
      <c r="AE100" s="32">
        <f>'исходные без сезонности'!AE101</f>
        <v>-7.9808078092957799E-2</v>
      </c>
      <c r="AF100" s="32">
        <f>'исходные без сезонности'!AF101/'исходные без сезонности'!AF100*100-100</f>
        <v>1.3750737362159526</v>
      </c>
      <c r="AG100" s="36">
        <f>'исходные без сезонности'!AG101/'исходные без сезонности'!D101</f>
        <v>398.18089503538909</v>
      </c>
      <c r="AH100" s="32">
        <f>'исходные без сезонности'!AH101</f>
        <v>-1.2828662687738499</v>
      </c>
      <c r="AI100" s="32">
        <f>'исходные без сезонности'!AI101</f>
        <v>0.82300130747762101</v>
      </c>
      <c r="AJ100" s="63">
        <f t="shared" si="6"/>
        <v>631.1547075554987</v>
      </c>
      <c r="AK100" s="32">
        <f t="shared" si="7"/>
        <v>2363.6168548210258</v>
      </c>
      <c r="AL100" s="32">
        <f t="shared" si="8"/>
        <v>394.12062452381042</v>
      </c>
      <c r="AM100" s="32">
        <f t="shared" si="9"/>
        <v>445.33282905380105</v>
      </c>
      <c r="AN100" s="32">
        <v>398.18089503538909</v>
      </c>
      <c r="AO100" s="32">
        <f t="shared" si="10"/>
        <v>489.96447115509756</v>
      </c>
      <c r="AP100" s="33">
        <f t="shared" si="11"/>
        <v>2472.3543215308459</v>
      </c>
      <c r="AQ100" s="49"/>
    </row>
    <row r="101" spans="1:43" x14ac:dyDescent="0.2">
      <c r="A101" s="1">
        <v>43374</v>
      </c>
      <c r="B101" s="15">
        <v>7.26</v>
      </c>
      <c r="C101" s="40">
        <f>'исходные без сезонности'!C102</f>
        <v>0.35355150983926698</v>
      </c>
      <c r="D101" s="40">
        <f>'исходные без сезонности'!F102</f>
        <v>-1.2365951019888901</v>
      </c>
      <c r="E101" s="19">
        <f>'исходные без сезонности'!G102/'исходные без сезонности'!E102</f>
        <v>-7.4965193144967461</v>
      </c>
      <c r="F101" s="25">
        <f>'исходные без сезонности'!H102/'исходные без сезонности'!D102</f>
        <v>23900.186131666815</v>
      </c>
      <c r="G101" s="36">
        <f>'исходные без сезонности'!I102/'исходные без сезонности'!D102</f>
        <v>247885.7431024629</v>
      </c>
      <c r="H101" s="36">
        <f>'исходные без сезонности'!J102/'исходные без сезонности'!D102</f>
        <v>38363.188053134581</v>
      </c>
      <c r="I101" s="36">
        <f>'исходные без сезонности'!K102/'исходные без сезонности'!D102</f>
        <v>50327.372765176115</v>
      </c>
      <c r="J101" s="36">
        <f>'исходные без сезонности'!L102/'исходные без сезонности'!D102</f>
        <v>75561.028935401802</v>
      </c>
      <c r="K101" s="36">
        <f>'исходные без сезонности'!M102/'исходные без сезонности'!D102</f>
        <v>128924.60617317291</v>
      </c>
      <c r="L101" s="75">
        <f>'исходные без сезонности'!N102/'исходные без сезонности'!D102</f>
        <v>316572.78299032082</v>
      </c>
      <c r="M101" s="36">
        <f>'исходные без сезонности'!O102/'исходные без сезонности'!D102</f>
        <v>877905.2939007479</v>
      </c>
      <c r="N101" s="36">
        <v>877.90529390074778</v>
      </c>
      <c r="O101" s="36">
        <f>'исходные без сезонности'!P102/'исходные без сезонности'!D102</f>
        <v>2983011.4599366398</v>
      </c>
      <c r="P101" s="36">
        <f>'исходные без сезонности'!Q102/'исходные без сезонности'!D102</f>
        <v>727263.44046108122</v>
      </c>
      <c r="Q101" s="36">
        <f>'исходные без сезонности'!R102/'исходные без сезонности'!D102</f>
        <v>1111361.8570499923</v>
      </c>
      <c r="R101" s="36">
        <f>'исходные без сезонности'!S102/'исходные без сезонности'!D102</f>
        <v>1010639.616070386</v>
      </c>
      <c r="S101" s="36">
        <f>'исходные без сезонности'!T102/'исходные без сезонности'!D102</f>
        <v>1148426.3537781851</v>
      </c>
      <c r="T101" s="36">
        <f>'исходные без сезонности'!U102/'исходные без сезонности'!D102</f>
        <v>2398665.1035741591</v>
      </c>
      <c r="U101" s="25">
        <v>852243.11974360363</v>
      </c>
      <c r="V101" s="36"/>
      <c r="W101" s="36">
        <v>2745865.6914187237</v>
      </c>
      <c r="X101" s="36">
        <v>687790.41384814144</v>
      </c>
      <c r="Y101" s="36">
        <v>1065804.3391762625</v>
      </c>
      <c r="Z101" s="36">
        <v>932877.83309127728</v>
      </c>
      <c r="AA101" s="36">
        <v>1029949.3551769203</v>
      </c>
      <c r="AB101" s="75">
        <v>2053224.2665840213</v>
      </c>
      <c r="AC101" s="63">
        <f>'исходные без сезонности'!AC102</f>
        <v>0.71393952344153699</v>
      </c>
      <c r="AD101" s="32">
        <f>'исходные без сезонности'!AD102</f>
        <v>1.78524757097392</v>
      </c>
      <c r="AE101" s="32">
        <f>'исходные без сезонности'!AE102</f>
        <v>0.64759877092511398</v>
      </c>
      <c r="AF101" s="32">
        <f>'исходные без сезонности'!AF102/'исходные без сезонности'!AF101*100-100</f>
        <v>9.3790138608170537E-2</v>
      </c>
      <c r="AG101" s="36">
        <f>'исходные без сезонности'!AG102/'исходные без сезонности'!D102</f>
        <v>397.72619275121752</v>
      </c>
      <c r="AH101" s="32">
        <f>'исходные без сезонности'!AH102</f>
        <v>-0.58966481158283701</v>
      </c>
      <c r="AI101" s="32">
        <f>'исходные без сезонности'!AI102</f>
        <v>0.33339670486517498</v>
      </c>
      <c r="AJ101" s="63">
        <f t="shared" si="6"/>
        <v>635.66077046679925</v>
      </c>
      <c r="AK101" s="32">
        <f t="shared" si="7"/>
        <v>2405.813267308848</v>
      </c>
      <c r="AL101" s="32">
        <f t="shared" si="8"/>
        <v>396.67294484418898</v>
      </c>
      <c r="AM101" s="32">
        <f t="shared" si="9"/>
        <v>445.75050733143831</v>
      </c>
      <c r="AN101" s="32">
        <v>397.72619275121752</v>
      </c>
      <c r="AO101" s="32">
        <f t="shared" si="10"/>
        <v>487.07532307943802</v>
      </c>
      <c r="AP101" s="33">
        <f t="shared" si="11"/>
        <v>2480.5970693714216</v>
      </c>
      <c r="AQ101" s="49"/>
    </row>
    <row r="102" spans="1:43" x14ac:dyDescent="0.2">
      <c r="A102" s="1">
        <v>43405</v>
      </c>
      <c r="B102" s="15">
        <v>7.24</v>
      </c>
      <c r="C102" s="40">
        <f>'исходные без сезонности'!C103</f>
        <v>0.37301295378521998</v>
      </c>
      <c r="D102" s="40">
        <f>'исходные без сезонности'!F103</f>
        <v>1.0910202481390201</v>
      </c>
      <c r="E102" s="19">
        <f>'исходные без сезонности'!G103/'исходные без сезонности'!E103</f>
        <v>-21.193317328793508</v>
      </c>
      <c r="F102" s="25">
        <f>'исходные без сезонности'!H103/'исходные без сезонности'!D103</f>
        <v>42450.920393565437</v>
      </c>
      <c r="G102" s="36">
        <f>'исходные без сезонности'!I103/'исходные без сезонности'!D103</f>
        <v>268213.22468217375</v>
      </c>
      <c r="H102" s="36">
        <f>'исходные без сезонности'!J103/'исходные без сезонности'!D103</f>
        <v>50445.339740179879</v>
      </c>
      <c r="I102" s="36">
        <f>'исходные без сезонности'!K103/'исходные без сезонности'!D103</f>
        <v>72455.985558470304</v>
      </c>
      <c r="J102" s="36">
        <f>'исходные без сезонности'!L103/'исходные без сезонности'!D103</f>
        <v>78587.973113753993</v>
      </c>
      <c r="K102" s="36">
        <f>'исходные без сезонности'!M103/'исходные без сезонности'!D103</f>
        <v>90297.92132714513</v>
      </c>
      <c r="L102" s="75">
        <f>'исходные без сезонности'!N103/'исходные без сезонности'!D103</f>
        <v>425691.12102697336</v>
      </c>
      <c r="M102" s="36">
        <f>'исходные без сезонности'!O103/'исходные без сезонности'!D103</f>
        <v>869978.05297008797</v>
      </c>
      <c r="N102" s="36">
        <v>869.97805297008802</v>
      </c>
      <c r="O102" s="36">
        <f>'исходные без сезонности'!P103/'исходные без сезонности'!D103</f>
        <v>2989001.8109418922</v>
      </c>
      <c r="P102" s="36">
        <f>'исходные без сезонности'!Q103/'исходные без сезонности'!D103</f>
        <v>738260.68233699666</v>
      </c>
      <c r="Q102" s="36">
        <f>'исходные без сезонности'!R103/'исходные без сезонности'!D103</f>
        <v>1129889.9129012879</v>
      </c>
      <c r="R102" s="36">
        <f>'исходные без сезонности'!S103/'исходные без сезонности'!D103</f>
        <v>1005803.0426817074</v>
      </c>
      <c r="S102" s="36">
        <f>'исходные без сезонности'!T103/'исходные без сезонности'!D103</f>
        <v>1163024.2688596656</v>
      </c>
      <c r="T102" s="36">
        <f>'исходные без сезонности'!U103/'исходные без сезонности'!D103</f>
        <v>2409869.1107464056</v>
      </c>
      <c r="U102" s="25">
        <v>822853.0206551908</v>
      </c>
      <c r="V102" s="36"/>
      <c r="W102" s="36">
        <v>2733342.541346</v>
      </c>
      <c r="X102" s="36">
        <v>683408.62287492782</v>
      </c>
      <c r="Y102" s="36">
        <v>1068277.4266645201</v>
      </c>
      <c r="Z102" s="36">
        <v>928124.90508392593</v>
      </c>
      <c r="AA102" s="36">
        <v>1078903.74575557</v>
      </c>
      <c r="AB102" s="75">
        <v>2015109.3585350441</v>
      </c>
      <c r="AC102" s="63">
        <f>'исходные без сезонности'!AC103</f>
        <v>-0.16886513229271499</v>
      </c>
      <c r="AD102" s="32">
        <f>'исходные без сезонности'!AD103</f>
        <v>0.14753424718734001</v>
      </c>
      <c r="AE102" s="32">
        <f>'исходные без сезонности'!AE103</f>
        <v>2.7942092573331898</v>
      </c>
      <c r="AF102" s="32">
        <f>'исходные без сезонности'!AF103/'исходные без сезонности'!AF102*100-100</f>
        <v>-4.3118583445134249</v>
      </c>
      <c r="AG102" s="36">
        <f>'исходные без сезонности'!AG103/'исходные без сезонности'!D103</f>
        <v>402.04091052215693</v>
      </c>
      <c r="AH102" s="32">
        <f>'исходные без сезонности'!AH103</f>
        <v>0.51628401628319998</v>
      </c>
      <c r="AI102" s="32">
        <f>'исходные без сезонности'!AI103</f>
        <v>1.09929130643782</v>
      </c>
      <c r="AJ102" s="63">
        <f t="shared" si="6"/>
        <v>634.58736106581762</v>
      </c>
      <c r="AK102" s="32">
        <f t="shared" si="7"/>
        <v>2409.3626658015055</v>
      </c>
      <c r="AL102" s="32">
        <f t="shared" si="8"/>
        <v>407.75681699036147</v>
      </c>
      <c r="AM102" s="32">
        <f t="shared" si="9"/>
        <v>426.53037688535682</v>
      </c>
      <c r="AN102" s="32">
        <v>402.04091052215693</v>
      </c>
      <c r="AO102" s="32">
        <f t="shared" si="10"/>
        <v>489.59001511975697</v>
      </c>
      <c r="AP102" s="33">
        <f t="shared" si="11"/>
        <v>2507.8660573027732</v>
      </c>
      <c r="AQ102" s="49"/>
    </row>
    <row r="103" spans="1:43" x14ac:dyDescent="0.2">
      <c r="A103" s="1">
        <v>43435</v>
      </c>
      <c r="B103" s="15">
        <v>7.48</v>
      </c>
      <c r="C103" s="40">
        <f>'исходные без сезонности'!C104</f>
        <v>0.58725246983317703</v>
      </c>
      <c r="D103" s="40">
        <f>'исходные без сезонности'!F104</f>
        <v>0.82434415463858701</v>
      </c>
      <c r="E103" s="19">
        <f>'исходные без сезонности'!G104/'исходные без сезонности'!E104</f>
        <v>-9.1058538493840722</v>
      </c>
      <c r="F103" s="25">
        <f>'исходные без сезонности'!H104/'исходные без сезонности'!D104</f>
        <v>65883.377889360854</v>
      </c>
      <c r="G103" s="36">
        <f>'исходные без сезонности'!I104/'исходные без сезонности'!D104</f>
        <v>283304.78024604596</v>
      </c>
      <c r="H103" s="36">
        <f>'исходные без сезонности'!J104/'исходные без сезонности'!D104</f>
        <v>39963.344116024913</v>
      </c>
      <c r="I103" s="36">
        <f>'исходные без сезонности'!K104/'исходные без сезонности'!D104</f>
        <v>51793.953775772323</v>
      </c>
      <c r="J103" s="36">
        <f>'исходные без сезонности'!L104/'исходные без сезонности'!D104</f>
        <v>64980.803363021405</v>
      </c>
      <c r="K103" s="36">
        <f>'исходные без сезонности'!M104/'исходные без сезонности'!D104</f>
        <v>71882.322282971756</v>
      </c>
      <c r="L103" s="75">
        <f>'исходные без сезонности'!N104/'исходные без сезонности'!D104</f>
        <v>315049.81555025466</v>
      </c>
      <c r="M103" s="36">
        <f>'исходные без сезонности'!O104/'исходные без сезонности'!D104</f>
        <v>917599.86758464971</v>
      </c>
      <c r="N103" s="36">
        <v>917.59986758464993</v>
      </c>
      <c r="O103" s="36">
        <f>'исходные без сезонности'!P104/'исходные без сезонности'!D104</f>
        <v>2991238.4607578875</v>
      </c>
      <c r="P103" s="36">
        <f>'исходные без сезонности'!Q104/'исходные без сезонности'!D104</f>
        <v>749946.65114638826</v>
      </c>
      <c r="Q103" s="36">
        <f>'исходные без сезонности'!R104/'исходные без сезонности'!D104</f>
        <v>1143028.3613672815</v>
      </c>
      <c r="R103" s="36">
        <f>'исходные без сезонности'!S104/'исходные без сезонности'!D104</f>
        <v>988208.80176865298</v>
      </c>
      <c r="S103" s="36">
        <f>'исходные без сезонности'!T104/'исходные без сезонности'!D104</f>
        <v>1169694.0341558149</v>
      </c>
      <c r="T103" s="36">
        <f>'исходные без сезонности'!U104/'исходные без сезонности'!D104</f>
        <v>2404996.6664538155</v>
      </c>
      <c r="U103" s="25">
        <v>827137.01105519524</v>
      </c>
      <c r="V103" s="36"/>
      <c r="W103" s="36">
        <v>2722440.4613914294</v>
      </c>
      <c r="X103" s="36">
        <v>696553.25288666412</v>
      </c>
      <c r="Y103" s="36">
        <v>1099740.9205081223</v>
      </c>
      <c r="Z103" s="36">
        <v>926533.91551114223</v>
      </c>
      <c r="AA103" s="36">
        <v>1126855.3635913734</v>
      </c>
      <c r="AB103" s="75">
        <v>2104238.6698624268</v>
      </c>
      <c r="AC103" s="63">
        <f>'исходные без сезонности'!AC104</f>
        <v>-0.12144061325225899</v>
      </c>
      <c r="AD103" s="32">
        <f>'исходные без сезонности'!AD104</f>
        <v>-1.0951641046928799</v>
      </c>
      <c r="AE103" s="32">
        <f>'исходные без сезонности'!AE104</f>
        <v>1.35519711634169</v>
      </c>
      <c r="AF103" s="32">
        <f>'исходные без сезонности'!AF104/'исходные без сезонности'!AF103*100-100</f>
        <v>5.4505521245670394</v>
      </c>
      <c r="AG103" s="36">
        <f>'исходные без сезонности'!AG104/'исходные без сезонности'!D104</f>
        <v>405.43690633135867</v>
      </c>
      <c r="AH103" s="32">
        <f>'исходные без сезонности'!AH104</f>
        <v>-0.24344161096692199</v>
      </c>
      <c r="AI103" s="32">
        <f>'исходные без сезонности'!AI104</f>
        <v>0.74852508154738795</v>
      </c>
      <c r="AJ103" s="63">
        <f t="shared" si="6"/>
        <v>633.81671428291804</v>
      </c>
      <c r="AK103" s="32">
        <f t="shared" si="7"/>
        <v>2382.9761907337761</v>
      </c>
      <c r="AL103" s="32">
        <f t="shared" si="8"/>
        <v>413.28272561590148</v>
      </c>
      <c r="AM103" s="32">
        <f t="shared" si="9"/>
        <v>449.77863740460543</v>
      </c>
      <c r="AN103" s="32">
        <v>405.43690633135867</v>
      </c>
      <c r="AO103" s="32">
        <f t="shared" si="10"/>
        <v>488.39814929981623</v>
      </c>
      <c r="AP103" s="33">
        <f t="shared" si="11"/>
        <v>2526.638063753298</v>
      </c>
      <c r="AQ103" s="49"/>
    </row>
    <row r="104" spans="1:43" x14ac:dyDescent="0.2">
      <c r="A104" s="1">
        <v>43466</v>
      </c>
      <c r="B104" s="15">
        <v>7.62</v>
      </c>
      <c r="C104" s="40">
        <f>'исходные без сезонности'!C105</f>
        <v>0.79064698287542901</v>
      </c>
      <c r="D104" s="40">
        <f>'исходные без сезонности'!F105</f>
        <v>0.79919531764160701</v>
      </c>
      <c r="E104" s="19">
        <f>'исходные без сезонности'!G105/'исходные без сезонности'!E105</f>
        <v>23.395044004914009</v>
      </c>
      <c r="F104" s="25">
        <f>'исходные без сезонности'!H105/'исходные без сезонности'!D105</f>
        <v>29429.247810180415</v>
      </c>
      <c r="G104" s="36">
        <f>'исходные без сезонности'!I105/'исходные без сезонности'!D105</f>
        <v>196293.95610489752</v>
      </c>
      <c r="H104" s="36">
        <f>'исходные без сезонности'!J105/'исходные без сезонности'!D105</f>
        <v>22847.777051661218</v>
      </c>
      <c r="I104" s="36">
        <f>'исходные без сезонности'!K105/'исходные без сезонности'!D105</f>
        <v>40971.287892600027</v>
      </c>
      <c r="J104" s="36">
        <f>'исходные без сезонности'!L105/'исходные без сезонности'!D105</f>
        <v>43915.139767788627</v>
      </c>
      <c r="K104" s="36">
        <f>'исходные без сезонности'!M105/'исходные без сезонности'!D105</f>
        <v>74869.056689165198</v>
      </c>
      <c r="L104" s="75">
        <f>'исходные без сезонности'!N105/'исходные без сезонности'!D105</f>
        <v>315732.47707575676</v>
      </c>
      <c r="M104" s="36">
        <f>'исходные без сезонности'!O105/'исходные без сезонности'!D105</f>
        <v>965776.32400954864</v>
      </c>
      <c r="N104" s="36">
        <v>965.77632400954815</v>
      </c>
      <c r="O104" s="36">
        <f>'исходные без сезонности'!P105/'исходные без сезонности'!D105</f>
        <v>2980057.1934328242</v>
      </c>
      <c r="P104" s="36">
        <f>'исходные без сезонности'!Q105/'исходные без сезонности'!D105</f>
        <v>739265.8784669959</v>
      </c>
      <c r="Q104" s="36">
        <f>'исходные без сезонности'!R105/'исходные без сезонности'!D105</f>
        <v>1149304.4979005225</v>
      </c>
      <c r="R104" s="36">
        <f>'исходные без сезонности'!S105/'исходные без сезонности'!D105</f>
        <v>973271.14622764441</v>
      </c>
      <c r="S104" s="36">
        <f>'исходные без сезонности'!T105/'исходные без сезонности'!D105</f>
        <v>1163673.8352230312</v>
      </c>
      <c r="T104" s="36">
        <f>'исходные без сезонности'!U105/'исходные без сезонности'!D105</f>
        <v>2411666.4005663707</v>
      </c>
      <c r="U104" s="25">
        <v>972093.17792136455</v>
      </c>
      <c r="V104" s="36"/>
      <c r="W104" s="36">
        <v>2784292.1823733319</v>
      </c>
      <c r="X104" s="36">
        <v>693378.56106110162</v>
      </c>
      <c r="Y104" s="36">
        <v>1114150.8686972614</v>
      </c>
      <c r="Z104" s="36">
        <v>919841.82668366597</v>
      </c>
      <c r="AA104" s="36">
        <v>1115740.6238941043</v>
      </c>
      <c r="AB104" s="75">
        <v>2144550.31612508</v>
      </c>
      <c r="AC104" s="63">
        <f>'исходные без сезонности'!AC105</f>
        <v>9.22662959070326E-2</v>
      </c>
      <c r="AD104" s="32">
        <f>'исходные без сезонности'!AD105</f>
        <v>1.3860603529179101</v>
      </c>
      <c r="AE104" s="32">
        <f>'исходные без сезонности'!AE105</f>
        <v>0.31058226461823801</v>
      </c>
      <c r="AF104" s="32">
        <f>'исходные без сезонности'!AF105/'исходные без сезонности'!AF104*100-100</f>
        <v>0.55330453913254019</v>
      </c>
      <c r="AG104" s="36">
        <f>'исходные без сезонности'!AG105/'исходные без сезонности'!D105</f>
        <v>407.78518773926601</v>
      </c>
      <c r="AH104" s="32">
        <f>'исходные без сезонности'!AH105</f>
        <v>0.59929867199687203</v>
      </c>
      <c r="AI104" s="32">
        <f>'исходные без сезонности'!AI105</f>
        <v>0.31858800573861501</v>
      </c>
      <c r="AJ104" s="63">
        <f t="shared" si="6"/>
        <v>634.40151348802658</v>
      </c>
      <c r="AK104" s="32">
        <f t="shared" si="7"/>
        <v>2416.0056789330101</v>
      </c>
      <c r="AL104" s="32">
        <f t="shared" si="8"/>
        <v>414.56630846439532</v>
      </c>
      <c r="AM104" s="32">
        <f t="shared" si="9"/>
        <v>452.26728302141362</v>
      </c>
      <c r="AN104" s="32">
        <v>407.78518773926601</v>
      </c>
      <c r="AO104" s="32">
        <f t="shared" si="10"/>
        <v>491.32511292262728</v>
      </c>
      <c r="AP104" s="33">
        <f t="shared" si="11"/>
        <v>2534.6876295728421</v>
      </c>
      <c r="AQ104" s="49"/>
    </row>
    <row r="105" spans="1:43" x14ac:dyDescent="0.2">
      <c r="A105" s="1">
        <v>43497</v>
      </c>
      <c r="B105" s="15">
        <v>7.52</v>
      </c>
      <c r="C105" s="40">
        <f>'исходные без сезонности'!C106</f>
        <v>0.33532923380401403</v>
      </c>
      <c r="D105" s="40">
        <f>'исходные без сезонности'!F106</f>
        <v>0.21545249879801501</v>
      </c>
      <c r="E105" s="19">
        <f>'исходные без сезонности'!G106/'исходные без сезонности'!E106</f>
        <v>2.6315298878814111</v>
      </c>
      <c r="F105" s="25">
        <f>'исходные без сезонности'!H106/'исходные без сезонности'!D106</f>
        <v>11418.377209463137</v>
      </c>
      <c r="G105" s="36">
        <f>'исходные без сезонности'!I106/'исходные без сезонности'!D106</f>
        <v>304875.27452066191</v>
      </c>
      <c r="H105" s="36">
        <f>'исходные без сезонности'!J106/'исходные без сезонности'!D106</f>
        <v>24263.596902735404</v>
      </c>
      <c r="I105" s="36">
        <f>'исходные без сезонности'!K106/'исходные без сезонности'!D106</f>
        <v>53838.544248349397</v>
      </c>
      <c r="J105" s="36">
        <f>'исходные без сезонности'!L106/'исходные без сезонности'!D106</f>
        <v>66458.896865616087</v>
      </c>
      <c r="K105" s="36">
        <f>'исходные без сезонности'!M106/'исходные без сезонности'!D106</f>
        <v>86061.978427628899</v>
      </c>
      <c r="L105" s="75">
        <f>'исходные без сезонности'!N106/'исходные без сезонности'!D106</f>
        <v>410718.65830255725</v>
      </c>
      <c r="M105" s="36">
        <f>'исходные без сезонности'!O106/'исходные без сезонности'!D106</f>
        <v>534684.71550604538</v>
      </c>
      <c r="N105" s="36">
        <v>964.59819747465428</v>
      </c>
      <c r="O105" s="36">
        <f>'исходные без сезонности'!P106/'исходные без сезонности'!D106</f>
        <v>3596844.8786446149</v>
      </c>
      <c r="P105" s="36">
        <f>'исходные без сезонности'!Q106/'исходные без сезонности'!D106</f>
        <v>675986.84207484638</v>
      </c>
      <c r="Q105" s="36">
        <f>'исходные без сезонности'!R106/'исходные без сезонности'!D106</f>
        <v>1066398.0441685347</v>
      </c>
      <c r="R105" s="36">
        <f>'исходные без сезонности'!S106/'исходные без сезонности'!D106</f>
        <v>777930.44174147898</v>
      </c>
      <c r="S105" s="36">
        <f>'исходные без сезонности'!T106/'исходные без сезонности'!D106</f>
        <v>1031435.8301938635</v>
      </c>
      <c r="T105" s="36">
        <f>'исходные без сезонности'!U106/'исходные без сезонности'!D106</f>
        <v>2345399.3907327005</v>
      </c>
      <c r="U105" s="25">
        <v>514023.68940518075</v>
      </c>
      <c r="V105" s="36"/>
      <c r="W105" s="36">
        <v>3259006.4520604359</v>
      </c>
      <c r="X105" s="36">
        <v>645377.99927761767</v>
      </c>
      <c r="Y105" s="36">
        <v>997805.17315930256</v>
      </c>
      <c r="Z105" s="36">
        <v>708470.16705578309</v>
      </c>
      <c r="AA105" s="36">
        <v>928488.49035751563</v>
      </c>
      <c r="AB105" s="75">
        <v>1925688.0856076088</v>
      </c>
      <c r="AC105" s="63">
        <f>'исходные без сезонности'!AC106</f>
        <v>0.13920842516607401</v>
      </c>
      <c r="AD105" s="32">
        <f>'исходные без сезонности'!AD106</f>
        <v>1.69693712372247</v>
      </c>
      <c r="AE105" s="32">
        <f>'исходные без сезонности'!AE106</f>
        <v>2.7000858186475601E-2</v>
      </c>
      <c r="AF105" s="32">
        <f>'исходные без сезонности'!AF106/'исходные без сезонности'!AF105*100-100</f>
        <v>-2.89508934797027E-2</v>
      </c>
      <c r="AG105" s="36">
        <f>'исходные без сезонности'!AG106/'исходные без сезонности'!D106</f>
        <v>405.93449314775512</v>
      </c>
      <c r="AH105" s="32">
        <f>'исходные без сезонности'!AH106</f>
        <v>0.429784668497245</v>
      </c>
      <c r="AI105" s="32">
        <f>'исходные без сезонности'!AI106</f>
        <v>4.9834014392256903E-2</v>
      </c>
      <c r="AJ105" s="63">
        <f t="shared" si="6"/>
        <v>635.28465384418303</v>
      </c>
      <c r="AK105" s="32">
        <f t="shared" si="7"/>
        <v>2457.0037762100678</v>
      </c>
      <c r="AL105" s="32">
        <f t="shared" si="8"/>
        <v>414.67824492543269</v>
      </c>
      <c r="AM105" s="32">
        <f t="shared" si="9"/>
        <v>452.13634760206253</v>
      </c>
      <c r="AN105" s="32">
        <v>405.93449314775512</v>
      </c>
      <c r="AO105" s="32">
        <f t="shared" si="10"/>
        <v>493.43675293044544</v>
      </c>
      <c r="AP105" s="33">
        <f t="shared" si="11"/>
        <v>2535.9507661709617</v>
      </c>
      <c r="AQ105" s="49"/>
    </row>
    <row r="106" spans="1:43" x14ac:dyDescent="0.2">
      <c r="A106" s="1">
        <v>43525</v>
      </c>
      <c r="B106" s="15">
        <v>7.59</v>
      </c>
      <c r="C106" s="40">
        <f>'исходные без сезонности'!C107</f>
        <v>0.23719193778394099</v>
      </c>
      <c r="D106" s="40">
        <f>'исходные без сезонности'!F107</f>
        <v>0.37945495171082899</v>
      </c>
      <c r="E106" s="19">
        <f>'исходные без сезонности'!G107/'исходные без сезонности'!E107</f>
        <v>5.6249503357731045</v>
      </c>
      <c r="F106" s="25">
        <f>'исходные без сезонности'!H107/'исходные без сезонности'!D107</f>
        <v>20815.195134376532</v>
      </c>
      <c r="G106" s="36">
        <f>'исходные без сезонности'!I107/'исходные без сезонности'!D107</f>
        <v>324326.44641483453</v>
      </c>
      <c r="H106" s="36">
        <f>'исходные без сезонности'!J107/'исходные без сезонности'!D107</f>
        <v>30480.648138478555</v>
      </c>
      <c r="I106" s="36">
        <f>'исходные без сезонности'!K107/'исходные без сезонности'!D107</f>
        <v>61288.182305929913</v>
      </c>
      <c r="J106" s="36">
        <f>'исходные без сезонности'!L107/'исходные без сезонности'!D107</f>
        <v>63025.097397863297</v>
      </c>
      <c r="K106" s="36">
        <f>'исходные без сезонности'!M107/'исходные без сезонности'!D107</f>
        <v>105570.66924596002</v>
      </c>
      <c r="L106" s="75">
        <f>'исходные без сезонности'!N107/'исходные без сезонности'!D107</f>
        <v>398014.7891443129</v>
      </c>
      <c r="M106" s="36">
        <f>'исходные без сезонности'!O107/'исходные без сезонности'!D107</f>
        <v>549018.25818696013</v>
      </c>
      <c r="N106" s="36">
        <v>940.063392910517</v>
      </c>
      <c r="O106" s="36">
        <f>'исходные без сезонности'!P107/'исходные без сезонности'!D107</f>
        <v>3628142.8156856606</v>
      </c>
      <c r="P106" s="36">
        <f>'исходные без сезонности'!Q107/'исходные без сезонности'!D107</f>
        <v>673993.70727628481</v>
      </c>
      <c r="Q106" s="36">
        <f>'исходные без сезонности'!R107/'исходные без сезонности'!D107</f>
        <v>1083450.4031174229</v>
      </c>
      <c r="R106" s="36">
        <f>'исходные без сезонности'!S107/'исходные без сезонности'!D107</f>
        <v>781914.89517688006</v>
      </c>
      <c r="S106" s="36">
        <f>'исходные без сезонности'!T107/'исходные без сезонности'!D107</f>
        <v>1023788.7636415465</v>
      </c>
      <c r="T106" s="36">
        <f>'исходные без сезонности'!U107/'исходные без сезонности'!D107</f>
        <v>2343140.0604925761</v>
      </c>
      <c r="U106" s="25">
        <v>524021.55593642913</v>
      </c>
      <c r="V106" s="36"/>
      <c r="W106" s="36">
        <v>3266374.4395356178</v>
      </c>
      <c r="X106" s="36">
        <v>650957.33607743692</v>
      </c>
      <c r="Y106" s="36">
        <v>1016914.3984877487</v>
      </c>
      <c r="Z106" s="36">
        <v>719753.10569542274</v>
      </c>
      <c r="AA106" s="36">
        <v>922263.4097115167</v>
      </c>
      <c r="AB106" s="75">
        <v>1941142.2844317087</v>
      </c>
      <c r="AC106" s="63">
        <f>'исходные без сезонности'!AC107</f>
        <v>-1.8129498672873699E-2</v>
      </c>
      <c r="AD106" s="32">
        <f>'исходные без сезонности'!AD107</f>
        <v>-1.5833557620843299</v>
      </c>
      <c r="AE106" s="32">
        <f>'исходные без сезонности'!AE107</f>
        <v>2.0619672205838402</v>
      </c>
      <c r="AF106" s="32">
        <f>'исходные без сезонности'!AF107/'исходные без сезонности'!AF106*100-100</f>
        <v>0.17129272595239797</v>
      </c>
      <c r="AG106" s="36">
        <f>'исходные без сезонности'!AG107/'исходные без сезонности'!D107</f>
        <v>407.68654810580915</v>
      </c>
      <c r="AH106" s="32">
        <f>'исходные без сезонности'!AH107</f>
        <v>3.1174389322238301</v>
      </c>
      <c r="AI106" s="32">
        <f>'исходные без сезонности'!AI107</f>
        <v>0.48675364483141298</v>
      </c>
      <c r="AJ106" s="63">
        <f t="shared" si="6"/>
        <v>635.16947992129542</v>
      </c>
      <c r="AK106" s="32">
        <f t="shared" si="7"/>
        <v>2418.1006653448162</v>
      </c>
      <c r="AL106" s="32">
        <f t="shared" si="8"/>
        <v>423.22877440668753</v>
      </c>
      <c r="AM106" s="32">
        <f t="shared" si="9"/>
        <v>452.91082427689173</v>
      </c>
      <c r="AN106" s="32">
        <v>407.68654810580915</v>
      </c>
      <c r="AO106" s="32">
        <f t="shared" si="10"/>
        <v>508.81934237220025</v>
      </c>
      <c r="AP106" s="33">
        <f t="shared" si="11"/>
        <v>2548.2945989564291</v>
      </c>
      <c r="AQ106" s="49"/>
    </row>
    <row r="107" spans="1:43" x14ac:dyDescent="0.2">
      <c r="A107" s="1">
        <v>43556</v>
      </c>
      <c r="B107" s="15">
        <v>7.67</v>
      </c>
      <c r="C107" s="40">
        <f>'исходные без сезонности'!C108</f>
        <v>0.25995671815041599</v>
      </c>
      <c r="D107" s="40">
        <f>'исходные без сезонности'!F108</f>
        <v>4.3218492535866799</v>
      </c>
      <c r="E107" s="19">
        <f>'исходные без сезонности'!G108/'исходные без сезонности'!E108</f>
        <v>-4.4767592121638458E-2</v>
      </c>
      <c r="F107" s="25">
        <f>'исходные без сезонности'!H108/'исходные без сезонности'!D108</f>
        <v>33278.63464034535</v>
      </c>
      <c r="G107" s="36">
        <f>'исходные без сезонности'!I108/'исходные без сезонности'!D108</f>
        <v>347900.95509690791</v>
      </c>
      <c r="H107" s="36">
        <f>'исходные без сезонности'!J108/'исходные без сезонности'!D108</f>
        <v>38316.739498928408</v>
      </c>
      <c r="I107" s="36">
        <f>'исходные без сезонности'!K108/'исходные без сезонности'!D108</f>
        <v>54440.864797180089</v>
      </c>
      <c r="J107" s="36">
        <f>'исходные без сезонности'!L108/'исходные без сезонности'!D108</f>
        <v>56560.614531185769</v>
      </c>
      <c r="K107" s="36">
        <f>'исходные без сезонности'!M108/'исходные без сезонности'!D108</f>
        <v>84832.99249508779</v>
      </c>
      <c r="L107" s="75">
        <f>'исходные без сезонности'!N108/'исходные без сезонности'!D108</f>
        <v>403512.57612663519</v>
      </c>
      <c r="M107" s="36">
        <f>'исходные без сезонности'!O108/'исходные без сезонности'!D108</f>
        <v>547906.60278399533</v>
      </c>
      <c r="N107" s="36">
        <v>938.15994701545799</v>
      </c>
      <c r="O107" s="36">
        <f>'исходные без сезонности'!P108/'исходные без сезонности'!D108</f>
        <v>3631467.174260492</v>
      </c>
      <c r="P107" s="36">
        <f>'исходные без сезонности'!Q108/'исходные без сезонности'!D108</f>
        <v>680711.5037023836</v>
      </c>
      <c r="Q107" s="36">
        <f>'исходные без сезонности'!R108/'исходные без сезонности'!D108</f>
        <v>1104429.2836417637</v>
      </c>
      <c r="R107" s="36">
        <f>'исходные без сезонности'!S108/'исходные без сезонности'!D108</f>
        <v>775717.53691980056</v>
      </c>
      <c r="S107" s="36">
        <f>'исходные без сезонности'!T108/'исходные без сезонности'!D108</f>
        <v>1030109.5435692259</v>
      </c>
      <c r="T107" s="36">
        <f>'исходные без сезонности'!U108/'исходные без сезонности'!D108</f>
        <v>2352684.3104998064</v>
      </c>
      <c r="U107" s="25">
        <v>518895.02452043316</v>
      </c>
      <c r="V107" s="36"/>
      <c r="W107" s="36">
        <v>3274431.4219264546</v>
      </c>
      <c r="X107" s="36">
        <v>657870.36816795531</v>
      </c>
      <c r="Y107" s="36">
        <v>1043067.8806171817</v>
      </c>
      <c r="Z107" s="36">
        <v>718250.92685565504</v>
      </c>
      <c r="AA107" s="36">
        <v>943853.75095146184</v>
      </c>
      <c r="AB107" s="75">
        <v>1954373.8996788282</v>
      </c>
      <c r="AC107" s="63">
        <f>'исходные без сезонности'!AC108</f>
        <v>0.42328785762050197</v>
      </c>
      <c r="AD107" s="32">
        <f>'исходные без сезонности'!AD108</f>
        <v>7.1194093253781903</v>
      </c>
      <c r="AE107" s="32">
        <f>'исходные без сезонности'!AE108</f>
        <v>1.0724259256950399</v>
      </c>
      <c r="AF107" s="32">
        <f>'исходные без сезонности'!AF108/'исходные без сезонности'!AF107*100-100</f>
        <v>0.14855224617045337</v>
      </c>
      <c r="AG107" s="36">
        <f>'исходные без сезонности'!AG108/'исходные без сезонности'!D108</f>
        <v>427.76668576640651</v>
      </c>
      <c r="AH107" s="32">
        <f>'исходные без сезонности'!AH108</f>
        <v>-0.12240757902186999</v>
      </c>
      <c r="AI107" s="32">
        <f>'исходные без сезонности'!AI108</f>
        <v>0.23558249859749</v>
      </c>
      <c r="AJ107" s="63">
        <f t="shared" si="6"/>
        <v>637.85807520511344</v>
      </c>
      <c r="AK107" s="32">
        <f t="shared" si="7"/>
        <v>2590.255149610407</v>
      </c>
      <c r="AL107" s="32">
        <f t="shared" si="8"/>
        <v>427.76758950842617</v>
      </c>
      <c r="AM107" s="32">
        <f t="shared" si="9"/>
        <v>453.58363347950416</v>
      </c>
      <c r="AN107" s="32">
        <v>427.76668576640651</v>
      </c>
      <c r="AO107" s="32">
        <f t="shared" si="10"/>
        <v>508.19650893360745</v>
      </c>
      <c r="AP107" s="33">
        <f t="shared" si="11"/>
        <v>2554.2979350442756</v>
      </c>
      <c r="AQ107" s="49"/>
    </row>
    <row r="108" spans="1:43" x14ac:dyDescent="0.2">
      <c r="A108" s="1">
        <v>43586</v>
      </c>
      <c r="B108" s="15">
        <v>7.65</v>
      </c>
      <c r="C108" s="40">
        <f>'исходные без сезонности'!C109</f>
        <v>0.29914410429525601</v>
      </c>
      <c r="D108" s="40">
        <f>'исходные без сезонности'!F109</f>
        <v>-0.42616800401749799</v>
      </c>
      <c r="E108" s="19">
        <f>'исходные без сезонности'!G109/'исходные без сезонности'!E109</f>
        <v>-5.9393818725618406</v>
      </c>
      <c r="F108" s="25">
        <f>'исходные без сезонности'!H109/'исходные без сезонности'!D109</f>
        <v>20395.969696847082</v>
      </c>
      <c r="G108" s="36">
        <f>'исходные без сезонности'!I109/'исходные без сезонности'!D109</f>
        <v>312776.19177172915</v>
      </c>
      <c r="H108" s="36">
        <f>'исходные без сезонности'!J109/'исходные без сезонности'!D109</f>
        <v>33324.946606963429</v>
      </c>
      <c r="I108" s="36">
        <f>'исходные без сезонности'!K109/'исходные без сезонности'!D109</f>
        <v>41802.835520397603</v>
      </c>
      <c r="J108" s="36">
        <f>'исходные без сезонности'!L109/'исходные без сезонности'!D109</f>
        <v>55795.684569037126</v>
      </c>
      <c r="K108" s="36">
        <f>'исходные без сезонности'!M109/'исходные без сезонности'!D109</f>
        <v>58959.174844509536</v>
      </c>
      <c r="L108" s="75">
        <f>'исходные без сезонности'!N109/'исходные без сезонности'!D109</f>
        <v>375098.89353339962</v>
      </c>
      <c r="M108" s="36">
        <f>'исходные без сезонности'!O109/'исходные без сезонности'!D109</f>
        <v>566200.50608919573</v>
      </c>
      <c r="N108" s="36">
        <v>969.48391221008592</v>
      </c>
      <c r="O108" s="36">
        <f>'исходные без сезонности'!P109/'исходные без сезонности'!D109</f>
        <v>3714443.6105652452</v>
      </c>
      <c r="P108" s="36">
        <f>'исходные без сезонности'!Q109/'исходные без сезонности'!D109</f>
        <v>678868.46159145748</v>
      </c>
      <c r="Q108" s="36">
        <f>'исходные без сезонности'!R109/'исходные без сезонности'!D109</f>
        <v>1119918.1315513903</v>
      </c>
      <c r="R108" s="36">
        <f>'исходные без сезонности'!S109/'исходные без сезонности'!D109</f>
        <v>777170.77078059351</v>
      </c>
      <c r="S108" s="36">
        <f>'исходные без сезонности'!T109/'исходные без сезонности'!D109</f>
        <v>1011450.7487883673</v>
      </c>
      <c r="T108" s="36">
        <f>'исходные без сезонности'!U109/'исходные без сезонности'!D109</f>
        <v>2335619.3312181453</v>
      </c>
      <c r="U108" s="25">
        <v>543913.29986597504</v>
      </c>
      <c r="V108" s="36"/>
      <c r="W108" s="36">
        <v>3397076.310377907</v>
      </c>
      <c r="X108" s="36">
        <v>654551.85046820657</v>
      </c>
      <c r="Y108" s="36">
        <v>1072554.9444089385</v>
      </c>
      <c r="Z108" s="36">
        <v>719488.30640971451</v>
      </c>
      <c r="AA108" s="36">
        <v>927237.01488763071</v>
      </c>
      <c r="AB108" s="75">
        <v>1964545.3526620751</v>
      </c>
      <c r="AC108" s="63">
        <f>'исходные без сезонности'!AC109</f>
        <v>-0.51875030219801799</v>
      </c>
      <c r="AD108" s="32">
        <f>'исходные без сезонности'!AD109</f>
        <v>-1.27742667650772</v>
      </c>
      <c r="AE108" s="32">
        <f>'исходные без сезонности'!AE109</f>
        <v>2.0445162764041198</v>
      </c>
      <c r="AF108" s="32">
        <f>'исходные без сезонности'!AF109/'исходные без сезонности'!AF108*100-100</f>
        <v>9.4066055710783303E-2</v>
      </c>
      <c r="AG108" s="36">
        <f>'исходные без сезонности'!AG109/'исходные без сезонности'!D109</f>
        <v>426.03053066919381</v>
      </c>
      <c r="AH108" s="32">
        <f>'исходные без сезонности'!AH109</f>
        <v>-0.54511018696461599</v>
      </c>
      <c r="AI108" s="32">
        <f>'исходные без сезонности'!AI109</f>
        <v>0.65266892401879095</v>
      </c>
      <c r="AJ108" s="63">
        <f t="shared" si="6"/>
        <v>634.54918451239246</v>
      </c>
      <c r="AK108" s="32">
        <f t="shared" si="7"/>
        <v>2557.1665393396688</v>
      </c>
      <c r="AL108" s="32">
        <f t="shared" si="8"/>
        <v>436.5133675011075</v>
      </c>
      <c r="AM108" s="32">
        <f t="shared" si="9"/>
        <v>454.010301712868</v>
      </c>
      <c r="AN108" s="32">
        <v>426.03053066919381</v>
      </c>
      <c r="AO108" s="32">
        <f t="shared" si="10"/>
        <v>505.42627799361179</v>
      </c>
      <c r="AP108" s="33">
        <f t="shared" si="11"/>
        <v>2570.969043893163</v>
      </c>
      <c r="AQ108" s="49"/>
    </row>
    <row r="109" spans="1:43" x14ac:dyDescent="0.2">
      <c r="A109" s="1">
        <v>43617</v>
      </c>
      <c r="B109" s="15">
        <v>7.53</v>
      </c>
      <c r="C109" s="40">
        <f>'исходные без сезонности'!C110</f>
        <v>0.14447442571810001</v>
      </c>
      <c r="D109" s="40">
        <f>'исходные без сезонности'!F110</f>
        <v>0.79466875583646401</v>
      </c>
      <c r="E109" s="19">
        <f>'исходные без сезонности'!G110/'исходные без сезонности'!E110</f>
        <v>-3.7103068823976484</v>
      </c>
      <c r="F109" s="25">
        <f>'исходные без сезонности'!H110/'исходные без сезонности'!D110</f>
        <v>14643.435736660371</v>
      </c>
      <c r="G109" s="36">
        <f>'исходные без сезонности'!I110/'исходные без сезонности'!D110</f>
        <v>309346.62118935637</v>
      </c>
      <c r="H109" s="36">
        <f>'исходные без сезонности'!J110/'исходные без сезонности'!D110</f>
        <v>74420.250233053419</v>
      </c>
      <c r="I109" s="36">
        <f>'исходные без сезонности'!K110/'исходные без сезонности'!D110</f>
        <v>46095.546108951588</v>
      </c>
      <c r="J109" s="36">
        <f>'исходные без сезонности'!L110/'исходные без сезонности'!D110</f>
        <v>58482.403578373749</v>
      </c>
      <c r="K109" s="36">
        <f>'исходные без сезонности'!M110/'исходные без сезонности'!D110</f>
        <v>72425.014288699967</v>
      </c>
      <c r="L109" s="75">
        <f>'исходные без сезонности'!N110/'исходные без сезонности'!D110</f>
        <v>419090.67089697369</v>
      </c>
      <c r="M109" s="36">
        <f>'исходные без сезонности'!O110/'исходные без сезонности'!D110</f>
        <v>572552.66493464226</v>
      </c>
      <c r="N109" s="36">
        <v>980.36047579883916</v>
      </c>
      <c r="O109" s="36">
        <f>'исходные без сезонности'!P110/'исходные без сезонности'!D110</f>
        <v>3719779.8481910233</v>
      </c>
      <c r="P109" s="36">
        <f>'исходные без сезонности'!Q110/'исходные без сезонности'!D110</f>
        <v>684394.29275274603</v>
      </c>
      <c r="Q109" s="36">
        <f>'исходные без сезонности'!R110/'исходные без сезонности'!D110</f>
        <v>1135799.251315078</v>
      </c>
      <c r="R109" s="36">
        <f>'исходные без сезонности'!S110/'исходные без сезонности'!D110</f>
        <v>782697.15156335128</v>
      </c>
      <c r="S109" s="36">
        <f>'исходные без сезонности'!T110/'исходные без сезонности'!D110</f>
        <v>1011569.41229738</v>
      </c>
      <c r="T109" s="36">
        <f>'исходные без сезонности'!U110/'исходные без сезонности'!D110</f>
        <v>2347006.878972108</v>
      </c>
      <c r="U109" s="25">
        <v>555630.10619825684</v>
      </c>
      <c r="V109" s="36"/>
      <c r="W109" s="36">
        <v>3406004.8592258808</v>
      </c>
      <c r="X109" s="36">
        <v>611305.20824867033</v>
      </c>
      <c r="Y109" s="36">
        <v>1085696.4014632036</v>
      </c>
      <c r="Z109" s="36">
        <v>725742.54072142614</v>
      </c>
      <c r="AA109" s="36">
        <v>925975.04325819504</v>
      </c>
      <c r="AB109" s="75">
        <v>1919703.0346419048</v>
      </c>
      <c r="AC109" s="63">
        <f>'исходные без сезонности'!AC110</f>
        <v>0.91222214972186999</v>
      </c>
      <c r="AD109" s="32">
        <f>'исходные без сезонности'!AD110</f>
        <v>0.28236582544912597</v>
      </c>
      <c r="AE109" s="32">
        <f>'исходные без сезонности'!AE110</f>
        <v>1.6952846808659601</v>
      </c>
      <c r="AF109" s="32">
        <f>'исходные без сезонности'!AF110/'исходные без сезонности'!AF109*100-100</f>
        <v>7.9004488847942866E-2</v>
      </c>
      <c r="AG109" s="36">
        <f>'исходные без сезонности'!AG110/'исходные без сезонности'!D110</f>
        <v>423.60996668907893</v>
      </c>
      <c r="AH109" s="32">
        <f>'исходные без сезонности'!AH110</f>
        <v>-0.163765734897696</v>
      </c>
      <c r="AI109" s="32">
        <f>'исходные без сезонности'!AI110</f>
        <v>1.00977766348719</v>
      </c>
      <c r="AJ109" s="63">
        <f t="shared" si="6"/>
        <v>640.33768272439397</v>
      </c>
      <c r="AK109" s="32">
        <f t="shared" si="7"/>
        <v>2564.3871037465838</v>
      </c>
      <c r="AL109" s="32">
        <f t="shared" si="8"/>
        <v>443.91351175028586</v>
      </c>
      <c r="AM109" s="32">
        <f t="shared" si="9"/>
        <v>454.36899023105326</v>
      </c>
      <c r="AN109" s="32">
        <v>423.60996668907893</v>
      </c>
      <c r="AO109" s="32">
        <f t="shared" si="10"/>
        <v>504.59856293508949</v>
      </c>
      <c r="AP109" s="33">
        <f t="shared" si="11"/>
        <v>2596.9301150335664</v>
      </c>
      <c r="AQ109" s="49"/>
    </row>
    <row r="110" spans="1:43" x14ac:dyDescent="0.2">
      <c r="A110" s="1">
        <v>43647</v>
      </c>
      <c r="B110" s="15">
        <v>7.24</v>
      </c>
      <c r="C110" s="40">
        <f>'исходные без сезонности'!C111</f>
        <v>0.26827306181078497</v>
      </c>
      <c r="D110" s="40">
        <f>'исходные без сезонности'!F111</f>
        <v>-1.2921029774818</v>
      </c>
      <c r="E110" s="19">
        <f>'исходные без сезонности'!G111/'исходные без сезонности'!E111</f>
        <v>2.0221263040499147</v>
      </c>
      <c r="F110" s="25">
        <f>'исходные без сезонности'!H111/'исходные без сезонности'!D111</f>
        <v>16614.169704498607</v>
      </c>
      <c r="G110" s="36">
        <f>'исходные без сезонности'!I111/'исходные без сезонности'!D111</f>
        <v>313352.28343344497</v>
      </c>
      <c r="H110" s="36">
        <f>'исходные без сезонности'!J111/'исходные без сезонности'!D111</f>
        <v>46006.745601175753</v>
      </c>
      <c r="I110" s="36">
        <f>'исходные без сезонности'!K111/'исходные без сезонности'!D111</f>
        <v>49174.16195458635</v>
      </c>
      <c r="J110" s="36">
        <f>'исходные без сезонности'!L111/'исходные без сезонности'!D111</f>
        <v>63505.39119418749</v>
      </c>
      <c r="K110" s="36">
        <f>'исходные без сезонности'!M111/'исходные без сезонности'!D111</f>
        <v>89641.020758934232</v>
      </c>
      <c r="L110" s="75">
        <f>'исходные без сезонности'!N111/'исходные без сезонности'!D111</f>
        <v>431087.41311601794</v>
      </c>
      <c r="M110" s="36">
        <f>'исходные без сезонности'!O111/'исходные без сезонности'!D111</f>
        <v>564991.60143647215</v>
      </c>
      <c r="N110" s="36">
        <v>967.413950068394</v>
      </c>
      <c r="O110" s="36">
        <f>'исходные без сезонности'!P111/'исходные без сезонности'!D111</f>
        <v>3744641.4437990338</v>
      </c>
      <c r="P110" s="36">
        <f>'исходные без сезонности'!Q111/'исходные без сезонности'!D111</f>
        <v>688793.9676068431</v>
      </c>
      <c r="Q110" s="36">
        <f>'исходные без сезонности'!R111/'исходные без сезонности'!D111</f>
        <v>1147674.1116537291</v>
      </c>
      <c r="R110" s="36">
        <f>'исходные без сезонности'!S111/'исходные без сезонности'!D111</f>
        <v>792005.54964013584</v>
      </c>
      <c r="S110" s="36">
        <f>'исходные без сезонности'!T111/'исходные без сезонности'!D111</f>
        <v>1015220.9331137269</v>
      </c>
      <c r="T110" s="36">
        <f>'исходные без сезонности'!U111/'исходные без сезонности'!D111</f>
        <v>2349041.3221403947</v>
      </c>
      <c r="U110" s="25">
        <v>556954.12057902664</v>
      </c>
      <c r="V110" s="36"/>
      <c r="W110" s="36">
        <v>3425550.4101819606</v>
      </c>
      <c r="X110" s="36">
        <v>650686.70714476227</v>
      </c>
      <c r="Y110" s="36">
        <v>1097161.2137627904</v>
      </c>
      <c r="Z110" s="36">
        <v>730152.09905496845</v>
      </c>
      <c r="AA110" s="36">
        <v>917898.57776902022</v>
      </c>
      <c r="AB110" s="75">
        <v>1895995.517766139</v>
      </c>
      <c r="AC110" s="63">
        <f>'исходные без сезонности'!AC111</f>
        <v>1.0292080082463499</v>
      </c>
      <c r="AD110" s="32">
        <f>'исходные без сезонности'!AD111</f>
        <v>-1.2881590410739201</v>
      </c>
      <c r="AE110" s="32">
        <f>'исходные без сезонности'!AE111</f>
        <v>-0.51999617544024601</v>
      </c>
      <c r="AF110" s="32">
        <f>'исходные без сезонности'!AF111/'исходные без сезонности'!AF110*100-100</f>
        <v>1.613163101736717</v>
      </c>
      <c r="AG110" s="36">
        <f>'исходные без сезонности'!AG111/'исходные без сезонности'!D111</f>
        <v>431.16266219032627</v>
      </c>
      <c r="AH110" s="32">
        <f>'исходные без сезонности'!AH111</f>
        <v>-0.24794669077097301</v>
      </c>
      <c r="AI110" s="32">
        <f>'исходные без сезонности'!AI111</f>
        <v>-6.5714501921931803E-2</v>
      </c>
      <c r="AJ110" s="63">
        <f t="shared" si="6"/>
        <v>646.92808943481259</v>
      </c>
      <c r="AK110" s="32">
        <f t="shared" si="7"/>
        <v>2531.3537194215382</v>
      </c>
      <c r="AL110" s="32">
        <f t="shared" si="8"/>
        <v>441.60517846692187</v>
      </c>
      <c r="AM110" s="32">
        <f t="shared" si="9"/>
        <v>461.69870312719434</v>
      </c>
      <c r="AN110" s="32">
        <v>431.16266219032627</v>
      </c>
      <c r="AO110" s="32">
        <f t="shared" si="10"/>
        <v>503.34742749661405</v>
      </c>
      <c r="AP110" s="33">
        <f t="shared" si="11"/>
        <v>2595.2235553432115</v>
      </c>
      <c r="AQ110" s="49"/>
    </row>
    <row r="111" spans="1:43" x14ac:dyDescent="0.2">
      <c r="A111" s="1">
        <v>43678</v>
      </c>
      <c r="B111" s="15">
        <v>7.08</v>
      </c>
      <c r="C111" s="40">
        <f>'исходные без сезонности'!C112</f>
        <v>0.21330436990697299</v>
      </c>
      <c r="D111" s="40">
        <f>'исходные без сезонности'!F112</f>
        <v>1.1146820528863099</v>
      </c>
      <c r="E111" s="19">
        <f>'исходные без сезонности'!G112/'исходные без сезонности'!E112</f>
        <v>-2.5776159418838125</v>
      </c>
      <c r="F111" s="25">
        <f>'исходные без сезонности'!H112/'исходные без сезонности'!D112</f>
        <v>19042.574291976525</v>
      </c>
      <c r="G111" s="36">
        <f>'исходные без сезонности'!I112/'исходные без сезонности'!D112</f>
        <v>397965.28781463666</v>
      </c>
      <c r="H111" s="36">
        <f>'исходные без сезонности'!J112/'исходные без сезонности'!D112</f>
        <v>48931.004340236905</v>
      </c>
      <c r="I111" s="36">
        <f>'исходные без сезонности'!K112/'исходные без сезонности'!D112</f>
        <v>48690.260789754684</v>
      </c>
      <c r="J111" s="36">
        <f>'исходные без сезонности'!L112/'исходные без сезонности'!D112</f>
        <v>54985.379562726077</v>
      </c>
      <c r="K111" s="36">
        <f>'исходные без сезонности'!M112/'исходные без сезонности'!D112</f>
        <v>77912.78260612952</v>
      </c>
      <c r="L111" s="75">
        <f>'исходные без сезонности'!N112/'исходные без сезонности'!D112</f>
        <v>452525.25675493199</v>
      </c>
      <c r="M111" s="36">
        <f>'исходные без сезонности'!O112/'исходные без сезонности'!D112</f>
        <v>565778.53553629748</v>
      </c>
      <c r="N111" s="36">
        <v>968.76138784272575</v>
      </c>
      <c r="O111" s="36">
        <f>'исходные без сезонности'!P112/'исходные без сезонности'!D112</f>
        <v>3733225.4602853116</v>
      </c>
      <c r="P111" s="36">
        <f>'исходные без сезонности'!Q112/'исходные без сезонности'!D112</f>
        <v>690495.16653676727</v>
      </c>
      <c r="Q111" s="36">
        <f>'исходные без сезонности'!R112/'исходные без сезонности'!D112</f>
        <v>1156340.2802644712</v>
      </c>
      <c r="R111" s="36">
        <f>'исходные без сезонности'!S112/'исходные без сезонности'!D112</f>
        <v>800979.59139805159</v>
      </c>
      <c r="S111" s="36">
        <f>'исходные без сезонности'!T112/'исходные без сезонности'!D112</f>
        <v>1009164.6640190583</v>
      </c>
      <c r="T111" s="36">
        <f>'исходные без сезонности'!U112/'исходные без сезонности'!D112</f>
        <v>2323000.4944888582</v>
      </c>
      <c r="U111" s="25">
        <v>542268.2811979322</v>
      </c>
      <c r="V111" s="36"/>
      <c r="W111" s="36">
        <v>3367406.0390491742</v>
      </c>
      <c r="X111" s="36">
        <v>645871.95577258198</v>
      </c>
      <c r="Y111" s="36">
        <v>1107625.1360158792</v>
      </c>
      <c r="Z111" s="36">
        <v>751301.14014789846</v>
      </c>
      <c r="AA111" s="36">
        <v>932625.76517695258</v>
      </c>
      <c r="AB111" s="75">
        <v>1846954.7089906465</v>
      </c>
      <c r="AC111" s="63">
        <f>'исходные без сезонности'!AC112</f>
        <v>0.92602303253071205</v>
      </c>
      <c r="AD111" s="32">
        <f>'исходные без сезонности'!AD112</f>
        <v>1.6708383937655</v>
      </c>
      <c r="AE111" s="32">
        <f>'исходные без сезонности'!AE112</f>
        <v>0.89282014737755899</v>
      </c>
      <c r="AF111" s="32">
        <f>'исходные без сезонности'!AF112/'исходные без сезонности'!AF111*100-100</f>
        <v>-0.72396771283119676</v>
      </c>
      <c r="AG111" s="36">
        <f>'исходные без сезонности'!AG112/'исходные без сезонности'!D112</f>
        <v>422.74371463850463</v>
      </c>
      <c r="AH111" s="32">
        <f>'исходные без сезонности'!AH112</f>
        <v>-0.72508594095155698</v>
      </c>
      <c r="AI111" s="32">
        <f>'исходные без сезонности'!AI112</f>
        <v>0.75706245236658198</v>
      </c>
      <c r="AJ111" s="63">
        <f t="shared" si="6"/>
        <v>652.91879254688979</v>
      </c>
      <c r="AK111" s="32">
        <f t="shared" si="7"/>
        <v>2573.648549247644</v>
      </c>
      <c r="AL111" s="32">
        <f t="shared" si="8"/>
        <v>445.54791847213716</v>
      </c>
      <c r="AM111" s="32">
        <f t="shared" si="9"/>
        <v>458.35615358599307</v>
      </c>
      <c r="AN111" s="32">
        <v>422.74371463850463</v>
      </c>
      <c r="AO111" s="32">
        <f t="shared" si="10"/>
        <v>499.69772606569478</v>
      </c>
      <c r="AP111" s="33">
        <f t="shared" si="11"/>
        <v>2614.8710184356878</v>
      </c>
      <c r="AQ111" s="49"/>
    </row>
    <row r="112" spans="1:43" x14ac:dyDescent="0.2">
      <c r="A112" s="1">
        <v>43709</v>
      </c>
      <c r="B112" s="15">
        <v>6.83</v>
      </c>
      <c r="C112" s="40">
        <f>'исходные без сезонности'!C113</f>
        <v>8.8655690508312596E-2</v>
      </c>
      <c r="D112" s="40">
        <f>'исходные без сезонности'!F113</f>
        <v>1.6572695269772999</v>
      </c>
      <c r="E112" s="19">
        <f>'исходные без сезонности'!G113/'исходные без сезонности'!E113</f>
        <v>-2.6818283385876085</v>
      </c>
      <c r="F112" s="25">
        <f>'исходные без сезонности'!H113/'исходные без сезонности'!D113</f>
        <v>24039.627391758921</v>
      </c>
      <c r="G112" s="36">
        <f>'исходные без сезонности'!I113/'исходные без сезонности'!D113</f>
        <v>352278.86579194386</v>
      </c>
      <c r="H112" s="36">
        <f>'исходные без сезонности'!J113/'исходные без сезонности'!D113</f>
        <v>72739.197444046033</v>
      </c>
      <c r="I112" s="36">
        <f>'исходные без сезонности'!K113/'исходные без сезонности'!D113</f>
        <v>52160.412130636963</v>
      </c>
      <c r="J112" s="36">
        <f>'исходные без сезонности'!L113/'исходные без сезонности'!D113</f>
        <v>60724.500754661996</v>
      </c>
      <c r="K112" s="36">
        <f>'исходные без сезонности'!M113/'исходные без сезонности'!D113</f>
        <v>99669.089669490742</v>
      </c>
      <c r="L112" s="75">
        <f>'исходные без сезонности'!N113/'исходные без сезонности'!D113</f>
        <v>491069.40380128345</v>
      </c>
      <c r="M112" s="36">
        <f>'исходные без сезонности'!O113/'исходные без сезонности'!D113</f>
        <v>563986.28918958677</v>
      </c>
      <c r="N112" s="36">
        <v>965.69259157503132</v>
      </c>
      <c r="O112" s="36">
        <f>'исходные без сезонности'!P113/'исходные без сезонности'!D113</f>
        <v>3746301.7522065132</v>
      </c>
      <c r="P112" s="36">
        <f>'исходные без сезонности'!Q113/'исходные без сезонности'!D113</f>
        <v>695417.17396425514</v>
      </c>
      <c r="Q112" s="36">
        <f>'исходные без сезонности'!R113/'исходные без сезонности'!D113</f>
        <v>1158381.7352825382</v>
      </c>
      <c r="R112" s="36">
        <f>'исходные без сезонности'!S113/'исходные без сезонности'!D113</f>
        <v>807935.71623013448</v>
      </c>
      <c r="S112" s="36">
        <f>'исходные без сезонности'!T113/'исходные без сезонности'!D113</f>
        <v>1009425.8237906263</v>
      </c>
      <c r="T112" s="36">
        <f>'исходные без сезонности'!U113/'исходные без сезонности'!D113</f>
        <v>2315366.2379201818</v>
      </c>
      <c r="U112" s="25">
        <v>532324.24223521666</v>
      </c>
      <c r="V112" s="36"/>
      <c r="W112" s="36">
        <v>3402073.1122876573</v>
      </c>
      <c r="X112" s="36">
        <v>628333.48905300978</v>
      </c>
      <c r="Y112" s="36">
        <v>1106984.8095814183</v>
      </c>
      <c r="Z112" s="36">
        <v>749647.29103447986</v>
      </c>
      <c r="AA112" s="36">
        <v>912663.41996377741</v>
      </c>
      <c r="AB112" s="75">
        <v>1811850.7398449881</v>
      </c>
      <c r="AC112" s="63">
        <f>'исходные без сезонности'!AC113</f>
        <v>-0.65281020302641801</v>
      </c>
      <c r="AD112" s="32">
        <f>'исходные без сезонности'!AD113</f>
        <v>2.3495319423990799</v>
      </c>
      <c r="AE112" s="32">
        <f>'исходные без сезонности'!AE113</f>
        <v>0.99389284626813601</v>
      </c>
      <c r="AF112" s="32">
        <f>'исходные без сезонности'!AF113/'исходные без сезонности'!AF112*100-100</f>
        <v>2.5067101170794075</v>
      </c>
      <c r="AG112" s="36">
        <f>'исходные без сезонности'!AG113/'исходные без сезонности'!D113</f>
        <v>427.71862165585964</v>
      </c>
      <c r="AH112" s="32">
        <f>'исходные без сезонности'!AH113</f>
        <v>-0.11273978310608</v>
      </c>
      <c r="AI112" s="32">
        <f>'исходные без сезонности'!AI113</f>
        <v>0.87426118030614897</v>
      </c>
      <c r="AJ112" s="63">
        <f t="shared" si="6"/>
        <v>648.65647205166681</v>
      </c>
      <c r="AK112" s="32">
        <f t="shared" si="7"/>
        <v>2634.1172439973079</v>
      </c>
      <c r="AL112" s="32">
        <f t="shared" si="8"/>
        <v>449.97618736052834</v>
      </c>
      <c r="AM112" s="32">
        <f t="shared" si="9"/>
        <v>469.84581366018921</v>
      </c>
      <c r="AN112" s="32">
        <v>427.71862165585964</v>
      </c>
      <c r="AO112" s="32">
        <f t="shared" si="10"/>
        <v>499.1343679331423</v>
      </c>
      <c r="AP112" s="33">
        <f t="shared" si="11"/>
        <v>2637.7318206649475</v>
      </c>
      <c r="AQ112" s="49"/>
    </row>
    <row r="113" spans="1:43" x14ac:dyDescent="0.2">
      <c r="A113" s="1">
        <v>43739</v>
      </c>
      <c r="B113" s="15">
        <v>6.77</v>
      </c>
      <c r="C113" s="40">
        <f>'исходные без сезонности'!C114</f>
        <v>0.13537158246520201</v>
      </c>
      <c r="D113" s="40">
        <f>'исходные без сезонности'!F114</f>
        <v>1.0054726968144201</v>
      </c>
      <c r="E113" s="19">
        <f>'исходные без сезонности'!G114/'исходные без сезонности'!E114</f>
        <v>2.0374274727732931</v>
      </c>
      <c r="F113" s="25">
        <f>'исходные без сезонности'!H114/'исходные без сезонности'!D114</f>
        <v>39903.305760372801</v>
      </c>
      <c r="G113" s="36">
        <f>'исходные без сезонности'!I114/'исходные без сезонности'!D114</f>
        <v>335601.78151273489</v>
      </c>
      <c r="H113" s="36">
        <f>'исходные без сезонности'!J114/'исходные без сезонности'!D114</f>
        <v>52997.895579039025</v>
      </c>
      <c r="I113" s="36">
        <f>'исходные без сезонности'!K114/'исходные без сезонности'!D114</f>
        <v>61292.794069369935</v>
      </c>
      <c r="J113" s="36">
        <f>'исходные без сезонности'!L114/'исходные без сезонности'!D114</f>
        <v>56442.513810335535</v>
      </c>
      <c r="K113" s="36">
        <f>'исходные без сезонности'!M114/'исходные без сезонности'!D114</f>
        <v>110983.47016900576</v>
      </c>
      <c r="L113" s="75">
        <f>'исходные без сезонности'!N114/'исходные без сезонности'!D114</f>
        <v>515181.17810932058</v>
      </c>
      <c r="M113" s="36">
        <f>'исходные без сезонности'!O114/'исходные без сезонности'!D114</f>
        <v>576154.20873049134</v>
      </c>
      <c r="N113" s="36">
        <v>986.52726429804613</v>
      </c>
      <c r="O113" s="36">
        <f>'исходные без сезонности'!P114/'исходные без сезонности'!D114</f>
        <v>3779708.5271536647</v>
      </c>
      <c r="P113" s="36">
        <f>'исходные без сезонности'!Q114/'исходные без сезонности'!D114</f>
        <v>694674.33985883486</v>
      </c>
      <c r="Q113" s="36">
        <f>'исходные без сезонности'!R114/'исходные без сезонности'!D114</f>
        <v>1169516.7572137704</v>
      </c>
      <c r="R113" s="36">
        <f>'исходные без сезонности'!S114/'исходные без сезонности'!D114</f>
        <v>816853.69637129141</v>
      </c>
      <c r="S113" s="36">
        <f>'исходные без сезонности'!T114/'исходные без сезонности'!D114</f>
        <v>1029494.9344330428</v>
      </c>
      <c r="T113" s="36">
        <f>'исходные без сезонности'!U114/'исходные без сезонности'!D114</f>
        <v>2289906.2599056051</v>
      </c>
      <c r="U113" s="25">
        <v>528324.59832678502</v>
      </c>
      <c r="V113" s="36"/>
      <c r="W113" s="36">
        <v>3451093.3446440743</v>
      </c>
      <c r="X113" s="36">
        <v>639211.29196868627</v>
      </c>
      <c r="Y113" s="36">
        <v>1115043.1926405022</v>
      </c>
      <c r="Z113" s="36">
        <v>760796.12298611773</v>
      </c>
      <c r="AA113" s="36">
        <v>928970.84827133862</v>
      </c>
      <c r="AB113" s="75">
        <v>1740051.9388571456</v>
      </c>
      <c r="AC113" s="63">
        <f>'исходные без сезонности'!AC114</f>
        <v>-0.68810344453419403</v>
      </c>
      <c r="AD113" s="32">
        <f>'исходные без сезонности'!AD114</f>
        <v>2.3684993163431498</v>
      </c>
      <c r="AE113" s="32">
        <f>'исходные без сезонности'!AE114</f>
        <v>-0.217466285494581</v>
      </c>
      <c r="AF113" s="32">
        <f>'исходные без сезонности'!AF114/'исходные без сезонности'!AF113*100-100</f>
        <v>-1.2845740422334018</v>
      </c>
      <c r="AG113" s="36">
        <f>'исходные без сезонности'!AG114/'исходные без сезонности'!D114</f>
        <v>433.15146970314771</v>
      </c>
      <c r="AH113" s="32">
        <f>'исходные без сезонности'!AH114</f>
        <v>-0.38944577109310402</v>
      </c>
      <c r="AI113" s="32">
        <f>'исходные без сезонности'!AI114</f>
        <v>1.3887566420834201</v>
      </c>
      <c r="AJ113" s="63">
        <f t="shared" si="6"/>
        <v>644.19304452428526</v>
      </c>
      <c r="AK113" s="32">
        <f t="shared" si="7"/>
        <v>2696.5062929130613</v>
      </c>
      <c r="AL113" s="32">
        <f t="shared" si="8"/>
        <v>448.99764086026528</v>
      </c>
      <c r="AM113" s="32">
        <f t="shared" si="9"/>
        <v>463.81029629939013</v>
      </c>
      <c r="AN113" s="32">
        <v>433.15146970314771</v>
      </c>
      <c r="AO113" s="32">
        <f t="shared" si="10"/>
        <v>497.19051024515443</v>
      </c>
      <c r="AP113" s="33">
        <f t="shared" si="11"/>
        <v>2674.3634965247797</v>
      </c>
      <c r="AQ113" s="49"/>
    </row>
    <row r="114" spans="1:43" x14ac:dyDescent="0.2">
      <c r="A114" s="1">
        <v>43770</v>
      </c>
      <c r="B114" s="15">
        <v>6.45</v>
      </c>
      <c r="C114" s="40">
        <f>'исходные без сезонности'!C115</f>
        <v>0.157115204188259</v>
      </c>
      <c r="D114" s="40">
        <f>'исходные без сезонности'!F115</f>
        <v>5.0019091627484302E-2</v>
      </c>
      <c r="E114" s="19">
        <f>'исходные без сезонности'!G115/'исходные без сезонности'!E115</f>
        <v>4.1124789606813135</v>
      </c>
      <c r="F114" s="25">
        <f>'исходные без сезонности'!H115/'исходные без сезонности'!D115</f>
        <v>50990.743487443724</v>
      </c>
      <c r="G114" s="36">
        <f>'исходные без сезонности'!I115/'исходные без сезонности'!D115</f>
        <v>318322.9332656117</v>
      </c>
      <c r="H114" s="36">
        <f>'исходные без сезонности'!J115/'исходные без сезонности'!D115</f>
        <v>66991.422535668054</v>
      </c>
      <c r="I114" s="36">
        <f>'исходные без сезонности'!K115/'исходные без сезонности'!D115</f>
        <v>52380.38657451472</v>
      </c>
      <c r="J114" s="36">
        <f>'исходные без сезонности'!L115/'исходные без сезонности'!D115</f>
        <v>65062.127409104352</v>
      </c>
      <c r="K114" s="36">
        <f>'исходные без сезонности'!M115/'исходные без сезонности'!D115</f>
        <v>103563.38991388553</v>
      </c>
      <c r="L114" s="75">
        <f>'исходные без сезонности'!N115/'исходные без сезонности'!D115</f>
        <v>498738.00398269919</v>
      </c>
      <c r="M114" s="36">
        <f>'исходные без сезонности'!O115/'исходные без сезонности'!D115</f>
        <v>586088.58483001997</v>
      </c>
      <c r="N114" s="36">
        <v>1003.5375242726641</v>
      </c>
      <c r="O114" s="36">
        <f>'исходные без сезонности'!P115/'исходные без сезонности'!D115</f>
        <v>3723370.9374528774</v>
      </c>
      <c r="P114" s="36">
        <f>'исходные без сезонности'!Q115/'исходные без сезонности'!D115</f>
        <v>689520.15956662421</v>
      </c>
      <c r="Q114" s="36">
        <f>'исходные без сезонности'!R115/'исходные без сезонности'!D115</f>
        <v>1151068.9382815175</v>
      </c>
      <c r="R114" s="36">
        <f>'исходные без сезонности'!S115/'исходные без сезонности'!D115</f>
        <v>820501.80476115656</v>
      </c>
      <c r="S114" s="36">
        <f>'исходные без сезонности'!T115/'исходные без сезонности'!D115</f>
        <v>1050428.4329272243</v>
      </c>
      <c r="T114" s="36">
        <f>'исходные без сезонности'!U115/'исходные без сезонности'!D115</f>
        <v>2291554.9107489525</v>
      </c>
      <c r="U114" s="25">
        <v>528215.65903635032</v>
      </c>
      <c r="V114" s="36"/>
      <c r="W114" s="36">
        <v>3418251.903666452</v>
      </c>
      <c r="X114" s="36">
        <v>612404.31044545176</v>
      </c>
      <c r="Y114" s="36">
        <v>1109827.1185458966</v>
      </c>
      <c r="Z114" s="36">
        <v>756683.29334440501</v>
      </c>
      <c r="AA114" s="36">
        <v>956376.58575281058</v>
      </c>
      <c r="AB114" s="75">
        <v>1826636.376221268</v>
      </c>
      <c r="AC114" s="63">
        <f>'исходные без сезонности'!AC115</f>
        <v>-0.15911400487314201</v>
      </c>
      <c r="AD114" s="32">
        <f>'исходные без сезонности'!AD115</f>
        <v>-3.3218022754873102</v>
      </c>
      <c r="AE114" s="32">
        <f>'исходные без сезонности'!AE115</f>
        <v>9.8024668396524503E-2</v>
      </c>
      <c r="AF114" s="32">
        <f>'исходные без сезонности'!AF115/'исходные без сезонности'!AF114*100-100</f>
        <v>-3.3351615421806144</v>
      </c>
      <c r="AG114" s="36">
        <f>'исходные без сезонности'!AG115/'исходные без сезонности'!D115</f>
        <v>403.9072744290342</v>
      </c>
      <c r="AH114" s="32">
        <f>'исходные без сезонности'!AH115</f>
        <v>-1.4616117783284099</v>
      </c>
      <c r="AI114" s="32">
        <f>'исходные без сезонности'!AI115</f>
        <v>1.7586260118589001</v>
      </c>
      <c r="AJ114" s="63">
        <f t="shared" si="6"/>
        <v>643.16804317202843</v>
      </c>
      <c r="AK114" s="32">
        <f t="shared" si="7"/>
        <v>2606.933685516417</v>
      </c>
      <c r="AL114" s="32">
        <f t="shared" si="8"/>
        <v>449.43776930882677</v>
      </c>
      <c r="AM114" s="32">
        <f t="shared" si="9"/>
        <v>448.34147366853892</v>
      </c>
      <c r="AN114" s="32">
        <v>403.9072744290342</v>
      </c>
      <c r="AO114" s="32">
        <f t="shared" si="10"/>
        <v>489.92351518668016</v>
      </c>
      <c r="AP114" s="33">
        <f t="shared" si="11"/>
        <v>2721.3955486263235</v>
      </c>
      <c r="AQ114" s="49"/>
    </row>
    <row r="115" spans="1:43" x14ac:dyDescent="0.2">
      <c r="A115" s="1">
        <v>43800</v>
      </c>
      <c r="B115" s="15">
        <v>6.16</v>
      </c>
      <c r="C115" s="40">
        <f>'исходные без сезонности'!C116</f>
        <v>8.2563923732066197E-2</v>
      </c>
      <c r="D115" s="40">
        <f>'исходные без сезонности'!F116</f>
        <v>0.70005610897660897</v>
      </c>
      <c r="E115" s="19">
        <f>'исходные без сезонности'!G116/'исходные без сезонности'!E116</f>
        <v>2.5873403414839462</v>
      </c>
      <c r="F115" s="25">
        <f>'исходные без сезонности'!H116/'исходные без сезонности'!D116</f>
        <v>66965.768120685374</v>
      </c>
      <c r="G115" s="36">
        <f>'исходные без сезонности'!I116/'исходные без сезонности'!D116</f>
        <v>440026.18657661107</v>
      </c>
      <c r="H115" s="36">
        <f>'исходные без сезонности'!J116/'исходные без сезонности'!D116</f>
        <v>151799.77638758413</v>
      </c>
      <c r="I115" s="36">
        <f>'исходные без сезонности'!K116/'исходные без сезонности'!D116</f>
        <v>52009.590745691668</v>
      </c>
      <c r="J115" s="36">
        <f>'исходные без сезонности'!L116/'исходные без сезонности'!D116</f>
        <v>66968.142911266215</v>
      </c>
      <c r="K115" s="36">
        <f>'исходные без сезонности'!M116/'исходные без сезонности'!D116</f>
        <v>132505.63728075125</v>
      </c>
      <c r="L115" s="75">
        <f>'исходные без сезонности'!N116/'исходные без сезонности'!D116</f>
        <v>547987.05024935666</v>
      </c>
      <c r="M115" s="36">
        <f>'исходные без сезонности'!O116/'исходные без сезонности'!D116</f>
        <v>591375.24916229863</v>
      </c>
      <c r="N115" s="36">
        <v>1012.5896815284041</v>
      </c>
      <c r="O115" s="36">
        <f>'исходные без сезонности'!P116/'исходные без сезонности'!D116</f>
        <v>3697664.8110698364</v>
      </c>
      <c r="P115" s="36">
        <f>'исходные без сезонности'!Q116/'исходные без сезонности'!D116</f>
        <v>688711.57978600101</v>
      </c>
      <c r="Q115" s="36">
        <f>'исходные без сезонности'!R116/'исходные без сезонности'!D116</f>
        <v>1183646.4172814994</v>
      </c>
      <c r="R115" s="36">
        <f>'исходные без сезонности'!S116/'исходные без сезонности'!D116</f>
        <v>826818.96493828145</v>
      </c>
      <c r="S115" s="36">
        <f>'исходные без сезонности'!T116/'исходные без сезонности'!D116</f>
        <v>1040492.549377156</v>
      </c>
      <c r="T115" s="36">
        <f>'исходные без сезонности'!U116/'исходные без сезонности'!D116</f>
        <v>2255757.5596513227</v>
      </c>
      <c r="U115" s="25">
        <v>483673.31670872204</v>
      </c>
      <c r="V115" s="36"/>
      <c r="W115" s="36">
        <v>3266284.8069623737</v>
      </c>
      <c r="X115" s="36">
        <v>451651.49656014045</v>
      </c>
      <c r="Y115" s="36">
        <v>1139298.1012304961</v>
      </c>
      <c r="Z115" s="36">
        <v>760671.59126361238</v>
      </c>
      <c r="AA115" s="36">
        <v>920478.5780523771</v>
      </c>
      <c r="AB115" s="75">
        <v>1716672.7304709232</v>
      </c>
      <c r="AC115" s="63">
        <f>'исходные без сезонности'!AC116</f>
        <v>2.0594835402097701E-2</v>
      </c>
      <c r="AD115" s="32">
        <f>'исходные без сезонности'!AD116</f>
        <v>1.43966673539627</v>
      </c>
      <c r="AE115" s="32">
        <f>'исходные без сезонности'!AE116</f>
        <v>-5.1025722107354703</v>
      </c>
      <c r="AF115" s="32">
        <f>'исходные без сезонности'!AF116/'исходные без сезонности'!AF115*100-100</f>
        <v>5.3809432850590753</v>
      </c>
      <c r="AG115" s="36">
        <f>'исходные без сезонности'!AG116/'исходные без сезонности'!D116</f>
        <v>415.04114564970411</v>
      </c>
      <c r="AH115" s="32">
        <f>'исходные без сезонности'!AH116</f>
        <v>0.12974950757614601</v>
      </c>
      <c r="AI115" s="32">
        <f>'исходные без сезонности'!AI116</f>
        <v>0.58391201087372502</v>
      </c>
      <c r="AJ115" s="63">
        <f t="shared" si="6"/>
        <v>643.3005025718785</v>
      </c>
      <c r="AK115" s="32">
        <f t="shared" si="7"/>
        <v>2644.4648426006365</v>
      </c>
      <c r="AL115" s="32">
        <f t="shared" si="8"/>
        <v>426.50488258752517</v>
      </c>
      <c r="AM115" s="32">
        <f t="shared" si="9"/>
        <v>472.46647409004106</v>
      </c>
      <c r="AN115" s="32">
        <v>415.04114564970411</v>
      </c>
      <c r="AO115" s="32">
        <f t="shared" si="10"/>
        <v>490.55918853513458</v>
      </c>
      <c r="AP115" s="33">
        <f t="shared" si="11"/>
        <v>2737.2861040981356</v>
      </c>
      <c r="AQ115" s="49"/>
    </row>
    <row r="116" spans="1:43" x14ac:dyDescent="0.2">
      <c r="A116" s="1">
        <v>43831</v>
      </c>
      <c r="B116" s="15">
        <v>6.04</v>
      </c>
      <c r="C116" s="40">
        <f>'исходные без сезонности'!C117</f>
        <v>0.16948704330596001</v>
      </c>
      <c r="D116" s="40">
        <f>'исходные без сезонности'!F117</f>
        <v>1.30789886738532</v>
      </c>
      <c r="E116" s="19">
        <f>'исходные без сезонности'!G117/'исходные без сезонности'!E117</f>
        <v>-10.092052655196646</v>
      </c>
      <c r="F116" s="25">
        <f>'исходные без сезонности'!H117/'исходные без сезонности'!D117</f>
        <v>67699.335349924673</v>
      </c>
      <c r="G116" s="36">
        <f>'исходные без сезонности'!I117/'исходные без сезонности'!D117</f>
        <v>317505.28216154664</v>
      </c>
      <c r="H116" s="36">
        <f>'исходные без сезонности'!J117/'исходные без сезонности'!D117</f>
        <v>20867.032386782939</v>
      </c>
      <c r="I116" s="36">
        <f>'исходные без сезонности'!K117/'исходные без сезонности'!D117</f>
        <v>33676.340789067464</v>
      </c>
      <c r="J116" s="36">
        <f>'исходные без сезонности'!L117/'исходные без сезонности'!D117</f>
        <v>45931.460049519759</v>
      </c>
      <c r="K116" s="36">
        <f>'исходные без сезонности'!M117/'исходные без сезонности'!D117</f>
        <v>90998.974403788452</v>
      </c>
      <c r="L116" s="75">
        <f>'исходные без сезонности'!N117/'исходные без сезонности'!D117</f>
        <v>519792.42011346697</v>
      </c>
      <c r="M116" s="36">
        <f>'исходные без сезонности'!O117/'исходные без сезонности'!D117</f>
        <v>565687.80417439714</v>
      </c>
      <c r="N116" s="36">
        <v>968.60603193126076</v>
      </c>
      <c r="O116" s="36">
        <f>'исходные без сезонности'!P117/'исходные без сезонности'!D117</f>
        <v>3680639.4535717503</v>
      </c>
      <c r="P116" s="36">
        <f>'исходные без сезонности'!Q117/'исходные без сезонности'!D117</f>
        <v>703401.23720770713</v>
      </c>
      <c r="Q116" s="36">
        <f>'исходные без сезонности'!R117/'исходные без сезонности'!D117</f>
        <v>1193497.2547244364</v>
      </c>
      <c r="R116" s="36">
        <f>'исходные без сезонности'!S117/'исходные без сезонности'!D117</f>
        <v>841431.72598295973</v>
      </c>
      <c r="S116" s="36">
        <f>'исходные без сезонности'!T117/'исходные без сезонности'!D117</f>
        <v>1061679.2053524386</v>
      </c>
      <c r="T116" s="36">
        <f>'исходные без сезонности'!U117/'исходные без сезонности'!D117</f>
        <v>2166901.1878482625</v>
      </c>
      <c r="U116" s="25">
        <v>524066.53868409013</v>
      </c>
      <c r="V116" s="36"/>
      <c r="W116" s="36">
        <v>3361541.8875489715</v>
      </c>
      <c r="X116" s="36">
        <v>657521.48834328877</v>
      </c>
      <c r="Y116" s="36">
        <v>1160577.717676081</v>
      </c>
      <c r="Z116" s="36">
        <v>782423.53278780577</v>
      </c>
      <c r="AA116" s="36">
        <v>989060.90676096117</v>
      </c>
      <c r="AB116" s="75">
        <v>1699693.8667334816</v>
      </c>
      <c r="AC116" s="63">
        <f>'исходные без сезонности'!AC117</f>
        <v>0.83800848059464705</v>
      </c>
      <c r="AD116" s="32">
        <f>'исходные без сезонности'!AD117</f>
        <v>4.3458085866556804</v>
      </c>
      <c r="AE116" s="32">
        <f>'исходные без сезонности'!AE117</f>
        <v>-0.78021727462133506</v>
      </c>
      <c r="AF116" s="32">
        <f>'исходные без сезонности'!AF117/'исходные без сезонности'!AF116*100-100</f>
        <v>-1.2807053471962178</v>
      </c>
      <c r="AG116" s="36">
        <f>'исходные без сезонности'!AG117/'исходные без сезонности'!D117</f>
        <v>428.25204754275831</v>
      </c>
      <c r="AH116" s="32">
        <f>'исходные без сезонности'!AH117</f>
        <v>-2.3087364629949301</v>
      </c>
      <c r="AI116" s="32">
        <f>'исходные без сезонности'!AI117</f>
        <v>0.80845141975407797</v>
      </c>
      <c r="AJ116" s="63">
        <f t="shared" si="6"/>
        <v>648.69141533913887</v>
      </c>
      <c r="AK116" s="32">
        <f t="shared" si="7"/>
        <v>2759.3882228014654</v>
      </c>
      <c r="AL116" s="32">
        <f t="shared" si="8"/>
        <v>423.1772178164739</v>
      </c>
      <c r="AM116" s="32">
        <f t="shared" si="9"/>
        <v>466.41557069266048</v>
      </c>
      <c r="AN116" s="32">
        <v>428.25204754275831</v>
      </c>
      <c r="AO116" s="32">
        <f t="shared" si="10"/>
        <v>479.23346967685188</v>
      </c>
      <c r="AP116" s="33">
        <f t="shared" si="11"/>
        <v>2759.4157324694479</v>
      </c>
      <c r="AQ116" s="49"/>
    </row>
    <row r="117" spans="1:43" x14ac:dyDescent="0.2">
      <c r="A117" s="1">
        <v>43862</v>
      </c>
      <c r="B117" s="15">
        <v>5.92</v>
      </c>
      <c r="C117" s="40">
        <f>'исходные без сезонности'!C118</f>
        <v>0.225445924421456</v>
      </c>
      <c r="D117" s="40">
        <f>'исходные без сезонности'!F118</f>
        <v>3.06171002384239</v>
      </c>
      <c r="E117" s="19">
        <f>'исходные без сезонности'!G118/'исходные без сезонности'!E118</f>
        <v>-15.155246821300068</v>
      </c>
      <c r="F117" s="25">
        <f>'исходные без сезонности'!H118/'исходные без сезонности'!D118</f>
        <v>64399.840552845169</v>
      </c>
      <c r="G117" s="36">
        <f>'исходные без сезонности'!I118/'исходные без сезонности'!D118</f>
        <v>306583.9136854221</v>
      </c>
      <c r="H117" s="36">
        <f>'исходные без сезонности'!J118/'исходные без сезонности'!D118</f>
        <v>172997.76404925887</v>
      </c>
      <c r="I117" s="36">
        <f>'исходные без сезонности'!K118/'исходные без сезонности'!D118</f>
        <v>67656.315334573112</v>
      </c>
      <c r="J117" s="36">
        <f>'исходные без сезонности'!L118/'исходные без сезонности'!D118</f>
        <v>69688.662980373338</v>
      </c>
      <c r="K117" s="36">
        <f>'исходные без сезонности'!M118/'исходные без сезонности'!D118</f>
        <v>140411.97494353543</v>
      </c>
      <c r="L117" s="75">
        <f>'исходные без сезонности'!N118/'исходные без сезонности'!D118</f>
        <v>503263.44236909162</v>
      </c>
      <c r="M117" s="36">
        <f>'исходные без сезонности'!O118/'исходные без сезонности'!D118</f>
        <v>621210.61758365564</v>
      </c>
      <c r="N117" s="36">
        <v>1063.6756650065072</v>
      </c>
      <c r="O117" s="36">
        <f>'исходные без сезонности'!P118/'исходные без сезонности'!D118</f>
        <v>3624384.0733119128</v>
      </c>
      <c r="P117" s="36">
        <f>'исходные без сезонности'!Q118/'исходные без сезонности'!D118</f>
        <v>682531.89639592567</v>
      </c>
      <c r="Q117" s="36">
        <f>'исходные без сезонности'!R118/'исходные без сезонности'!D118</f>
        <v>1251651.168447722</v>
      </c>
      <c r="R117" s="36">
        <f>'исходные без сезонности'!S118/'исходные без сезонности'!D118</f>
        <v>798716.67151408049</v>
      </c>
      <c r="S117" s="36">
        <f>'исходные без сезонности'!T118/'исходные без сезонности'!D118</f>
        <v>927061.72095990682</v>
      </c>
      <c r="T117" s="36">
        <f>'исходные без сезонности'!U118/'исходные без сезонности'!D118</f>
        <v>2183139.0307683023</v>
      </c>
      <c r="U117" s="25">
        <v>563280.64638523816</v>
      </c>
      <c r="V117" s="36"/>
      <c r="W117" s="36">
        <v>3298553.0591599913</v>
      </c>
      <c r="X117" s="36">
        <v>557779.17667758698</v>
      </c>
      <c r="Y117" s="36">
        <v>1169986.3816592302</v>
      </c>
      <c r="Z117" s="36">
        <v>724743.84496299224</v>
      </c>
      <c r="AA117" s="36">
        <v>766977.54435338208</v>
      </c>
      <c r="AB117" s="75">
        <v>1684275.1564383092</v>
      </c>
      <c r="AC117" s="63">
        <f>'исходные без сезонности'!AC118</f>
        <v>1.5862606414656899</v>
      </c>
      <c r="AD117" s="32">
        <f>'исходные без сезонности'!AD118</f>
        <v>2.5058680852206199</v>
      </c>
      <c r="AE117" s="32">
        <f>'исходные без сезонности'!AE118</f>
        <v>3.4605903162897098</v>
      </c>
      <c r="AF117" s="32">
        <f>'исходные без сезонности'!AF118/'исходные без сезонности'!AF117*100-100</f>
        <v>0.18577520719425422</v>
      </c>
      <c r="AG117" s="36">
        <f>'исходные без сезонности'!AG118/'исходные без сезонности'!D118</f>
        <v>440.33565682175629</v>
      </c>
      <c r="AH117" s="32">
        <f>'исходные без сезонности'!AH118</f>
        <v>3.47578001137569</v>
      </c>
      <c r="AI117" s="32">
        <f>'исходные без сезонности'!AI118</f>
        <v>1.9455582198631201</v>
      </c>
      <c r="AJ117" s="63">
        <f t="shared" si="6"/>
        <v>658.98135194523036</v>
      </c>
      <c r="AK117" s="32">
        <f t="shared" si="7"/>
        <v>2828.5348516239837</v>
      </c>
      <c r="AL117" s="32">
        <f t="shared" si="8"/>
        <v>437.821647636975</v>
      </c>
      <c r="AM117" s="32">
        <f t="shared" si="9"/>
        <v>467.28205518550101</v>
      </c>
      <c r="AN117" s="32">
        <v>440.33565682175629</v>
      </c>
      <c r="AO117" s="32">
        <f t="shared" si="10"/>
        <v>495.89057082370209</v>
      </c>
      <c r="AP117" s="33">
        <f t="shared" si="11"/>
        <v>2813.1017720727036</v>
      </c>
      <c r="AQ117" s="49"/>
    </row>
    <row r="118" spans="1:43" x14ac:dyDescent="0.2">
      <c r="A118" s="1">
        <v>43891</v>
      </c>
      <c r="B118" s="15">
        <v>5.75</v>
      </c>
      <c r="C118" s="40">
        <f>'исходные без сезонности'!C119</f>
        <v>0.46728380920388801</v>
      </c>
      <c r="D118" s="40">
        <f>'исходные без сезонности'!F119</f>
        <v>-3.3630265350797699</v>
      </c>
      <c r="E118" s="19">
        <f>'исходные без сезонности'!G119/'исходные без сезонности'!E119</f>
        <v>-56.814358191870134</v>
      </c>
      <c r="F118" s="25">
        <f>'исходные без сезонности'!H119/'исходные без сезонности'!D119</f>
        <v>52651.703165587802</v>
      </c>
      <c r="G118" s="36">
        <f>'исходные без сезонности'!I119/'исходные без сезонности'!D119</f>
        <v>478485.06898018043</v>
      </c>
      <c r="H118" s="36">
        <f>'исходные без сезонности'!J119/'исходные без сезонности'!D119</f>
        <v>59806.657967421183</v>
      </c>
      <c r="I118" s="36">
        <f>'исходные без сезонности'!K119/'исходные без сезонности'!D119</f>
        <v>64028.33935947837</v>
      </c>
      <c r="J118" s="36">
        <f>'исходные без сезонности'!L119/'исходные без сезонности'!D119</f>
        <v>88167.439930236724</v>
      </c>
      <c r="K118" s="36">
        <f>'исходные без сезонности'!M119/'исходные без сезонности'!D119</f>
        <v>170755.48726004252</v>
      </c>
      <c r="L118" s="75">
        <f>'исходные без сезонности'!N119/'исходные без сезонности'!D119</f>
        <v>518673.18165288336</v>
      </c>
      <c r="M118" s="36">
        <f>'исходные без сезонности'!O119/'исходные без сезонности'!D119</f>
        <v>629935.21465249127</v>
      </c>
      <c r="N118" s="36">
        <v>1078.6144656747972</v>
      </c>
      <c r="O118" s="36">
        <f>'исходные без сезонности'!P119/'исходные без сезонности'!D119</f>
        <v>3498380.9467090741</v>
      </c>
      <c r="P118" s="36">
        <f>'исходные без сезонности'!Q119/'исходные без сезонности'!D119</f>
        <v>725232.38190715865</v>
      </c>
      <c r="Q118" s="36">
        <f>'исходные без сезонности'!R119/'исходные без сезонности'!D119</f>
        <v>1254160.9009290806</v>
      </c>
      <c r="R118" s="36">
        <f>'исходные без сезонности'!S119/'исходные без сезонности'!D119</f>
        <v>790970.02486285847</v>
      </c>
      <c r="S118" s="36">
        <f>'исходные без сезонности'!T119/'исходные без сезонности'!D119</f>
        <v>934191.61591515015</v>
      </c>
      <c r="T118" s="36">
        <f>'исходные без сезонности'!U119/'исходные без сезонности'!D119</f>
        <v>2147958.8070725212</v>
      </c>
      <c r="U118" s="25">
        <v>582267.96376467368</v>
      </c>
      <c r="V118" s="36"/>
      <c r="W118" s="36">
        <v>2979710.5859371927</v>
      </c>
      <c r="X118" s="36">
        <v>681464.98634289741</v>
      </c>
      <c r="Y118" s="36">
        <v>1183617.2039571635</v>
      </c>
      <c r="Z118" s="36">
        <v>706998.07579115487</v>
      </c>
      <c r="AA118" s="36">
        <v>787335.82429726224</v>
      </c>
      <c r="AB118" s="75">
        <v>1624331.5322269516</v>
      </c>
      <c r="AC118" s="63">
        <f>'исходные без сезонности'!AC119</f>
        <v>-4.0503317906304899</v>
      </c>
      <c r="AD118" s="32">
        <f>'исходные без сезонности'!AD119</f>
        <v>-3.3295750871423802</v>
      </c>
      <c r="AE118" s="32">
        <f>'исходные без сезонности'!AE119</f>
        <v>-0.20274825159431201</v>
      </c>
      <c r="AF118" s="32">
        <f>'исходные без сезонности'!AF119/'исходные без сезонности'!AF118*100-100</f>
        <v>-0.10911831229120139</v>
      </c>
      <c r="AG118" s="36">
        <f>'исходные без сезонности'!AG119/'исходные без сезонности'!D119</f>
        <v>420.96568396679282</v>
      </c>
      <c r="AH118" s="32">
        <f>'исходные без сезонности'!AH119</f>
        <v>-4.23345201111648</v>
      </c>
      <c r="AI118" s="32">
        <f>'исходные без сезонности'!AI119</f>
        <v>1.73384266570658</v>
      </c>
      <c r="AJ118" s="63">
        <f t="shared" si="6"/>
        <v>632.29042075306609</v>
      </c>
      <c r="AK118" s="32">
        <f t="shared" si="7"/>
        <v>2734.3566598731718</v>
      </c>
      <c r="AL118" s="32">
        <f t="shared" si="8"/>
        <v>436.93397190128962</v>
      </c>
      <c r="AM118" s="32">
        <f t="shared" si="9"/>
        <v>466.77216489324297</v>
      </c>
      <c r="AN118" s="32">
        <v>420.96568396679282</v>
      </c>
      <c r="AO118" s="32">
        <f t="shared" si="10"/>
        <v>474.89728148022908</v>
      </c>
      <c r="AP118" s="33">
        <f t="shared" si="11"/>
        <v>2861.8765308266479</v>
      </c>
      <c r="AQ118" s="49"/>
    </row>
    <row r="119" spans="1:43" x14ac:dyDescent="0.2">
      <c r="A119" s="1">
        <v>43922</v>
      </c>
      <c r="B119" s="15">
        <v>5.92</v>
      </c>
      <c r="C119" s="40">
        <f>'исходные без сезонности'!C120</f>
        <v>0.78895048030814896</v>
      </c>
      <c r="D119" s="40">
        <f>'исходные без сезонности'!F120</f>
        <v>-10.092685415722499</v>
      </c>
      <c r="E119" s="19">
        <f>'исходные без сезонности'!G120/'исходные без сезонности'!E120</f>
        <v>16.167444276959309</v>
      </c>
      <c r="F119" s="25">
        <f>'исходные без сезонности'!H120/'исходные без сезонности'!D120</f>
        <v>39388.22626037657</v>
      </c>
      <c r="G119" s="36">
        <f>'исходные без сезонности'!I120/'исходные без сезонности'!D120</f>
        <v>322236.04450750613</v>
      </c>
      <c r="H119" s="36">
        <f>'исходные без сезонности'!J120/'исходные без сезонности'!D120</f>
        <v>40399.113677434965</v>
      </c>
      <c r="I119" s="36">
        <f>'исходные без сезонности'!K120/'исходные без сезонности'!D120</f>
        <v>46678.764925325202</v>
      </c>
      <c r="J119" s="36">
        <f>'исходные без сезонности'!L120/'исходные без сезонности'!D120</f>
        <v>52752.171304783034</v>
      </c>
      <c r="K119" s="36">
        <f>'исходные без сезонности'!M120/'исходные без сезонности'!D120</f>
        <v>95402.174045637876</v>
      </c>
      <c r="L119" s="75">
        <f>'исходные без сезонности'!N120/'исходные без сезонности'!D120</f>
        <v>354930.86628978478</v>
      </c>
      <c r="M119" s="36">
        <f>'исходные без сезонности'!O120/'исходные без сезонности'!D120</f>
        <v>626423.3481927301</v>
      </c>
      <c r="N119" s="36">
        <v>1072.6012283181497</v>
      </c>
      <c r="O119" s="36">
        <f>'исходные без сезонности'!P120/'исходные без сезонности'!D120</f>
        <v>3630667.4762689499</v>
      </c>
      <c r="P119" s="36">
        <f>'исходные без сезонности'!Q120/'исходные без сезонности'!D120</f>
        <v>739128.6472214387</v>
      </c>
      <c r="Q119" s="36">
        <f>'исходные без сезонности'!R120/'исходные без сезонности'!D120</f>
        <v>1263256.0299537333</v>
      </c>
      <c r="R119" s="36">
        <f>'исходные без сезонности'!S120/'исходные без сезонности'!D120</f>
        <v>806868.90447056259</v>
      </c>
      <c r="S119" s="36">
        <f>'исходные без сезонности'!T120/'исходные без сезонности'!D120</f>
        <v>976475.64778532193</v>
      </c>
      <c r="T119" s="36">
        <f>'исходные без сезонности'!U120/'исходные без сезонности'!D120</f>
        <v>2199332.0849414952</v>
      </c>
      <c r="U119" s="25">
        <v>594343.37586332113</v>
      </c>
      <c r="V119" s="36"/>
      <c r="W119" s="36">
        <v>3303218.5508935321</v>
      </c>
      <c r="X119" s="36">
        <v>713784.62186447007</v>
      </c>
      <c r="Y119" s="36">
        <v>1211261.8592757371</v>
      </c>
      <c r="Z119" s="36">
        <v>751424.14467382838</v>
      </c>
      <c r="AA119" s="36">
        <v>872395.98384775838</v>
      </c>
      <c r="AB119" s="75">
        <v>1854396.0698877147</v>
      </c>
      <c r="AC119" s="63">
        <f>'исходные без сезонности'!AC120</f>
        <v>-0.52300806612144501</v>
      </c>
      <c r="AD119" s="32">
        <f>'исходные без сезонности'!AD120</f>
        <v>-7.8408117769869197</v>
      </c>
      <c r="AE119" s="32">
        <f>'исходные без сезонности'!AE120</f>
        <v>2.08994061366421</v>
      </c>
      <c r="AF119" s="32">
        <f>'исходные без сезонности'!AF120/'исходные без сезонности'!AF119*100-100</f>
        <v>0.28670774947106281</v>
      </c>
      <c r="AG119" s="36">
        <f>'исходные без сезонности'!AG120/'исходные без сезонности'!D120</f>
        <v>405.77980714589785</v>
      </c>
      <c r="AH119" s="32">
        <f>'исходные без сезонности'!AH120</f>
        <v>0.60092731237613595</v>
      </c>
      <c r="AI119" s="32">
        <f>'исходные без сезонности'!AI120</f>
        <v>-26.800072843126902</v>
      </c>
      <c r="AJ119" s="63">
        <f t="shared" si="6"/>
        <v>628.98349085121436</v>
      </c>
      <c r="AK119" s="32">
        <f t="shared" si="7"/>
        <v>2519.96090086101</v>
      </c>
      <c r="AL119" s="32">
        <f t="shared" si="8"/>
        <v>446.06563243495083</v>
      </c>
      <c r="AM119" s="32">
        <f t="shared" si="9"/>
        <v>468.11043686236576</v>
      </c>
      <c r="AN119" s="32">
        <v>405.77980714589785</v>
      </c>
      <c r="AO119" s="32">
        <f t="shared" si="10"/>
        <v>477.75106895037555</v>
      </c>
      <c r="AP119" s="33">
        <f t="shared" si="11"/>
        <v>2094.891535884753</v>
      </c>
      <c r="AQ119" s="49"/>
    </row>
    <row r="120" spans="1:43" x14ac:dyDescent="0.2">
      <c r="A120" s="1">
        <v>43952</v>
      </c>
      <c r="B120" s="15">
        <v>5.38</v>
      </c>
      <c r="C120" s="40">
        <f>'исходные без сезонности'!C121</f>
        <v>0.22829536510637799</v>
      </c>
      <c r="D120" s="40">
        <f>'исходные без сезонности'!F121</f>
        <v>0.81743018747315599</v>
      </c>
      <c r="E120" s="19">
        <f>'исходные без сезонности'!G121/'исходные без сезонности'!E121</f>
        <v>78.063404764240488</v>
      </c>
      <c r="F120" s="25">
        <f>'исходные без сезонности'!H121/'исходные без сезонности'!D121</f>
        <v>24758.275079404139</v>
      </c>
      <c r="G120" s="36">
        <f>'исходные без сезонности'!I121/'исходные без сезонности'!D121</f>
        <v>317080.42301040428</v>
      </c>
      <c r="H120" s="36">
        <f>'исходные без сезонности'!J121/'исходные без сезонности'!D121</f>
        <v>88851.836161439773</v>
      </c>
      <c r="I120" s="36">
        <f>'исходные без сезонности'!K121/'исходные без сезонности'!D121</f>
        <v>45199.78118007099</v>
      </c>
      <c r="J120" s="36">
        <f>'исходные без сезонности'!L121/'исходные без сезонности'!D121</f>
        <v>55679.810162605019</v>
      </c>
      <c r="K120" s="36">
        <f>'исходные без сезонности'!M121/'исходные без сезонности'!D121</f>
        <v>100188.51408249764</v>
      </c>
      <c r="L120" s="75">
        <f>'исходные без сезонности'!N121/'исходные без сезонности'!D121</f>
        <v>358147.80327882734</v>
      </c>
      <c r="M120" s="36">
        <f>'исходные без сезонности'!O121/'исходные без сезонности'!D121</f>
        <v>601660.44608161366</v>
      </c>
      <c r="N120" s="36">
        <v>1030.2006388482084</v>
      </c>
      <c r="O120" s="36">
        <f>'исходные без сезонности'!P121/'исходные без сезонности'!D121</f>
        <v>3690464.376162088</v>
      </c>
      <c r="P120" s="36">
        <f>'исходные без сезонности'!Q121/'исходные без сезонности'!D121</f>
        <v>755873.88999077154</v>
      </c>
      <c r="Q120" s="36">
        <f>'исходные без сезонности'!R121/'исходные без сезонности'!D121</f>
        <v>1249311.9302720132</v>
      </c>
      <c r="R120" s="36">
        <f>'исходные без сезонности'!S121/'исходные без сезонности'!D121</f>
        <v>806274.77241717873</v>
      </c>
      <c r="S120" s="36">
        <f>'исходные без сезонности'!T121/'исходные без сезонности'!D121</f>
        <v>1001811.1713187026</v>
      </c>
      <c r="T120" s="36">
        <f>'исходные без сезонности'!U121/'исходные без сезонности'!D121</f>
        <v>2186606.2367232242</v>
      </c>
      <c r="U120" s="25">
        <v>578251.39601313055</v>
      </c>
      <c r="V120" s="36"/>
      <c r="W120" s="36">
        <v>3367644.7042150763</v>
      </c>
      <c r="X120" s="36">
        <v>681938.4261799152</v>
      </c>
      <c r="Y120" s="36">
        <v>1195513.7917337115</v>
      </c>
      <c r="Z120" s="36">
        <v>746746.59428800642</v>
      </c>
      <c r="AA120" s="36">
        <v>884999.06576112751</v>
      </c>
      <c r="AB120" s="75">
        <v>1833969.6261606815</v>
      </c>
      <c r="AC120" s="63">
        <f>'исходные без сезонности'!AC121</f>
        <v>-12.8343183107717</v>
      </c>
      <c r="AD120" s="32">
        <f>'исходные без сезонности'!AD121</f>
        <v>2.1481957817883801</v>
      </c>
      <c r="AE120" s="32">
        <f>'исходные без сезонности'!AE121</f>
        <v>-1.0165272696194301</v>
      </c>
      <c r="AF120" s="32">
        <f>'исходные без сезонности'!AF121/'исходные без сезонности'!AF120*100-100</f>
        <v>0.55515654463226838</v>
      </c>
      <c r="AG120" s="36">
        <f>'исходные без сезонности'!AG121/'исходные без сезонности'!D121</f>
        <v>413.55648596597445</v>
      </c>
      <c r="AH120" s="32">
        <f>'исходные без сезонности'!AH121</f>
        <v>-3.9103888822395398</v>
      </c>
      <c r="AI120" s="32">
        <f>'исходные без сезонности'!AI121</f>
        <v>6.1450467787435201</v>
      </c>
      <c r="AJ120" s="63">
        <f t="shared" si="6"/>
        <v>548.2577475131659</v>
      </c>
      <c r="AK120" s="32">
        <f t="shared" si="7"/>
        <v>2574.0945946360225</v>
      </c>
      <c r="AL120" s="32">
        <f t="shared" si="8"/>
        <v>441.53125364084917</v>
      </c>
      <c r="AM120" s="32">
        <f t="shared" si="9"/>
        <v>470.70918258871393</v>
      </c>
      <c r="AN120" s="32">
        <v>413.55648596597445</v>
      </c>
      <c r="AO120" s="32">
        <f t="shared" si="10"/>
        <v>459.06914426535951</v>
      </c>
      <c r="AP120" s="33">
        <f t="shared" si="11"/>
        <v>2223.6236007288098</v>
      </c>
      <c r="AQ120" s="49"/>
    </row>
    <row r="121" spans="1:43" x14ac:dyDescent="0.2">
      <c r="A121" s="1">
        <v>43983</v>
      </c>
      <c r="B121" s="15">
        <v>4.92</v>
      </c>
      <c r="C121" s="40">
        <f>'исходные без сезонности'!C122</f>
        <v>0.32424348059895403</v>
      </c>
      <c r="D121" s="40">
        <f>'исходные без сезонности'!F122</f>
        <v>3.8571462244211401</v>
      </c>
      <c r="E121" s="19">
        <f>'исходные без сезонности'!G122/'исходные без сезонности'!E122</f>
        <v>18.170555669818981</v>
      </c>
      <c r="F121" s="25">
        <f>'исходные без сезонности'!H122/'исходные без сезонности'!D122</f>
        <v>34863.577983754389</v>
      </c>
      <c r="G121" s="36">
        <f>'исходные без сезонности'!I122/'исходные без сезонности'!D122</f>
        <v>353014.72463785869</v>
      </c>
      <c r="H121" s="36">
        <f>'исходные без сезонности'!J122/'исходные без сезонности'!D122</f>
        <v>68610.785262442063</v>
      </c>
      <c r="I121" s="36">
        <f>'исходные без сезонности'!K122/'исходные без сезонности'!D122</f>
        <v>56086.243955113619</v>
      </c>
      <c r="J121" s="36">
        <f>'исходные без сезонности'!L122/'исходные без сезонности'!D122</f>
        <v>66483.649317228599</v>
      </c>
      <c r="K121" s="36">
        <f>'исходные без сезонности'!M122/'исходные без сезонности'!D122</f>
        <v>126747.50747235473</v>
      </c>
      <c r="L121" s="75">
        <f>'исходные без сезонности'!N122/'исходные без сезонности'!D122</f>
        <v>490710.87099101325</v>
      </c>
      <c r="M121" s="36">
        <f>'исходные без сезонности'!O122/'исходные без сезонности'!D122</f>
        <v>595858.17650349112</v>
      </c>
      <c r="N121" s="36">
        <v>1020.2656300486759</v>
      </c>
      <c r="O121" s="36">
        <f>'исходные без сезонности'!P122/'исходные без сезонности'!D122</f>
        <v>3713489.4041667925</v>
      </c>
      <c r="P121" s="36">
        <f>'исходные без сезонности'!Q122/'исходные без сезонности'!D122</f>
        <v>769845.8493714123</v>
      </c>
      <c r="Q121" s="36">
        <f>'исходные без сезонности'!R122/'исходные без сезонности'!D122</f>
        <v>1249775.3279393148</v>
      </c>
      <c r="R121" s="36">
        <f>'исходные без сезонности'!S122/'исходные без сезонности'!D122</f>
        <v>802980.40356876329</v>
      </c>
      <c r="S121" s="36">
        <f>'исходные без сезонности'!T122/'исходные без сезонности'!D122</f>
        <v>1014101.6665865035</v>
      </c>
      <c r="T121" s="36">
        <f>'исходные без сезонности'!U122/'исходные без сезонности'!D122</f>
        <v>2152418.408384596</v>
      </c>
      <c r="U121" s="25">
        <v>568487.00483481295</v>
      </c>
      <c r="V121" s="36"/>
      <c r="W121" s="36">
        <v>3359309.5631375532</v>
      </c>
      <c r="X121" s="36">
        <v>701190.34687152889</v>
      </c>
      <c r="Y121" s="36">
        <v>1190544.3471768976</v>
      </c>
      <c r="Z121" s="36">
        <v>739550.74456438632</v>
      </c>
      <c r="AA121" s="36">
        <v>880454.58184306975</v>
      </c>
      <c r="AB121" s="75">
        <v>1653105.7680146138</v>
      </c>
      <c r="AC121" s="63">
        <f>'исходные без сезонности'!AC122</f>
        <v>-0.85455303240768499</v>
      </c>
      <c r="AD121" s="32">
        <f>'исходные без сезонности'!AD122</f>
        <v>4.04428623379063</v>
      </c>
      <c r="AE121" s="32">
        <f>'исходные без сезонности'!AE122</f>
        <v>1.4534166816532199</v>
      </c>
      <c r="AF121" s="32">
        <f>'исходные без сезонности'!AF122/'исходные без сезонности'!AF121*100-100</f>
        <v>0.20940836127125806</v>
      </c>
      <c r="AG121" s="36">
        <f>'исходные без сезонности'!AG122/'исходные без сезонности'!D122</f>
        <v>416.40090855751561</v>
      </c>
      <c r="AH121" s="32">
        <f>'исходные без сезонности'!AH122</f>
        <v>-0.20538039487419199</v>
      </c>
      <c r="AI121" s="32">
        <f>'исходные без сезонности'!AI122</f>
        <v>15.277234254142099</v>
      </c>
      <c r="AJ121" s="63">
        <f t="shared" si="6"/>
        <v>543.57259430638203</v>
      </c>
      <c r="AK121" s="32">
        <f t="shared" si="7"/>
        <v>2678.1983479716359</v>
      </c>
      <c r="AL121" s="32">
        <f t="shared" si="8"/>
        <v>447.94854253597788</v>
      </c>
      <c r="AM121" s="32">
        <f t="shared" si="9"/>
        <v>471.69488697432627</v>
      </c>
      <c r="AN121" s="32">
        <v>416.40090855751561</v>
      </c>
      <c r="AO121" s="32">
        <f t="shared" si="10"/>
        <v>458.12630624412174</v>
      </c>
      <c r="AP121" s="33">
        <f t="shared" si="11"/>
        <v>2563.3317871425393</v>
      </c>
      <c r="AQ121" s="49"/>
    </row>
    <row r="122" spans="1:43" x14ac:dyDescent="0.2">
      <c r="A122" s="1">
        <v>44013</v>
      </c>
      <c r="B122" s="15">
        <v>4.18</v>
      </c>
      <c r="C122" s="40">
        <f>'исходные без сезонности'!C123</f>
        <v>0.44343718731574699</v>
      </c>
      <c r="D122" s="40">
        <f>'исходные без сезонности'!F123</f>
        <v>7.0660257595543596</v>
      </c>
      <c r="E122" s="19">
        <f>'исходные без сезонности'!G123/'исходные без сезонности'!E123</f>
        <v>2.6040284333484807</v>
      </c>
      <c r="F122" s="25">
        <f>'исходные без сезонности'!H123/'исходные без сезонности'!D123</f>
        <v>35940.696749010865</v>
      </c>
      <c r="G122" s="36">
        <f>'исходные без сезонности'!I123/'исходные без сезонности'!D123</f>
        <v>415604.57315515901</v>
      </c>
      <c r="H122" s="36">
        <f>'исходные без сезонности'!J123/'исходные без сезонности'!D123</f>
        <v>46385.83864585562</v>
      </c>
      <c r="I122" s="36">
        <f>'исходные без сезонности'!K123/'исходные без сезонности'!D123</f>
        <v>68713.563913312828</v>
      </c>
      <c r="J122" s="36">
        <f>'исходные без сезонности'!L123/'исходные без сезонности'!D123</f>
        <v>62604.51207843086</v>
      </c>
      <c r="K122" s="36">
        <f>'исходные без сезонности'!M123/'исходные без сезонности'!D123</f>
        <v>117195.10434659726</v>
      </c>
      <c r="L122" s="75">
        <f>'исходные без сезонности'!N123/'исходные без сезонности'!D123</f>
        <v>424473.24090843578</v>
      </c>
      <c r="M122" s="36">
        <f>'исходные без сезонности'!O123/'исходные без сезонности'!D123</f>
        <v>580850.49672371487</v>
      </c>
      <c r="N122" s="36">
        <v>994.56854226860742</v>
      </c>
      <c r="O122" s="36">
        <f>'исходные без сезонности'!P123/'исходные без сезонности'!D123</f>
        <v>3733100.3400963591</v>
      </c>
      <c r="P122" s="36">
        <f>'исходные без сезонности'!Q123/'исходные без сезонности'!D123</f>
        <v>755870.70873842516</v>
      </c>
      <c r="Q122" s="36">
        <f>'исходные без сезонности'!R123/'исходные без сезонности'!D123</f>
        <v>1257224.2837124518</v>
      </c>
      <c r="R122" s="36">
        <f>'исходные без сезонности'!S123/'исходные без сезонности'!D123</f>
        <v>820819.2438738069</v>
      </c>
      <c r="S122" s="36">
        <f>'исходные без сезонности'!T123/'исходные без сезонности'!D123</f>
        <v>1035216.0978181043</v>
      </c>
      <c r="T122" s="36">
        <f>'исходные без сезонности'!U123/'исходные без сезонности'!D123</f>
        <v>2125885.5358647439</v>
      </c>
      <c r="U122" s="25">
        <v>556198.58536739321</v>
      </c>
      <c r="V122" s="36"/>
      <c r="W122" s="36">
        <v>3293182.6364125335</v>
      </c>
      <c r="X122" s="36">
        <v>712447.84576684469</v>
      </c>
      <c r="Y122" s="36">
        <v>1190650.097357319</v>
      </c>
      <c r="Z122" s="36">
        <v>761889.77893235534</v>
      </c>
      <c r="AA122" s="36">
        <v>907903.06987135252</v>
      </c>
      <c r="AB122" s="75">
        <v>1674821.2706623101</v>
      </c>
      <c r="AC122" s="63">
        <f>'исходные без сезонности'!AC123</f>
        <v>0.648487050718904</v>
      </c>
      <c r="AD122" s="32">
        <f>'исходные без сезонности'!AD123</f>
        <v>5.0160060819298797</v>
      </c>
      <c r="AE122" s="32">
        <f>'исходные без сезонности'!AE123</f>
        <v>2.11739081980694</v>
      </c>
      <c r="AF122" s="32">
        <f>'исходные без сезонности'!AF123/'исходные без сезонности'!AF122*100-100</f>
        <v>1.3777312618837243</v>
      </c>
      <c r="AG122" s="36">
        <f>'исходные без сезонности'!AG123/'исходные без сезонности'!D123</f>
        <v>425.79810867803485</v>
      </c>
      <c r="AH122" s="32">
        <f>'исходные без сезонности'!AH123</f>
        <v>1.85835258882209</v>
      </c>
      <c r="AI122" s="32">
        <f>'исходные без сезонности'!AI123</f>
        <v>6.6251865639745402</v>
      </c>
      <c r="AJ122" s="63">
        <f t="shared" si="6"/>
        <v>547.09759219171565</v>
      </c>
      <c r="AK122" s="32">
        <f t="shared" si="7"/>
        <v>2812.5369399920387</v>
      </c>
      <c r="AL122" s="32">
        <f t="shared" si="8"/>
        <v>457.43336385309362</v>
      </c>
      <c r="AM122" s="32">
        <f t="shared" si="9"/>
        <v>478.19357489287864</v>
      </c>
      <c r="AN122" s="32">
        <v>425.79810867803485</v>
      </c>
      <c r="AO122" s="32">
        <f t="shared" si="10"/>
        <v>466.63990831628445</v>
      </c>
      <c r="AP122" s="33">
        <f t="shared" si="11"/>
        <v>2733.1573002943956</v>
      </c>
      <c r="AQ122" s="49"/>
    </row>
    <row r="123" spans="1:43" x14ac:dyDescent="0.2">
      <c r="A123" s="1">
        <v>44044</v>
      </c>
      <c r="B123" s="15">
        <v>4.1100000000000003</v>
      </c>
      <c r="C123" s="40">
        <f>'исходные без сезонности'!C124</f>
        <v>0.41701703080728503</v>
      </c>
      <c r="D123" s="40">
        <f>'исходные без сезонности'!F124</f>
        <v>1.7248084485789801</v>
      </c>
      <c r="E123" s="19">
        <f>'исходные без сезонности'!G124/'исходные без сезонности'!E124</f>
        <v>5.133265866729035</v>
      </c>
      <c r="F123" s="25">
        <f>'исходные без сезонности'!H124/'исходные без сезонности'!D124</f>
        <v>51428.041337225848</v>
      </c>
      <c r="G123" s="36">
        <f>'исходные без сезонности'!I124/'исходные без сезонности'!D124</f>
        <v>344889.08917924488</v>
      </c>
      <c r="H123" s="36">
        <f>'исходные без сезонности'!J124/'исходные без сезонности'!D124</f>
        <v>58747.889137734783</v>
      </c>
      <c r="I123" s="36">
        <f>'исходные без сезонности'!K124/'исходные без сезонности'!D124</f>
        <v>64302.472774012131</v>
      </c>
      <c r="J123" s="36">
        <f>'исходные без сезонности'!L124/'исходные без сезонности'!D124</f>
        <v>82378.156818828094</v>
      </c>
      <c r="K123" s="36">
        <f>'исходные без сезонности'!M124/'исходные без сезонности'!D124</f>
        <v>107265.37670623232</v>
      </c>
      <c r="L123" s="75">
        <f>'исходные без сезонности'!N124/'исходные без сезонности'!D124</f>
        <v>403968.78818499611</v>
      </c>
      <c r="M123" s="36">
        <f>'исходные без сезонности'!O124/'исходные без сезонности'!D124</f>
        <v>572918.68162453035</v>
      </c>
      <c r="N123" s="36">
        <v>980.9871924630437</v>
      </c>
      <c r="O123" s="36">
        <f>'исходные без сезонности'!P124/'исходные без сезонности'!D124</f>
        <v>3817948.7668361398</v>
      </c>
      <c r="P123" s="36">
        <f>'исходные без сезонности'!Q124/'исходные без сезонности'!D124</f>
        <v>752914.72582575202</v>
      </c>
      <c r="Q123" s="36">
        <f>'исходные без сезонности'!R124/'исходные без сезонности'!D124</f>
        <v>1273537.8326372423</v>
      </c>
      <c r="R123" s="36">
        <f>'исходные без сезонности'!S124/'исходные без сезонности'!D124</f>
        <v>835237.1368230643</v>
      </c>
      <c r="S123" s="36">
        <f>'исходные без сезонности'!T124/'исходные без сезонности'!D124</f>
        <v>1049514.3930327541</v>
      </c>
      <c r="T123" s="36">
        <f>'исходные без сезонности'!U124/'исходные без сезонности'!D124</f>
        <v>2092957.4005838775</v>
      </c>
      <c r="U123" s="25">
        <v>518230.98395607917</v>
      </c>
      <c r="V123" s="36"/>
      <c r="W123" s="36">
        <v>3507827.7036079103</v>
      </c>
      <c r="X123" s="36">
        <v>698688.11994030769</v>
      </c>
      <c r="Y123" s="36">
        <v>1211892.8352628427</v>
      </c>
      <c r="Z123" s="36">
        <v>757403.91355257202</v>
      </c>
      <c r="AA123" s="36">
        <v>941181.35592800728</v>
      </c>
      <c r="AB123" s="75">
        <v>1665274.2120045214</v>
      </c>
      <c r="AC123" s="63">
        <f>'исходные без сезонности'!AC124</f>
        <v>4.7662865951186904</v>
      </c>
      <c r="AD123" s="32">
        <f>'исходные без сезонности'!AD124</f>
        <v>1.01270191349385</v>
      </c>
      <c r="AE123" s="32">
        <f>'исходные без сезонности'!AE124</f>
        <v>0.23111121937328399</v>
      </c>
      <c r="AF123" s="32">
        <f>'исходные без сезонности'!AF124/'исходные без сезонности'!AF123*100-100</f>
        <v>0.75156906755577779</v>
      </c>
      <c r="AG123" s="36">
        <f>'исходные без сезонности'!AG124/'исходные без сезонности'!D124</f>
        <v>424.62299885798478</v>
      </c>
      <c r="AH123" s="32">
        <f>'исходные без сезонности'!AH124</f>
        <v>2.5854858558772098</v>
      </c>
      <c r="AI123" s="32">
        <f>'исходные без сезонности'!AI124</f>
        <v>0.15451072201135699</v>
      </c>
      <c r="AJ123" s="63">
        <f t="shared" si="6"/>
        <v>573.17383139056653</v>
      </c>
      <c r="AK123" s="32">
        <f t="shared" si="7"/>
        <v>2841.0195554010593</v>
      </c>
      <c r="AL123" s="32">
        <f t="shared" si="8"/>
        <v>458.49054367811476</v>
      </c>
      <c r="AM123" s="32">
        <f t="shared" si="9"/>
        <v>481.78752988481273</v>
      </c>
      <c r="AN123" s="32">
        <v>424.62299885798478</v>
      </c>
      <c r="AO123" s="32">
        <f t="shared" si="10"/>
        <v>478.70481714368037</v>
      </c>
      <c r="AP123" s="33">
        <f t="shared" si="11"/>
        <v>2737.3803213727865</v>
      </c>
      <c r="AQ123" s="49"/>
    </row>
    <row r="124" spans="1:43" x14ac:dyDescent="0.2">
      <c r="A124" s="1">
        <v>44075</v>
      </c>
      <c r="B124" s="15">
        <v>4.17</v>
      </c>
      <c r="C124" s="40">
        <f>'исходные без сезонности'!C125</f>
        <v>0.185523108224037</v>
      </c>
      <c r="D124" s="40">
        <f>'исходные без сезонности'!F125</f>
        <v>1.03199141747562</v>
      </c>
      <c r="E124" s="19">
        <f>'исходные без сезонности'!G125/'исходные без сезонности'!E125</f>
        <v>-7.4829082534001445</v>
      </c>
      <c r="F124" s="25">
        <f>'исходные без сезонности'!H125/'исходные без сезонности'!D125</f>
        <v>36033.833491977755</v>
      </c>
      <c r="G124" s="36">
        <f>'исходные без сезонности'!I125/'исходные без сезонности'!D125</f>
        <v>403249.10294359695</v>
      </c>
      <c r="H124" s="36">
        <f>'исходные без сезонности'!J125/'исходные без сезонности'!D125</f>
        <v>63987.309039472362</v>
      </c>
      <c r="I124" s="36">
        <f>'исходные без сезонности'!K125/'исходные без сезонности'!D125</f>
        <v>62723.874941100272</v>
      </c>
      <c r="J124" s="36">
        <f>'исходные без сезонности'!L125/'исходные без сезонности'!D125</f>
        <v>65102.771812013729</v>
      </c>
      <c r="K124" s="36">
        <f>'исходные без сезонности'!M125/'исходные без сезонности'!D125</f>
        <v>109207.81712846049</v>
      </c>
      <c r="L124" s="75">
        <f>'исходные без сезонности'!N125/'исходные без сезонности'!D125</f>
        <v>388833.6891731022</v>
      </c>
      <c r="M124" s="36">
        <f>'исходные без сезонности'!O125/'исходные без сезонности'!D125</f>
        <v>575999.51956386806</v>
      </c>
      <c r="N124" s="36">
        <v>986.26239583392112</v>
      </c>
      <c r="O124" s="36">
        <f>'исходные без сезонности'!P125/'исходные без сезонности'!D125</f>
        <v>3874187.5291250115</v>
      </c>
      <c r="P124" s="36">
        <f>'исходные без сезонности'!Q125/'исходные без сезонности'!D125</f>
        <v>755170.02446473134</v>
      </c>
      <c r="Q124" s="36">
        <f>'исходные без сезонности'!R125/'исходные без сезонности'!D125</f>
        <v>1293178.5406631285</v>
      </c>
      <c r="R124" s="36">
        <f>'исходные без сезонности'!S125/'исходные без сезонности'!D125</f>
        <v>851394.75887003774</v>
      </c>
      <c r="S124" s="36">
        <f>'исходные без сезонности'!T125/'исходные без сезонности'!D125</f>
        <v>1064636.2818898319</v>
      </c>
      <c r="T124" s="36">
        <f>'исходные без сезонности'!U125/'исходные без сезонности'!D125</f>
        <v>2072160.6054315972</v>
      </c>
      <c r="U124" s="25">
        <v>528228.75710234779</v>
      </c>
      <c r="V124" s="36"/>
      <c r="W124" s="36">
        <v>3475270.757592272</v>
      </c>
      <c r="X124" s="36">
        <v>696402.86739902652</v>
      </c>
      <c r="Y124" s="36">
        <v>1231111.3256613945</v>
      </c>
      <c r="Z124" s="36">
        <v>789177.79789664829</v>
      </c>
      <c r="AA124" s="36">
        <v>959675.97756793338</v>
      </c>
      <c r="AB124" s="75">
        <v>1663747.2069284485</v>
      </c>
      <c r="AC124" s="63">
        <f>'исходные без сезонности'!AC125</f>
        <v>1.16670547332102</v>
      </c>
      <c r="AD124" s="32">
        <f>'исходные без сезонности'!AD125</f>
        <v>-0.112103487037193</v>
      </c>
      <c r="AE124" s="32">
        <f>'исходные без сезонности'!AE125</f>
        <v>1.1196409166843</v>
      </c>
      <c r="AF124" s="32">
        <f>'исходные без сезонности'!AF125/'исходные без сезонности'!AF124*100-100</f>
        <v>-1.8622937977269771E-2</v>
      </c>
      <c r="AG124" s="36">
        <f>'исходные без сезонности'!AG125/'исходные без сезонности'!D125</f>
        <v>444.75153432941516</v>
      </c>
      <c r="AH124" s="32">
        <f>'исходные без сезонности'!AH125</f>
        <v>1.27540852957054</v>
      </c>
      <c r="AI124" s="32">
        <f>'исходные без сезонности'!AI125</f>
        <v>0.63093970740732896</v>
      </c>
      <c r="AJ124" s="63">
        <f t="shared" si="6"/>
        <v>579.86108185304408</v>
      </c>
      <c r="AK124" s="32">
        <f t="shared" si="7"/>
        <v>2837.834673412046</v>
      </c>
      <c r="AL124" s="32">
        <f t="shared" si="8"/>
        <v>463.62399140426328</v>
      </c>
      <c r="AM124" s="32">
        <f t="shared" si="9"/>
        <v>481.69780689194005</v>
      </c>
      <c r="AN124" s="32">
        <v>444.75153432941516</v>
      </c>
      <c r="AO124" s="32">
        <f t="shared" si="10"/>
        <v>484.8102592129959</v>
      </c>
      <c r="AP124" s="33">
        <f t="shared" si="11"/>
        <v>2754.6515407630818</v>
      </c>
      <c r="AQ124" s="49"/>
    </row>
    <row r="125" spans="1:43" x14ac:dyDescent="0.2">
      <c r="A125" s="1">
        <v>44105</v>
      </c>
      <c r="B125" s="15">
        <v>4.2</v>
      </c>
      <c r="C125" s="40">
        <f>'исходные без сезонности'!C126</f>
        <v>0.43775583548043501</v>
      </c>
      <c r="D125" s="40">
        <f>'исходные без сезонности'!F126</f>
        <v>-0.14620556537413401</v>
      </c>
      <c r="E125" s="19">
        <f>'исходные без сезонности'!G126/'исходные без сезонности'!E126</f>
        <v>-6.8386357906855961</v>
      </c>
      <c r="F125" s="25">
        <f>'исходные без сезонности'!H126/'исходные без сезонности'!D126</f>
        <v>74856.689640211102</v>
      </c>
      <c r="G125" s="36">
        <f>'исходные без сезонности'!I126/'исходные без сезонности'!D126</f>
        <v>376790.81050374027</v>
      </c>
      <c r="H125" s="36">
        <f>'исходные без сезонности'!J126/'исходные без сезонности'!D126</f>
        <v>71766.90478967948</v>
      </c>
      <c r="I125" s="36">
        <f>'исходные без сезонности'!K126/'исходные без сезонности'!D126</f>
        <v>48994.204371142172</v>
      </c>
      <c r="J125" s="36">
        <f>'исходные без сезонности'!L126/'исходные без сезонности'!D126</f>
        <v>62935.142694043156</v>
      </c>
      <c r="K125" s="36">
        <f>'исходные без сезонности'!M126/'исходные без сезонности'!D126</f>
        <v>94849.567190881877</v>
      </c>
      <c r="L125" s="75">
        <f>'исходные без сезонности'!N126/'исходные без сезонности'!D126</f>
        <v>414597.44641268067</v>
      </c>
      <c r="M125" s="36">
        <f>'исходные без сезонности'!O126/'исходные без сезонности'!D126</f>
        <v>575334.05472131225</v>
      </c>
      <c r="N125" s="36">
        <v>985.12294531760938</v>
      </c>
      <c r="O125" s="36">
        <f>'исходные без сезонности'!P126/'исходные без сезонности'!D126</f>
        <v>3891356.425533019</v>
      </c>
      <c r="P125" s="36">
        <f>'исходные без сезонности'!Q126/'исходные без сезонности'!D126</f>
        <v>761495.02021903521</v>
      </c>
      <c r="Q125" s="36">
        <f>'исходные без сезонности'!R126/'исходные без сезонности'!D126</f>
        <v>1290911.2647326305</v>
      </c>
      <c r="R125" s="36">
        <f>'исходные без сезонности'!S126/'исходные без сезонности'!D126</f>
        <v>853076.25636932696</v>
      </c>
      <c r="S125" s="36">
        <f>'исходные без сезонности'!T126/'исходные без сезонности'!D126</f>
        <v>1068027.5228157123</v>
      </c>
      <c r="T125" s="36">
        <f>'исходные без сезонности'!U126/'исходные без сезонности'!D126</f>
        <v>2043230.5588434273</v>
      </c>
      <c r="U125" s="25">
        <v>480751.59986449295</v>
      </c>
      <c r="V125" s="36"/>
      <c r="W125" s="36">
        <v>3515738.8522510678</v>
      </c>
      <c r="X125" s="36">
        <v>685565.92674827087</v>
      </c>
      <c r="Y125" s="36">
        <v>1247962.1745260118</v>
      </c>
      <c r="Z125" s="36">
        <v>792424.79301691428</v>
      </c>
      <c r="AA125" s="36">
        <v>983647.84750499215</v>
      </c>
      <c r="AB125" s="75">
        <v>1591451.929258965</v>
      </c>
      <c r="AC125" s="63">
        <f>'исходные без сезонности'!AC126</f>
        <v>-0.14709170033320099</v>
      </c>
      <c r="AD125" s="32">
        <f>'исходные без сезонности'!AD126</f>
        <v>-1.53965305721453E-2</v>
      </c>
      <c r="AE125" s="32">
        <f>'исходные без сезонности'!AE126</f>
        <v>9.8556047015655707E-2</v>
      </c>
      <c r="AF125" s="32">
        <f>'исходные без сезонности'!AF126/'исходные без сезонности'!AF125*100-100</f>
        <v>-8.6652807805151042</v>
      </c>
      <c r="AG125" s="36">
        <f>'исходные без сезонности'!AG126/'исходные без сезонности'!D126</f>
        <v>434.7867886917191</v>
      </c>
      <c r="AH125" s="32">
        <f>'исходные без сезонности'!AH126</f>
        <v>-0.53848359268791202</v>
      </c>
      <c r="AI125" s="32">
        <f>'исходные без сезонности'!AI126</f>
        <v>2.1663361150776299</v>
      </c>
      <c r="AJ125" s="63">
        <f t="shared" si="6"/>
        <v>579.00815432817592</v>
      </c>
      <c r="AK125" s="32">
        <f t="shared" si="7"/>
        <v>2837.3977453289672</v>
      </c>
      <c r="AL125" s="32">
        <f t="shared" si="8"/>
        <v>464.08092088320751</v>
      </c>
      <c r="AM125" s="32">
        <f t="shared" si="9"/>
        <v>439.95733941116998</v>
      </c>
      <c r="AN125" s="32">
        <v>434.7867886917191</v>
      </c>
      <c r="AO125" s="32">
        <f t="shared" si="10"/>
        <v>482.19963551146617</v>
      </c>
      <c r="AP125" s="33">
        <f t="shared" si="11"/>
        <v>2814.3265519351748</v>
      </c>
      <c r="AQ125" s="49"/>
    </row>
    <row r="126" spans="1:43" x14ac:dyDescent="0.2">
      <c r="A126" s="1">
        <v>44136</v>
      </c>
      <c r="B126" s="15">
        <v>4.07</v>
      </c>
      <c r="C126" s="40">
        <f>'исходные без сезонности'!C127</f>
        <v>0.59035032383971497</v>
      </c>
      <c r="D126" s="40">
        <f>'исходные без сезонности'!F127</f>
        <v>0.90619825637393903</v>
      </c>
      <c r="E126" s="19">
        <f>'исходные без сезонности'!G127/'исходные без сезонности'!E127</f>
        <v>19.990765510063902</v>
      </c>
      <c r="F126" s="25">
        <f>'исходные без сезонности'!H127/'исходные без сезонности'!D127</f>
        <v>29213.233033165627</v>
      </c>
      <c r="G126" s="36">
        <f>'исходные без сезонности'!I127/'исходные без сезонности'!D127</f>
        <v>400944.24675484747</v>
      </c>
      <c r="H126" s="36">
        <f>'исходные без сезонности'!J127/'исходные без сезонности'!D127</f>
        <v>40337.663735216789</v>
      </c>
      <c r="I126" s="36">
        <f>'исходные без сезонности'!K127/'исходные без сезонности'!D127</f>
        <v>42347.036394122391</v>
      </c>
      <c r="J126" s="36">
        <f>'исходные без сезонности'!L127/'исходные без сезонности'!D127</f>
        <v>64271.54181122523</v>
      </c>
      <c r="K126" s="36">
        <f>'исходные без сезонности'!M127/'исходные без сезонности'!D127</f>
        <v>111091.76302614185</v>
      </c>
      <c r="L126" s="75">
        <f>'исходные без сезонности'!N127/'исходные без сезонности'!D127</f>
        <v>432903.45542442356</v>
      </c>
      <c r="M126" s="36">
        <f>'исходные без сезонности'!O127/'исходные без сезонности'!D127</f>
        <v>569909.7330501636</v>
      </c>
      <c r="N126" s="36">
        <v>975.83508255825916</v>
      </c>
      <c r="O126" s="36">
        <f>'исходные без сезонности'!P127/'исходные без сезонности'!D127</f>
        <v>3923404.1568156825</v>
      </c>
      <c r="P126" s="36">
        <f>'исходные без сезонности'!Q127/'исходные без сезонности'!D127</f>
        <v>765347.35268517316</v>
      </c>
      <c r="Q126" s="36">
        <f>'исходные без сезонности'!R127/'исходные без сезонности'!D127</f>
        <v>1284748.1598848584</v>
      </c>
      <c r="R126" s="36">
        <f>'исходные без сезонности'!S127/'исходные без сезонности'!D127</f>
        <v>864546.29195063876</v>
      </c>
      <c r="S126" s="36">
        <f>'исходные без сезонности'!T127/'исходные без сезонности'!D127</f>
        <v>1062115.4638797129</v>
      </c>
      <c r="T126" s="36">
        <f>'исходные без сезонности'!U127/'исходные без сезонности'!D127</f>
        <v>2027705.568214702</v>
      </c>
      <c r="U126" s="25">
        <v>526103.88766013982</v>
      </c>
      <c r="V126" s="36"/>
      <c r="W126" s="36">
        <v>3537343.8616087781</v>
      </c>
      <c r="X126" s="36">
        <v>720467.12774872221</v>
      </c>
      <c r="Y126" s="36">
        <v>1252622.1130717732</v>
      </c>
      <c r="Z126" s="36">
        <v>800801.27060326585</v>
      </c>
      <c r="AA126" s="36">
        <v>959002.49002748006</v>
      </c>
      <c r="AB126" s="75">
        <v>1627889.8524028461</v>
      </c>
      <c r="AC126" s="63">
        <f>'исходные без сезонности'!AC127</f>
        <v>1.83029929577766</v>
      </c>
      <c r="AD126" s="32">
        <f>'исходные без сезонности'!AD127</f>
        <v>0.68943169291414197</v>
      </c>
      <c r="AE126" s="32">
        <f>'исходные без сезонности'!AE127</f>
        <v>1.26072852711719</v>
      </c>
      <c r="AF126" s="32">
        <f>'исходные без сезонности'!AF127/'исходные без сезонности'!AF126*100-100</f>
        <v>-0.43397036228718378</v>
      </c>
      <c r="AG126" s="36">
        <f>'исходные без сезонности'!AG127/'исходные без сезонности'!D127</f>
        <v>413.19148155360921</v>
      </c>
      <c r="AH126" s="32">
        <f>'исходные без сезонности'!AH127</f>
        <v>0.26615019706398302</v>
      </c>
      <c r="AI126" s="32">
        <f>'исходные без сезонности'!AI127</f>
        <v>6.4412790835886205E-2</v>
      </c>
      <c r="AJ126" s="63">
        <f t="shared" si="6"/>
        <v>589.60573649933986</v>
      </c>
      <c r="AK126" s="32">
        <f t="shared" si="7"/>
        <v>2856.9596646392961</v>
      </c>
      <c r="AL126" s="32">
        <f t="shared" si="8"/>
        <v>469.93172144169023</v>
      </c>
      <c r="AM126" s="32">
        <f t="shared" si="9"/>
        <v>438.04805495141829</v>
      </c>
      <c r="AN126" s="32">
        <v>413.19148155360921</v>
      </c>
      <c r="AO126" s="32">
        <f t="shared" si="10"/>
        <v>483.48301079162172</v>
      </c>
      <c r="AP126" s="33">
        <f t="shared" si="11"/>
        <v>2816.1393382105116</v>
      </c>
      <c r="AQ126" s="49"/>
    </row>
    <row r="127" spans="1:43" x14ac:dyDescent="0.2">
      <c r="A127" s="1">
        <v>44166</v>
      </c>
      <c r="B127" s="15">
        <v>4.13</v>
      </c>
      <c r="C127" s="40">
        <f>'исходные без сезонности'!C128</f>
        <v>0.537428613768962</v>
      </c>
      <c r="D127" s="40">
        <f>'исходные без сезонности'!F128</f>
        <v>1.37614300264732</v>
      </c>
      <c r="E127" s="19">
        <f>'исходные без сезонности'!G128/'исходные без сезонности'!E128</f>
        <v>7.9985469470474504</v>
      </c>
      <c r="F127" s="25">
        <f>'исходные без сезонности'!H128/'исходные без сезонности'!D128</f>
        <v>62002.554614678142</v>
      </c>
      <c r="G127" s="36">
        <f>'исходные без сезонности'!I128/'исходные без сезонности'!D128</f>
        <v>354289.43521129218</v>
      </c>
      <c r="H127" s="36">
        <f>'исходные без сезонности'!J128/'исходные без сезонности'!D128</f>
        <v>79603.783623362484</v>
      </c>
      <c r="I127" s="36">
        <f>'исходные без сезонности'!K128/'исходные без сезонности'!D128</f>
        <v>52702.709433995791</v>
      </c>
      <c r="J127" s="36">
        <f>'исходные без сезонности'!L128/'исходные без сезонности'!D128</f>
        <v>163638.5450970596</v>
      </c>
      <c r="K127" s="36">
        <f>'исходные без сезонности'!M128/'исходные без сезонности'!D128</f>
        <v>103717.80362088888</v>
      </c>
      <c r="L127" s="75">
        <f>'исходные без сезонности'!N128/'исходные без сезонности'!D128</f>
        <v>419079.25719441677</v>
      </c>
      <c r="M127" s="36">
        <f>'исходные без сезонности'!O128/'исходные без сезонности'!D128</f>
        <v>599453.9356082445</v>
      </c>
      <c r="N127" s="36">
        <v>1026.4225136380596</v>
      </c>
      <c r="O127" s="36">
        <f>'исходные без сезонности'!P128/'исходные без сезонности'!D128</f>
        <v>3909518.2802274427</v>
      </c>
      <c r="P127" s="36">
        <f>'исходные без сезонности'!Q128/'исходные без сезонности'!D128</f>
        <v>771378.08162193489</v>
      </c>
      <c r="Q127" s="36">
        <f>'исходные без сезонности'!R128/'исходные без сезонности'!D128</f>
        <v>1283082.1568092222</v>
      </c>
      <c r="R127" s="36">
        <f>'исходные без сезонности'!S128/'исходные без сезонности'!D128</f>
        <v>875962.12295311783</v>
      </c>
      <c r="S127" s="36">
        <f>'исходные без сезонности'!T128/'исходные без сезонности'!D128</f>
        <v>1063534.3060664751</v>
      </c>
      <c r="T127" s="36">
        <f>'исходные без сезонности'!U128/'исходные без сезонности'!D128</f>
        <v>2036804.5909759712</v>
      </c>
      <c r="U127" s="25">
        <v>494088.4636840059</v>
      </c>
      <c r="V127" s="36"/>
      <c r="W127" s="36">
        <v>3569953.4004635108</v>
      </c>
      <c r="X127" s="36">
        <v>646681.40043122729</v>
      </c>
      <c r="Y127" s="36">
        <v>1237545.7583584648</v>
      </c>
      <c r="Z127" s="36">
        <v>688544.25144661823</v>
      </c>
      <c r="AA127" s="36">
        <v>977975.13620289112</v>
      </c>
      <c r="AB127" s="75">
        <v>1621579.1634199661</v>
      </c>
      <c r="AC127" s="63">
        <f>'исходные без сезонности'!AC128</f>
        <v>-0.46166174206684701</v>
      </c>
      <c r="AD127" s="32">
        <f>'исходные без сезонности'!AD128</f>
        <v>3.0496770738510199</v>
      </c>
      <c r="AE127" s="32">
        <f>'исходные без сезонности'!AE128</f>
        <v>2.8105833501855999</v>
      </c>
      <c r="AF127" s="32">
        <f>'исходные без сезонности'!AF128/'исходные без сезонности'!AF127*100-100</f>
        <v>8.1806309252747411</v>
      </c>
      <c r="AG127" s="36">
        <f>'исходные без сезонности'!AG128/'исходные без сезонности'!D128</f>
        <v>423.62275309117121</v>
      </c>
      <c r="AH127" s="32">
        <f>'исходные без сезонности'!AH128</f>
        <v>1.1560941462935801</v>
      </c>
      <c r="AI127" s="32">
        <f>'исходные без сезонности'!AI128</f>
        <v>-0.32121453737172001</v>
      </c>
      <c r="AJ127" s="63">
        <f t="shared" si="6"/>
        <v>586.88375238489095</v>
      </c>
      <c r="AK127" s="32">
        <f t="shared" si="7"/>
        <v>2944.0877085409716</v>
      </c>
      <c r="AL127" s="32">
        <f t="shared" si="8"/>
        <v>483.13954416177097</v>
      </c>
      <c r="AM127" s="32">
        <f t="shared" si="9"/>
        <v>473.88314960233851</v>
      </c>
      <c r="AN127" s="32">
        <v>423.62275309117121</v>
      </c>
      <c r="AO127" s="32">
        <f t="shared" si="10"/>
        <v>489.07252957770766</v>
      </c>
      <c r="AP127" s="33">
        <f t="shared" si="11"/>
        <v>2807.093489263536</v>
      </c>
      <c r="AQ127" s="49"/>
    </row>
    <row r="128" spans="1:43" x14ac:dyDescent="0.2">
      <c r="A128" s="1">
        <v>44197</v>
      </c>
      <c r="B128" s="15">
        <v>4.28</v>
      </c>
      <c r="C128" s="40">
        <f>'исходные без сезонности'!C129</f>
        <v>0.44459170650692498</v>
      </c>
      <c r="D128" s="40">
        <f>'исходные без сезонности'!F129</f>
        <v>-0.79401566785452404</v>
      </c>
      <c r="E128" s="19">
        <f>'исходные без сезонности'!G129/'исходные без сезонности'!E129</f>
        <v>6.8004835355377624</v>
      </c>
      <c r="F128" s="25">
        <f>'исходные без сезонности'!H129/'исходные без сезонности'!D129</f>
        <v>21839.998472100542</v>
      </c>
      <c r="G128" s="36">
        <f>'исходные без сезонности'!I129/'исходные без сезонности'!D129</f>
        <v>292287.10753676266</v>
      </c>
      <c r="H128" s="36">
        <f>'исходные без сезонности'!J129/'исходные без сезонности'!D129</f>
        <v>34971.553848942</v>
      </c>
      <c r="I128" s="36">
        <f>'исходные без сезонности'!K129/'исходные без сезонности'!D129</f>
        <v>55785.417433452494</v>
      </c>
      <c r="J128" s="36">
        <f>'исходные без сезонности'!L129/'исходные без сезонности'!D129</f>
        <v>59658.213870958287</v>
      </c>
      <c r="K128" s="36">
        <f>'исходные без сезонности'!M129/'исходные без сезонности'!D129</f>
        <v>73286.535589369319</v>
      </c>
      <c r="L128" s="75">
        <f>'исходные без сезонности'!N129/'исходные без сезонности'!D129</f>
        <v>410657.24965933134</v>
      </c>
      <c r="M128" s="36">
        <f>'исходные без сезонности'!O129/'исходные без сезонности'!D129</f>
        <v>643105.38785171357</v>
      </c>
      <c r="N128" s="36">
        <v>1101.16525978457</v>
      </c>
      <c r="O128" s="36">
        <f>'исходные без сезонности'!P129/'исходные без сезонности'!D129</f>
        <v>3859063.9075492783</v>
      </c>
      <c r="P128" s="36">
        <f>'исходные без сезонности'!Q129/'исходные без сезонности'!D129</f>
        <v>767782.01649927499</v>
      </c>
      <c r="Q128" s="36">
        <f>'исходные без сезонности'!R129/'исходные без сезонности'!D129</f>
        <v>1285811.8983832235</v>
      </c>
      <c r="R128" s="36">
        <f>'исходные без сезонности'!S129/'исходные без сезонности'!D129</f>
        <v>902897.92209747969</v>
      </c>
      <c r="S128" s="36">
        <f>'исходные без сезонности'!T129/'исходные без сезонности'!D129</f>
        <v>1025121.2409671975</v>
      </c>
      <c r="T128" s="36">
        <f>'исходные без сезонности'!U129/'исходные без сезонности'!D129</f>
        <v>2012434.1943428901</v>
      </c>
      <c r="U128" s="25">
        <v>624364.19541529706</v>
      </c>
      <c r="V128" s="36"/>
      <c r="W128" s="36">
        <v>3552796.6227952843</v>
      </c>
      <c r="X128" s="36">
        <v>709615.70175362146</v>
      </c>
      <c r="Y128" s="36">
        <v>1229520.4569910821</v>
      </c>
      <c r="Z128" s="36">
        <v>833203.26762971107</v>
      </c>
      <c r="AA128" s="36">
        <v>963953.29344837577</v>
      </c>
      <c r="AB128" s="75">
        <v>1657513.289694981</v>
      </c>
      <c r="AC128" s="63">
        <f>'исходные без сезонности'!AC129</f>
        <v>1.6434803793322801E-2</v>
      </c>
      <c r="AD128" s="32">
        <f>'исходные без сезонности'!AD129</f>
        <v>-2.0045233255632602</v>
      </c>
      <c r="AE128" s="32">
        <f>'исходные без сезонности'!AE129</f>
        <v>1.2819140592164999</v>
      </c>
      <c r="AF128" s="32">
        <f>'исходные без сезонности'!AF129/'исходные без сезонности'!AF128*100-100</f>
        <v>-0.91369595640924217</v>
      </c>
      <c r="AG128" s="36">
        <f>'исходные без сезонности'!AG129/'исходные без сезонности'!D129</f>
        <v>438.54128586894205</v>
      </c>
      <c r="AH128" s="32">
        <f>'исходные без сезонности'!AH129</f>
        <v>-3.3518282788313498</v>
      </c>
      <c r="AI128" s="32">
        <f>'исходные без сезонности'!AI129</f>
        <v>2.76246664347864</v>
      </c>
      <c r="AJ128" s="63">
        <f t="shared" si="6"/>
        <v>586.98020557809025</v>
      </c>
      <c r="AK128" s="32">
        <f t="shared" si="7"/>
        <v>2885.0727836982269</v>
      </c>
      <c r="AL128" s="32">
        <f t="shared" si="8"/>
        <v>489.33297790401519</v>
      </c>
      <c r="AM128" s="32">
        <f t="shared" si="9"/>
        <v>469.55329842631716</v>
      </c>
      <c r="AN128" s="32">
        <v>438.54128586894205</v>
      </c>
      <c r="AO128" s="32">
        <f t="shared" si="10"/>
        <v>472.67965822732623</v>
      </c>
      <c r="AP128" s="33">
        <f t="shared" si="11"/>
        <v>2884.6385105557015</v>
      </c>
      <c r="AQ128" s="49"/>
    </row>
    <row r="129" spans="1:43" x14ac:dyDescent="0.2">
      <c r="A129" s="1">
        <v>44228</v>
      </c>
      <c r="B129" s="15">
        <v>4</v>
      </c>
      <c r="C129" s="40">
        <f>'исходные без сезонности'!C130</f>
        <v>0.67039778628982705</v>
      </c>
      <c r="D129" s="40">
        <f>'исходные без сезонности'!F130</f>
        <v>2.3390486875203602</v>
      </c>
      <c r="E129" s="19">
        <f>'исходные без сезонности'!G130/'исходные без сезонности'!E130</f>
        <v>11.544129895124394</v>
      </c>
      <c r="F129" s="25">
        <f>'исходные без сезонности'!H130/'исходные без сезонности'!D130</f>
        <v>37339.686106555615</v>
      </c>
      <c r="G129" s="36">
        <f>'исходные без сезонности'!I130/'исходные без сезонности'!D130</f>
        <v>386063.18689228711</v>
      </c>
      <c r="H129" s="36">
        <f>'исходные без сезонности'!J130/'исходные без сезонности'!D130</f>
        <v>69195.748360568847</v>
      </c>
      <c r="I129" s="36">
        <f>'исходные без сезонности'!K130/'исходные без сезонности'!D130</f>
        <v>67919.868342859336</v>
      </c>
      <c r="J129" s="36">
        <f>'исходные без сезонности'!L130/'исходные без сезонности'!D130</f>
        <v>99382.259206803908</v>
      </c>
      <c r="K129" s="36">
        <f>'исходные без сезонности'!M130/'исходные без сезонности'!D130</f>
        <v>75284.738961831783</v>
      </c>
      <c r="L129" s="75">
        <f>'исходные без сезонности'!N130/'исходные без сезонности'!D130</f>
        <v>409175.48519073037</v>
      </c>
      <c r="M129" s="36">
        <f>'исходные без сезонности'!O130/'исходные без сезонности'!D130</f>
        <v>639832.46299668017</v>
      </c>
      <c r="N129" s="36">
        <v>1095.561153185047</v>
      </c>
      <c r="O129" s="36">
        <f>'исходные без сезонности'!P130/'исходные без сезонности'!D130</f>
        <v>3843754.5896862969</v>
      </c>
      <c r="P129" s="36">
        <f>'исходные без сезонности'!Q130/'исходные без сезонности'!D130</f>
        <v>757965.54480030446</v>
      </c>
      <c r="Q129" s="36">
        <f>'исходные без сезонности'!R130/'исходные без сезонности'!D130</f>
        <v>1300998.179386293</v>
      </c>
      <c r="R129" s="36">
        <f>'исходные без сезонности'!S130/'исходные без сезонности'!D130</f>
        <v>913823.56928434235</v>
      </c>
      <c r="S129" s="36">
        <f>'исходные без сезонности'!T130/'исходные без сезонности'!D130</f>
        <v>1036436.6585761539</v>
      </c>
      <c r="T129" s="36">
        <f>'исходные без сезонности'!U130/'исходные без сезонности'!D130</f>
        <v>1997160.4200267969</v>
      </c>
      <c r="U129" s="25">
        <v>612854.7835007431</v>
      </c>
      <c r="V129" s="36"/>
      <c r="W129" s="36">
        <v>3465167.0229759496</v>
      </c>
      <c r="X129" s="36">
        <v>704598.58368737204</v>
      </c>
      <c r="Y129" s="36">
        <v>1229977.6338723062</v>
      </c>
      <c r="Z129" s="36">
        <v>811811.94478625979</v>
      </c>
      <c r="AA129" s="36">
        <v>944735.48196985677</v>
      </c>
      <c r="AB129" s="75">
        <v>1601727.8875370505</v>
      </c>
      <c r="AC129" s="63">
        <f>'исходные без сезонности'!AC130</f>
        <v>-0.16504718934000201</v>
      </c>
      <c r="AD129" s="32">
        <f>'исходные без сезонности'!AD130</f>
        <v>1.30386019281559</v>
      </c>
      <c r="AE129" s="32">
        <f>'исходные без сезонности'!AE130</f>
        <v>3.6302277518060402</v>
      </c>
      <c r="AF129" s="32">
        <f>'исходные без сезонности'!AF130/'исходные без сезонности'!AF129*100-100</f>
        <v>0.19106867625356472</v>
      </c>
      <c r="AG129" s="36">
        <f>'исходные без сезонности'!AG130/'исходные без сезонности'!D130</f>
        <v>433.17184613606184</v>
      </c>
      <c r="AH129" s="32">
        <f>'исходные без сезонности'!AH130</f>
        <v>4.8920905564699098</v>
      </c>
      <c r="AI129" s="32">
        <f>'исходные без сезонности'!AI130</f>
        <v>0.115463724089577</v>
      </c>
      <c r="AJ129" s="63">
        <f t="shared" si="6"/>
        <v>586.01141124680146</v>
      </c>
      <c r="AK129" s="32">
        <f t="shared" si="7"/>
        <v>2922.6900992586247</v>
      </c>
      <c r="AL129" s="32">
        <f t="shared" si="8"/>
        <v>507.09687946662564</v>
      </c>
      <c r="AM129" s="32">
        <f t="shared" si="9"/>
        <v>470.45046769792526</v>
      </c>
      <c r="AN129" s="32">
        <v>433.17184613606184</v>
      </c>
      <c r="AO129" s="32">
        <f t="shared" si="10"/>
        <v>495.80357514981949</v>
      </c>
      <c r="AP129" s="33">
        <f t="shared" si="11"/>
        <v>2887.9692216065109</v>
      </c>
      <c r="AQ129" s="49"/>
    </row>
    <row r="130" spans="1:43" x14ac:dyDescent="0.2">
      <c r="A130" s="1">
        <v>44256</v>
      </c>
      <c r="B130" s="15">
        <v>4.2</v>
      </c>
      <c r="C130" s="40">
        <f>'исходные без сезонности'!C131</f>
        <v>0.55968659103740703</v>
      </c>
      <c r="D130" s="40">
        <f>'исходные без сезонности'!F131</f>
        <v>1.5198803187754899</v>
      </c>
      <c r="E130" s="19">
        <f>'исходные без сезонности'!G131/'исходные без сезонности'!E131</f>
        <v>-0.96577370426193687</v>
      </c>
      <c r="F130" s="25">
        <f>'исходные без сезонности'!H131/'исходные без сезонности'!D131</f>
        <v>44244.256769841733</v>
      </c>
      <c r="G130" s="36">
        <f>'исходные без сезонности'!I131/'исходные без сезонности'!D131</f>
        <v>410196.36745809211</v>
      </c>
      <c r="H130" s="36">
        <f>'исходные без сезонности'!J131/'исходные без сезонности'!D131</f>
        <v>76106.932604728892</v>
      </c>
      <c r="I130" s="36">
        <f>'исходные без сезонности'!K131/'исходные без сезонности'!D131</f>
        <v>60638.64694408264</v>
      </c>
      <c r="J130" s="36">
        <f>'исходные без сезонности'!L131/'исходные без сезонности'!D131</f>
        <v>91101.923986841066</v>
      </c>
      <c r="K130" s="36">
        <f>'исходные без сезонности'!M131/'исходные без сезонности'!D131</f>
        <v>92743.881550969891</v>
      </c>
      <c r="L130" s="75">
        <f>'исходные без сезонности'!N131/'исходные без сезонности'!D131</f>
        <v>436257.72964429524</v>
      </c>
      <c r="M130" s="36">
        <f>'исходные без сезонности'!O131/'исходные без сезонности'!D131</f>
        <v>638834.58722148207</v>
      </c>
      <c r="N130" s="36">
        <v>1093.8525278835245</v>
      </c>
      <c r="O130" s="36">
        <f>'исходные без сезонности'!P131/'исходные без сезонности'!D131</f>
        <v>3849913.510968124</v>
      </c>
      <c r="P130" s="36">
        <f>'исходные без сезонности'!Q131/'исходные без сезонности'!D131</f>
        <v>753934.37175262987</v>
      </c>
      <c r="Q130" s="36">
        <f>'исходные без сезонности'!R131/'исходные без сезонности'!D131</f>
        <v>1290620.6304389301</v>
      </c>
      <c r="R130" s="36">
        <f>'исходные без сезонности'!S131/'исходные без сезонности'!D131</f>
        <v>943197.84277818433</v>
      </c>
      <c r="S130" s="36">
        <f>'исходные без сезонности'!T131/'исходные без сезонности'!D131</f>
        <v>1022324.9465187725</v>
      </c>
      <c r="T130" s="36">
        <f>'исходные без сезонности'!U131/'исходные без сезонности'!D131</f>
        <v>1958190.8167060388</v>
      </c>
      <c r="U130" s="25">
        <v>608280.9562497806</v>
      </c>
      <c r="V130" s="36"/>
      <c r="W130" s="36">
        <v>3398614.8273592331</v>
      </c>
      <c r="X130" s="36">
        <v>698378.14050342713</v>
      </c>
      <c r="Y130" s="36">
        <v>1223770.1490283269</v>
      </c>
      <c r="Z130" s="36">
        <v>855996.33510762663</v>
      </c>
      <c r="AA130" s="36">
        <v>941485.28154177638</v>
      </c>
      <c r="AB130" s="75">
        <v>1514725.5182290645</v>
      </c>
      <c r="AC130" s="63">
        <f>'исходные без сезонности'!AC131</f>
        <v>1.2072536439911501</v>
      </c>
      <c r="AD130" s="32">
        <f>'исходные без сезонности'!AD131</f>
        <v>4.52509460517068</v>
      </c>
      <c r="AE130" s="32">
        <f>'исходные без сезонности'!AE131</f>
        <v>0.91439581600140096</v>
      </c>
      <c r="AF130" s="32">
        <f>'исходные без сезонности'!AF131/'исходные без сезонности'!AF130*100-100</f>
        <v>-0.95255518928478011</v>
      </c>
      <c r="AG130" s="36">
        <f>'исходные без сезонности'!AG131/'исходные без сезонности'!D131</f>
        <v>446.04091879769248</v>
      </c>
      <c r="AH130" s="32">
        <f>'исходные без сезонности'!AH131</f>
        <v>0.79748008098728596</v>
      </c>
      <c r="AI130" s="32">
        <f>'исходные без сезонности'!AI131</f>
        <v>0.55555950809341503</v>
      </c>
      <c r="AJ130" s="63">
        <f t="shared" si="6"/>
        <v>593.08605536328241</v>
      </c>
      <c r="AK130" s="32">
        <f t="shared" si="7"/>
        <v>3054.9445912660344</v>
      </c>
      <c r="AL130" s="32">
        <f t="shared" si="8"/>
        <v>511.73375211554207</v>
      </c>
      <c r="AM130" s="32">
        <f t="shared" si="9"/>
        <v>465.96916735485416</v>
      </c>
      <c r="AN130" s="32">
        <v>446.04091879769248</v>
      </c>
      <c r="AO130" s="32">
        <f t="shared" si="10"/>
        <v>499.75750990246212</v>
      </c>
      <c r="AP130" s="33">
        <f t="shared" si="11"/>
        <v>2904.013609207957</v>
      </c>
      <c r="AQ130" s="49"/>
    </row>
    <row r="131" spans="1:43" x14ac:dyDescent="0.2">
      <c r="A131" s="1">
        <v>44287</v>
      </c>
      <c r="B131" s="15">
        <v>4.4800000000000004</v>
      </c>
      <c r="C131" s="40">
        <f>'исходные без сезонности'!C132</f>
        <v>0.527466279043315</v>
      </c>
      <c r="D131" s="40">
        <f>'исходные без сезонности'!F132</f>
        <v>0.95573710462771699</v>
      </c>
      <c r="E131" s="19">
        <f>'исходные без сезонности'!G132/'исходные без сезонности'!E132</f>
        <v>1.6019387353622287</v>
      </c>
      <c r="F131" s="25">
        <f>'исходные без сезонности'!H132/'исходные без сезонности'!D132</f>
        <v>70190.868976517959</v>
      </c>
      <c r="G131" s="36">
        <f>'исходные без сезонности'!I132/'исходные без сезонности'!D132</f>
        <v>382586.09052986285</v>
      </c>
      <c r="H131" s="36">
        <f>'исходные без сезонности'!J132/'исходные без сезонности'!D132</f>
        <v>107177.34790759218</v>
      </c>
      <c r="I131" s="36">
        <f>'исходные без сезонности'!K132/'исходные без сезонности'!D132</f>
        <v>58535.185757730789</v>
      </c>
      <c r="J131" s="36">
        <f>'исходные без сезонности'!L132/'исходные без сезонности'!D132</f>
        <v>122144.3968592084</v>
      </c>
      <c r="K131" s="36">
        <f>'исходные без сезонности'!M132/'исходные без сезонности'!D132</f>
        <v>104363.55819333805</v>
      </c>
      <c r="L131" s="75">
        <f>'исходные без сезонности'!N132/'исходные без сезонности'!D132</f>
        <v>454439.33718586538</v>
      </c>
      <c r="M131" s="36">
        <f>'исходные без сезонности'!O132/'исходные без сезонности'!D132</f>
        <v>640836.83271705383</v>
      </c>
      <c r="N131" s="36">
        <v>1097.2808978255794</v>
      </c>
      <c r="O131" s="36">
        <f>'исходные без сезонности'!P132/'исходные без сезонности'!D132</f>
        <v>3885079.7186714411</v>
      </c>
      <c r="P131" s="36">
        <f>'исходные без сезонности'!Q132/'исходные без сезонности'!D132</f>
        <v>757672.92454964609</v>
      </c>
      <c r="Q131" s="36">
        <f>'исходные без сезонности'!R132/'исходные без сезонности'!D132</f>
        <v>1289793.4682647237</v>
      </c>
      <c r="R131" s="36">
        <f>'исходные без сезонности'!S132/'исходные без сезонности'!D132</f>
        <v>954480.1566127555</v>
      </c>
      <c r="S131" s="36">
        <f>'исходные без сезонности'!T132/'исходные без сезонности'!D132</f>
        <v>1006014.6368847307</v>
      </c>
      <c r="T131" s="36">
        <f>'исходные без сезонности'!U132/'исходные без сезонности'!D132</f>
        <v>1938074.890527667</v>
      </c>
      <c r="U131" s="25">
        <v>570151.36262996611</v>
      </c>
      <c r="V131" s="36"/>
      <c r="W131" s="36">
        <v>3492939.858449874</v>
      </c>
      <c r="X131" s="36">
        <v>680538.07692236034</v>
      </c>
      <c r="Y131" s="36">
        <v>1226688.0103163917</v>
      </c>
      <c r="Z131" s="36">
        <v>830926.88939596666</v>
      </c>
      <c r="AA131" s="36">
        <v>892308.87939494813</v>
      </c>
      <c r="AB131" s="75">
        <v>1496962.9648614661</v>
      </c>
      <c r="AC131" s="63">
        <f>'исходные без сезонности'!AC132</f>
        <v>2.4396972304491502</v>
      </c>
      <c r="AD131" s="32">
        <f>'исходные без сезонности'!AD132</f>
        <v>0.45478630361927902</v>
      </c>
      <c r="AE131" s="32">
        <f>'исходные без сезонности'!AE132</f>
        <v>-0.97991738050627597</v>
      </c>
      <c r="AF131" s="32">
        <f>'исходные без сезонности'!AF132/'исходные без сезонности'!AF131*100-100</f>
        <v>-0.12668325237463307</v>
      </c>
      <c r="AG131" s="36">
        <f>'исходные без сезонности'!AG132/'исходные без сезонности'!D132</f>
        <v>445.58204489947934</v>
      </c>
      <c r="AH131" s="32">
        <f>'исходные без сезонности'!AH132</f>
        <v>2.6291676158356001</v>
      </c>
      <c r="AI131" s="32">
        <f>'исходные без сезонности'!AI132</f>
        <v>1.42543102740522</v>
      </c>
      <c r="AJ131" s="63">
        <f t="shared" si="6"/>
        <v>607.55555943016054</v>
      </c>
      <c r="AK131" s="32">
        <f t="shared" si="7"/>
        <v>3068.8380608502703</v>
      </c>
      <c r="AL131" s="32">
        <f t="shared" si="8"/>
        <v>506.71918413664497</v>
      </c>
      <c r="AM131" s="32">
        <f t="shared" si="9"/>
        <v>465.37886245858601</v>
      </c>
      <c r="AN131" s="32">
        <v>445.58204489947934</v>
      </c>
      <c r="AO131" s="32">
        <f t="shared" si="10"/>
        <v>512.89697251052405</v>
      </c>
      <c r="AP131" s="33">
        <f t="shared" si="11"/>
        <v>2945.4083202336774</v>
      </c>
      <c r="AQ131" s="49"/>
    </row>
    <row r="132" spans="1:43" x14ac:dyDescent="0.2">
      <c r="A132" s="1">
        <v>44317</v>
      </c>
      <c r="B132" s="15">
        <v>4.76</v>
      </c>
      <c r="C132" s="40">
        <f>'исходные без сезонности'!C133</f>
        <v>0.69518536935145203</v>
      </c>
      <c r="D132" s="40">
        <f>'исходные без сезонности'!F133</f>
        <v>0.38860159296364599</v>
      </c>
      <c r="E132" s="19">
        <f>'исходные без сезонности'!G133/'исходные без сезонности'!E133</f>
        <v>4.348550112885059</v>
      </c>
      <c r="F132" s="25">
        <f>'исходные без сезонности'!H133/'исходные без сезонности'!D133</f>
        <v>25499.699572972968</v>
      </c>
      <c r="G132" s="36">
        <f>'исходные без сезонности'!I133/'исходные без сезонности'!D133</f>
        <v>343674.95335617731</v>
      </c>
      <c r="H132" s="36">
        <f>'исходные без сезонности'!J133/'исходные без сезонности'!D133</f>
        <v>30045.639222893064</v>
      </c>
      <c r="I132" s="36">
        <f>'исходные без сезонности'!K133/'исходные без сезонности'!D133</f>
        <v>56157.905882714644</v>
      </c>
      <c r="J132" s="36">
        <f>'исходные без сезонности'!L133/'исходные без сезонности'!D133</f>
        <v>90009.699590773424</v>
      </c>
      <c r="K132" s="36">
        <f>'исходные без сезонности'!M133/'исходные без сезонности'!D133</f>
        <v>101648.90505006119</v>
      </c>
      <c r="L132" s="75">
        <f>'исходные без сезонности'!N133/'исходные без сезонности'!D133</f>
        <v>454055.46397619986</v>
      </c>
      <c r="M132" s="36">
        <f>'исходные без сезонности'!O133/'исходные без сезонности'!D133</f>
        <v>685341.98598046019</v>
      </c>
      <c r="N132" s="36">
        <v>1173.4854042421096</v>
      </c>
      <c r="O132" s="36">
        <f>'исходные без сезонности'!P133/'исходные без сезонности'!D133</f>
        <v>3875033.3892197567</v>
      </c>
      <c r="P132" s="36">
        <f>'исходные без сезонности'!Q133/'исходные без сезонности'!D133</f>
        <v>758651.92482089589</v>
      </c>
      <c r="Q132" s="36">
        <f>'исходные без сезонности'!R133/'исходные без сезонности'!D133</f>
        <v>1290748.1423941061</v>
      </c>
      <c r="R132" s="36">
        <f>'исходные без сезонности'!S133/'исходные без сезонности'!D133</f>
        <v>984535.57512802957</v>
      </c>
      <c r="S132" s="36">
        <f>'исходные без сезонности'!T133/'исходные без сезонности'!D133</f>
        <v>991782.00028861256</v>
      </c>
      <c r="T132" s="36">
        <f>'исходные без сезонности'!U133/'исходные без сезонности'!D133</f>
        <v>1935085.6024018815</v>
      </c>
      <c r="U132" s="25">
        <v>666978.40719374747</v>
      </c>
      <c r="V132" s="36"/>
      <c r="W132" s="36">
        <v>3525967.4888306395</v>
      </c>
      <c r="X132" s="36">
        <v>736929.00916025927</v>
      </c>
      <c r="Y132" s="36">
        <v>1227849.8749747265</v>
      </c>
      <c r="Z132" s="36">
        <v>897328.95642506983</v>
      </c>
      <c r="AA132" s="36">
        <v>877422.41408997297</v>
      </c>
      <c r="AB132" s="75">
        <v>1493076.4432964774</v>
      </c>
      <c r="AC132" s="63">
        <f>'исходные без сезонности'!AC133</f>
        <v>6.8284576743751699E-2</v>
      </c>
      <c r="AD132" s="32">
        <f>'исходные без сезонности'!AD133</f>
        <v>2.4717471553280301E-2</v>
      </c>
      <c r="AE132" s="32">
        <f>'исходные без сезонности'!AE133</f>
        <v>0.26120673355978102</v>
      </c>
      <c r="AF132" s="32">
        <f>'исходные без сезонности'!AF133/'исходные без сезонности'!AF132*100-100</f>
        <v>0.70259526670342609</v>
      </c>
      <c r="AG132" s="36">
        <f>'исходные без сезонности'!AG133/'исходные без сезонности'!D133</f>
        <v>451.69829025602024</v>
      </c>
      <c r="AH132" s="32">
        <f>'исходные без сезонности'!AH133</f>
        <v>0.80876330936417495</v>
      </c>
      <c r="AI132" s="32">
        <f>'исходные без сезонности'!AI133</f>
        <v>0.64823354778048103</v>
      </c>
      <c r="AJ132" s="63">
        <f t="shared" ref="AJ132:AJ158" si="12">AJ131*(1+AC132/100)</f>
        <v>607.97042617240049</v>
      </c>
      <c r="AK132" s="32">
        <f t="shared" ref="AK132:AK158" si="13">AK131*(1+AD132/100)</f>
        <v>3069.5966000249773</v>
      </c>
      <c r="AL132" s="32">
        <f t="shared" ref="AL132:AL158" si="14">AL131*(1+AE132/100)</f>
        <v>508.04276876584908</v>
      </c>
      <c r="AM132" s="32">
        <f t="shared" ref="AM132:AM158" si="15">AM131*(1+AF132/100)</f>
        <v>468.64859231845827</v>
      </c>
      <c r="AN132" s="32">
        <v>451.69829025602024</v>
      </c>
      <c r="AO132" s="32">
        <f t="shared" ref="AO132:AO158" si="16">AO131*(1+AH132/100)</f>
        <v>517.04509503902875</v>
      </c>
      <c r="AP132" s="33">
        <f t="shared" ref="AP132:AP158" si="17">AP131*(1+AI132/100)</f>
        <v>2964.5014450845492</v>
      </c>
      <c r="AQ132" s="49"/>
    </row>
    <row r="133" spans="1:43" x14ac:dyDescent="0.2">
      <c r="A133" s="1">
        <v>44348</v>
      </c>
      <c r="B133" s="15">
        <v>5.09</v>
      </c>
      <c r="C133" s="40">
        <f>'исходные без сезонности'!C134</f>
        <v>0.79971811486780098</v>
      </c>
      <c r="D133" s="40">
        <f>'исходные без сезонности'!F134</f>
        <v>1.1234374542471399</v>
      </c>
      <c r="E133" s="19">
        <f>'исходные без сезонности'!G134/'исходные без сезонности'!E134</f>
        <v>5.4003267556333725</v>
      </c>
      <c r="F133" s="25">
        <f>'исходные без сезонности'!H134/'исходные без сезонности'!D134</f>
        <v>33982.028150422775</v>
      </c>
      <c r="G133" s="36">
        <f>'исходные без сезонности'!I134/'исходные без сезонности'!D134</f>
        <v>406544.72836133849</v>
      </c>
      <c r="H133" s="36">
        <f>'исходные без сезонности'!J134/'исходные без сезонности'!D134</f>
        <v>51646.014184524371</v>
      </c>
      <c r="I133" s="36">
        <f>'исходные без сезонности'!K134/'исходные без сезонности'!D134</f>
        <v>56667.331926444116</v>
      </c>
      <c r="J133" s="36">
        <f>'исходные без сезонности'!L134/'исходные без сезонности'!D134</f>
        <v>92256.150507215178</v>
      </c>
      <c r="K133" s="36">
        <f>'исходные без сезонности'!M134/'исходные без сезонности'!D134</f>
        <v>94833.347561444461</v>
      </c>
      <c r="L133" s="75">
        <f>'исходные без сезонности'!N134/'исходные без сезонности'!D134</f>
        <v>443455.58119750384</v>
      </c>
      <c r="M133" s="36">
        <f>'исходные без сезонности'!O134/'исходные без сезонности'!D134</f>
        <v>695497.87276442966</v>
      </c>
      <c r="N133" s="36">
        <v>1190.8749486621464</v>
      </c>
      <c r="O133" s="36">
        <f>'исходные без сезонности'!P134/'исходные без сезонности'!D134</f>
        <v>3895578.8580785063</v>
      </c>
      <c r="P133" s="36">
        <f>'исходные без сезонности'!Q134/'исходные без сезонности'!D134</f>
        <v>760800.64125948783</v>
      </c>
      <c r="Q133" s="36">
        <f>'исходные без сезонности'!R134/'исходные без сезонности'!D134</f>
        <v>1290376.0446511896</v>
      </c>
      <c r="R133" s="36">
        <f>'исходные без сезонности'!S134/'исходные без сезонности'!D134</f>
        <v>1004278.8652735655</v>
      </c>
      <c r="S133" s="36">
        <f>'исходные без сезонности'!T134/'исходные без сезонности'!D134</f>
        <v>1015417.0179997694</v>
      </c>
      <c r="T133" s="36">
        <f>'исходные без сезонности'!U134/'исходные без сезонности'!D134</f>
        <v>1973474.0665993667</v>
      </c>
      <c r="U133" s="25">
        <v>679326.76232020999</v>
      </c>
      <c r="V133" s="36"/>
      <c r="W133" s="36">
        <v>3488068.47538024</v>
      </c>
      <c r="X133" s="36">
        <v>709860.39551809093</v>
      </c>
      <c r="Y133" s="36">
        <v>1232719.7999655118</v>
      </c>
      <c r="Z133" s="36">
        <v>915536.69536282832</v>
      </c>
      <c r="AA133" s="36">
        <v>917472.98041215457</v>
      </c>
      <c r="AB133" s="75">
        <v>1518907.0687651448</v>
      </c>
      <c r="AC133" s="63">
        <f>'исходные без сезонности'!AC134</f>
        <v>0.27117341400248401</v>
      </c>
      <c r="AD133" s="32">
        <f>'исходные без сезонности'!AD134</f>
        <v>1.19901827781701</v>
      </c>
      <c r="AE133" s="32">
        <f>'исходные без сезонности'!AE134</f>
        <v>1.2077630706429201</v>
      </c>
      <c r="AF133" s="32">
        <f>'исходные без сезонности'!AF134/'исходные без сезонности'!AF133*100-100</f>
        <v>0.33285985865593659</v>
      </c>
      <c r="AG133" s="36">
        <f>'исходные без сезонности'!AG134/'исходные без сезонности'!D134</f>
        <v>464.87537165074519</v>
      </c>
      <c r="AH133" s="32">
        <f>'исходные без сезонности'!AH134</f>
        <v>1.53703877063628</v>
      </c>
      <c r="AI133" s="32">
        <f>'исходные без сезонности'!AI134</f>
        <v>0.16155275204738101</v>
      </c>
      <c r="AJ133" s="63">
        <f t="shared" si="12"/>
        <v>609.61908033317764</v>
      </c>
      <c r="AK133" s="32">
        <f t="shared" si="13"/>
        <v>3106.4016243145261</v>
      </c>
      <c r="AL133" s="32">
        <f t="shared" si="14"/>
        <v>514.1787217100748</v>
      </c>
      <c r="AM133" s="32">
        <f t="shared" si="15"/>
        <v>470.20853536044257</v>
      </c>
      <c r="AN133" s="32">
        <v>464.87537165074519</v>
      </c>
      <c r="AO133" s="32">
        <f t="shared" si="16"/>
        <v>524.99227861145187</v>
      </c>
      <c r="AP133" s="33">
        <f t="shared" si="17"/>
        <v>2969.290678753568</v>
      </c>
      <c r="AQ133" s="49"/>
    </row>
    <row r="134" spans="1:43" x14ac:dyDescent="0.2">
      <c r="A134" s="1">
        <v>44378</v>
      </c>
      <c r="B134" s="15">
        <v>5.77</v>
      </c>
      <c r="C134" s="40">
        <f>'исходные без сезонности'!C135</f>
        <v>0.42420131826337498</v>
      </c>
      <c r="D134" s="40">
        <f>'исходные без сезонности'!F135</f>
        <v>1.40901716337163</v>
      </c>
      <c r="E134" s="19">
        <f>'исходные без сезонности'!G135/'исходные без сезонности'!E135</f>
        <v>2.4605636624328184</v>
      </c>
      <c r="F134" s="25">
        <f>'исходные без сезонности'!H135/'исходные без сезонности'!D135</f>
        <v>155287.56529938022</v>
      </c>
      <c r="G134" s="36">
        <f>'исходные без сезонности'!I135/'исходные без сезонности'!D135</f>
        <v>371123.58428604895</v>
      </c>
      <c r="H134" s="36">
        <f>'исходные без сезонности'!J135/'исходные без сезонности'!D135</f>
        <v>48598.417350472992</v>
      </c>
      <c r="I134" s="36">
        <f>'исходные без сезонности'!K135/'исходные без сезонности'!D135</f>
        <v>47813.789307400584</v>
      </c>
      <c r="J134" s="36">
        <f>'исходные без сезонности'!L135/'исходные без сезонности'!D135</f>
        <v>96706.942678721898</v>
      </c>
      <c r="K134" s="36">
        <f>'исходные без сезонности'!M135/'исходные без сезонности'!D135</f>
        <v>92684.423527498395</v>
      </c>
      <c r="L134" s="75">
        <f>'исходные без сезонности'!N135/'исходные без сезонности'!D135</f>
        <v>427402.60553221934</v>
      </c>
      <c r="M134" s="36">
        <f>'исходные без сезонности'!O135/'исходные без сезонности'!D135</f>
        <v>734646.71792083583</v>
      </c>
      <c r="N134" s="36">
        <v>1257.9080493968888</v>
      </c>
      <c r="O134" s="36">
        <f>'исходные без сезонности'!P135/'исходные без сезонности'!D135</f>
        <v>3944662.5844422802</v>
      </c>
      <c r="P134" s="36">
        <f>'исходные без сезонности'!Q135/'исходные без сезонности'!D135</f>
        <v>761817.27498672449</v>
      </c>
      <c r="Q134" s="36">
        <f>'исходные без сезонности'!R135/'исходные без сезонности'!D135</f>
        <v>1292411.479348694</v>
      </c>
      <c r="R134" s="36">
        <f>'исходные без сезонности'!S135/'исходные без сезонности'!D135</f>
        <v>1024430.1430990293</v>
      </c>
      <c r="S134" s="36">
        <f>'исходные без сезонности'!T135/'исходные без сезонности'!D135</f>
        <v>1034567.3255475953</v>
      </c>
      <c r="T134" s="36">
        <f>'исходные без сезонности'!U135/'исходные без сезонности'!D135</f>
        <v>1994358.2728924162</v>
      </c>
      <c r="U134" s="25">
        <v>600711.70596247143</v>
      </c>
      <c r="V134" s="36"/>
      <c r="W134" s="36">
        <v>3547413.1085266336</v>
      </c>
      <c r="X134" s="36">
        <v>714493.56343725661</v>
      </c>
      <c r="Y134" s="36">
        <v>1244158.9554576853</v>
      </c>
      <c r="Z134" s="36">
        <v>928070.38827815163</v>
      </c>
      <c r="AA134" s="36">
        <v>929071.02674138558</v>
      </c>
      <c r="AB134" s="75">
        <v>1535999.0638788582</v>
      </c>
      <c r="AC134" s="63">
        <f>'исходные без сезонности'!AC135</f>
        <v>-0.50011040109237404</v>
      </c>
      <c r="AD134" s="32">
        <f>'исходные без сезонности'!AD135</f>
        <v>-0.330492859238873</v>
      </c>
      <c r="AE134" s="32">
        <f>'исходные без сезонности'!AE135</f>
        <v>1.28649193570548</v>
      </c>
      <c r="AF134" s="32">
        <f>'исходные без сезонности'!AF135/'исходные без сезонности'!AF134*100-100</f>
        <v>1.4189833709810813</v>
      </c>
      <c r="AG134" s="36">
        <f>'исходные без сезонности'!AG135/'исходные без сезонности'!D135</f>
        <v>452.28661012618647</v>
      </c>
      <c r="AH134" s="32">
        <f>'исходные без сезонности'!AH135</f>
        <v>-1.4992462679047101</v>
      </c>
      <c r="AI134" s="32">
        <f>'исходные без сезонности'!AI135</f>
        <v>0.49201937464207801</v>
      </c>
      <c r="AJ134" s="63">
        <f t="shared" si="12"/>
        <v>606.57031190538783</v>
      </c>
      <c r="AK134" s="32">
        <f t="shared" si="13"/>
        <v>3096.1351887668861</v>
      </c>
      <c r="AL134" s="32">
        <f t="shared" si="14"/>
        <v>520.79358949998834</v>
      </c>
      <c r="AM134" s="32">
        <f t="shared" si="15"/>
        <v>476.88071628614091</v>
      </c>
      <c r="AN134" s="32">
        <v>452.28661012618647</v>
      </c>
      <c r="AO134" s="32">
        <f t="shared" si="16"/>
        <v>517.1213514675818</v>
      </c>
      <c r="AP134" s="33">
        <f t="shared" si="17"/>
        <v>2983.9001641824766</v>
      </c>
      <c r="AQ134" s="49"/>
    </row>
    <row r="135" spans="1:43" x14ac:dyDescent="0.2">
      <c r="A135" s="1">
        <v>44409</v>
      </c>
      <c r="B135" s="15">
        <v>6.31</v>
      </c>
      <c r="C135" s="40">
        <f>'исходные без сезонности'!C136</f>
        <v>0.63827527979781795</v>
      </c>
      <c r="D135" s="40">
        <f>'исходные без сезонности'!F136</f>
        <v>0.24603249217047399</v>
      </c>
      <c r="E135" s="19">
        <f>'исходные без сезонности'!G136/'исходные без сезонности'!E136</f>
        <v>-1.3254356857063685</v>
      </c>
      <c r="F135" s="25">
        <f>'исходные без сезонности'!H136/'исходные без сезонности'!D136</f>
        <v>27727.147063093238</v>
      </c>
      <c r="G135" s="36">
        <f>'исходные без сезонности'!I136/'исходные без сезонности'!D136</f>
        <v>322344.29432851897</v>
      </c>
      <c r="H135" s="36">
        <f>'исходные без сезонности'!J136/'исходные без сезонности'!D136</f>
        <v>70196.689134857312</v>
      </c>
      <c r="I135" s="36">
        <f>'исходные без сезонности'!K136/'исходные без сезонности'!D136</f>
        <v>46405.980227223699</v>
      </c>
      <c r="J135" s="36">
        <f>'исходные без сезонности'!L136/'исходные без сезонности'!D136</f>
        <v>94481.680456949805</v>
      </c>
      <c r="K135" s="36">
        <f>'исходные без сезонности'!M136/'исходные без сезонности'!D136</f>
        <v>80999.112684030013</v>
      </c>
      <c r="L135" s="75">
        <f>'исходные без сезонности'!N136/'исходные без сезонности'!D136</f>
        <v>436601.83793236397</v>
      </c>
      <c r="M135" s="36">
        <f>'исходные без сезонности'!O136/'исходные без сезонности'!D136</f>
        <v>787107.836961505</v>
      </c>
      <c r="N135" s="36">
        <v>1347.7352579201799</v>
      </c>
      <c r="O135" s="36">
        <f>'исходные без сезонности'!P136/'исходные без сезонности'!D136</f>
        <v>3879145.4931400553</v>
      </c>
      <c r="P135" s="36">
        <f>'исходные без сезонности'!Q136/'исходные без сезонности'!D136</f>
        <v>764524.09777596663</v>
      </c>
      <c r="Q135" s="36">
        <f>'исходные без сезонности'!R136/'исходные без сезонности'!D136</f>
        <v>1282720.1472340762</v>
      </c>
      <c r="R135" s="36">
        <f>'исходные без сезонности'!S136/'исходные без сезонности'!D136</f>
        <v>1047268.0303882333</v>
      </c>
      <c r="S135" s="36">
        <f>'исходные без сезонности'!T136/'исходные без сезонности'!D136</f>
        <v>1045218.3603295252</v>
      </c>
      <c r="T135" s="36">
        <f>'исходные без сезонности'!U136/'исходные без сезонности'!D136</f>
        <v>2022573.8072557417</v>
      </c>
      <c r="U135" s="25">
        <v>752942.5351870528</v>
      </c>
      <c r="V135" s="36"/>
      <c r="W135" s="36">
        <v>3591570.8407245032</v>
      </c>
      <c r="X135" s="36">
        <v>697884.11660054966</v>
      </c>
      <c r="Y135" s="36">
        <v>1236829.3997380533</v>
      </c>
      <c r="Z135" s="36">
        <v>955786.10714262631</v>
      </c>
      <c r="AA135" s="36">
        <v>966403.75366354675</v>
      </c>
      <c r="AB135" s="75">
        <v>1562652.6818267643</v>
      </c>
      <c r="AC135" s="63">
        <f>'исходные без сезонности'!AC136</f>
        <v>-0.19357796888787401</v>
      </c>
      <c r="AD135" s="32">
        <f>'исходные без сезонности'!AD136</f>
        <v>0.48030189204194701</v>
      </c>
      <c r="AE135" s="32">
        <f>'исходные без сезонности'!AE136</f>
        <v>5.1777744231039403E-2</v>
      </c>
      <c r="AF135" s="32">
        <f>'исходные без сезонности'!AF136/'исходные без сезонности'!AF135*100-100</f>
        <v>-8.8086974991204841</v>
      </c>
      <c r="AG135" s="36">
        <f>'исходные без сезонности'!AG136/'исходные без сезонности'!D136</f>
        <v>460.94510159004199</v>
      </c>
      <c r="AH135" s="32">
        <f>'исходные без сезонности'!AH136</f>
        <v>-0.85595256281682497</v>
      </c>
      <c r="AI135" s="32">
        <f>'исходные без сезонности'!AI136</f>
        <v>0.95014496945711502</v>
      </c>
      <c r="AJ135" s="63">
        <f t="shared" si="12"/>
        <v>605.39612541572455</v>
      </c>
      <c r="AK135" s="32">
        <f t="shared" si="13"/>
        <v>3111.0059846587101</v>
      </c>
      <c r="AL135" s="32">
        <f t="shared" si="14"/>
        <v>521.06324467273134</v>
      </c>
      <c r="AM135" s="32">
        <f t="shared" si="15"/>
        <v>434.87373655685576</v>
      </c>
      <c r="AN135" s="32">
        <v>460.94510159004199</v>
      </c>
      <c r="AO135" s="32">
        <f t="shared" si="16"/>
        <v>512.69503800682207</v>
      </c>
      <c r="AP135" s="33">
        <f t="shared" si="17"/>
        <v>3012.2515414860791</v>
      </c>
      <c r="AQ135" s="49"/>
    </row>
    <row r="136" spans="1:43" x14ac:dyDescent="0.2">
      <c r="A136" s="1">
        <v>44440</v>
      </c>
      <c r="B136" s="15">
        <v>6.56</v>
      </c>
      <c r="C136" s="40">
        <f>'исходные без сезонности'!C137</f>
        <v>0.85922268214393105</v>
      </c>
      <c r="D136" s="40">
        <f>'исходные без сезонности'!F137</f>
        <v>0.71085995366560095</v>
      </c>
      <c r="E136" s="19">
        <f>'исходные без сезонности'!G137/'исходные без сезонности'!E137</f>
        <v>7.8382899641658526</v>
      </c>
      <c r="F136" s="25">
        <f>'исходные без сезонности'!H137/'исходные без сезонности'!D137</f>
        <v>37290.666716142572</v>
      </c>
      <c r="G136" s="36">
        <f>'исходные без сезонности'!I137/'исходные без сезонности'!D137</f>
        <v>343044.34261805814</v>
      </c>
      <c r="H136" s="36">
        <f>'исходные без сезонности'!J137/'исходные без сезонности'!D137</f>
        <v>58320.081913198941</v>
      </c>
      <c r="I136" s="36">
        <f>'исходные без сезонности'!K137/'исходные без сезонности'!D137</f>
        <v>50857.047048581931</v>
      </c>
      <c r="J136" s="36">
        <f>'исходные без сезонности'!L137/'исходные без сезонности'!D137</f>
        <v>97817.957788954067</v>
      </c>
      <c r="K136" s="36">
        <f>'исходные без сезонности'!M137/'исходные без сезонности'!D137</f>
        <v>89073.823352756517</v>
      </c>
      <c r="L136" s="75">
        <f>'исходные без сезонности'!N137/'исходные без сезонности'!D137</f>
        <v>410676.2223271007</v>
      </c>
      <c r="M136" s="36">
        <f>'исходные без сезонности'!O137/'исходные без сезонности'!D137</f>
        <v>781051.12060919276</v>
      </c>
      <c r="N136" s="36">
        <v>1337.3645694427983</v>
      </c>
      <c r="O136" s="36">
        <f>'исходные без сезонности'!P137/'исходные без сезонности'!D137</f>
        <v>3872499.0477150441</v>
      </c>
      <c r="P136" s="36">
        <f>'исходные без сезонности'!Q137/'исходные без сезонности'!D137</f>
        <v>769026.2477229872</v>
      </c>
      <c r="Q136" s="36">
        <f>'исходные без сезонности'!R137/'исходные без сезонности'!D137</f>
        <v>1268113.8447431009</v>
      </c>
      <c r="R136" s="36">
        <f>'исходные без сезонности'!S137/'исходные без сезонности'!D137</f>
        <v>1070442.6188656334</v>
      </c>
      <c r="S136" s="36">
        <f>'исходные без сезонности'!T137/'исходные без сезонности'!D137</f>
        <v>993087.43711021356</v>
      </c>
      <c r="T136" s="36">
        <f>'исходные без сезонности'!U137/'исходные без сезонности'!D137</f>
        <v>2018668.0126537336</v>
      </c>
      <c r="U136" s="25">
        <v>717289.6149305586</v>
      </c>
      <c r="V136" s="36"/>
      <c r="W136" s="36">
        <v>3539052.79379352</v>
      </c>
      <c r="X136" s="36">
        <v>713409.26236585015</v>
      </c>
      <c r="Y136" s="36">
        <v>1217326.0943711651</v>
      </c>
      <c r="Z136" s="36">
        <v>970158.14424314559</v>
      </c>
      <c r="AA136" s="36">
        <v>905707.36361094739</v>
      </c>
      <c r="AB136" s="75">
        <v>1583796.087297536</v>
      </c>
      <c r="AC136" s="63">
        <f>'исходные без сезонности'!AC137</f>
        <v>3.2780284691741302</v>
      </c>
      <c r="AD136" s="32">
        <f>'исходные без сезонности'!AD137</f>
        <v>2.62230086852079</v>
      </c>
      <c r="AE136" s="32">
        <f>'исходные без сезонности'!AE137</f>
        <v>4.0216083747777098</v>
      </c>
      <c r="AF136" s="32">
        <f>'исходные без сезонности'!AF137/'исходные без сезонности'!AF136*100-100</f>
        <v>3.8685169988093833</v>
      </c>
      <c r="AG136" s="36">
        <f>'исходные без сезонности'!AG137/'исходные без сезонности'!D137</f>
        <v>462.9209023275219</v>
      </c>
      <c r="AH136" s="32">
        <f>'исходные без сезонности'!AH137</f>
        <v>0.52386003985868002</v>
      </c>
      <c r="AI136" s="32">
        <f>'исходные без сезонности'!AI137</f>
        <v>1.0835023237389301</v>
      </c>
      <c r="AJ136" s="63">
        <f t="shared" si="12"/>
        <v>625.24118275812918</v>
      </c>
      <c r="AK136" s="32">
        <f t="shared" si="13"/>
        <v>3192.5859216141494</v>
      </c>
      <c r="AL136" s="32">
        <f t="shared" si="14"/>
        <v>542.01836775837842</v>
      </c>
      <c r="AM136" s="32">
        <f t="shared" si="15"/>
        <v>451.69690097891527</v>
      </c>
      <c r="AN136" s="32">
        <v>462.9209023275219</v>
      </c>
      <c r="AO136" s="32">
        <f t="shared" si="16"/>
        <v>515.38084243727803</v>
      </c>
      <c r="AP136" s="33">
        <f t="shared" si="17"/>
        <v>3044.8893569349425</v>
      </c>
      <c r="AQ136" s="49"/>
    </row>
    <row r="137" spans="1:43" x14ac:dyDescent="0.2">
      <c r="A137" s="1">
        <v>44470</v>
      </c>
      <c r="B137" s="15">
        <v>6.81</v>
      </c>
      <c r="C137" s="40">
        <f>'исходные без сезонности'!C138</f>
        <v>1.12773137395711</v>
      </c>
      <c r="D137" s="40">
        <f>'исходные без сезонности'!F138</f>
        <v>2.7435524950722798</v>
      </c>
      <c r="E137" s="19">
        <f>'исходные без сезонности'!G138/'исходные без сезонности'!E138</f>
        <v>5.8874544866515519</v>
      </c>
      <c r="F137" s="25">
        <f>'исходные без сезонности'!H138/'исходные без сезонности'!D138</f>
        <v>40421.185932854554</v>
      </c>
      <c r="G137" s="36">
        <f>'исходные без сезонности'!I138/'исходные без сезонности'!D138</f>
        <v>418235.74390083161</v>
      </c>
      <c r="H137" s="36">
        <f>'исходные без сезонности'!J138/'исходные без сезонности'!D138</f>
        <v>49532.648296046405</v>
      </c>
      <c r="I137" s="36">
        <f>'исходные без сезонности'!K138/'исходные без сезонности'!D138</f>
        <v>55421.595940605228</v>
      </c>
      <c r="J137" s="36">
        <f>'исходные без сезонности'!L138/'исходные без сезонности'!D138</f>
        <v>96921.207060754692</v>
      </c>
      <c r="K137" s="36">
        <f>'исходные без сезонности'!M138/'исходные без сезонности'!D138</f>
        <v>73399.52698721466</v>
      </c>
      <c r="L137" s="75">
        <f>'исходные без сезонности'!N138/'исходные без сезонности'!D138</f>
        <v>388028.65678363678</v>
      </c>
      <c r="M137" s="36">
        <f>'исходные без сезонности'!O138/'исходные без сезонности'!D138</f>
        <v>783655.92313506012</v>
      </c>
      <c r="N137" s="36">
        <v>1341.8246752112573</v>
      </c>
      <c r="O137" s="36">
        <f>'исходные без сезонности'!P138/'исходные без сезонности'!D138</f>
        <v>3864894.2607196392</v>
      </c>
      <c r="P137" s="36">
        <f>'исходные без сезонности'!Q138/'исходные без сезонности'!D138</f>
        <v>765270.12690799276</v>
      </c>
      <c r="Q137" s="36">
        <f>'исходные без сезонности'!R138/'исходные без сезонности'!D138</f>
        <v>1255672.4471046752</v>
      </c>
      <c r="R137" s="36">
        <f>'исходные без сезонности'!S138/'исходные без сезонности'!D138</f>
        <v>1099097.9988773731</v>
      </c>
      <c r="S137" s="36">
        <f>'исходные без сезонности'!T138/'исходные без сезонности'!D138</f>
        <v>975754.94499868539</v>
      </c>
      <c r="T137" s="36">
        <f>'исходные без сезонности'!U138/'исходные без сезонности'!D138</f>
        <v>2030108.1516322515</v>
      </c>
      <c r="U137" s="25">
        <v>725848.17890959734</v>
      </c>
      <c r="V137" s="36"/>
      <c r="W137" s="36">
        <v>3442787.0534405401</v>
      </c>
      <c r="X137" s="36">
        <v>713238.16664099263</v>
      </c>
      <c r="Y137" s="36">
        <v>1206280.5289768563</v>
      </c>
      <c r="Z137" s="36">
        <v>1002637.1746085014</v>
      </c>
      <c r="AA137" s="36">
        <v>909155.92512675468</v>
      </c>
      <c r="AB137" s="75">
        <v>1605551.1640558636</v>
      </c>
      <c r="AC137" s="63">
        <f>'исходные без сезонности'!AC138</f>
        <v>1.83612130247224</v>
      </c>
      <c r="AD137" s="32">
        <f>'исходные без сезонности'!AD138</f>
        <v>0.13279303217420399</v>
      </c>
      <c r="AE137" s="32">
        <f>'исходные без сезонности'!AE138</f>
        <v>-8.73010985447671E-2</v>
      </c>
      <c r="AF137" s="32">
        <f>'исходные без сезонности'!AF138/'исходные без сезонности'!AF137*100-100</f>
        <v>1.9845261112929222</v>
      </c>
      <c r="AG137" s="36">
        <f>'исходные без сезонности'!AG138/'исходные без сезонности'!D138</f>
        <v>453.94158011860713</v>
      </c>
      <c r="AH137" s="32">
        <f>'исходные без сезонности'!AH138</f>
        <v>6.43388267400002E-3</v>
      </c>
      <c r="AI137" s="32">
        <f>'исходные без сезонности'!AI138</f>
        <v>0.725612070351766</v>
      </c>
      <c r="AJ137" s="63">
        <f t="shared" si="12"/>
        <v>636.72136930658053</v>
      </c>
      <c r="AK137" s="32">
        <f t="shared" si="13"/>
        <v>3196.8254532642272</v>
      </c>
      <c r="AL137" s="32">
        <f t="shared" si="14"/>
        <v>541.54517976901093</v>
      </c>
      <c r="AM137" s="32">
        <f t="shared" si="15"/>
        <v>460.66094392274277</v>
      </c>
      <c r="AN137" s="32">
        <v>453.94158011860713</v>
      </c>
      <c r="AO137" s="32">
        <f t="shared" si="16"/>
        <v>515.41400143600481</v>
      </c>
      <c r="AP137" s="33">
        <f t="shared" si="17"/>
        <v>3066.9834416377184</v>
      </c>
      <c r="AQ137" s="49"/>
    </row>
    <row r="138" spans="1:43" x14ac:dyDescent="0.2">
      <c r="A138" s="1">
        <v>44501</v>
      </c>
      <c r="B138" s="15">
        <v>7.31</v>
      </c>
      <c r="C138" s="40">
        <f>'исходные без сезонности'!C139</f>
        <v>0.83711386084393202</v>
      </c>
      <c r="D138" s="40">
        <f>'исходные без сезонности'!F139</f>
        <v>0.65291662652286997</v>
      </c>
      <c r="E138" s="19">
        <f>'исходные без сезонности'!G139/'исходные без сезонности'!E139</f>
        <v>-13.814048214266808</v>
      </c>
      <c r="F138" s="25">
        <f>'исходные без сезонности'!H139/'исходные без сезонности'!D139</f>
        <v>28694.271940387385</v>
      </c>
      <c r="G138" s="36">
        <f>'исходные без сезонности'!I139/'исходные без сезонности'!D139</f>
        <v>424188.58789811603</v>
      </c>
      <c r="H138" s="36">
        <f>'исходные без сезонности'!J139/'исходные без сезонности'!D139</f>
        <v>43822.957595785912</v>
      </c>
      <c r="I138" s="36">
        <f>'исходные без сезонности'!K139/'исходные без сезонности'!D139</f>
        <v>45107.702884832936</v>
      </c>
      <c r="J138" s="36">
        <f>'исходные без сезонности'!L139/'исходные без сезонности'!D139</f>
        <v>88197.801957745643</v>
      </c>
      <c r="K138" s="36">
        <f>'исходные без сезонности'!M139/'исходные без сезонности'!D139</f>
        <v>92315.976914980158</v>
      </c>
      <c r="L138" s="75">
        <f>'исходные без сезонности'!N139/'исходные без сезонности'!D139</f>
        <v>438815.86967567168</v>
      </c>
      <c r="M138" s="36">
        <f>'исходные без сезонности'!O139/'исходные без сезонности'!D139</f>
        <v>781905.56398018228</v>
      </c>
      <c r="N138" s="36">
        <v>1338.8276008127111</v>
      </c>
      <c r="O138" s="36">
        <f>'исходные без сезонности'!P139/'исходные без сезонности'!D139</f>
        <v>3896911.32830359</v>
      </c>
      <c r="P138" s="36">
        <f>'исходные без сезонности'!Q139/'исходные без сезонности'!D139</f>
        <v>771116.63030789327</v>
      </c>
      <c r="Q138" s="36">
        <f>'исходные без сезонности'!R139/'исходные без сезонности'!D139</f>
        <v>1258432.3419557421</v>
      </c>
      <c r="R138" s="36">
        <f>'исходные без сезонности'!S139/'исходные без сезонности'!D139</f>
        <v>1126958.7254567805</v>
      </c>
      <c r="S138" s="36">
        <f>'исходные без сезонности'!T139/'исходные без сезонности'!D139</f>
        <v>985100.56665623793</v>
      </c>
      <c r="T138" s="36">
        <f>'исходные без сезонности'!U139/'исходные без сезонности'!D139</f>
        <v>2028178.3133026597</v>
      </c>
      <c r="U138" s="25">
        <v>720674.20452901418</v>
      </c>
      <c r="V138" s="36"/>
      <c r="W138" s="36">
        <v>3486758.6434945608</v>
      </c>
      <c r="X138" s="36">
        <v>720450.29793887725</v>
      </c>
      <c r="Y138" s="36">
        <v>1223970.0978854832</v>
      </c>
      <c r="Z138" s="36">
        <v>1039981.9857485781</v>
      </c>
      <c r="AA138" s="36">
        <v>895604.89432297309</v>
      </c>
      <c r="AB138" s="75">
        <v>1623883.8520567131</v>
      </c>
      <c r="AC138" s="63">
        <f>'исходные без сезонности'!AC139</f>
        <v>1.1550837592793399</v>
      </c>
      <c r="AD138" s="32">
        <f>'исходные без сезонности'!AD139</f>
        <v>1.53149441794531</v>
      </c>
      <c r="AE138" s="32">
        <f>'исходные без сезонности'!AE139</f>
        <v>-3.5172969632136399</v>
      </c>
      <c r="AF138" s="32">
        <f>'исходные без сезонности'!AF139/'исходные без сезонности'!AF138*100-100</f>
        <v>5.9403118649967439</v>
      </c>
      <c r="AG138" s="36">
        <f>'исходные без сезонности'!AG139/'исходные без сезонности'!D139</f>
        <v>473.41957269461409</v>
      </c>
      <c r="AH138" s="32">
        <f>'исходные без сезонности'!AH139</f>
        <v>-9.2720910318006194E-2</v>
      </c>
      <c r="AI138" s="32">
        <f>'исходные без сезонности'!AI139</f>
        <v>-1.3746747587889301</v>
      </c>
      <c r="AJ138" s="63">
        <f t="shared" si="12"/>
        <v>644.07603443530184</v>
      </c>
      <c r="AK138" s="32">
        <f t="shared" si="13"/>
        <v>3245.7846566324238</v>
      </c>
      <c r="AL138" s="32">
        <f t="shared" si="14"/>
        <v>522.49742760656568</v>
      </c>
      <c r="AM138" s="32">
        <f t="shared" si="15"/>
        <v>488.02564063199151</v>
      </c>
      <c r="AN138" s="32">
        <v>473.41957269461409</v>
      </c>
      <c r="AO138" s="32">
        <f t="shared" si="16"/>
        <v>514.93610488196691</v>
      </c>
      <c r="AP138" s="33">
        <f t="shared" si="17"/>
        <v>3024.8223944092888</v>
      </c>
      <c r="AQ138" s="49"/>
    </row>
    <row r="139" spans="1:43" x14ac:dyDescent="0.2">
      <c r="A139" s="1">
        <v>44531</v>
      </c>
      <c r="B139" s="15">
        <v>7.58</v>
      </c>
      <c r="C139" s="40">
        <f>'исходные без сезонности'!C140</f>
        <v>0.51048737137515598</v>
      </c>
      <c r="D139" s="40">
        <f>'исходные без сезонности'!F140</f>
        <v>1.56436869316983</v>
      </c>
      <c r="E139" s="19">
        <f>'исходные без сезонности'!G140/'исходные без сезонности'!E140</f>
        <v>9.1841580544607577</v>
      </c>
      <c r="F139" s="25">
        <f>'исходные без сезонности'!H140/'исходные без сезонности'!D140</f>
        <v>24572.461000551892</v>
      </c>
      <c r="G139" s="36">
        <f>'исходные без сезонности'!I140/'исходные без сезонности'!D140</f>
        <v>401471.22735879594</v>
      </c>
      <c r="H139" s="36">
        <f>'исходные без сезонности'!J140/'исходные без сезонности'!D140</f>
        <v>29702.924638328725</v>
      </c>
      <c r="I139" s="36">
        <f>'исходные без сезонности'!K140/'исходные без сезонности'!D140</f>
        <v>53179.108588336676</v>
      </c>
      <c r="J139" s="36">
        <f>'исходные без сезонности'!L140/'исходные без сезонности'!D140</f>
        <v>106312.91579851741</v>
      </c>
      <c r="K139" s="36">
        <f>'исходные без сезонности'!M140/'исходные без сезонности'!D140</f>
        <v>155147.11817877664</v>
      </c>
      <c r="L139" s="75">
        <f>'исходные без сезонности'!N140/'исходные без сезонности'!D140</f>
        <v>442724.7299387661</v>
      </c>
      <c r="M139" s="36">
        <f>'исходные без сезонности'!O140/'исходные без сезонности'!D140</f>
        <v>781819.06028997758</v>
      </c>
      <c r="N139" s="36">
        <v>1338.6794837850894</v>
      </c>
      <c r="O139" s="36">
        <f>'исходные без сезонности'!P140/'исходные без сезонности'!D140</f>
        <v>3952832.641535799</v>
      </c>
      <c r="P139" s="36">
        <f>'исходные без сезонности'!Q140/'исходные без сезонности'!D140</f>
        <v>755385.09561091079</v>
      </c>
      <c r="Q139" s="36">
        <f>'исходные без сезонности'!R140/'исходные без сезонности'!D140</f>
        <v>1255103.67150778</v>
      </c>
      <c r="R139" s="36">
        <f>'исходные без сезонности'!S140/'исходные без сезонности'!D140</f>
        <v>1139518.8159516538</v>
      </c>
      <c r="S139" s="36">
        <f>'исходные без сезонности'!T140/'исходные без сезонности'!D140</f>
        <v>994126.9168579363</v>
      </c>
      <c r="T139" s="36">
        <f>'исходные без сезонности'!U140/'исходные без сезонности'!D140</f>
        <v>2044962.3312929145</v>
      </c>
      <c r="U139" s="25">
        <v>735706.14609715529</v>
      </c>
      <c r="V139" s="36"/>
      <c r="W139" s="36">
        <v>3550192.4702124353</v>
      </c>
      <c r="X139" s="36">
        <v>714991.08590423525</v>
      </c>
      <c r="Y139" s="36">
        <v>1205343.7211816306</v>
      </c>
      <c r="Z139" s="36">
        <v>1020296.7678559519</v>
      </c>
      <c r="AA139" s="36">
        <v>838569.61355531262</v>
      </c>
      <c r="AB139" s="75">
        <v>1613840.7007897946</v>
      </c>
      <c r="AC139" s="63">
        <f>'исходные без сезонности'!AC140</f>
        <v>1.1788141653173401</v>
      </c>
      <c r="AD139" s="32">
        <f>'исходные без сезонности'!AD140</f>
        <v>4.8984640507077097</v>
      </c>
      <c r="AE139" s="32">
        <f>'исходные без сезонности'!AE140</f>
        <v>1.5558734144180899</v>
      </c>
      <c r="AF139" s="32">
        <f>'исходные без сезонности'!AF140/'исходные без сезонности'!AF139*100-100</f>
        <v>-1.5134153210498056</v>
      </c>
      <c r="AG139" s="36">
        <f>'исходные без сезонности'!AG140/'исходные без сезонности'!D140</f>
        <v>479.06069592070844</v>
      </c>
      <c r="AH139" s="32">
        <f>'исходные без сезонности'!AH140</f>
        <v>-1.46532264921663</v>
      </c>
      <c r="AI139" s="32">
        <f>'исходные без сезонности'!AI140</f>
        <v>3.3453662253503902</v>
      </c>
      <c r="AJ139" s="63">
        <f t="shared" si="12"/>
        <v>651.66849396463931</v>
      </c>
      <c r="AK139" s="32">
        <f t="shared" si="13"/>
        <v>3404.7782512009499</v>
      </c>
      <c r="AL139" s="32">
        <f t="shared" si="14"/>
        <v>530.62682617371468</v>
      </c>
      <c r="AM139" s="32">
        <f t="shared" si="15"/>
        <v>480.63978581601549</v>
      </c>
      <c r="AN139" s="32">
        <v>479.06069592070844</v>
      </c>
      <c r="AO139" s="32">
        <f t="shared" si="16"/>
        <v>507.39062950813758</v>
      </c>
      <c r="AP139" s="33">
        <f t="shared" si="17"/>
        <v>3126.0137811686923</v>
      </c>
      <c r="AQ139" s="49"/>
    </row>
    <row r="140" spans="1:43" x14ac:dyDescent="0.2">
      <c r="A140" s="1">
        <v>44562</v>
      </c>
      <c r="B140" s="15">
        <v>8.26</v>
      </c>
      <c r="C140" s="40">
        <f>'исходные без сезонности'!C141</f>
        <v>0.77101865175720996</v>
      </c>
      <c r="D140" s="40">
        <f>'исходные без сезонности'!F141</f>
        <v>-0.16526455136037299</v>
      </c>
      <c r="E140" s="19">
        <f>'исходные без сезонности'!G141/'исходные без сезонности'!E141</f>
        <v>13.038769465180751</v>
      </c>
      <c r="F140" s="25">
        <f>'исходные без сезонности'!H141/'исходные без сезонности'!D141</f>
        <v>29880.613688401194</v>
      </c>
      <c r="G140" s="36">
        <f>'исходные без сезонности'!I141/'исходные без сезонности'!D141</f>
        <v>359653.90060253337</v>
      </c>
      <c r="H140" s="36">
        <f>'исходные без сезонности'!J141/'исходные без сезонности'!D141</f>
        <v>40903.702321053999</v>
      </c>
      <c r="I140" s="36">
        <f>'исходные без сезонности'!K141/'исходные без сезонности'!D141</f>
        <v>45804.84867327239</v>
      </c>
      <c r="J140" s="36">
        <f>'исходные без сезонности'!L141/'исходные без сезонности'!D141</f>
        <v>109455.36337110506</v>
      </c>
      <c r="K140" s="36">
        <f>'исходные без сезонности'!M141/'исходные без сезонности'!D141</f>
        <v>120246.90527764277</v>
      </c>
      <c r="L140" s="75">
        <f>'исходные без сезонности'!N141/'исходные без сезонности'!D141</f>
        <v>437989.13950367656</v>
      </c>
      <c r="M140" s="36">
        <f>'исходные без сезонности'!O141/'исходные без сезонности'!D141</f>
        <v>748815.50526451727</v>
      </c>
      <c r="N140" s="36">
        <v>1282.1687330902041</v>
      </c>
      <c r="O140" s="36">
        <f>'исходные без сезонности'!P141/'исходные без сезонности'!D141</f>
        <v>4015246.0295231007</v>
      </c>
      <c r="P140" s="36">
        <f>'исходные без сезонности'!Q141/'исходные без сезонности'!D141</f>
        <v>750854.88446993753</v>
      </c>
      <c r="Q140" s="36">
        <f>'исходные без сезонности'!R141/'исходные без сезонности'!D141</f>
        <v>1256791.7156212372</v>
      </c>
      <c r="R140" s="36">
        <f>'исходные без сезонности'!S141/'исходные без сезонности'!D141</f>
        <v>1151795.2958206979</v>
      </c>
      <c r="S140" s="36">
        <f>'исходные без сезонности'!T141/'исходные без сезонности'!D141</f>
        <v>990004.3697289417</v>
      </c>
      <c r="T140" s="36">
        <f>'исходные без сезонности'!U141/'исходные без сезонности'!D141</f>
        <v>2070815.8772103409</v>
      </c>
      <c r="U140" s="25">
        <v>715639.36520332796</v>
      </c>
      <c r="V140" s="36"/>
      <c r="W140" s="36">
        <v>3655331.1457997048</v>
      </c>
      <c r="X140" s="36">
        <v>691886.8433421345</v>
      </c>
      <c r="Y140" s="36">
        <v>1210037.3466137904</v>
      </c>
      <c r="Z140" s="36">
        <v>1048500.984391042</v>
      </c>
      <c r="AA140" s="36">
        <v>891851.14919742336</v>
      </c>
      <c r="AB140" s="75">
        <v>1685690.6786639146</v>
      </c>
      <c r="AC140" s="63">
        <f>'исходные без сезонности'!AC141</f>
        <v>7.3878852344475596E-2</v>
      </c>
      <c r="AD140" s="32">
        <f>'исходные без сезонности'!AD141</f>
        <v>0.602157039062995</v>
      </c>
      <c r="AE140" s="32">
        <f>'исходные без сезонности'!AE141</f>
        <v>0.49815357304121999</v>
      </c>
      <c r="AF140" s="32">
        <f>'исходные без сезонности'!AF141/'исходные без сезонности'!AF140*100-100</f>
        <v>1.9158146204145083</v>
      </c>
      <c r="AG140" s="36">
        <f>'исходные без сезонности'!AG141/'исходные без сезонности'!D141</f>
        <v>453.46382046904768</v>
      </c>
      <c r="AH140" s="32">
        <f>'исходные без сезонности'!AH141</f>
        <v>0.86827050462678801</v>
      </c>
      <c r="AI140" s="32">
        <f>'исходные без сезонности'!AI141</f>
        <v>0.99997248976654196</v>
      </c>
      <c r="AJ140" s="63">
        <f t="shared" si="12"/>
        <v>652.14993916907088</v>
      </c>
      <c r="AK140" s="32">
        <f t="shared" si="13"/>
        <v>3425.2803631050419</v>
      </c>
      <c r="AL140" s="32">
        <f t="shared" si="14"/>
        <v>533.27016266781425</v>
      </c>
      <c r="AM140" s="32">
        <f t="shared" si="15"/>
        <v>489.84795310420765</v>
      </c>
      <c r="AN140" s="32">
        <v>453.46382046904768</v>
      </c>
      <c r="AO140" s="32">
        <f t="shared" si="16"/>
        <v>511.79615268739695</v>
      </c>
      <c r="AP140" s="33">
        <f t="shared" si="17"/>
        <v>3157.2730590066899</v>
      </c>
      <c r="AQ140" s="49"/>
    </row>
    <row r="141" spans="1:43" x14ac:dyDescent="0.2">
      <c r="A141" s="1">
        <v>44593</v>
      </c>
      <c r="B141" s="15">
        <v>9.51</v>
      </c>
      <c r="C141" s="40">
        <f>'исходные без сезонности'!C142</f>
        <v>1.04576921670798</v>
      </c>
      <c r="D141" s="40">
        <f>'исходные без сезонности'!F142</f>
        <v>0.300296353660296</v>
      </c>
      <c r="E141" s="19">
        <f>'исходные без сезонности'!G142/'исходные без сезонности'!E142</f>
        <v>-1.4526450371831889</v>
      </c>
      <c r="F141" s="25">
        <f>'исходные без сезонности'!H142/'исходные без сезонности'!D142</f>
        <v>76154.825424911076</v>
      </c>
      <c r="G141" s="36">
        <f>'исходные без сезонности'!I142/'исходные без сезонности'!D142</f>
        <v>491373.60464567668</v>
      </c>
      <c r="H141" s="36">
        <f>'исходные без сезонности'!J142/'исходные без сезонности'!D142</f>
        <v>28151.11369180078</v>
      </c>
      <c r="I141" s="36">
        <f>'исходные без сезонности'!K142/'исходные без сезонности'!D142</f>
        <v>42258.744759947251</v>
      </c>
      <c r="J141" s="36">
        <f>'исходные без сезонности'!L142/'исходные без сезонности'!D142</f>
        <v>107233.23594561392</v>
      </c>
      <c r="K141" s="36">
        <f>'исходные без сезонности'!M142/'исходные без сезонности'!D142</f>
        <v>107007.89395402954</v>
      </c>
      <c r="L141" s="75">
        <f>'исходные без сезонности'!N142/'исходные без сезонности'!D142</f>
        <v>453955.01668067556</v>
      </c>
      <c r="M141" s="36">
        <f>'исходные без сезонности'!O142/'исходные без сезонности'!D142</f>
        <v>717097.94362745364</v>
      </c>
      <c r="N141" s="36">
        <v>1227.8599406907483</v>
      </c>
      <c r="O141" s="36">
        <f>'исходные без сезонности'!P142/'исходные без сезонности'!D142</f>
        <v>4094258.7791120987</v>
      </c>
      <c r="P141" s="36">
        <f>'исходные без сезонности'!Q142/'исходные без сезонности'!D142</f>
        <v>764388.39158590476</v>
      </c>
      <c r="Q141" s="36">
        <f>'исходные без сезонности'!R142/'исходные без сезонности'!D142</f>
        <v>1249438.5505754468</v>
      </c>
      <c r="R141" s="36">
        <f>'исходные без сезонности'!S142/'исходные без сезонности'!D142</f>
        <v>1176264.3699425629</v>
      </c>
      <c r="S141" s="36">
        <f>'исходные без сезонности'!T142/'исходные без сезонности'!D142</f>
        <v>995794.09746315796</v>
      </c>
      <c r="T141" s="36">
        <f>'исходные без сезонности'!U142/'исходные без сезонности'!D142</f>
        <v>2134191.2622710732</v>
      </c>
      <c r="U141" s="25">
        <v>666442.56014027586</v>
      </c>
      <c r="V141" s="36"/>
      <c r="W141" s="36">
        <v>3631022.6354397507</v>
      </c>
      <c r="X141" s="36">
        <v>741285.37946842425</v>
      </c>
      <c r="Y141" s="36">
        <v>1198868.5062502932</v>
      </c>
      <c r="Z141" s="36">
        <v>1066061.9647753006</v>
      </c>
      <c r="AA141" s="36">
        <v>867790.09942538058</v>
      </c>
      <c r="AB141" s="75">
        <v>1700495.6471085399</v>
      </c>
      <c r="AC141" s="63">
        <f>'исходные без сезонности'!AC142</f>
        <v>2.0448748027401798E-3</v>
      </c>
      <c r="AD141" s="32">
        <f>'исходные без сезонности'!AD142</f>
        <v>-1.21650419400815</v>
      </c>
      <c r="AE141" s="32">
        <f>'исходные без сезонности'!AE142</f>
        <v>-2.2534820603133898</v>
      </c>
      <c r="AF141" s="32">
        <f>'исходные без сезонности'!AF142/'исходные без сезонности'!AF141*100-100</f>
        <v>0.63861680017936351</v>
      </c>
      <c r="AG141" s="36">
        <f>'исходные без сезонности'!AG142/'исходные без сезонности'!D142</f>
        <v>468.39919678465697</v>
      </c>
      <c r="AH141" s="32">
        <f>'исходные без сезонности'!AH142</f>
        <v>-1.2138826419211199</v>
      </c>
      <c r="AI141" s="32">
        <f>'исходные без сезонности'!AI142</f>
        <v>2.3189719565694999</v>
      </c>
      <c r="AJ141" s="63">
        <f t="shared" si="12"/>
        <v>652.16327481885298</v>
      </c>
      <c r="AK141" s="32">
        <f t="shared" si="13"/>
        <v>3383.6116838313314</v>
      </c>
      <c r="AL141" s="32">
        <f t="shared" si="14"/>
        <v>521.25301521909103</v>
      </c>
      <c r="AM141" s="32">
        <f t="shared" si="15"/>
        <v>492.97620442806584</v>
      </c>
      <c r="AN141" s="32">
        <v>468.39919678465697</v>
      </c>
      <c r="AO141" s="32">
        <f t="shared" si="16"/>
        <v>505.58354802790456</v>
      </c>
      <c r="AP141" s="33">
        <f t="shared" si="17"/>
        <v>3230.4893358373788</v>
      </c>
      <c r="AQ141" s="49"/>
    </row>
    <row r="142" spans="1:43" x14ac:dyDescent="0.2">
      <c r="A142" s="1">
        <v>44621</v>
      </c>
      <c r="B142" s="15">
        <v>20.03</v>
      </c>
      <c r="C142" s="40">
        <f>'исходные без сезонности'!C143</f>
        <v>7.4904001367756203</v>
      </c>
      <c r="D142" s="40">
        <f>'исходные без сезонности'!F143</f>
        <v>-2.0451403214066799</v>
      </c>
      <c r="E142" s="19">
        <f>'исходные без сезонности'!G143/'исходные без сезонности'!E143</f>
        <v>-5.5058670174459641</v>
      </c>
      <c r="F142" s="25">
        <f>'исходные без сезонности'!H143/'исходные без сезонности'!D143</f>
        <v>78794.806304031095</v>
      </c>
      <c r="G142" s="36">
        <f>'исходные без сезонности'!I143/'исходные без сезонности'!D143</f>
        <v>257614.96391234917</v>
      </c>
      <c r="H142" s="36">
        <f>'исходные без сезонности'!J143/'исходные без сезонности'!D143</f>
        <v>50863.37759079197</v>
      </c>
      <c r="I142" s="36">
        <f>'исходные без сезонности'!K143/'исходные без сезонности'!D143</f>
        <v>40452.666158536667</v>
      </c>
      <c r="J142" s="36">
        <f>'исходные без сезонности'!L143/'исходные без сезонности'!D143</f>
        <v>98028.540223629403</v>
      </c>
      <c r="K142" s="36">
        <f>'исходные без сезонности'!M143/'исходные без сезонности'!D143</f>
        <v>87737.057694563831</v>
      </c>
      <c r="L142" s="75">
        <f>'исходные без сезонности'!N143/'исходные без сезонности'!D143</f>
        <v>320080.92976240272</v>
      </c>
      <c r="M142" s="36">
        <f>'исходные без сезонности'!O143/'исходные без сезонности'!D143</f>
        <v>719554.03213095223</v>
      </c>
      <c r="N142" s="36">
        <v>1232.0654090107125</v>
      </c>
      <c r="O142" s="36">
        <f>'исходные без сезонности'!P143/'исходные без сезонности'!D143</f>
        <v>3936501.1483034282</v>
      </c>
      <c r="P142" s="36">
        <f>'исходные без сезонности'!Q143/'исходные без сезонности'!D143</f>
        <v>717071.9398665668</v>
      </c>
      <c r="Q142" s="36">
        <f>'исходные без сезонности'!R143/'исходные без сезонности'!D143</f>
        <v>1160971.0947066587</v>
      </c>
      <c r="R142" s="36">
        <f>'исходные без сезонности'!S143/'исходные без сезонности'!D143</f>
        <v>1133910.3744114377</v>
      </c>
      <c r="S142" s="36">
        <f>'исходные без сезонности'!T143/'исходные без сезонности'!D143</f>
        <v>947396.21995750442</v>
      </c>
      <c r="T142" s="36">
        <f>'исходные без сезонности'!U143/'исходные без сезонности'!D143</f>
        <v>2013180.1649882111</v>
      </c>
      <c r="U142" s="25">
        <v>662193.25720504089</v>
      </c>
      <c r="V142" s="36"/>
      <c r="W142" s="36">
        <v>3651235.3510110527</v>
      </c>
      <c r="X142" s="36">
        <v>681635.86146718333</v>
      </c>
      <c r="Y142" s="36">
        <v>1117884.1980168198</v>
      </c>
      <c r="Z142" s="36">
        <v>1040356.5729175721</v>
      </c>
      <c r="AA142" s="36">
        <v>873164.09140181495</v>
      </c>
      <c r="AB142" s="75">
        <v>1683337.284892804</v>
      </c>
      <c r="AC142" s="63">
        <f>'исходные без сезонности'!AC143</f>
        <v>0.24900902820450799</v>
      </c>
      <c r="AD142" s="32">
        <f>'исходные без сезонности'!AD143</f>
        <v>-3.6129078970807198</v>
      </c>
      <c r="AE142" s="32">
        <f>'исходные без сезонности'!AE143</f>
        <v>7.0219944834521604</v>
      </c>
      <c r="AF142" s="32">
        <f>'исходные без сезонности'!AF143/'исходные без сезонности'!AF142*100-100</f>
        <v>1.283523842935864</v>
      </c>
      <c r="AG142" s="36">
        <f>'исходные без сезонности'!AG143/'исходные без сезонности'!D143</f>
        <v>455.28862431403405</v>
      </c>
      <c r="AH142" s="32">
        <f>'исходные без сезонности'!AH143</f>
        <v>3.5813343026103599</v>
      </c>
      <c r="AI142" s="32">
        <f>'исходные без сезонности'!AI143</f>
        <v>-2.8960673076458701</v>
      </c>
      <c r="AJ142" s="63">
        <f t="shared" si="12"/>
        <v>653.78722025178604</v>
      </c>
      <c r="AK142" s="32">
        <f t="shared" si="13"/>
        <v>3261.3649100996436</v>
      </c>
      <c r="AL142" s="32">
        <f t="shared" si="14"/>
        <v>557.85537319260357</v>
      </c>
      <c r="AM142" s="32">
        <f t="shared" si="15"/>
        <v>499.30367155190032</v>
      </c>
      <c r="AN142" s="32">
        <v>455.28862431403405</v>
      </c>
      <c r="AO142" s="32">
        <f t="shared" si="16"/>
        <v>523.69018506178247</v>
      </c>
      <c r="AP142" s="33">
        <f t="shared" si="17"/>
        <v>3136.9321903052064</v>
      </c>
      <c r="AQ142" s="49"/>
    </row>
    <row r="143" spans="1:43" x14ac:dyDescent="0.2">
      <c r="A143" s="1">
        <v>44652</v>
      </c>
      <c r="B143" s="15">
        <v>17.13</v>
      </c>
      <c r="C143" s="40">
        <f>'исходные без сезонности'!C144</f>
        <v>1.50747363934769</v>
      </c>
      <c r="D143" s="40">
        <f>'исходные без сезонности'!F144</f>
        <v>-3.1708766460104001</v>
      </c>
      <c r="E143" s="19">
        <f>'исходные без сезонности'!G144/'исходные без сезонности'!E144</f>
        <v>-5.8131599598978152</v>
      </c>
      <c r="F143" s="25">
        <f>'исходные без сезонности'!H144/'исходные без сезонности'!D144</f>
        <v>28702.818431964508</v>
      </c>
      <c r="G143" s="36">
        <f>'исходные без сезонности'!I144/'исходные без сезонности'!D144</f>
        <v>343905.17000396381</v>
      </c>
      <c r="H143" s="36">
        <f>'исходные без сезонности'!J144/'исходные без сезонности'!D144</f>
        <v>17197.053755523884</v>
      </c>
      <c r="I143" s="36">
        <f>'исходные без сезонности'!K144/'исходные без сезонности'!D144</f>
        <v>68104.339354698546</v>
      </c>
      <c r="J143" s="36">
        <f>'исходные без сезонности'!L144/'исходные без сезонности'!D144</f>
        <v>88250.945514954685</v>
      </c>
      <c r="K143" s="36">
        <f>'исходные без сезонности'!M144/'исходные без сезонности'!D144</f>
        <v>133601.83501143457</v>
      </c>
      <c r="L143" s="75">
        <f>'исходные без сезонности'!N144/'исходные без сезонности'!D144</f>
        <v>298754.73128065158</v>
      </c>
      <c r="M143" s="36">
        <f>'исходные без сезонности'!O144/'исходные без сезонности'!D144</f>
        <v>753578.23998031404</v>
      </c>
      <c r="N143" s="36">
        <v>1290.3237852942063</v>
      </c>
      <c r="O143" s="36">
        <f>'исходные без сезонности'!P144/'исходные без сезонности'!D144</f>
        <v>3931379.5272728452</v>
      </c>
      <c r="P143" s="36">
        <f>'исходные без сезонности'!Q144/'исходные без сезонности'!D144</f>
        <v>703563.35702033166</v>
      </c>
      <c r="Q143" s="36">
        <f>'исходные без сезонности'!R144/'исходные без сезонности'!D144</f>
        <v>1151872.0142144088</v>
      </c>
      <c r="R143" s="36">
        <f>'исходные без сезонности'!S144/'исходные без сезонности'!D144</f>
        <v>1132751.3291342559</v>
      </c>
      <c r="S143" s="36">
        <f>'исходные без сезонности'!T144/'исходные без сезонности'!D144</f>
        <v>934803.35593833227</v>
      </c>
      <c r="T143" s="36">
        <f>'исходные без сезонности'!U144/'исходные без сезонности'!D144</f>
        <v>2013828.7299324563</v>
      </c>
      <c r="U143" s="25">
        <v>742822.12013901025</v>
      </c>
      <c r="V143" s="36"/>
      <c r="W143" s="36">
        <v>3585185.9225144205</v>
      </c>
      <c r="X143" s="36">
        <v>692544.28980193613</v>
      </c>
      <c r="Y143" s="36">
        <v>1079559.2106453578</v>
      </c>
      <c r="Z143" s="36">
        <v>1042015.899652904</v>
      </c>
      <c r="AA143" s="36">
        <v>788044.12871511467</v>
      </c>
      <c r="AB143" s="75">
        <v>1726318.0307912689</v>
      </c>
      <c r="AC143" s="63">
        <f>'исходные без сезонности'!AC144</f>
        <v>-6.21237432668587</v>
      </c>
      <c r="AD143" s="32">
        <f>'исходные без сезонности'!AD144</f>
        <v>-0.75835109999783501</v>
      </c>
      <c r="AE143" s="32">
        <f>'исходные без сезонности'!AE144</f>
        <v>-0.49425120682918</v>
      </c>
      <c r="AF143" s="32">
        <f>'исходные без сезонности'!AF144/'исходные без сезонности'!AF143*100-100</f>
        <v>0.91581120259323257</v>
      </c>
      <c r="AG143" s="36">
        <f>'исходные без сезонности'!AG144/'исходные без сезонности'!D144</f>
        <v>469.2419201062919</v>
      </c>
      <c r="AH143" s="32">
        <f>'исходные без сезонности'!AH144</f>
        <v>-2.10236408679103</v>
      </c>
      <c r="AI143" s="32">
        <f>'исходные без сезонности'!AI144</f>
        <v>-10.222209903304901</v>
      </c>
      <c r="AJ143" s="63">
        <f t="shared" si="12"/>
        <v>613.17151082971088</v>
      </c>
      <c r="AK143" s="32">
        <f t="shared" si="13"/>
        <v>3236.6323134289596</v>
      </c>
      <c r="AL143" s="32">
        <f t="shared" si="14"/>
        <v>555.09816627823773</v>
      </c>
      <c r="AM143" s="32">
        <f t="shared" si="15"/>
        <v>503.87635051093196</v>
      </c>
      <c r="AN143" s="32">
        <v>469.2419201062919</v>
      </c>
      <c r="AO143" s="32">
        <f t="shared" si="16"/>
        <v>512.68031068499408</v>
      </c>
      <c r="AP143" s="33">
        <f t="shared" si="17"/>
        <v>2816.2683972878681</v>
      </c>
      <c r="AQ143" s="49"/>
    </row>
    <row r="144" spans="1:43" x14ac:dyDescent="0.2">
      <c r="A144" s="1">
        <v>44682</v>
      </c>
      <c r="B144" s="15">
        <v>13.3</v>
      </c>
      <c r="C144" s="40">
        <f>'исходные без сезонности'!C145</f>
        <v>7.8655573706726503E-2</v>
      </c>
      <c r="D144" s="40">
        <f>'исходные без сезонности'!F145</f>
        <v>0.146866994203187</v>
      </c>
      <c r="E144" s="19">
        <f>'исходные без сезонности'!G145/'исходные без сезонности'!E145</f>
        <v>20.143939787483419</v>
      </c>
      <c r="F144" s="25">
        <f>'исходные без сезонности'!H145/'исходные без сезонности'!D145</f>
        <v>70144.015086427695</v>
      </c>
      <c r="G144" s="36">
        <f>'исходные без сезонности'!I145/'исходные без сезонности'!D145</f>
        <v>325769.0640812699</v>
      </c>
      <c r="H144" s="36">
        <f>'исходные без сезонности'!J145/'исходные без сезонности'!D145</f>
        <v>24138.635594097283</v>
      </c>
      <c r="I144" s="36">
        <f>'исходные без сезонности'!K145/'исходные без сезонности'!D145</f>
        <v>46912.228175210956</v>
      </c>
      <c r="J144" s="36">
        <f>'исходные без сезонности'!L145/'исходные без сезонности'!D145</f>
        <v>90652.979453661726</v>
      </c>
      <c r="K144" s="36">
        <f>'исходные без сезонности'!M145/'исходные без сезонности'!D145</f>
        <v>110181.0602498908</v>
      </c>
      <c r="L144" s="75">
        <f>'исходные без сезонности'!N145/'исходные без сезонности'!D145</f>
        <v>303521.06272623793</v>
      </c>
      <c r="M144" s="36">
        <f>'исходные без сезонности'!O145/'исходные без сезонности'!D145</f>
        <v>774763.76382070233</v>
      </c>
      <c r="N144" s="36">
        <v>1326.5989639881716</v>
      </c>
      <c r="O144" s="36">
        <f>'исходные без сезонности'!P145/'исходные без сезонности'!D145</f>
        <v>3988024.6210318496</v>
      </c>
      <c r="P144" s="36">
        <f>'исходные без сезонности'!Q145/'исходные без сезонности'!D145</f>
        <v>696839.53775517864</v>
      </c>
      <c r="Q144" s="36">
        <f>'исходные без сезонности'!R145/'исходные без сезонности'!D145</f>
        <v>1180638.3536898687</v>
      </c>
      <c r="R144" s="36">
        <f>'исходные без сезонности'!S145/'исходные без сезонности'!D145</f>
        <v>1155946.5194299612</v>
      </c>
      <c r="S144" s="36">
        <f>'исходные без сезонности'!T145/'исходные без сезонности'!D145</f>
        <v>945321.331783514</v>
      </c>
      <c r="T144" s="36">
        <f>'исходные без сезонности'!U145/'исходные без сезонности'!D145</f>
        <v>2006561.8551130081</v>
      </c>
      <c r="U144" s="25">
        <v>729516.98163260007</v>
      </c>
      <c r="V144" s="36"/>
      <c r="W144" s="36">
        <v>3653105.3949100245</v>
      </c>
      <c r="X144" s="36">
        <v>677542.6377084523</v>
      </c>
      <c r="Y144" s="36">
        <v>1128317.9106229341</v>
      </c>
      <c r="Z144" s="36">
        <v>1069850.4525875759</v>
      </c>
      <c r="AA144" s="36">
        <v>829163.23603253835</v>
      </c>
      <c r="AB144" s="75">
        <v>1697673.7069993911</v>
      </c>
      <c r="AC144" s="63">
        <f>'исходные без сезонности'!AC145</f>
        <v>0.82190168033616495</v>
      </c>
      <c r="AD144" s="32">
        <f>'исходные без сезонности'!AD145</f>
        <v>-1.2078699304015501</v>
      </c>
      <c r="AE144" s="32">
        <f>'исходные без сезонности'!AE145</f>
        <v>1.76662176272646</v>
      </c>
      <c r="AF144" s="32">
        <f>'исходные без сезонности'!AF145/'исходные без сезонности'!AF144*100-100</f>
        <v>0.10081011835956133</v>
      </c>
      <c r="AG144" s="36">
        <f>'исходные без сезонности'!AG145/'исходные без сезонности'!D145</f>
        <v>446.36042149752518</v>
      </c>
      <c r="AH144" s="32">
        <f>'исходные без сезонности'!AH145</f>
        <v>0.55042025465284705</v>
      </c>
      <c r="AI144" s="32">
        <f>'исходные без сезонности'!AI145</f>
        <v>6.5420875920423893E-2</v>
      </c>
      <c r="AJ144" s="63">
        <f t="shared" si="12"/>
        <v>618.21117778056282</v>
      </c>
      <c r="AK144" s="32">
        <f t="shared" si="13"/>
        <v>3197.538004957391</v>
      </c>
      <c r="AL144" s="32">
        <f t="shared" si="14"/>
        <v>564.9046512882046</v>
      </c>
      <c r="AM144" s="32">
        <f t="shared" si="15"/>
        <v>504.38430885626786</v>
      </c>
      <c r="AN144" s="32">
        <v>446.36042149752518</v>
      </c>
      <c r="AO144" s="32">
        <f t="shared" si="16"/>
        <v>515.50220695662142</v>
      </c>
      <c r="AP144" s="33">
        <f t="shared" si="17"/>
        <v>2818.1108247416441</v>
      </c>
      <c r="AQ144" s="49"/>
    </row>
    <row r="145" spans="1:43" x14ac:dyDescent="0.2">
      <c r="A145" s="1">
        <v>44713</v>
      </c>
      <c r="B145" s="15">
        <v>9.6300000000000008</v>
      </c>
      <c r="C145" s="40">
        <f>'исходные без сезонности'!C146</f>
        <v>-0.22839609401531</v>
      </c>
      <c r="D145" s="40">
        <f>'исходные без сезонности'!F146</f>
        <v>0.99934141640859198</v>
      </c>
      <c r="E145" s="19">
        <f>'исходные без сезонности'!G146/'исходные без сезонности'!E146</f>
        <v>-8.1426268311919596</v>
      </c>
      <c r="F145" s="25">
        <f>'исходные без сезонности'!H146/'исходные без сезонности'!D146</f>
        <v>75841.854148318904</v>
      </c>
      <c r="G145" s="36">
        <f>'исходные без сезонности'!I146/'исходные без сезонности'!D146</f>
        <v>339442.9649405877</v>
      </c>
      <c r="H145" s="36">
        <f>'исходные без сезонности'!J146/'исходные без сезонности'!D146</f>
        <v>24334.32637067464</v>
      </c>
      <c r="I145" s="36">
        <f>'исходные без сезонности'!K146/'исходные без сезонности'!D146</f>
        <v>96641.997651926504</v>
      </c>
      <c r="J145" s="36">
        <f>'исходные без сезонности'!L146/'исходные без сезонности'!D146</f>
        <v>89022.438109316572</v>
      </c>
      <c r="K145" s="36">
        <f>'исходные без сезонности'!M146/'исходные без сезонности'!D146</f>
        <v>105865.2363689349</v>
      </c>
      <c r="L145" s="75">
        <f>'исходные без сезонности'!N146/'исходные без сезонности'!D146</f>
        <v>337738.02254895325</v>
      </c>
      <c r="M145" s="36">
        <f>'исходные без сезонности'!O146/'исходные без сезонности'!D146</f>
        <v>789700.89159601205</v>
      </c>
      <c r="N145" s="36">
        <v>1352.175248214432</v>
      </c>
      <c r="O145" s="36">
        <f>'исходные без сезонности'!P146/'исходные без сезонности'!D146</f>
        <v>4087170.606263164</v>
      </c>
      <c r="P145" s="36">
        <f>'исходные без сезонности'!Q146/'исходные без сезонности'!D146</f>
        <v>697584.17888307979</v>
      </c>
      <c r="Q145" s="36">
        <f>'исходные без сезонности'!R146/'исходные без сезонности'!D146</f>
        <v>1184302.7968858276</v>
      </c>
      <c r="R145" s="36">
        <f>'исходные без сезонности'!S146/'исходные без сезонности'!D146</f>
        <v>1177245.6735998334</v>
      </c>
      <c r="S145" s="36">
        <f>'исходные без сезонности'!T146/'исходные без сезонности'!D146</f>
        <v>940291.21411633003</v>
      </c>
      <c r="T145" s="36">
        <f>'исходные без сезонности'!U146/'исходные без сезонности'!D146</f>
        <v>2008930.424330917</v>
      </c>
      <c r="U145" s="25">
        <v>745128.27911374706</v>
      </c>
      <c r="V145" s="36"/>
      <c r="W145" s="36">
        <v>3747348.6816515392</v>
      </c>
      <c r="X145" s="36">
        <v>672788.34176985291</v>
      </c>
      <c r="Y145" s="36">
        <v>1087340.6202707377</v>
      </c>
      <c r="Z145" s="36">
        <v>1091458.8905516535</v>
      </c>
      <c r="AA145" s="36">
        <v>831255.47505979158</v>
      </c>
      <c r="AB145" s="75">
        <v>1654211.6887488437</v>
      </c>
      <c r="AC145" s="63">
        <f>'исходные без сезонности'!AC146</f>
        <v>3.6580554052229801</v>
      </c>
      <c r="AD145" s="32">
        <f>'исходные без сезонности'!AD146</f>
        <v>0.18099627614645</v>
      </c>
      <c r="AE145" s="32">
        <f>'исходные без сезонности'!AE146</f>
        <v>-2.3738103146546301</v>
      </c>
      <c r="AF145" s="32">
        <f>'исходные без сезонности'!AF146/'исходные без сезонности'!AF145*100-100</f>
        <v>0.26791918112678559</v>
      </c>
      <c r="AG145" s="36">
        <f>'исходные без сезонности'!AG146/'исходные без сезонности'!D146</f>
        <v>450.81005214726855</v>
      </c>
      <c r="AH145" s="32">
        <f>'исходные без сезонности'!AH146</f>
        <v>-2.3596187131555801</v>
      </c>
      <c r="AI145" s="32">
        <f>'исходные без сезонности'!AI146</f>
        <v>0.76117056269060401</v>
      </c>
      <c r="AJ145" s="63">
        <f t="shared" si="12"/>
        <v>640.8256851850573</v>
      </c>
      <c r="AK145" s="32">
        <f t="shared" si="13"/>
        <v>3203.3254296747314</v>
      </c>
      <c r="AL145" s="32">
        <f t="shared" si="14"/>
        <v>551.49488640796142</v>
      </c>
      <c r="AM145" s="32">
        <f t="shared" si="15"/>
        <v>505.7356511662876</v>
      </c>
      <c r="AN145" s="32">
        <v>450.81005214726855</v>
      </c>
      <c r="AO145" s="32">
        <f t="shared" si="16"/>
        <v>503.33832041454298</v>
      </c>
      <c r="AP145" s="33">
        <f t="shared" si="17"/>
        <v>2839.5614547635751</v>
      </c>
      <c r="AQ145" s="49"/>
    </row>
    <row r="146" spans="1:43" x14ac:dyDescent="0.2">
      <c r="A146" s="1">
        <v>44743</v>
      </c>
      <c r="B146" s="15">
        <v>8.9</v>
      </c>
      <c r="C146" s="40">
        <f>'исходные без сезонности'!C147</f>
        <v>-0.26428851109100598</v>
      </c>
      <c r="D146" s="40">
        <f>'исходные без сезонности'!F147</f>
        <v>2.8197784174340002</v>
      </c>
      <c r="E146" s="19">
        <f>'исходные без сезонности'!G147/'исходные без сезонности'!E147</f>
        <v>-3.9017065070399197</v>
      </c>
      <c r="F146" s="25">
        <f>'исходные без сезонности'!H147/'исходные без сезонности'!D147</f>
        <v>56872.793749043914</v>
      </c>
      <c r="G146" s="36">
        <f>'исходные без сезонности'!I147/'исходные без сезонности'!D147</f>
        <v>311082.61726523109</v>
      </c>
      <c r="H146" s="36">
        <f>'исходные без сезонности'!J147/'исходные без сезонности'!D147</f>
        <v>33712.714081967701</v>
      </c>
      <c r="I146" s="36">
        <f>'исходные без сезонности'!K147/'исходные без сезонности'!D147</f>
        <v>49508.864701360719</v>
      </c>
      <c r="J146" s="36">
        <f>'исходные без сезонности'!L147/'исходные без сезонности'!D147</f>
        <v>98583.719097292429</v>
      </c>
      <c r="K146" s="36">
        <f>'исходные без сезонности'!M147/'исходные без сезонности'!D147</f>
        <v>71884.354846215021</v>
      </c>
      <c r="L146" s="75">
        <f>'исходные без сезонности'!N147/'исходные без сезонности'!D147</f>
        <v>318915.73074153217</v>
      </c>
      <c r="M146" s="36">
        <f>'исходные без сезонности'!O147/'исходные без сезонности'!D147</f>
        <v>809415.90041861206</v>
      </c>
      <c r="N146" s="36">
        <v>1385.9325191406065</v>
      </c>
      <c r="O146" s="36">
        <f>'исходные без сезонности'!P147/'исходные без сезонности'!D147</f>
        <v>4164594.7831700807</v>
      </c>
      <c r="P146" s="36">
        <f>'исходные без сезонности'!Q147/'исходные без сезонности'!D147</f>
        <v>699402.68008785241</v>
      </c>
      <c r="Q146" s="36">
        <f>'исходные без сезонности'!R147/'исходные без сезонности'!D147</f>
        <v>1199477.9110589169</v>
      </c>
      <c r="R146" s="36">
        <f>'исходные без сезонности'!S147/'исходные без сезонности'!D147</f>
        <v>1193980.8660761893</v>
      </c>
      <c r="S146" s="36">
        <f>'исходные без сезонности'!T147/'исходные без сезонности'!D147</f>
        <v>945478.28747084993</v>
      </c>
      <c r="T146" s="36">
        <f>'исходные без сезонности'!U147/'исходные без сезонности'!D147</f>
        <v>2019257.0493921717</v>
      </c>
      <c r="U146" s="25">
        <v>785162.13906967849</v>
      </c>
      <c r="V146" s="36"/>
      <c r="W146" s="36">
        <v>3834881.834610323</v>
      </c>
      <c r="X146" s="36">
        <v>666387.21997226647</v>
      </c>
      <c r="Y146" s="36">
        <v>1150113.3185385263</v>
      </c>
      <c r="Z146" s="36">
        <v>1096269.552894366</v>
      </c>
      <c r="AA146" s="36">
        <v>858282.72381372692</v>
      </c>
      <c r="AB146" s="75">
        <v>1667188.0360120707</v>
      </c>
      <c r="AC146" s="63">
        <f>'исходные без сезонности'!AC147</f>
        <v>-0.74303314149737099</v>
      </c>
      <c r="AD146" s="32">
        <f>'исходные без сезонности'!AD147</f>
        <v>3.0021000264695901</v>
      </c>
      <c r="AE146" s="32">
        <f>'исходные без сезонности'!AE147</f>
        <v>0.46470700774260498</v>
      </c>
      <c r="AF146" s="32">
        <f>'исходные без сезонности'!AF147/'исходные без сезонности'!AF146*100-100</f>
        <v>1.7904207810448156</v>
      </c>
      <c r="AG146" s="36">
        <f>'исходные без сезонности'!AG147/'исходные без сезонности'!D147</f>
        <v>466.69921124931949</v>
      </c>
      <c r="AH146" s="32">
        <f>'исходные без сезонности'!AH147</f>
        <v>-0.483964207602533</v>
      </c>
      <c r="AI146" s="32">
        <f>'исходные без сезонности'!AI147</f>
        <v>1.03528198253823</v>
      </c>
      <c r="AJ146" s="63">
        <f t="shared" si="12"/>
        <v>636.06413796490472</v>
      </c>
      <c r="AK146" s="32">
        <f t="shared" si="13"/>
        <v>3299.4924632469038</v>
      </c>
      <c r="AL146" s="32">
        <f t="shared" si="14"/>
        <v>554.05772179244138</v>
      </c>
      <c r="AM146" s="32">
        <f t="shared" si="15"/>
        <v>514.79044736192111</v>
      </c>
      <c r="AN146" s="32">
        <v>466.69921124931949</v>
      </c>
      <c r="AO146" s="32">
        <f t="shared" si="16"/>
        <v>500.90234310058884</v>
      </c>
      <c r="AP146" s="33">
        <f t="shared" si="17"/>
        <v>2868.9589228878431</v>
      </c>
      <c r="AQ146" s="49"/>
    </row>
    <row r="147" spans="1:43" x14ac:dyDescent="0.2">
      <c r="A147" s="1">
        <v>44774</v>
      </c>
      <c r="B147" s="15">
        <v>7.95</v>
      </c>
      <c r="C147" s="40">
        <f>'исходные без сезонности'!C148</f>
        <v>-4.0968387435863597E-2</v>
      </c>
      <c r="D147" s="40">
        <f>'исходные без сезонности'!F148</f>
        <v>0.58719650396561296</v>
      </c>
      <c r="E147" s="19">
        <f>'исходные без сезонности'!G148/'исходные без сезонности'!E148</f>
        <v>-2.2037471822728385</v>
      </c>
      <c r="F147" s="25">
        <f>'исходные без сезонности'!H148/'исходные без сезонности'!D148</f>
        <v>306377.58068787062</v>
      </c>
      <c r="G147" s="36">
        <f>'исходные без сезонности'!I148/'исходные без сезонности'!D148</f>
        <v>352977.52339116274</v>
      </c>
      <c r="H147" s="36">
        <f>'исходные без сезонности'!J148/'исходные без сезонности'!D148</f>
        <v>24407.811604758092</v>
      </c>
      <c r="I147" s="36">
        <f>'исходные без сезонности'!K148/'исходные без сезонности'!D148</f>
        <v>55868.564578683639</v>
      </c>
      <c r="J147" s="36">
        <f>'исходные без сезонности'!L148/'исходные без сезонности'!D148</f>
        <v>107659.43424450017</v>
      </c>
      <c r="K147" s="36">
        <f>'исходные без сезонности'!M148/'исходные без сезонности'!D148</f>
        <v>118281.64950144594</v>
      </c>
      <c r="L147" s="75">
        <f>'исходные без сезонности'!N148/'исходные без сезонности'!D148</f>
        <v>345931.53129406</v>
      </c>
      <c r="M147" s="36">
        <f>'исходные без сезонности'!O148/'исходные без сезонности'!D148</f>
        <v>843412.76306469145</v>
      </c>
      <c r="N147" s="36">
        <v>1444.1440732570879</v>
      </c>
      <c r="O147" s="36">
        <f>'исходные без сезонности'!P148/'исходные без сезонности'!D148</f>
        <v>4266995.2419136297</v>
      </c>
      <c r="P147" s="36">
        <f>'исходные без сезонности'!Q148/'исходные без сезонности'!D148</f>
        <v>703751.10219437804</v>
      </c>
      <c r="Q147" s="36">
        <f>'исходные без сезонности'!R148/'исходные без сезонности'!D148</f>
        <v>1211783.9972736128</v>
      </c>
      <c r="R147" s="36">
        <f>'исходные без сезонности'!S148/'исходные без сезонности'!D148</f>
        <v>1230844.6173084278</v>
      </c>
      <c r="S147" s="36">
        <f>'исходные без сезонности'!T148/'исходные без сезонности'!D148</f>
        <v>947220.50495294388</v>
      </c>
      <c r="T147" s="36">
        <f>'исходные без сезонности'!U148/'исходные без сезонности'!D148</f>
        <v>2032509.2312128008</v>
      </c>
      <c r="U147" s="25">
        <v>550143.88989024016</v>
      </c>
      <c r="V147" s="36"/>
      <c r="W147" s="36">
        <v>3948796.3268647538</v>
      </c>
      <c r="X147" s="36">
        <v>678699.4877634095</v>
      </c>
      <c r="Y147" s="36">
        <v>1158656.2703336177</v>
      </c>
      <c r="Z147" s="36">
        <v>1120971.0182590634</v>
      </c>
      <c r="AA147" s="36">
        <v>820287.33190104016</v>
      </c>
      <c r="AB147" s="75">
        <v>1665201.1337063077</v>
      </c>
      <c r="AC147" s="63">
        <f>'исходные без сезонности'!AC148</f>
        <v>0.205939403132717</v>
      </c>
      <c r="AD147" s="32">
        <f>'исходные без сезонности'!AD148</f>
        <v>1.0202226924175699</v>
      </c>
      <c r="AE147" s="32">
        <f>'исходные без сезонности'!AE148</f>
        <v>2.1802440336576101</v>
      </c>
      <c r="AF147" s="32">
        <f>'исходные без сезонности'!AF148/'исходные без сезонности'!AF147*100-100</f>
        <v>-2.0192153349375417</v>
      </c>
      <c r="AG147" s="36">
        <f>'исходные без сезонности'!AG148/'исходные без сезонности'!D148</f>
        <v>473.98188121738832</v>
      </c>
      <c r="AH147" s="32">
        <f>'исходные без сезонности'!AH148</f>
        <v>0.26406083545335302</v>
      </c>
      <c r="AI147" s="32">
        <f>'исходные без сезонности'!AI148</f>
        <v>0.89139314493743105</v>
      </c>
      <c r="AJ147" s="63">
        <f t="shared" si="12"/>
        <v>637.37404465417092</v>
      </c>
      <c r="AK147" s="32">
        <f t="shared" si="13"/>
        <v>3333.1546340915561</v>
      </c>
      <c r="AL147" s="32">
        <f t="shared" si="14"/>
        <v>566.13753221484046</v>
      </c>
      <c r="AM147" s="32">
        <f t="shared" si="15"/>
        <v>504.39571970599565</v>
      </c>
      <c r="AN147" s="32">
        <v>473.98188121738832</v>
      </c>
      <c r="AO147" s="32">
        <f t="shared" si="16"/>
        <v>502.22503001258571</v>
      </c>
      <c r="AP147" s="33">
        <f t="shared" si="17"/>
        <v>2894.5326260575357</v>
      </c>
      <c r="AQ147" s="49"/>
    </row>
    <row r="148" spans="1:43" x14ac:dyDescent="0.2">
      <c r="A148" s="1">
        <v>44805</v>
      </c>
      <c r="B148" s="15">
        <v>7.69</v>
      </c>
      <c r="C148" s="40">
        <f>'исходные без сезонности'!C149</f>
        <v>0.30802569903608001</v>
      </c>
      <c r="D148" s="40">
        <f>'исходные без сезонности'!F149</f>
        <v>0.47563377763512898</v>
      </c>
      <c r="E148" s="19">
        <f>'исходные без сезонности'!G149/'исходные без сезонности'!E149</f>
        <v>-5.3105484059076522</v>
      </c>
      <c r="F148" s="25">
        <f>'исходные без сезонности'!H149/'исходные без сезонности'!D149</f>
        <v>85688.185798742954</v>
      </c>
      <c r="G148" s="36">
        <f>'исходные без сезонности'!I149/'исходные без сезонности'!D149</f>
        <v>355165.05023411929</v>
      </c>
      <c r="H148" s="36">
        <f>'исходные без сезонности'!J149/'исходные без сезонности'!D149</f>
        <v>28958.222636547664</v>
      </c>
      <c r="I148" s="36">
        <f>'исходные без сезонности'!K149/'исходные без сезонности'!D149</f>
        <v>52010.279153329415</v>
      </c>
      <c r="J148" s="36">
        <f>'исходные без сезонности'!L149/'исходные без сезонности'!D149</f>
        <v>102753.82796130229</v>
      </c>
      <c r="K148" s="36">
        <f>'исходные без сезонности'!M149/'исходные без сезонности'!D149</f>
        <v>90161.502183181234</v>
      </c>
      <c r="L148" s="75">
        <f>'исходные без сезонности'!N149/'исходные без сезонности'!D149</f>
        <v>406973.0082480085</v>
      </c>
      <c r="M148" s="36">
        <f>'исходные без сезонности'!O149/'исходные без сезонности'!D149</f>
        <v>1099888.4370940113</v>
      </c>
      <c r="N148" s="36">
        <v>1883.2977602823926</v>
      </c>
      <c r="O148" s="36">
        <f>'исходные без сезонности'!P149/'исходные без сезонности'!D149</f>
        <v>4329093.5590910185</v>
      </c>
      <c r="P148" s="36">
        <f>'исходные без сезонности'!Q149/'исходные без сезонности'!D149</f>
        <v>696369.64540180005</v>
      </c>
      <c r="Q148" s="36">
        <f>'исходные без сезонности'!R149/'исходные без сезонности'!D149</f>
        <v>1220935.685721644</v>
      </c>
      <c r="R148" s="36">
        <f>'исходные без сезонности'!S149/'исходные без сезонности'!D149</f>
        <v>1255332.0403841264</v>
      </c>
      <c r="S148" s="36">
        <f>'исходные без сезонности'!T149/'исходные без сезонности'!D149</f>
        <v>957561.85028376814</v>
      </c>
      <c r="T148" s="36">
        <f>'исходные без сезонности'!U149/'исходные без сезонности'!D149</f>
        <v>2043077.354511973</v>
      </c>
      <c r="U148" s="25">
        <v>974849.39677862567</v>
      </c>
      <c r="V148" s="36"/>
      <c r="W148" s="36">
        <v>3989482.3270424721</v>
      </c>
      <c r="X148" s="36">
        <v>667169.4290609156</v>
      </c>
      <c r="Y148" s="36">
        <v>1168747.6336152849</v>
      </c>
      <c r="Z148" s="36">
        <v>1148433.6644362793</v>
      </c>
      <c r="AA148" s="36">
        <v>868893.23991664848</v>
      </c>
      <c r="AB148" s="75">
        <v>1613728.4821941273</v>
      </c>
      <c r="AC148" s="63">
        <f>'исходные без сезонности'!AC149</f>
        <v>-0.372046731967134</v>
      </c>
      <c r="AD148" s="32">
        <f>'исходные без сезонности'!AD149</f>
        <v>-0.41047265714688602</v>
      </c>
      <c r="AE148" s="32">
        <f>'исходные без сезонности'!AE149</f>
        <v>0.77862883398504001</v>
      </c>
      <c r="AF148" s="32">
        <f>'исходные без сезонности'!AF149/'исходные без сезонности'!AF148*100-100</f>
        <v>1.6721907011467181</v>
      </c>
      <c r="AG148" s="36">
        <f>'исходные без сезонности'!AG149/'исходные без сезонности'!D149</f>
        <v>460.03430544062394</v>
      </c>
      <c r="AH148" s="32">
        <f>'исходные без сезонности'!AH149</f>
        <v>-2.5819563786297799</v>
      </c>
      <c r="AI148" s="32">
        <f>'исходные без сезонности'!AI149</f>
        <v>0.13854069344199399</v>
      </c>
      <c r="AJ148" s="63">
        <f t="shared" si="12"/>
        <v>635.00271535062836</v>
      </c>
      <c r="AK148" s="32">
        <f t="shared" si="13"/>
        <v>3319.4729456981859</v>
      </c>
      <c r="AL148" s="32">
        <f t="shared" si="14"/>
        <v>570.54564228067659</v>
      </c>
      <c r="AM148" s="32">
        <f t="shared" si="15"/>
        <v>512.83017802790141</v>
      </c>
      <c r="AN148" s="32">
        <v>460.03430544062394</v>
      </c>
      <c r="AO148" s="32">
        <f t="shared" si="16"/>
        <v>489.25779881510044</v>
      </c>
      <c r="AP148" s="33">
        <f t="shared" si="17"/>
        <v>2898.5427316295804</v>
      </c>
      <c r="AQ148" s="49"/>
    </row>
    <row r="149" spans="1:43" x14ac:dyDescent="0.2">
      <c r="A149" s="1">
        <v>44835</v>
      </c>
      <c r="B149" s="15">
        <v>7.72</v>
      </c>
      <c r="C149" s="40">
        <f>'исходные без сезонности'!C150</f>
        <v>0.20343766731937599</v>
      </c>
      <c r="D149" s="40">
        <f>'исходные без сезонности'!F150</f>
        <v>1.17961931098516</v>
      </c>
      <c r="E149" s="19">
        <f>'исходные без сезонности'!G150/'исходные без сезонности'!E150</f>
        <v>3.206744179336201</v>
      </c>
      <c r="F149" s="25">
        <f>'исходные без сезонности'!H150/'исходные без сезонности'!D150</f>
        <v>96116.334786782041</v>
      </c>
      <c r="G149" s="36">
        <f>'исходные без сезонности'!I150/'исходные без сезонности'!D150</f>
        <v>333256.2321715178</v>
      </c>
      <c r="H149" s="36">
        <f>'исходные без сезонности'!J150/'исходные без сезонности'!D150</f>
        <v>33099.462186146739</v>
      </c>
      <c r="I149" s="36">
        <f>'исходные без сезонности'!K150/'исходные без сезонности'!D150</f>
        <v>45439.86624412176</v>
      </c>
      <c r="J149" s="36">
        <f>'исходные без сезонности'!L150/'исходные без сезонности'!D150</f>
        <v>110661.25782105062</v>
      </c>
      <c r="K149" s="36">
        <f>'исходные без сезонности'!M150/'исходные без сезонности'!D150</f>
        <v>120169.00513366004</v>
      </c>
      <c r="L149" s="75">
        <f>'исходные без сезонности'!N150/'исходные без сезонности'!D150</f>
        <v>455623.7469693055</v>
      </c>
      <c r="M149" s="36">
        <f>'исходные без сезонности'!O150/'исходные без сезонности'!D150</f>
        <v>1118055.5565371339</v>
      </c>
      <c r="N149" s="36">
        <v>1914.4046382203139</v>
      </c>
      <c r="O149" s="36">
        <f>'исходные без сезонности'!P150/'исходные без сезонности'!D150</f>
        <v>4478195.8303203918</v>
      </c>
      <c r="P149" s="36">
        <f>'исходные без сезонности'!Q150/'исходные без сезонности'!D150</f>
        <v>694680.56094059069</v>
      </c>
      <c r="Q149" s="36">
        <f>'исходные без сезонности'!R150/'исходные без сезонности'!D150</f>
        <v>1233341.6383816754</v>
      </c>
      <c r="R149" s="36">
        <f>'исходные без сезонности'!S150/'исходные без сезонности'!D150</f>
        <v>1279188.4545002966</v>
      </c>
      <c r="S149" s="36">
        <f>'исходные без сезонности'!T150/'исходные без сезонности'!D150</f>
        <v>967243.55532488215</v>
      </c>
      <c r="T149" s="36">
        <f>'исходные без сезонности'!U150/'исходные без сезонности'!D150</f>
        <v>2172078.0512385871</v>
      </c>
      <c r="U149" s="25">
        <v>977519.71282062156</v>
      </c>
      <c r="V149" s="36"/>
      <c r="W149" s="36">
        <v>4155419.0236525</v>
      </c>
      <c r="X149" s="36">
        <v>659738.76650706748</v>
      </c>
      <c r="Y149" s="36">
        <v>1191771.5573045169</v>
      </c>
      <c r="Z149" s="36">
        <v>1166822.1020769924</v>
      </c>
      <c r="AA149" s="36">
        <v>849956.91003392532</v>
      </c>
      <c r="AB149" s="75">
        <v>1684712.8851006771</v>
      </c>
      <c r="AC149" s="63">
        <f>'исходные без сезонности'!AC150</f>
        <v>-3.1950563371112101E-2</v>
      </c>
      <c r="AD149" s="32">
        <f>'исходные без сезонности'!AD150</f>
        <v>1.71746328665328</v>
      </c>
      <c r="AE149" s="32">
        <f>'исходные без сезонности'!AE150</f>
        <v>-0.33376423302560498</v>
      </c>
      <c r="AF149" s="32">
        <f>'исходные без сезонности'!AF150/'исходные без сезонности'!AF149*100-100</f>
        <v>-0.21286767682023822</v>
      </c>
      <c r="AG149" s="36">
        <f>'исходные без сезонности'!AG150/'исходные без сезонности'!D150</f>
        <v>479.51439615315235</v>
      </c>
      <c r="AH149" s="32">
        <f>'исходные без сезонности'!AH150</f>
        <v>0.41103183764298001</v>
      </c>
      <c r="AI149" s="32">
        <f>'исходные без сезонности'!AI150</f>
        <v>0.82343744326632295</v>
      </c>
      <c r="AJ149" s="63">
        <f t="shared" si="12"/>
        <v>634.79982840565197</v>
      </c>
      <c r="AK149" s="32">
        <f t="shared" si="13"/>
        <v>3376.4836748509401</v>
      </c>
      <c r="AL149" s="32">
        <f t="shared" si="14"/>
        <v>568.64136499365748</v>
      </c>
      <c r="AM149" s="32">
        <f t="shared" si="15"/>
        <v>511.73852834190035</v>
      </c>
      <c r="AN149" s="32">
        <v>479.51439615315235</v>
      </c>
      <c r="AO149" s="32">
        <f t="shared" si="16"/>
        <v>491.26880413638173</v>
      </c>
      <c r="AP149" s="33">
        <f t="shared" si="17"/>
        <v>2922.4104177908926</v>
      </c>
      <c r="AQ149" s="49"/>
    </row>
    <row r="150" spans="1:43" x14ac:dyDescent="0.2">
      <c r="A150" s="1">
        <v>44866</v>
      </c>
      <c r="B150" s="15">
        <v>7.33</v>
      </c>
      <c r="C150" s="40">
        <f>'исходные без сезонности'!C151</f>
        <v>0.24186893209758201</v>
      </c>
      <c r="D150" s="40">
        <f>'исходные без сезонности'!F151</f>
        <v>1.01914676846994</v>
      </c>
      <c r="E150" s="19">
        <f>'исходные без сезонности'!G151/'исходные без сезонности'!E151</f>
        <v>-8.8590456118492646</v>
      </c>
      <c r="F150" s="25">
        <f>'исходные без сезонности'!H151/'исходные без сезонности'!D151</f>
        <v>67022.056844807958</v>
      </c>
      <c r="G150" s="36">
        <f>'исходные без сезонности'!I151/'исходные без сезонности'!D151</f>
        <v>303302.39778643282</v>
      </c>
      <c r="H150" s="36">
        <f>'исходные без сезонности'!J151/'исходные без сезонности'!D151</f>
        <v>47833.741637361716</v>
      </c>
      <c r="I150" s="36">
        <f>'исходные без сезонности'!K151/'исходные без сезонности'!D151</f>
        <v>68205.448558268588</v>
      </c>
      <c r="J150" s="36">
        <f>'исходные без сезонности'!L151/'исходные без сезонности'!D151</f>
        <v>107936.91209256666</v>
      </c>
      <c r="K150" s="36">
        <f>'исходные без сезонности'!M151/'исходные без сезонности'!D151</f>
        <v>97207.925992814227</v>
      </c>
      <c r="L150" s="75">
        <f>'исходные без сезонности'!N151/'исходные без сезонности'!D151</f>
        <v>381335.80452187889</v>
      </c>
      <c r="M150" s="36">
        <f>'исходные без сезонности'!O151/'исходные без сезонности'!D151</f>
        <v>1159960.2670695868</v>
      </c>
      <c r="N150" s="36">
        <v>1986.1565039818652</v>
      </c>
      <c r="O150" s="36">
        <f>'исходные без сезонности'!P151/'исходные без сезонности'!D151</f>
        <v>4561497.5732227843</v>
      </c>
      <c r="P150" s="36">
        <f>'исходные без сезонности'!Q151/'исходные без сезонности'!D151</f>
        <v>694757.30195700796</v>
      </c>
      <c r="Q150" s="36">
        <f>'исходные без сезонности'!R151/'исходные без сезонности'!D151</f>
        <v>1236609.9529271438</v>
      </c>
      <c r="R150" s="36">
        <f>'исходные без сезонности'!S151/'исходные без сезонности'!D151</f>
        <v>1318424.7840694331</v>
      </c>
      <c r="S150" s="36">
        <f>'исходные без сезонности'!T151/'исходные без сезонности'!D151</f>
        <v>987092.2327447189</v>
      </c>
      <c r="T150" s="36">
        <f>'исходные без сезонности'!U151/'исходные без сезонности'!D151</f>
        <v>2337956.9952000761</v>
      </c>
      <c r="U150" s="25">
        <v>1039005.3563492092</v>
      </c>
      <c r="V150" s="36"/>
      <c r="W150" s="36">
        <v>4257970.7496498572</v>
      </c>
      <c r="X150" s="36">
        <v>637535.66420729272</v>
      </c>
      <c r="Y150" s="36">
        <v>1176752.7968081674</v>
      </c>
      <c r="Z150" s="36">
        <v>1213109.2780627643</v>
      </c>
      <c r="AA150" s="36">
        <v>893318.48611243546</v>
      </c>
      <c r="AB150" s="75">
        <v>1995850.8999197043</v>
      </c>
      <c r="AC150" s="63">
        <f>'исходные без сезонности'!AC151</f>
        <v>0.30803686147356402</v>
      </c>
      <c r="AD150" s="32">
        <f>'исходные без сезонности'!AD151</f>
        <v>1.7098305975767201</v>
      </c>
      <c r="AE150" s="32">
        <f>'исходные без сезонности'!AE151</f>
        <v>1.2317024059611099</v>
      </c>
      <c r="AF150" s="32">
        <f>'исходные без сезонности'!AF151/'исходные без сезонности'!AF150*100-100</f>
        <v>3.0288295040709983</v>
      </c>
      <c r="AG150" s="36">
        <f>'исходные без сезонности'!AG151/'исходные без сезонности'!D151</f>
        <v>483.80084603421022</v>
      </c>
      <c r="AH150" s="32">
        <f>'исходные без сезонности'!AH151</f>
        <v>0.88904976199851005</v>
      </c>
      <c r="AI150" s="32">
        <f>'исходные без сезонности'!AI151</f>
        <v>1.23617185854909</v>
      </c>
      <c r="AJ150" s="63">
        <f t="shared" si="12"/>
        <v>636.75524587371228</v>
      </c>
      <c r="AK150" s="32">
        <f t="shared" si="13"/>
        <v>3434.2158258457243</v>
      </c>
      <c r="AL150" s="32">
        <f t="shared" si="14"/>
        <v>575.64533436757449</v>
      </c>
      <c r="AM150" s="32">
        <f t="shared" si="15"/>
        <v>527.23821587201849</v>
      </c>
      <c r="AN150" s="32">
        <v>483.80084603421022</v>
      </c>
      <c r="AO150" s="32">
        <f t="shared" si="16"/>
        <v>495.63642827032913</v>
      </c>
      <c r="AP150" s="33">
        <f t="shared" si="17"/>
        <v>2958.5364329669305</v>
      </c>
      <c r="AQ150" s="49"/>
    </row>
    <row r="151" spans="1:43" x14ac:dyDescent="0.2">
      <c r="A151" s="1">
        <v>44896</v>
      </c>
      <c r="B151" s="15">
        <v>7.32</v>
      </c>
      <c r="C151" s="40">
        <f>'исходные без сезонности'!C152</f>
        <v>0.46405634572463</v>
      </c>
      <c r="D151" s="40">
        <f>'исходные без сезонности'!F152</f>
        <v>0.40578760992664697</v>
      </c>
      <c r="E151" s="19">
        <f>'исходные без сезонности'!G152/'исходные без сезонности'!E152</f>
        <v>-11.110393365930065</v>
      </c>
      <c r="F151" s="25">
        <f>'исходные без сезонности'!H152/'исходные без сезонности'!D152</f>
        <v>83122.401940980126</v>
      </c>
      <c r="G151" s="36">
        <f>'исходные без сезонности'!I152/'исходные без сезонности'!D152</f>
        <v>443397.58692446502</v>
      </c>
      <c r="H151" s="36">
        <f>'исходные без сезонности'!J152/'исходные без сезонности'!D152</f>
        <v>41353.658178406986</v>
      </c>
      <c r="I151" s="36">
        <f>'исходные без сезонности'!K152/'исходные без сезонности'!D152</f>
        <v>59523.536100138583</v>
      </c>
      <c r="J151" s="36">
        <f>'исходные без сезонности'!L152/'исходные без сезонности'!D152</f>
        <v>95868.481129542852</v>
      </c>
      <c r="K151" s="36">
        <f>'исходные без сезонности'!M152/'исходные без сезонности'!D152</f>
        <v>92092.278531341464</v>
      </c>
      <c r="L151" s="75">
        <f>'исходные без сезонности'!N152/'исходные без сезонности'!D152</f>
        <v>420818.21766117483</v>
      </c>
      <c r="M151" s="36">
        <f>'исходные без сезонности'!O152/'исходные без сезонности'!D152</f>
        <v>1187751.7001355337</v>
      </c>
      <c r="N151" s="36">
        <v>2033.7427335329457</v>
      </c>
      <c r="O151" s="36">
        <f>'исходные без сезонности'!P152/'исходные без сезонности'!D152</f>
        <v>4652712.900608507</v>
      </c>
      <c r="P151" s="36">
        <f>'исходные без сезонности'!Q152/'исходные без сезонности'!D152</f>
        <v>691771.49212264956</v>
      </c>
      <c r="Q151" s="36">
        <f>'исходные без сезонности'!R152/'исходные без сезонности'!D152</f>
        <v>1246329.1433851863</v>
      </c>
      <c r="R151" s="36">
        <f>'исходные без сезонности'!S152/'исходные без сезонности'!D152</f>
        <v>1345125.4020422471</v>
      </c>
      <c r="S151" s="36">
        <f>'исходные без сезонности'!T152/'исходные без сезонности'!D152</f>
        <v>990342.11884403857</v>
      </c>
      <c r="T151" s="36">
        <f>'исходные без сезонности'!U152/'исходные без сезонности'!D152</f>
        <v>2355210.7536070705</v>
      </c>
      <c r="U151" s="25">
        <v>1018144.0805184901</v>
      </c>
      <c r="V151" s="36"/>
      <c r="W151" s="36">
        <v>4204423.8593079299</v>
      </c>
      <c r="X151" s="36">
        <v>627489.93040463701</v>
      </c>
      <c r="Y151" s="36">
        <v>1184358.2858360328</v>
      </c>
      <c r="Z151" s="36">
        <v>1237182.391937172</v>
      </c>
      <c r="AA151" s="36">
        <v>911708.00090882624</v>
      </c>
      <c r="AB151" s="75">
        <v>1983144.3007417021</v>
      </c>
      <c r="AC151" s="63">
        <f>'исходные без сезонности'!AC152</f>
        <v>0.95835485865730796</v>
      </c>
      <c r="AD151" s="32">
        <f>'исходные без сезонности'!AD152</f>
        <v>1.2940570295401601</v>
      </c>
      <c r="AE151" s="32">
        <f>'исходные без сезонности'!AE152</f>
        <v>0.50912598647303198</v>
      </c>
      <c r="AF151" s="32">
        <f>'исходные без сезонности'!AF152/'исходные без сезонности'!AF151*100-100</f>
        <v>-3.295302913349758</v>
      </c>
      <c r="AG151" s="36">
        <f>'исходные без сезонности'!AG152/'исходные без сезонности'!D152</f>
        <v>492.91441832311739</v>
      </c>
      <c r="AH151" s="32">
        <f>'исходные без сезонности'!AH152</f>
        <v>-0.34152247082723403</v>
      </c>
      <c r="AI151" s="32">
        <f>'исходные без сезонности'!AI152</f>
        <v>-0.45981024479820198</v>
      </c>
      <c r="AJ151" s="63">
        <f t="shared" si="12"/>
        <v>642.85762071029831</v>
      </c>
      <c r="AK151" s="32">
        <f t="shared" si="13"/>
        <v>3478.6565371496613</v>
      </c>
      <c r="AL151" s="32">
        <f t="shared" si="14"/>
        <v>578.57609435475945</v>
      </c>
      <c r="AM151" s="32">
        <f t="shared" si="15"/>
        <v>509.86411958409457</v>
      </c>
      <c r="AN151" s="32">
        <v>492.91441832311739</v>
      </c>
      <c r="AO151" s="32">
        <f t="shared" si="16"/>
        <v>493.94371849418042</v>
      </c>
      <c r="AP151" s="33">
        <f t="shared" si="17"/>
        <v>2944.9327793520615</v>
      </c>
      <c r="AQ151" s="49"/>
    </row>
    <row r="152" spans="1:43" x14ac:dyDescent="0.2">
      <c r="A152" s="1">
        <v>44927</v>
      </c>
      <c r="B152" s="15">
        <v>7</v>
      </c>
      <c r="C152" s="40">
        <f>'исходные без сезонности'!C153</f>
        <v>0.61963965655863296</v>
      </c>
      <c r="D152" s="40">
        <f>'исходные без сезонности'!F153</f>
        <v>1.8889967066565101</v>
      </c>
      <c r="E152" s="19">
        <f>'исходные без сезонности'!G153/'исходные без сезонности'!E153</f>
        <v>-3.7228113098702251</v>
      </c>
      <c r="F152" s="25">
        <f>'исходные без сезонности'!H153/'исходные без сезонности'!D153</f>
        <v>59350.217627448568</v>
      </c>
      <c r="G152" s="36">
        <f>'исходные без сезонности'!I153/'исходные без сезонности'!D153</f>
        <v>336992.59909560683</v>
      </c>
      <c r="H152" s="36">
        <f>'исходные без сезонности'!J153/'исходные без сезонности'!D153</f>
        <v>28492.716713489401</v>
      </c>
      <c r="I152" s="36">
        <f>'исходные без сезонности'!K153/'исходные без сезонности'!D153</f>
        <v>49528.416368282349</v>
      </c>
      <c r="J152" s="36">
        <f>'исходные без сезонности'!L153/'исходные без сезонности'!D153</f>
        <v>95074.897622714416</v>
      </c>
      <c r="K152" s="36">
        <f>'исходные без сезонности'!M153/'исходные без сезонности'!D153</f>
        <v>81567.548500461329</v>
      </c>
      <c r="L152" s="75">
        <f>'исходные без сезонности'!N153/'исходные без сезонности'!D153</f>
        <v>358735.77553658088</v>
      </c>
      <c r="M152" s="36">
        <f>'исходные без сезонности'!O153/'исходные без сезонности'!D153</f>
        <v>1217843.2757241712</v>
      </c>
      <c r="N152" s="36">
        <v>2085.2674109440291</v>
      </c>
      <c r="O152" s="36">
        <f>'исходные без сезонности'!P153/'исходные без сезонности'!D153</f>
        <v>4780976.0559793226</v>
      </c>
      <c r="P152" s="36">
        <f>'исходные без сезонности'!Q153/'исходные без сезонности'!D153</f>
        <v>685708.7464118849</v>
      </c>
      <c r="Q152" s="36">
        <f>'исходные без сезонности'!R153/'исходные без сезонности'!D153</f>
        <v>1248251.7605928055</v>
      </c>
      <c r="R152" s="36">
        <f>'исходные без сезонности'!S153/'исходные без сезонности'!D153</f>
        <v>1341951.4959474413</v>
      </c>
      <c r="S152" s="36">
        <f>'исходные без сезонности'!T153/'исходные без сезонности'!D153</f>
        <v>1016673.0938027797</v>
      </c>
      <c r="T152" s="36">
        <f>'исходные без сезонности'!U153/'исходные без сезонности'!D153</f>
        <v>2425443.9067115467</v>
      </c>
      <c r="U152" s="25">
        <v>1149143.0870749988</v>
      </c>
      <c r="V152" s="36"/>
      <c r="W152" s="36">
        <v>4420464.6704208022</v>
      </c>
      <c r="X152" s="36">
        <v>644570.42293916328</v>
      </c>
      <c r="Y152" s="36">
        <v>1197589.4814788338</v>
      </c>
      <c r="Z152" s="36">
        <v>1251406.2363678515</v>
      </c>
      <c r="AA152" s="36">
        <v>946487.09034346975</v>
      </c>
      <c r="AB152" s="75">
        <v>2103382.7787605915</v>
      </c>
      <c r="AC152" s="63">
        <f>'исходные без сезонности'!AC153</f>
        <v>-0.84623022785683</v>
      </c>
      <c r="AD152" s="32">
        <f>'исходные без сезонности'!AD153</f>
        <v>1.42285649508757</v>
      </c>
      <c r="AE152" s="32">
        <f>'исходные без сезонности'!AE153</f>
        <v>0.39600760203756202</v>
      </c>
      <c r="AF152" s="32">
        <f>'исходные без сезонности'!AF153/'исходные без сезонности'!AF152*100-100</f>
        <v>-0.56515319807088815</v>
      </c>
      <c r="AG152" s="36">
        <f>'исходные без сезонности'!AG153/'исходные без сезонности'!D153</f>
        <v>484.9669310684979</v>
      </c>
      <c r="AH152" s="32">
        <f>'исходные без сезонности'!AH153</f>
        <v>3.7992339103790802</v>
      </c>
      <c r="AI152" s="32">
        <f>'исходные без сезонности'!AI153</f>
        <v>4.4014375431823201</v>
      </c>
      <c r="AJ152" s="63">
        <f t="shared" si="12"/>
        <v>637.41756520176659</v>
      </c>
      <c r="AK152" s="32">
        <f t="shared" si="13"/>
        <v>3528.1528276302838</v>
      </c>
      <c r="AL152" s="32">
        <f t="shared" si="14"/>
        <v>580.8672996719763</v>
      </c>
      <c r="AM152" s="32">
        <f t="shared" si="15"/>
        <v>506.98260620644908</v>
      </c>
      <c r="AN152" s="32">
        <v>484.9669310684979</v>
      </c>
      <c r="AO152" s="32">
        <f t="shared" si="16"/>
        <v>512.70979574539876</v>
      </c>
      <c r="AP152" s="33">
        <f t="shared" si="17"/>
        <v>3074.5521563239458</v>
      </c>
      <c r="AQ152" s="49"/>
    </row>
    <row r="153" spans="1:43" x14ac:dyDescent="0.2">
      <c r="A153" s="1">
        <v>44958</v>
      </c>
      <c r="B153" s="15">
        <v>7.14</v>
      </c>
      <c r="C153" s="40">
        <f>'исходные без сезонности'!C154</f>
        <v>0.32041308223898202</v>
      </c>
      <c r="D153" s="40">
        <f>'исходные без сезонности'!F154</f>
        <v>0.523471120226213</v>
      </c>
      <c r="E153" s="19">
        <f>'исходные без сезонности'!G154/'исходные без сезонности'!E154</f>
        <v>2.2721081148172759</v>
      </c>
      <c r="F153" s="25">
        <f>'исходные без сезонности'!H154/'исходные без сезонности'!D154</f>
        <v>48716.936194334608</v>
      </c>
      <c r="G153" s="36">
        <f>'исходные без сезонности'!I154/'исходные без сезонности'!D154</f>
        <v>338274.07776694727</v>
      </c>
      <c r="H153" s="36">
        <f>'исходные без сезонности'!J154/'исходные без сезонности'!D154</f>
        <v>36667.164306973536</v>
      </c>
      <c r="I153" s="36">
        <f>'исходные без сезонности'!K154/'исходные без сезонности'!D154</f>
        <v>48639.176156448462</v>
      </c>
      <c r="J153" s="36">
        <f>'исходные без сезонности'!L154/'исходные без сезонности'!D154</f>
        <v>89416.619734800028</v>
      </c>
      <c r="K153" s="36">
        <f>'исходные без сезонности'!M154/'исходные без сезонности'!D154</f>
        <v>193106.28753611544</v>
      </c>
      <c r="L153" s="75">
        <f>'исходные без сезонности'!N154/'исходные без сезонности'!D154</f>
        <v>460645.73618529714</v>
      </c>
      <c r="M153" s="36">
        <f>'исходные без сезонности'!O154/'исходные без сезонности'!D154</f>
        <v>925376.44544811104</v>
      </c>
      <c r="N153" s="36">
        <v>1584.4874155919049</v>
      </c>
      <c r="O153" s="36">
        <f>'исходные без сезонности'!P154/'исходные без сезонности'!D154</f>
        <v>4941108.807890174</v>
      </c>
      <c r="P153" s="36">
        <f>'исходные без сезонности'!Q154/'исходные без сезонности'!D154</f>
        <v>637766.43344450509</v>
      </c>
      <c r="Q153" s="36">
        <f>'исходные без сезонности'!R154/'исходные без сезонности'!D154</f>
        <v>1180418.5100235478</v>
      </c>
      <c r="R153" s="36">
        <f>'исходные без сезонности'!S154/'исходные без сезонности'!D154</f>
        <v>1264744.3156696721</v>
      </c>
      <c r="S153" s="36">
        <f>'исходные без сезонности'!T154/'исходные без сезонности'!D154</f>
        <v>974711.46781351964</v>
      </c>
      <c r="T153" s="36">
        <f>'исходные без сезонности'!U154/'исходные без сезонности'!D154</f>
        <v>2404344.1927019376</v>
      </c>
      <c r="U153" s="25">
        <v>904957.10242305335</v>
      </c>
      <c r="V153" s="36"/>
      <c r="W153" s="36">
        <v>4591001.4184701946</v>
      </c>
      <c r="X153" s="36">
        <v>607412.39500637841</v>
      </c>
      <c r="Y153" s="36">
        <v>1125653.0227455758</v>
      </c>
      <c r="Z153" s="36">
        <v>1170928.1079761784</v>
      </c>
      <c r="AA153" s="36">
        <v>734894.51484372676</v>
      </c>
      <c r="AB153" s="75">
        <v>1969121.8309873161</v>
      </c>
      <c r="AC153" s="63">
        <f>'исходные без сезонности'!AC154</f>
        <v>0.44460783871603698</v>
      </c>
      <c r="AD153" s="32">
        <f>'исходные без сезонности'!AD154</f>
        <v>1.11935163240939</v>
      </c>
      <c r="AE153" s="32">
        <f>'исходные без сезонности'!AE154</f>
        <v>-0.52948663468619395</v>
      </c>
      <c r="AF153" s="32">
        <f>'исходные без сезонности'!AF154/'исходные без сезонности'!AF153*100-100</f>
        <v>0.50737600499128632</v>
      </c>
      <c r="AG153" s="36">
        <f>'исходные без сезонности'!AG154/'исходные без сезонности'!D154</f>
        <v>505.49119615242324</v>
      </c>
      <c r="AH153" s="32">
        <f>'исходные без сезонности'!AH154</f>
        <v>0.14193090222723201</v>
      </c>
      <c r="AI153" s="32">
        <f>'исходные без сезонности'!AI154</f>
        <v>1.0587639893841301</v>
      </c>
      <c r="AJ153" s="63">
        <f t="shared" si="12"/>
        <v>640.25157366200654</v>
      </c>
      <c r="AK153" s="32">
        <f t="shared" si="13"/>
        <v>3567.6452639002614</v>
      </c>
      <c r="AL153" s="32">
        <f t="shared" si="14"/>
        <v>577.7916849549506</v>
      </c>
      <c r="AM153" s="32">
        <f t="shared" si="15"/>
        <v>509.5549142998201</v>
      </c>
      <c r="AN153" s="32">
        <v>505.49119615242324</v>
      </c>
      <c r="AO153" s="32">
        <f t="shared" si="16"/>
        <v>513.43748938430758</v>
      </c>
      <c r="AP153" s="33">
        <f t="shared" si="17"/>
        <v>3107.1044073899375</v>
      </c>
      <c r="AQ153" s="49"/>
    </row>
    <row r="154" spans="1:43" x14ac:dyDescent="0.2">
      <c r="A154" s="1">
        <v>44986</v>
      </c>
      <c r="B154" s="15">
        <v>7.34</v>
      </c>
      <c r="C154" s="40">
        <f>'исходные без сезонности'!C155</f>
        <v>0.23450738958993</v>
      </c>
      <c r="D154" s="40">
        <f>'исходные без сезонности'!F155</f>
        <v>2.3299131399819499</v>
      </c>
      <c r="E154" s="19">
        <f>'исходные без сезонности'!G155/'исходные без сезонности'!E155</f>
        <v>1.8042948422308507</v>
      </c>
      <c r="F154" s="25">
        <f>'исходные без сезонности'!H155/'исходные без сезонности'!D155</f>
        <v>69455.473803773086</v>
      </c>
      <c r="G154" s="36">
        <f>'исходные без сезонности'!I155/'исходные без сезонности'!D155</f>
        <v>345673.72553515335</v>
      </c>
      <c r="H154" s="36">
        <f>'исходные без сезонности'!J155/'исходные без сезонности'!D155</f>
        <v>24426.548404936275</v>
      </c>
      <c r="I154" s="36">
        <f>'исходные без сезонности'!K155/'исходные без сезонности'!D155</f>
        <v>53732.015924841966</v>
      </c>
      <c r="J154" s="36">
        <f>'исходные без сезонности'!L155/'исходные без сезонности'!D155</f>
        <v>104985.33415737269</v>
      </c>
      <c r="K154" s="36">
        <f>'исходные без сезонности'!M155/'исходные без сезонности'!D155</f>
        <v>91591.317081344765</v>
      </c>
      <c r="L154" s="75">
        <f>'исходные без сезонности'!N155/'исходные без сезонности'!D155</f>
        <v>428910.70724962605</v>
      </c>
      <c r="M154" s="36">
        <f>'исходные без сезонности'!O155/'исходные без сезонности'!D155</f>
        <v>953936.28936962131</v>
      </c>
      <c r="N154" s="36">
        <v>1633.3893662601956</v>
      </c>
      <c r="O154" s="36">
        <f>'исходные без сезонности'!P155/'исходные без сезонности'!D155</f>
        <v>4942191.8701645089</v>
      </c>
      <c r="P154" s="36">
        <f>'исходные без сезонности'!Q155/'исходные без сезонности'!D155</f>
        <v>633347.49186605494</v>
      </c>
      <c r="Q154" s="36">
        <f>'исходные без сезонности'!R155/'исходные без сезонности'!D155</f>
        <v>1193551.7488710962</v>
      </c>
      <c r="R154" s="36">
        <f>'исходные без сезонности'!S155/'исходные без сезонности'!D155</f>
        <v>1272944.2316445659</v>
      </c>
      <c r="S154" s="36">
        <f>'исходные без сезонности'!T155/'исходные без сезонности'!D155</f>
        <v>1056743.4564244417</v>
      </c>
      <c r="T154" s="36">
        <f>'исходные без сезонности'!U155/'исходные без сезонности'!D155</f>
        <v>2476438.2490884564</v>
      </c>
      <c r="U154" s="25">
        <v>919964.2137343667</v>
      </c>
      <c r="V154" s="36"/>
      <c r="W154" s="36">
        <v>4570277.6852619527</v>
      </c>
      <c r="X154" s="36">
        <v>616106.02068342548</v>
      </c>
      <c r="Y154" s="36">
        <v>1132565.3908329166</v>
      </c>
      <c r="Z154" s="36">
        <v>1171940.8644586836</v>
      </c>
      <c r="AA154" s="36">
        <v>977370.7567988399</v>
      </c>
      <c r="AB154" s="75">
        <v>2034889.867481506</v>
      </c>
      <c r="AC154" s="63">
        <f>'исходные без сезонности'!AC155</f>
        <v>-0.22534334510382001</v>
      </c>
      <c r="AD154" s="32">
        <f>'исходные без сезонности'!AD155</f>
        <v>4.2694125547375004</v>
      </c>
      <c r="AE154" s="32">
        <f>'исходные без сезонности'!AE155</f>
        <v>0.24103700899976399</v>
      </c>
      <c r="AF154" s="32">
        <f>'исходные без сезонности'!AF155/'исходные без сезонности'!AF154*100-100</f>
        <v>1.015571023273921</v>
      </c>
      <c r="AG154" s="36">
        <f>'исходные без сезонности'!AG155/'исходные без сезонности'!D155</f>
        <v>493.25178017230832</v>
      </c>
      <c r="AH154" s="32">
        <f>'исходные без сезонности'!AH155</f>
        <v>-0.122884003839637</v>
      </c>
      <c r="AI154" s="32">
        <f>'исходные без сезонности'!AI155</f>
        <v>1.11152271342533</v>
      </c>
      <c r="AJ154" s="63">
        <f t="shared" si="12"/>
        <v>638.80880934883669</v>
      </c>
      <c r="AK154" s="32">
        <f t="shared" si="13"/>
        <v>3719.9627587057166</v>
      </c>
      <c r="AL154" s="32">
        <f t="shared" si="14"/>
        <v>579.18437675061534</v>
      </c>
      <c r="AM154" s="32">
        <f t="shared" si="15"/>
        <v>514.72980635711735</v>
      </c>
      <c r="AN154" s="32">
        <v>493.25178017230832</v>
      </c>
      <c r="AO154" s="32">
        <f t="shared" si="16"/>
        <v>512.80655684013846</v>
      </c>
      <c r="AP154" s="33">
        <f t="shared" si="17"/>
        <v>3141.6405786079163</v>
      </c>
      <c r="AQ154" s="49"/>
    </row>
    <row r="155" spans="1:43" x14ac:dyDescent="0.2">
      <c r="A155" s="1">
        <v>45017</v>
      </c>
      <c r="B155" s="15">
        <v>7.15</v>
      </c>
      <c r="C155" s="40">
        <f>'исходные без сезонности'!C156</f>
        <v>0.33090165719218401</v>
      </c>
      <c r="D155" s="40">
        <f>'исходные без сезонности'!F156</f>
        <v>0.92063988725435297</v>
      </c>
      <c r="E155" s="19">
        <f>'исходные без сезонности'!G156/'исходные без сезонности'!E156</f>
        <v>3.1060265639146496</v>
      </c>
      <c r="F155" s="25">
        <f>'исходные без сезонности'!H156/'исходные без сезонности'!D156</f>
        <v>54361.877417531403</v>
      </c>
      <c r="G155" s="36">
        <f>'исходные без сезонности'!I156/'исходные без сезонности'!D156</f>
        <v>367084.834294484</v>
      </c>
      <c r="H155" s="36">
        <f>'исходные без сезонности'!J156/'исходные без сезонности'!D156</f>
        <v>44877.847080936226</v>
      </c>
      <c r="I155" s="36">
        <f>'исходные без сезонности'!K156/'исходные без сезонности'!D156</f>
        <v>51420.249515608572</v>
      </c>
      <c r="J155" s="36">
        <f>'исходные без сезонности'!L156/'исходные без сезонности'!D156</f>
        <v>110236.56639705802</v>
      </c>
      <c r="K155" s="36">
        <f>'исходные без сезонности'!M156/'исходные без сезонности'!D156</f>
        <v>92768.153483060421</v>
      </c>
      <c r="L155" s="75">
        <f>'исходные без сезонности'!N156/'исходные без сезонности'!D156</f>
        <v>437215.84560589655</v>
      </c>
      <c r="M155" s="36">
        <f>'исходные без сезонности'!O156/'исходные без сезонности'!D156</f>
        <v>966501.36690670473</v>
      </c>
      <c r="N155" s="36">
        <v>1654.9040777393759</v>
      </c>
      <c r="O155" s="36">
        <f>'исходные без сезонности'!P156/'исходные без сезонности'!D156</f>
        <v>4988628.4580586972</v>
      </c>
      <c r="P155" s="36">
        <f>'исходные без сезонности'!Q156/'исходные без сезонности'!D156</f>
        <v>622948.08807497204</v>
      </c>
      <c r="Q155" s="36">
        <f>'исходные без сезонности'!R156/'исходные без сезонности'!D156</f>
        <v>1180405.5372829828</v>
      </c>
      <c r="R155" s="36">
        <f>'исходные без сезонности'!S156/'исходные без сезонности'!D156</f>
        <v>1303599.6563840213</v>
      </c>
      <c r="S155" s="36">
        <f>'исходные без сезонности'!T156/'исходные без сезонности'!D156</f>
        <v>1070871.1252919573</v>
      </c>
      <c r="T155" s="36">
        <f>'исходные без сезонности'!U156/'исходные без сезонности'!D156</f>
        <v>2504478.6183512229</v>
      </c>
      <c r="U155" s="25">
        <v>934360.4298907019</v>
      </c>
      <c r="V155" s="36"/>
      <c r="W155" s="36">
        <v>4626040.7329344833</v>
      </c>
      <c r="X155" s="36">
        <v>594298.22190942604</v>
      </c>
      <c r="Y155" s="36">
        <v>1125514.9833439877</v>
      </c>
      <c r="Z155" s="36">
        <v>1192023.8566580068</v>
      </c>
      <c r="AA155" s="36">
        <v>981945.78854918887</v>
      </c>
      <c r="AB155" s="75">
        <v>2076683.1186599231</v>
      </c>
      <c r="AC155" s="63">
        <f>'исходные без сезонности'!AC156</f>
        <v>-0.38948322447393302</v>
      </c>
      <c r="AD155" s="32">
        <f>'исходные без сезонности'!AD156</f>
        <v>1.16695550462271</v>
      </c>
      <c r="AE155" s="32">
        <f>'исходные без сезонности'!AE156</f>
        <v>1.9651273195475401</v>
      </c>
      <c r="AF155" s="32">
        <f>'исходные без сезонности'!AF156/'исходные без сезонности'!AF155*100-100</f>
        <v>0.50992675618491035</v>
      </c>
      <c r="AG155" s="36">
        <f>'исходные без сезонности'!AG156/'исходные без сезонности'!D156</f>
        <v>513.28606729705268</v>
      </c>
      <c r="AH155" s="32">
        <f>'исходные без сезонности'!AH156</f>
        <v>-0.89535697765988798</v>
      </c>
      <c r="AI155" s="32">
        <f>'исходные без сезонности'!AI156</f>
        <v>0.76864524646325405</v>
      </c>
      <c r="AJ155" s="63">
        <f t="shared" si="12"/>
        <v>636.32075619996135</v>
      </c>
      <c r="AK155" s="32">
        <f t="shared" si="13"/>
        <v>3763.3730688883479</v>
      </c>
      <c r="AL155" s="32">
        <f t="shared" si="14"/>
        <v>590.56608716869289</v>
      </c>
      <c r="AM155" s="32">
        <f t="shared" si="15"/>
        <v>517.3545513617911</v>
      </c>
      <c r="AN155" s="32">
        <v>513.28606729705268</v>
      </c>
      <c r="AO155" s="32">
        <f t="shared" si="16"/>
        <v>508.21510755157283</v>
      </c>
      <c r="AP155" s="33">
        <f t="shared" si="17"/>
        <v>3165.7886495763464</v>
      </c>
      <c r="AQ155" s="49"/>
    </row>
    <row r="156" spans="1:43" x14ac:dyDescent="0.2">
      <c r="A156" s="1">
        <v>45047</v>
      </c>
      <c r="B156" s="15">
        <v>7.21</v>
      </c>
      <c r="C156" s="40">
        <f>'исходные без сезонности'!C157</f>
        <v>0.27826261255892598</v>
      </c>
      <c r="D156" s="40">
        <f>'исходные без сезонности'!F157</f>
        <v>1.9655557167566999</v>
      </c>
      <c r="E156" s="19">
        <f>'исходные без сезонности'!G157/'исходные без сезонности'!E157</f>
        <v>-7.9102462403084672</v>
      </c>
      <c r="F156" s="25">
        <f>'исходные без сезонности'!H157/'исходные без сезонности'!D157</f>
        <v>73301.092140074295</v>
      </c>
      <c r="G156" s="36">
        <f>'исходные без сезонности'!I157/'исходные без сезонности'!D157</f>
        <v>404980.13929714874</v>
      </c>
      <c r="H156" s="36">
        <f>'исходные без сезонности'!J157/'исходные без сезонности'!D157</f>
        <v>34901.37265939005</v>
      </c>
      <c r="I156" s="36">
        <f>'исходные без сезонности'!K157/'исходные без сезонности'!D157</f>
        <v>56746.325766082642</v>
      </c>
      <c r="J156" s="36">
        <f>'исходные без сезонности'!L157/'исходные без сезонности'!D157</f>
        <v>122301.31757413883</v>
      </c>
      <c r="K156" s="36">
        <f>'исходные без сезонности'!M157/'исходные без сезонности'!D157</f>
        <v>97872.484936748602</v>
      </c>
      <c r="L156" s="75">
        <f>'исходные без сезонности'!N157/'исходные без сезонности'!D157</f>
        <v>455864.5799732983</v>
      </c>
      <c r="M156" s="36">
        <f>'исходные без сезонности'!O157/'исходные без сезонности'!D157</f>
        <v>984054.66045200836</v>
      </c>
      <c r="N156" s="36">
        <v>1684.9599245912534</v>
      </c>
      <c r="O156" s="36">
        <f>'исходные без сезонности'!P157/'исходные без сезонности'!D157</f>
        <v>5016897.4297257569</v>
      </c>
      <c r="P156" s="36">
        <f>'исходные без сезонности'!Q157/'исходные без сезонности'!D157</f>
        <v>621326.43670626835</v>
      </c>
      <c r="Q156" s="36">
        <f>'исходные без сезонности'!R157/'исходные без сезонности'!D157</f>
        <v>1175619.8931680773</v>
      </c>
      <c r="R156" s="36">
        <f>'исходные без сезонности'!S157/'исходные без сезонности'!D157</f>
        <v>1324353.5325226542</v>
      </c>
      <c r="S156" s="36">
        <f>'исходные без сезонности'!T157/'исходные без сезонности'!D157</f>
        <v>1088492.258745864</v>
      </c>
      <c r="T156" s="36">
        <f>'исходные без сезонности'!U157/'исходные без сезонности'!D157</f>
        <v>2579971.2375932434</v>
      </c>
      <c r="U156" s="25">
        <v>950071.49645105738</v>
      </c>
      <c r="V156" s="36"/>
      <c r="W156" s="36">
        <v>4599128.3596988823</v>
      </c>
      <c r="X156" s="36">
        <v>592897.90035749681</v>
      </c>
      <c r="Y156" s="36">
        <v>1117481.2454600846</v>
      </c>
      <c r="Z156" s="36">
        <v>1213461.3601525729</v>
      </c>
      <c r="AA156" s="36">
        <v>982614.72529606859</v>
      </c>
      <c r="AB156" s="75">
        <v>2101521.0222425461</v>
      </c>
      <c r="AC156" s="63">
        <f>'исходные без сезонности'!AC157</f>
        <v>-0.27693251396553198</v>
      </c>
      <c r="AD156" s="32">
        <f>'исходные без сезонности'!AD157</f>
        <v>2.9040146788949399</v>
      </c>
      <c r="AE156" s="32">
        <f>'исходные без сезонности'!AE157</f>
        <v>1.5460508789379801</v>
      </c>
      <c r="AF156" s="32">
        <f>'исходные без сезонности'!AF157/'исходные без сезонности'!AF156*100-100</f>
        <v>-0.20157476309081801</v>
      </c>
      <c r="AG156" s="36">
        <f>'исходные без сезонности'!AG157/'исходные без сезонности'!D157</f>
        <v>523.07177374928779</v>
      </c>
      <c r="AH156" s="32">
        <f>'исходные без сезонности'!AH157</f>
        <v>-1.1023808948387801</v>
      </c>
      <c r="AI156" s="32">
        <f>'исходные без сезонности'!AI157</f>
        <v>1.5944192837570299</v>
      </c>
      <c r="AJ156" s="63">
        <f t="shared" si="12"/>
        <v>634.55857713293233</v>
      </c>
      <c r="AK156" s="32">
        <f t="shared" si="13"/>
        <v>3872.6619752304446</v>
      </c>
      <c r="AL156" s="32">
        <f t="shared" si="14"/>
        <v>599.69653935007409</v>
      </c>
      <c r="AM156" s="32">
        <f t="shared" si="15"/>
        <v>516.31169515054398</v>
      </c>
      <c r="AN156" s="32">
        <v>523.07177374928779</v>
      </c>
      <c r="AO156" s="32">
        <f t="shared" si="16"/>
        <v>502.61264130123993</v>
      </c>
      <c r="AP156" s="33">
        <f t="shared" si="17"/>
        <v>3216.2645942881832</v>
      </c>
      <c r="AQ156" s="49"/>
    </row>
    <row r="157" spans="1:43" x14ac:dyDescent="0.2">
      <c r="A157" s="1">
        <v>45078</v>
      </c>
      <c r="B157" s="15">
        <v>7.29</v>
      </c>
      <c r="C157" s="40">
        <f>'исходные без сезонности'!C158</f>
        <v>0.50349402735049198</v>
      </c>
      <c r="D157" s="40">
        <f>'исходные без сезонности'!F158</f>
        <v>0.70823383712634602</v>
      </c>
      <c r="E157" s="19">
        <f>'исходные без сезонности'!G158/'исходные без сезонности'!E158</f>
        <v>3.3113686956264585</v>
      </c>
      <c r="F157" s="25">
        <f>'исходные без сезонности'!H158/'исходные без сезонности'!D158</f>
        <v>88197.950974454288</v>
      </c>
      <c r="G157" s="36">
        <f>'исходные без сезонности'!I158/'исходные без сезонности'!D158</f>
        <v>367843.70581421081</v>
      </c>
      <c r="H157" s="36">
        <f>'исходные без сезонности'!J158/'исходные без сезонности'!D158</f>
        <v>40038.039154947124</v>
      </c>
      <c r="I157" s="36">
        <f>'исходные без сезонности'!K158/'исходные без сезонности'!D158</f>
        <v>60735.33756678224</v>
      </c>
      <c r="J157" s="36">
        <f>'исходные без сезонности'!L158/'исходные без сезонности'!D158</f>
        <v>124075.73237071277</v>
      </c>
      <c r="K157" s="36">
        <f>'исходные без сезонности'!M158/'исходные без сезонности'!D158</f>
        <v>94604.776442170347</v>
      </c>
      <c r="L157" s="75">
        <f>'исходные без сезонности'!N158/'исходные без сезонности'!D158</f>
        <v>447875.38865568989</v>
      </c>
      <c r="M157" s="36">
        <f>'исходные без сезонности'!O158/'исходные без сезонности'!D158</f>
        <v>998148.70204142481</v>
      </c>
      <c r="N157" s="36">
        <v>1709.09262393011</v>
      </c>
      <c r="O157" s="36">
        <f>'исходные без сезонности'!P158/'исходные без сезонности'!D158</f>
        <v>5030833.115077246</v>
      </c>
      <c r="P157" s="36">
        <f>'исходные без сезонности'!Q158/'исходные без сезонности'!D158</f>
        <v>620751.35423373978</v>
      </c>
      <c r="Q157" s="36">
        <f>'исходные без сезонности'!R158/'исходные без сезонности'!D158</f>
        <v>1169034.5827084596</v>
      </c>
      <c r="R157" s="36">
        <f>'исходные без сезонности'!S158/'исходные без сезонности'!D158</f>
        <v>1352029.457516501</v>
      </c>
      <c r="S157" s="36">
        <f>'исходные без сезонности'!T158/'исходные без сезонности'!D158</f>
        <v>1098265.6857565846</v>
      </c>
      <c r="T157" s="36">
        <f>'исходные без сезонности'!U158/'исходные без сезонности'!D158</f>
        <v>2607188.0083178682</v>
      </c>
      <c r="U157" s="25">
        <v>957510.28033250698</v>
      </c>
      <c r="V157" s="36"/>
      <c r="W157" s="36">
        <v>4662033.5091405809</v>
      </c>
      <c r="X157" s="36">
        <v>583291.90943799424</v>
      </c>
      <c r="Y157" s="36">
        <v>1108641.6535662897</v>
      </c>
      <c r="Z157" s="36">
        <v>1231374.1121760244</v>
      </c>
      <c r="AA157" s="36">
        <v>999634.41795028211</v>
      </c>
      <c r="AB157" s="75">
        <v>2131159.3461149633</v>
      </c>
      <c r="AC157" s="63">
        <f>'исходные без сезонности'!AC158</f>
        <v>-0.118232692409595</v>
      </c>
      <c r="AD157" s="32">
        <f>'исходные без сезонности'!AD158</f>
        <v>0.28249970729796697</v>
      </c>
      <c r="AE157" s="32">
        <f>'исходные без сезонности'!AE158</f>
        <v>0.36387472065075199</v>
      </c>
      <c r="AF157" s="32">
        <f>'исходные без сезонности'!AF158/'исходные без сезонности'!AF157*100-100</f>
        <v>-0.23980522217432565</v>
      </c>
      <c r="AG157" s="36">
        <f>'исходные без сезонности'!AG158/'исходные без сезонности'!D158</f>
        <v>509.04871482127464</v>
      </c>
      <c r="AH157" s="32">
        <f>'исходные без сезонности'!AH158</f>
        <v>0.52731041200345397</v>
      </c>
      <c r="AI157" s="32">
        <f>'исходные без сезонности'!AI158</f>
        <v>1.20621289181125</v>
      </c>
      <c r="AJ157" s="63">
        <f t="shared" si="12"/>
        <v>633.80832144227202</v>
      </c>
      <c r="AK157" s="32">
        <f t="shared" si="13"/>
        <v>3883.6022339751103</v>
      </c>
      <c r="AL157" s="32">
        <f t="shared" si="14"/>
        <v>601.87868345738639</v>
      </c>
      <c r="AM157" s="32">
        <f t="shared" si="15"/>
        <v>515.07355274287613</v>
      </c>
      <c r="AN157" s="32">
        <v>509.04871482127464</v>
      </c>
      <c r="AO157" s="32">
        <f t="shared" si="16"/>
        <v>505.26297009086687</v>
      </c>
      <c r="AP157" s="33">
        <f t="shared" si="17"/>
        <v>3255.0595924592476</v>
      </c>
      <c r="AQ157" s="49"/>
    </row>
    <row r="158" spans="1:43" ht="17" thickBot="1" x14ac:dyDescent="0.25">
      <c r="A158" s="7">
        <v>45108</v>
      </c>
      <c r="B158" s="20">
        <v>7.83</v>
      </c>
      <c r="C158" s="41">
        <f>'исходные без сезонности'!C159</f>
        <v>0.76492192999264896</v>
      </c>
      <c r="D158" s="41">
        <f>'исходные без сезонности'!F159</f>
        <v>1.78528737316729</v>
      </c>
      <c r="E158" s="79">
        <f>'исходные без сезонности'!G159/'исходные без сезонности'!E159</f>
        <v>18.439728239918754</v>
      </c>
      <c r="F158" s="27">
        <f>'исходные без сезонности'!H159/'исходные без сезонности'!D159</f>
        <v>69979.257639176838</v>
      </c>
      <c r="G158" s="38">
        <f>'исходные без сезонности'!I159/'исходные без сезонности'!D159</f>
        <v>413027.29608209815</v>
      </c>
      <c r="H158" s="38">
        <f>'исходные без сезонности'!J159/'исходные без сезонности'!D159</f>
        <v>33564.189936193972</v>
      </c>
      <c r="I158" s="38">
        <f>'исходные без сезонности'!K159/'исходные без сезонности'!D159</f>
        <v>56416.890977256568</v>
      </c>
      <c r="J158" s="38">
        <f>'исходные без сезонности'!L159/'исходные без сезонности'!D159</f>
        <v>113122.47166481148</v>
      </c>
      <c r="K158" s="38">
        <f>'исходные без сезонности'!M159/'исходные без сезонности'!D159</f>
        <v>108835.17355706554</v>
      </c>
      <c r="L158" s="76">
        <f>'исходные без сезонности'!N159/'исходные без сезонности'!D159</f>
        <v>473827.74445155449</v>
      </c>
      <c r="M158" s="38">
        <f>'исходные без сезонности'!O159/'исходные без сезонности'!D159</f>
        <v>999009.71447519131</v>
      </c>
      <c r="N158" s="38">
        <v>1710.5669032600865</v>
      </c>
      <c r="O158" s="38">
        <f>'исходные без сезонности'!P159/'исходные без сезонности'!D159</f>
        <v>5110869.9042751491</v>
      </c>
      <c r="P158" s="38">
        <f>'исходные без сезонности'!Q159/'исходные без сезонности'!D159</f>
        <v>612703.93422010145</v>
      </c>
      <c r="Q158" s="38">
        <f>'исходные без сезонности'!R159/'исходные без сезонности'!D159</f>
        <v>1159100.4656816181</v>
      </c>
      <c r="R158" s="38">
        <f>'исходные без сезонности'!S159/'исходные без сезонности'!D159</f>
        <v>1375938.7956903467</v>
      </c>
      <c r="S158" s="38">
        <f>'исходные без сезонности'!T159/'исходные без сезонности'!D159</f>
        <v>1097708.0713408554</v>
      </c>
      <c r="T158" s="38">
        <f>'исходные без сезонности'!U159/'исходные без сезонности'!D159</f>
        <v>2647021.2696620999</v>
      </c>
      <c r="U158" s="27">
        <v>977065.61146765295</v>
      </c>
      <c r="V158" s="38"/>
      <c r="W158" s="38">
        <v>4671311.8544148523</v>
      </c>
      <c r="X158" s="38">
        <v>582663.47020130442</v>
      </c>
      <c r="Y158" s="38">
        <v>1103593.8253478645</v>
      </c>
      <c r="Z158" s="38">
        <v>1264308.7667387587</v>
      </c>
      <c r="AA158" s="38">
        <v>967645.26413931092</v>
      </c>
      <c r="AB158" s="76">
        <v>2128328.8009261615</v>
      </c>
      <c r="AC158" s="64">
        <f>'исходные без сезонности'!AC159</f>
        <v>-9.6628358098181905E-2</v>
      </c>
      <c r="AD158" s="34">
        <f>'исходные без сезонности'!AD159</f>
        <v>0.452484248251312</v>
      </c>
      <c r="AE158" s="34">
        <f>'исходные без сезонности'!AE159</f>
        <v>0.99808885374156397</v>
      </c>
      <c r="AF158" s="32">
        <f>'исходные без сезонности'!AF159/'исходные без сезонности'!AF158*100-100</f>
        <v>-2.7477788777196253</v>
      </c>
      <c r="AG158" s="38">
        <f>'исходные без сезонности'!AG159/'исходные без сезонности'!D159</f>
        <v>507.1987217119854</v>
      </c>
      <c r="AH158" s="34">
        <f>'исходные без сезонности'!AH159</f>
        <v>4.0524829976170899E-2</v>
      </c>
      <c r="AI158" s="34">
        <f>'исходные без сезонности'!AI159</f>
        <v>1.16357629689877</v>
      </c>
      <c r="AJ158" s="63">
        <f t="shared" si="12"/>
        <v>633.19588286777275</v>
      </c>
      <c r="AK158" s="32">
        <f t="shared" si="13"/>
        <v>3901.1749223485836</v>
      </c>
      <c r="AL158" s="32">
        <f t="shared" si="14"/>
        <v>607.88596751002115</v>
      </c>
      <c r="AM158" s="32">
        <f t="shared" si="15"/>
        <v>500.92047045588737</v>
      </c>
      <c r="AN158" s="32">
        <v>507.1987217119854</v>
      </c>
      <c r="AO158" s="32">
        <f t="shared" si="16"/>
        <v>505.46772705042872</v>
      </c>
      <c r="AP158" s="33">
        <f t="shared" si="17"/>
        <v>3292.934694327033</v>
      </c>
      <c r="AQ158" s="49"/>
    </row>
    <row r="159" spans="1:43" x14ac:dyDescent="0.2">
      <c r="F159" s="78">
        <f t="shared" ref="F159:J159" si="18">AVERAGE(F3:F158)</f>
        <v>51374.853382012436</v>
      </c>
      <c r="G159" s="78">
        <f t="shared" si="18"/>
        <v>332743.08183453931</v>
      </c>
      <c r="H159" s="78">
        <f t="shared" si="18"/>
        <v>61874.938095079255</v>
      </c>
      <c r="I159" s="78">
        <f t="shared" si="18"/>
        <v>46552.32108388147</v>
      </c>
      <c r="J159" s="78">
        <f t="shared" si="18"/>
        <v>96462.190825024518</v>
      </c>
      <c r="K159" s="78">
        <f>AVERAGE(K3:K158)</f>
        <v>91949.364071855947</v>
      </c>
      <c r="L159" s="78">
        <f>AVERAGE(L3:L158)</f>
        <v>443145.24297788861</v>
      </c>
      <c r="M159" s="78">
        <f t="shared" ref="M159:S159" si="19">AVERAGE(M3:M158)</f>
        <v>591343.04875885928</v>
      </c>
      <c r="N159" s="78"/>
      <c r="O159" s="78">
        <f t="shared" si="19"/>
        <v>3177442.3015916157</v>
      </c>
      <c r="P159" s="78">
        <f t="shared" si="19"/>
        <v>665468.71529072232</v>
      </c>
      <c r="Q159" s="78">
        <f t="shared" si="19"/>
        <v>1101709.6698709275</v>
      </c>
      <c r="R159" s="78">
        <f t="shared" si="19"/>
        <v>1133063.6053202287</v>
      </c>
      <c r="S159" s="78">
        <f t="shared" si="19"/>
        <v>912409.94459680887</v>
      </c>
      <c r="T159" s="78">
        <f>AVERAGE(T3:T158)</f>
        <v>2602347.0893034087</v>
      </c>
      <c r="U159" s="78">
        <f t="shared" ref="U159:Z159" si="20">AVERAGE(U3:U158)</f>
        <v>540839.35252298845</v>
      </c>
      <c r="V159" s="78"/>
      <c r="W159" s="78">
        <f t="shared" si="20"/>
        <v>2843874.472155822</v>
      </c>
      <c r="X159" s="78">
        <f t="shared" si="20"/>
        <v>603920.00863813609</v>
      </c>
      <c r="Y159" s="78">
        <f t="shared" si="20"/>
        <v>1054824.4856876063</v>
      </c>
      <c r="Z159" s="78">
        <f t="shared" si="20"/>
        <v>1036499.2576194796</v>
      </c>
      <c r="AA159" s="78">
        <f>AVERAGE(AA3:AA158)</f>
        <v>819936.22362392524</v>
      </c>
      <c r="AB159" s="78">
        <f>AVERAGE(AB3:AB158)</f>
        <v>2158874.5167846195</v>
      </c>
      <c r="AQ159" s="49"/>
    </row>
    <row r="160" spans="1:43" x14ac:dyDescent="0.2">
      <c r="K160">
        <f>K159/S159</f>
        <v>0.10077637208622062</v>
      </c>
      <c r="L160" s="77">
        <f>L159/T159</f>
        <v>0.17028675567505058</v>
      </c>
      <c r="AA160">
        <f>AA159/S159</f>
        <v>0.89864893349694086</v>
      </c>
      <c r="AB160" s="77">
        <f>AB159/T159</f>
        <v>0.82958746189483235</v>
      </c>
      <c r="AQ160" s="49"/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518-8605-194A-9775-6BAA6E3BE0E0}">
  <sheetPr>
    <tabColor theme="9" tint="0.79998168889431442"/>
  </sheetPr>
  <dimension ref="A1:BK176"/>
  <sheetViews>
    <sheetView topLeftCell="AW1" zoomScale="90" workbookViewId="0">
      <selection activeCell="BE23" sqref="BE23"/>
    </sheetView>
  </sheetViews>
  <sheetFormatPr baseColWidth="10" defaultRowHeight="16" x14ac:dyDescent="0.2"/>
  <cols>
    <col min="1" max="1" width="10.83203125" style="6"/>
    <col min="8" max="8" width="10.83203125" style="98"/>
    <col min="9" max="9" width="10.83203125" style="2"/>
    <col min="15" max="15" width="10.83203125" style="13"/>
    <col min="16" max="18" width="11.33203125" bestFit="1" customWidth="1"/>
    <col min="19" max="19" width="11" bestFit="1" customWidth="1"/>
    <col min="20" max="21" width="11.33203125" bestFit="1" customWidth="1"/>
    <col min="22" max="22" width="11" bestFit="1" customWidth="1"/>
    <col min="32" max="33" width="11" bestFit="1" customWidth="1"/>
    <col min="34" max="34" width="12.83203125" bestFit="1" customWidth="1"/>
    <col min="35" max="39" width="11" bestFit="1" customWidth="1"/>
    <col min="41" max="41" width="11" bestFit="1" customWidth="1"/>
    <col min="44" max="44" width="10.83203125" style="165"/>
    <col min="53" max="53" width="10.83203125" style="32"/>
  </cols>
  <sheetData>
    <row r="1" spans="1:63" s="9" customFormat="1" ht="17" thickBot="1" x14ac:dyDescent="0.25">
      <c r="A1" s="5" t="s">
        <v>0</v>
      </c>
      <c r="B1" s="136" t="s">
        <v>237</v>
      </c>
      <c r="C1" s="115" t="s">
        <v>238</v>
      </c>
      <c r="D1" s="115" t="s">
        <v>239</v>
      </c>
      <c r="E1" s="115" t="s">
        <v>240</v>
      </c>
      <c r="F1" s="115" t="s">
        <v>241</v>
      </c>
      <c r="G1" s="115" t="s">
        <v>242</v>
      </c>
      <c r="H1" s="137" t="s">
        <v>243</v>
      </c>
      <c r="I1" s="128" t="s">
        <v>237</v>
      </c>
      <c r="J1" s="127" t="s">
        <v>238</v>
      </c>
      <c r="K1" s="127" t="s">
        <v>239</v>
      </c>
      <c r="L1" s="127" t="s">
        <v>240</v>
      </c>
      <c r="M1" s="127" t="s">
        <v>241</v>
      </c>
      <c r="N1" s="127" t="s">
        <v>242</v>
      </c>
      <c r="O1" s="74" t="s">
        <v>243</v>
      </c>
      <c r="P1" s="8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9" t="s">
        <v>31</v>
      </c>
      <c r="V1" s="10" t="s">
        <v>32</v>
      </c>
      <c r="AR1" s="173"/>
      <c r="BA1" s="175"/>
    </row>
    <row r="2" spans="1:63" s="71" customFormat="1" x14ac:dyDescent="0.2">
      <c r="A2" s="120">
        <v>40360</v>
      </c>
      <c r="B2" s="148">
        <v>510.4</v>
      </c>
      <c r="C2" s="117">
        <v>1460.4</v>
      </c>
      <c r="D2" s="117">
        <v>203.8</v>
      </c>
      <c r="E2" s="119">
        <v>329.79068821037401</v>
      </c>
      <c r="F2" s="119">
        <v>365.10352879504217</v>
      </c>
      <c r="G2" s="147">
        <v>387.6</v>
      </c>
      <c r="H2" s="149">
        <v>1380.8</v>
      </c>
      <c r="I2" s="154">
        <v>502.79275408970199</v>
      </c>
      <c r="J2" s="155">
        <v>1414.88386142524</v>
      </c>
      <c r="K2" s="155">
        <v>273.77390045531803</v>
      </c>
      <c r="L2" s="155">
        <v>356.93666842824302</v>
      </c>
      <c r="M2" s="155">
        <v>362.558685760956</v>
      </c>
      <c r="N2" s="155">
        <v>396.11843555409399</v>
      </c>
      <c r="O2" s="156">
        <v>1379.3802785079099</v>
      </c>
      <c r="Y2" s="71">
        <v>100</v>
      </c>
      <c r="Z2" s="174">
        <f>LN(Y2)</f>
        <v>4.6051701859880918</v>
      </c>
      <c r="AA2" s="174">
        <f>Z2</f>
        <v>4.6051701859880918</v>
      </c>
      <c r="AB2" s="174">
        <f>EXP(Z2)</f>
        <v>100.00000000000004</v>
      </c>
      <c r="AC2" s="174">
        <f>EXP(AA2)</f>
        <v>100.00000000000004</v>
      </c>
      <c r="AD2" s="174"/>
      <c r="AE2" s="174"/>
      <c r="AF2" s="71">
        <v>100</v>
      </c>
      <c r="AG2" s="71">
        <f>AF2*(-1)</f>
        <v>-100</v>
      </c>
      <c r="AH2" s="71">
        <f>1/AG2</f>
        <v>-0.01</v>
      </c>
      <c r="AI2" s="71">
        <f>AH2*1000</f>
        <v>-10</v>
      </c>
      <c r="AJ2" s="71">
        <f>100</f>
        <v>100</v>
      </c>
      <c r="AL2" s="71">
        <v>4.6051701859880918</v>
      </c>
      <c r="AM2" s="71">
        <v>4.6051701859880918</v>
      </c>
      <c r="AN2" s="71">
        <f>AR2*2</f>
        <v>-2</v>
      </c>
      <c r="AO2" s="71">
        <v>4.6051701859880918</v>
      </c>
      <c r="AP2" s="71">
        <v>1</v>
      </c>
      <c r="AQ2" s="71">
        <f>1/AP2</f>
        <v>1</v>
      </c>
      <c r="AR2" s="174">
        <f>AQ2*(-1)</f>
        <v>-1</v>
      </c>
      <c r="AS2" s="98">
        <v>100</v>
      </c>
      <c r="AT2" s="71">
        <f>LN(AS2)</f>
        <v>4.6051701859880918</v>
      </c>
      <c r="AU2" s="71">
        <f>Z2</f>
        <v>4.6051701859880918</v>
      </c>
      <c r="AV2" s="71">
        <f t="shared" ref="AV2:AV33" si="0">Z2</f>
        <v>4.6051701859880918</v>
      </c>
      <c r="AW2" s="71">
        <f t="shared" ref="AW2:AW26" si="1">AV2</f>
        <v>4.6051701859880918</v>
      </c>
      <c r="AX2" s="71">
        <f>AR2</f>
        <v>-1</v>
      </c>
      <c r="AY2" s="71">
        <f>AT2</f>
        <v>4.6051701859880918</v>
      </c>
      <c r="AZ2" s="71">
        <f t="shared" ref="AZ2:AZ60" si="2">AY2</f>
        <v>4.6051701859880918</v>
      </c>
      <c r="BA2" s="176">
        <v>100</v>
      </c>
      <c r="BB2" s="71">
        <f>Z2</f>
        <v>4.6051701859880918</v>
      </c>
      <c r="BC2" s="71">
        <f>BB2</f>
        <v>4.6051701859880918</v>
      </c>
      <c r="BD2" s="71" cm="1">
        <f t="array" ref="BD2:BE2">EXP(BB2:BC2)</f>
        <v>100.00000000000004</v>
      </c>
      <c r="BE2" s="71">
        <v>100.00000000000004</v>
      </c>
      <c r="BH2" s="71">
        <v>100</v>
      </c>
      <c r="BI2" s="71">
        <v>100</v>
      </c>
      <c r="BJ2" s="71">
        <f>LN(BH2)</f>
        <v>4.6051701859880918</v>
      </c>
      <c r="BK2" s="71">
        <f>LN(BI2)</f>
        <v>4.6051701859880918</v>
      </c>
    </row>
    <row r="3" spans="1:63" s="98" customFormat="1" x14ac:dyDescent="0.2">
      <c r="A3" s="100">
        <v>40391</v>
      </c>
      <c r="B3" s="150">
        <v>503.25439999999998</v>
      </c>
      <c r="C3" s="123">
        <v>1466.2416000000001</v>
      </c>
      <c r="D3" s="123">
        <v>207.26460000000003</v>
      </c>
      <c r="E3" s="119">
        <v>473.58400452941697</v>
      </c>
      <c r="F3" s="119">
        <v>367.87082754278953</v>
      </c>
      <c r="G3" s="119">
        <v>390.31320000000005</v>
      </c>
      <c r="H3" s="149">
        <v>1414.6</v>
      </c>
      <c r="I3" s="154">
        <v>494.99114550643702</v>
      </c>
      <c r="J3" s="155">
        <v>1421.1477353473399</v>
      </c>
      <c r="K3" s="155">
        <v>273.693557481303</v>
      </c>
      <c r="L3" s="155">
        <v>342.42659322052401</v>
      </c>
      <c r="M3" s="155">
        <v>366.46366343519901</v>
      </c>
      <c r="N3" s="155">
        <v>396.27788576236401</v>
      </c>
      <c r="O3" s="156">
        <v>1372.03691868343</v>
      </c>
      <c r="P3" s="131">
        <f>I3/I2*100-100</f>
        <v>-1.5516549353201441</v>
      </c>
      <c r="Q3" s="131">
        <f t="shared" ref="Q3:V3" si="3">J3/J2*100-100</f>
        <v>0.44271293869944373</v>
      </c>
      <c r="R3" s="131">
        <f t="shared" si="3"/>
        <v>-2.9346469433860989E-2</v>
      </c>
      <c r="S3" s="131">
        <f t="shared" si="3"/>
        <v>-4.0651679950994009</v>
      </c>
      <c r="T3" s="131">
        <f t="shared" si="3"/>
        <v>1.0770608532097583</v>
      </c>
      <c r="U3" s="131">
        <f t="shared" si="3"/>
        <v>4.0253165204731545E-2</v>
      </c>
      <c r="V3" s="131">
        <f t="shared" si="3"/>
        <v>-0.53236659526720587</v>
      </c>
      <c r="W3" s="98" cm="1">
        <f t="array" ref="W3:W132">LN(I3:I132)</f>
        <v>6.2045398745429168</v>
      </c>
      <c r="X3" s="71">
        <f ca="1">NORMINV(RAND(),2,1.5)</f>
        <v>3.610482696916022</v>
      </c>
      <c r="Y3" s="98">
        <f ca="1">Y2*(1+X3/100)</f>
        <v>103.61048269691602</v>
      </c>
      <c r="Z3" s="174">
        <f t="shared" ref="Z3:Z66" ca="1" si="4">LN(Y3)</f>
        <v>4.6406385090397597</v>
      </c>
      <c r="AA3" s="174">
        <f t="shared" ref="AA3:AA28" ca="1" si="5">Z3</f>
        <v>4.6406385090397597</v>
      </c>
      <c r="AB3" s="174">
        <f t="shared" ref="AB3:AB66" ca="1" si="6">EXP(Z3)</f>
        <v>103.61048269691604</v>
      </c>
      <c r="AC3" s="174">
        <f t="shared" ref="AC3:AC66" ca="1" si="7">EXP(AA3)</f>
        <v>103.61048269691604</v>
      </c>
      <c r="AD3" s="174">
        <f ca="1">AB3/AB2-1</f>
        <v>3.6104826969159953E-2</v>
      </c>
      <c r="AE3" s="174">
        <f ca="1">AC3/AC2-1</f>
        <v>3.6104826969159953E-2</v>
      </c>
      <c r="AF3" s="98">
        <f t="shared" ref="AF3:AF34" ca="1" si="8">AF2*(1+Z3/100)</f>
        <v>104.64063850903975</v>
      </c>
      <c r="AG3" s="71">
        <f t="shared" ref="AG3:AG66" ca="1" si="9">AF3*(-1)</f>
        <v>-104.64063850903975</v>
      </c>
      <c r="AH3" s="71">
        <f t="shared" ref="AH3:AH66" ca="1" si="10">1/AG3</f>
        <v>-9.5565166100702974E-3</v>
      </c>
      <c r="AI3" s="71">
        <f t="shared" ref="AI3:AI66" ca="1" si="11">AH3*1000</f>
        <v>-9.5565166100702967</v>
      </c>
      <c r="AJ3" s="98">
        <f ca="1">AJ2*(1+AI3/100)</f>
        <v>90.443483389929696</v>
      </c>
      <c r="AK3" s="98">
        <f ca="1">LN(AJ3)</f>
        <v>4.5047251626999971</v>
      </c>
      <c r="AL3" s="98">
        <v>4.6103824707432652</v>
      </c>
      <c r="AM3" s="98">
        <v>4.6103824707432652</v>
      </c>
      <c r="AN3" s="71">
        <f t="shared" ref="AN3:AN66" si="12">AR3*2</f>
        <v>-1</v>
      </c>
      <c r="AO3" s="98">
        <v>4.6103824707432652</v>
      </c>
      <c r="AP3" s="98">
        <v>2</v>
      </c>
      <c r="AQ3" s="71">
        <f t="shared" ref="AQ3:AQ66" si="13">1/AP3</f>
        <v>0.5</v>
      </c>
      <c r="AR3" s="174">
        <f t="shared" ref="AR3:AR66" si="14">AQ3*(-1)</f>
        <v>-0.5</v>
      </c>
      <c r="AS3" s="98">
        <f>AS2*(1+AR3/100)</f>
        <v>99.5</v>
      </c>
      <c r="AT3" s="71">
        <f t="shared" ref="AT3:AT66" si="15">LN(AS3)</f>
        <v>4.6001576441645469</v>
      </c>
      <c r="AU3" s="71">
        <f t="shared" ref="AU3:AU66" ca="1" si="16">Z3</f>
        <v>4.6406385090397597</v>
      </c>
      <c r="AV3" s="71">
        <f t="shared" ca="1" si="0"/>
        <v>4.6406385090397597</v>
      </c>
      <c r="AW3" s="71">
        <f t="shared" ca="1" si="1"/>
        <v>4.6406385090397597</v>
      </c>
      <c r="AX3" s="71">
        <f t="shared" ref="AX3:AX66" si="17">AR3</f>
        <v>-0.5</v>
      </c>
      <c r="AY3" s="71">
        <f t="shared" ref="AY3:AY66" si="18">AT3</f>
        <v>4.6001576441645469</v>
      </c>
      <c r="AZ3" s="71">
        <f t="shared" si="2"/>
        <v>4.6001576441645469</v>
      </c>
      <c r="BA3" s="131"/>
      <c r="BB3" s="71">
        <f t="shared" ref="BB3:BB66" ca="1" si="19">Z3</f>
        <v>4.6406385090397597</v>
      </c>
      <c r="BC3" s="71">
        <f t="shared" ref="BC3:BC29" ca="1" si="20">BB3</f>
        <v>4.6406385090397597</v>
      </c>
      <c r="BD3" s="71" cm="1">
        <f t="array" aca="1" ref="BD3:BE3" ca="1">EXP(BB3:BC3)</f>
        <v>103.61048269691604</v>
      </c>
      <c r="BE3" s="71">
        <f ca="1"/>
        <v>103.61048269691604</v>
      </c>
      <c r="BF3" s="98">
        <f ca="1">BD3/BD2-1</f>
        <v>3.6104826969159953E-2</v>
      </c>
      <c r="BG3" s="98">
        <f ca="1">BF3</f>
        <v>3.6104826969159953E-2</v>
      </c>
      <c r="BH3" s="98">
        <f ca="1">BH2*(1+BF3)</f>
        <v>103.61048269691599</v>
      </c>
      <c r="BI3" s="98">
        <f ca="1">BI2*(1+BG3)</f>
        <v>103.61048269691599</v>
      </c>
      <c r="BJ3" s="71">
        <f t="shared" ref="BJ3:BJ66" ca="1" si="21">LN(BH3)</f>
        <v>4.6406385090397597</v>
      </c>
      <c r="BK3" s="71">
        <f t="shared" ref="BK3:BK66" ca="1" si="22">LN(BI3)</f>
        <v>4.6406385090397597</v>
      </c>
    </row>
    <row r="4" spans="1:63" s="98" customFormat="1" x14ac:dyDescent="0.2">
      <c r="A4" s="100">
        <v>40422</v>
      </c>
      <c r="B4" s="150">
        <v>499.73161919999995</v>
      </c>
      <c r="C4" s="123">
        <v>1497.0326736</v>
      </c>
      <c r="D4" s="123">
        <v>221.15132820000002</v>
      </c>
      <c r="E4" s="119">
        <v>753.16165010818497</v>
      </c>
      <c r="F4" s="119">
        <v>378.922160621373</v>
      </c>
      <c r="G4" s="119">
        <v>389.53257360000003</v>
      </c>
      <c r="H4" s="151">
        <v>1387.7225999999998</v>
      </c>
      <c r="I4" s="154">
        <v>501.79647651147798</v>
      </c>
      <c r="J4" s="155">
        <v>1441.2341582044601</v>
      </c>
      <c r="K4" s="155">
        <v>278.52543729712198</v>
      </c>
      <c r="L4" s="155">
        <v>294.53966685743802</v>
      </c>
      <c r="M4" s="155">
        <v>377.93970137769497</v>
      </c>
      <c r="N4" s="155">
        <v>395.64823100156502</v>
      </c>
      <c r="O4" s="156">
        <v>1363.85550992147</v>
      </c>
      <c r="P4" s="131">
        <f t="shared" ref="P4:P67" si="23">I4/I3*100-100</f>
        <v>1.3748389373870964</v>
      </c>
      <c r="Q4" s="131">
        <f t="shared" ref="Q4:Q67" si="24">J4/J3*100-100</f>
        <v>1.4133944246275547</v>
      </c>
      <c r="R4" s="131">
        <f t="shared" ref="R4:R67" si="25">K4/K3*100-100</f>
        <v>1.7654342543846866</v>
      </c>
      <c r="S4" s="131">
        <f t="shared" ref="S4:S67" si="26">L4/L3*100-100</f>
        <v>-13.984581604106495</v>
      </c>
      <c r="T4" s="131">
        <f t="shared" ref="T4:T67" si="27">M4/M3*100-100</f>
        <v>3.1315623041369349</v>
      </c>
      <c r="U4" s="131">
        <f t="shared" ref="U4:U67" si="28">N4/N3*100-100</f>
        <v>-0.15889222775771827</v>
      </c>
      <c r="V4" s="131">
        <f t="shared" ref="V4:V67" si="29">O4/O3*100-100</f>
        <v>-0.59629654643774188</v>
      </c>
      <c r="W4" s="98">
        <v>6.2181946122087419</v>
      </c>
      <c r="X4" s="71">
        <f t="shared" ref="X4:X67" ca="1" si="30">NORMINV(RAND(),2,1.5)</f>
        <v>3.3618491669144328</v>
      </c>
      <c r="Y4" s="98">
        <f t="shared" ref="Y4:Y67" ca="1" si="31">Y3*(1+X4/100)</f>
        <v>107.09371084629832</v>
      </c>
      <c r="Z4" s="174">
        <f t="shared" ca="1" si="4"/>
        <v>4.6737042534726987</v>
      </c>
      <c r="AA4" s="174">
        <f t="shared" ca="1" si="5"/>
        <v>4.6737042534726987</v>
      </c>
      <c r="AB4" s="174">
        <f t="shared" ca="1" si="6"/>
        <v>107.09371084629831</v>
      </c>
      <c r="AC4" s="174">
        <f t="shared" ca="1" si="7"/>
        <v>107.09371084629831</v>
      </c>
      <c r="AD4" s="174">
        <f t="shared" ref="AD4:AD67" ca="1" si="32">AB4/AB3-1</f>
        <v>3.3618491669143991E-2</v>
      </c>
      <c r="AE4" s="174">
        <f t="shared" ref="AE4:AE67" ca="1" si="33">AC4/AC3-1</f>
        <v>3.3618491669143991E-2</v>
      </c>
      <c r="AF4" s="98">
        <f t="shared" ca="1" si="8"/>
        <v>109.53123248189772</v>
      </c>
      <c r="AG4" s="71">
        <f t="shared" ca="1" si="9"/>
        <v>-109.53123248189772</v>
      </c>
      <c r="AH4" s="71">
        <f t="shared" ca="1" si="10"/>
        <v>-9.129816010837552E-3</v>
      </c>
      <c r="AI4" s="71">
        <f t="shared" ca="1" si="11"/>
        <v>-9.1298160108375512</v>
      </c>
      <c r="AJ4" s="98">
        <f t="shared" ref="AJ4:AJ67" ca="1" si="34">AJ3*(1+AI4/100)</f>
        <v>82.186159762636692</v>
      </c>
      <c r="AK4" s="98">
        <f t="shared" ref="AK4:AK67" ca="1" si="35">LN(AJ4)</f>
        <v>4.4089869151685415</v>
      </c>
      <c r="AL4" s="98">
        <v>4.6599444905393943</v>
      </c>
      <c r="AM4" s="98">
        <v>4.6599444905393943</v>
      </c>
      <c r="AN4" s="71">
        <f t="shared" si="12"/>
        <v>-0.66666666666666663</v>
      </c>
      <c r="AO4" s="98">
        <v>4.6599444905393943</v>
      </c>
      <c r="AP4" s="98">
        <v>3</v>
      </c>
      <c r="AQ4" s="71">
        <f t="shared" si="13"/>
        <v>0.33333333333333331</v>
      </c>
      <c r="AR4" s="174">
        <f t="shared" si="14"/>
        <v>-0.33333333333333331</v>
      </c>
      <c r="AS4" s="98">
        <f t="shared" ref="AS4:AS67" si="36">AS3*(1+AR4/100)</f>
        <v>99.168333333333337</v>
      </c>
      <c r="AT4" s="71">
        <f t="shared" si="15"/>
        <v>4.5968187428990328</v>
      </c>
      <c r="AU4" s="71">
        <f t="shared" ca="1" si="16"/>
        <v>4.6737042534726987</v>
      </c>
      <c r="AV4" s="71">
        <f t="shared" ca="1" si="0"/>
        <v>4.6737042534726987</v>
      </c>
      <c r="AW4" s="71">
        <f t="shared" ca="1" si="1"/>
        <v>4.6737042534726987</v>
      </c>
      <c r="AX4" s="71">
        <f t="shared" si="17"/>
        <v>-0.33333333333333331</v>
      </c>
      <c r="AY4" s="71">
        <f t="shared" si="18"/>
        <v>4.5968187428990328</v>
      </c>
      <c r="AZ4" s="71">
        <f t="shared" si="2"/>
        <v>4.5968187428990328</v>
      </c>
      <c r="BA4" s="131"/>
      <c r="BB4" s="71">
        <f t="shared" ca="1" si="19"/>
        <v>4.6737042534726987</v>
      </c>
      <c r="BC4" s="71">
        <f t="shared" ca="1" si="20"/>
        <v>4.6737042534726987</v>
      </c>
      <c r="BD4" s="71" cm="1">
        <f t="array" aca="1" ref="BD4:BE4" ca="1">EXP(BB4:BC4)</f>
        <v>107.09371084629831</v>
      </c>
      <c r="BE4" s="71">
        <f ca="1"/>
        <v>107.09371084629831</v>
      </c>
      <c r="BF4" s="98">
        <f t="shared" ref="BF4:BF67" ca="1" si="37">BD4/BD3-1</f>
        <v>3.3618491669143991E-2</v>
      </c>
      <c r="BG4" s="98">
        <f t="shared" ref="BG4:BG28" ca="1" si="38">BF4</f>
        <v>3.3618491669143991E-2</v>
      </c>
      <c r="BH4" s="98">
        <f t="shared" ref="BH4:BH67" ca="1" si="39">BH3*(1+BF4)</f>
        <v>107.09371084629825</v>
      </c>
      <c r="BI4" s="98">
        <f t="shared" ref="BI4:BI67" ca="1" si="40">BI3*(1+BG4)</f>
        <v>107.09371084629825</v>
      </c>
      <c r="BJ4" s="71">
        <f t="shared" ca="1" si="21"/>
        <v>4.6737042534726978</v>
      </c>
      <c r="BK4" s="71">
        <f t="shared" ca="1" si="22"/>
        <v>4.6737042534726978</v>
      </c>
    </row>
    <row r="5" spans="1:63" s="98" customFormat="1" x14ac:dyDescent="0.2">
      <c r="A5" s="100">
        <v>40452</v>
      </c>
      <c r="B5" s="150">
        <v>522.71927368319996</v>
      </c>
      <c r="C5" s="123">
        <v>1504.5178369679998</v>
      </c>
      <c r="D5" s="123">
        <v>283.29485142420003</v>
      </c>
      <c r="E5" s="119">
        <v>593.10247636644499</v>
      </c>
      <c r="F5" s="119">
        <v>374.29463299434491</v>
      </c>
      <c r="G5" s="119">
        <v>419.91611434080005</v>
      </c>
      <c r="H5" s="151">
        <v>1429.3542779999998</v>
      </c>
      <c r="I5" s="154">
        <v>506.94025165113601</v>
      </c>
      <c r="J5" s="155">
        <v>1443.80727159857</v>
      </c>
      <c r="K5" s="155">
        <v>279.14686295991498</v>
      </c>
      <c r="L5" s="155">
        <v>306.93138180243199</v>
      </c>
      <c r="M5" s="155">
        <v>375.86678062509998</v>
      </c>
      <c r="N5" s="155">
        <v>403.00288206346301</v>
      </c>
      <c r="O5" s="156">
        <v>1369.0999096620901</v>
      </c>
      <c r="P5" s="131">
        <f t="shared" si="23"/>
        <v>1.0250719924177076</v>
      </c>
      <c r="Q5" s="131">
        <f t="shared" si="24"/>
        <v>0.17853541559932751</v>
      </c>
      <c r="R5" s="131">
        <f t="shared" si="25"/>
        <v>0.22311271416479883</v>
      </c>
      <c r="S5" s="131">
        <f t="shared" si="26"/>
        <v>4.2071463844602448</v>
      </c>
      <c r="T5" s="131">
        <f t="shared" si="27"/>
        <v>-0.54847922698742479</v>
      </c>
      <c r="U5" s="131">
        <f t="shared" si="28"/>
        <v>1.858886375728261</v>
      </c>
      <c r="V5" s="131">
        <f t="shared" si="29"/>
        <v>0.38452751794228845</v>
      </c>
      <c r="W5" s="98">
        <v>6.2283931498047576</v>
      </c>
      <c r="X5" s="71">
        <f t="shared" ca="1" si="30"/>
        <v>0.45584869330549616</v>
      </c>
      <c r="Y5" s="98">
        <f t="shared" ca="1" si="31"/>
        <v>107.58189612780355</v>
      </c>
      <c r="Z5" s="174">
        <f t="shared" ca="1" si="4"/>
        <v>4.6782523819714568</v>
      </c>
      <c r="AA5" s="174">
        <f t="shared" ca="1" si="5"/>
        <v>4.6782523819714568</v>
      </c>
      <c r="AB5" s="174">
        <f t="shared" ca="1" si="6"/>
        <v>107.58189612780353</v>
      </c>
      <c r="AC5" s="174">
        <f t="shared" ca="1" si="7"/>
        <v>107.58189612780353</v>
      </c>
      <c r="AD5" s="174">
        <f t="shared" ca="1" si="32"/>
        <v>4.5584869330550504E-3</v>
      </c>
      <c r="AE5" s="174">
        <f t="shared" ca="1" si="33"/>
        <v>4.5584869330550504E-3</v>
      </c>
      <c r="AF5" s="98">
        <f t="shared" ca="1" si="8"/>
        <v>114.65537997448479</v>
      </c>
      <c r="AG5" s="71">
        <f t="shared" ca="1" si="9"/>
        <v>-114.65537997448479</v>
      </c>
      <c r="AH5" s="71">
        <f t="shared" ca="1" si="10"/>
        <v>-8.7217887221911292E-3</v>
      </c>
      <c r="AI5" s="71">
        <f t="shared" ca="1" si="11"/>
        <v>-8.7217887221911301</v>
      </c>
      <c r="AJ5" s="98">
        <f t="shared" ca="1" si="34"/>
        <v>75.018056549257068</v>
      </c>
      <c r="AK5" s="98">
        <f t="shared" ca="1" si="35"/>
        <v>4.3177288385498134</v>
      </c>
      <c r="AL5" s="98">
        <v>4.6902743336570678</v>
      </c>
      <c r="AM5" s="98">
        <v>4.6902743336570678</v>
      </c>
      <c r="AN5" s="71">
        <f t="shared" si="12"/>
        <v>-0.5</v>
      </c>
      <c r="AO5" s="98">
        <v>4.6902743336570678</v>
      </c>
      <c r="AP5" s="71">
        <v>4</v>
      </c>
      <c r="AQ5" s="71">
        <f t="shared" si="13"/>
        <v>0.25</v>
      </c>
      <c r="AR5" s="174">
        <f t="shared" si="14"/>
        <v>-0.25</v>
      </c>
      <c r="AS5" s="98">
        <f t="shared" si="36"/>
        <v>98.920412500000012</v>
      </c>
      <c r="AT5" s="71">
        <f t="shared" si="15"/>
        <v>4.5943156126809139</v>
      </c>
      <c r="AU5" s="71">
        <f t="shared" ca="1" si="16"/>
        <v>4.6782523819714568</v>
      </c>
      <c r="AV5" s="71">
        <f t="shared" ca="1" si="0"/>
        <v>4.6782523819714568</v>
      </c>
      <c r="AW5" s="71">
        <f t="shared" ca="1" si="1"/>
        <v>4.6782523819714568</v>
      </c>
      <c r="AX5" s="71">
        <f t="shared" si="17"/>
        <v>-0.25</v>
      </c>
      <c r="AY5" s="71">
        <f t="shared" si="18"/>
        <v>4.5943156126809139</v>
      </c>
      <c r="AZ5" s="71">
        <f t="shared" si="2"/>
        <v>4.5943156126809139</v>
      </c>
      <c r="BA5" s="131"/>
      <c r="BB5" s="71">
        <f t="shared" ca="1" si="19"/>
        <v>4.6782523819714568</v>
      </c>
      <c r="BC5" s="71">
        <f t="shared" ca="1" si="20"/>
        <v>4.6782523819714568</v>
      </c>
      <c r="BD5" s="71" cm="1">
        <f t="array" aca="1" ref="BD5:BE5" ca="1">EXP(BB5:BC5)</f>
        <v>107.58189612780353</v>
      </c>
      <c r="BE5" s="71">
        <f ca="1"/>
        <v>107.58189612780353</v>
      </c>
      <c r="BF5" s="98">
        <f t="shared" ca="1" si="37"/>
        <v>4.5584869330550504E-3</v>
      </c>
      <c r="BG5" s="98">
        <f t="shared" ca="1" si="38"/>
        <v>4.5584869330550504E-3</v>
      </c>
      <c r="BH5" s="98">
        <f t="shared" ca="1" si="39"/>
        <v>107.58189612780347</v>
      </c>
      <c r="BI5" s="98">
        <f t="shared" ca="1" si="40"/>
        <v>107.58189612780347</v>
      </c>
      <c r="BJ5" s="71">
        <f t="shared" ca="1" si="21"/>
        <v>4.6782523819714559</v>
      </c>
      <c r="BK5" s="71">
        <f t="shared" ca="1" si="22"/>
        <v>4.6782523819714559</v>
      </c>
    </row>
    <row r="6" spans="1:63" s="98" customFormat="1" x14ac:dyDescent="0.2">
      <c r="A6" s="100">
        <v>40483</v>
      </c>
      <c r="B6" s="150">
        <v>512.26488820953591</v>
      </c>
      <c r="C6" s="123">
        <v>1495.490729946192</v>
      </c>
      <c r="D6" s="123">
        <v>309.92456745807488</v>
      </c>
      <c r="E6" s="119">
        <v>424.53474508447999</v>
      </c>
      <c r="F6" s="119">
        <v>382.6578364580152</v>
      </c>
      <c r="G6" s="119">
        <v>413.61737262568806</v>
      </c>
      <c r="H6" s="151">
        <v>1415.0607352199997</v>
      </c>
      <c r="I6" s="154">
        <v>508.64463367162</v>
      </c>
      <c r="J6" s="155">
        <v>1451.02004758204</v>
      </c>
      <c r="K6" s="155">
        <v>276.29908581896001</v>
      </c>
      <c r="L6" s="155">
        <v>294.99110435070997</v>
      </c>
      <c r="M6" s="155">
        <v>377.48801690786502</v>
      </c>
      <c r="N6" s="155">
        <v>404.71473950303402</v>
      </c>
      <c r="O6" s="156">
        <v>1374.3644162145299</v>
      </c>
      <c r="P6" s="131">
        <f t="shared" si="23"/>
        <v>0.33620964500900641</v>
      </c>
      <c r="Q6" s="131">
        <f t="shared" si="24"/>
        <v>0.49956639818582005</v>
      </c>
      <c r="R6" s="131">
        <f t="shared" si="25"/>
        <v>-1.0201716439721906</v>
      </c>
      <c r="S6" s="131">
        <f t="shared" si="26"/>
        <v>-3.8902106984315452</v>
      </c>
      <c r="T6" s="131">
        <f t="shared" si="27"/>
        <v>0.43133268656218604</v>
      </c>
      <c r="U6" s="131">
        <f t="shared" si="28"/>
        <v>0.42477548319403979</v>
      </c>
      <c r="V6" s="131">
        <f t="shared" si="29"/>
        <v>0.38452318309911959</v>
      </c>
      <c r="W6" s="98">
        <v>6.2317496070447547</v>
      </c>
      <c r="X6" s="71">
        <f t="shared" ca="1" si="30"/>
        <v>2.9749944584040229</v>
      </c>
      <c r="Y6" s="98">
        <f t="shared" ca="1" si="31"/>
        <v>110.78245157585167</v>
      </c>
      <c r="Z6" s="174">
        <f t="shared" ca="1" si="4"/>
        <v>4.7075683824905434</v>
      </c>
      <c r="AA6" s="174">
        <f t="shared" ca="1" si="5"/>
        <v>4.7075683824905434</v>
      </c>
      <c r="AB6" s="174">
        <f t="shared" ca="1" si="6"/>
        <v>110.78245157585162</v>
      </c>
      <c r="AC6" s="174">
        <f t="shared" ca="1" si="7"/>
        <v>110.78245157585162</v>
      </c>
      <c r="AD6" s="174">
        <f t="shared" ca="1" si="32"/>
        <v>2.97499445840399E-2</v>
      </c>
      <c r="AE6" s="174">
        <f t="shared" ca="1" si="33"/>
        <v>2.97499445840399E-2</v>
      </c>
      <c r="AF6" s="98">
        <f t="shared" ca="1" si="8"/>
        <v>120.05286039098802</v>
      </c>
      <c r="AG6" s="71">
        <f t="shared" ca="1" si="9"/>
        <v>-120.05286039098802</v>
      </c>
      <c r="AH6" s="71">
        <f t="shared" ca="1" si="10"/>
        <v>-8.3296640891620671E-3</v>
      </c>
      <c r="AI6" s="71">
        <f t="shared" ca="1" si="11"/>
        <v>-8.3296640891620672</v>
      </c>
      <c r="AJ6" s="98">
        <f t="shared" ca="1" si="34"/>
        <v>68.769304432486308</v>
      </c>
      <c r="AK6" s="98">
        <f t="shared" ca="1" si="35"/>
        <v>4.2307574888773116</v>
      </c>
      <c r="AL6" s="98">
        <v>4.7085347510228992</v>
      </c>
      <c r="AM6" s="98">
        <v>4.7085347510228992</v>
      </c>
      <c r="AN6" s="71">
        <f t="shared" si="12"/>
        <v>-0.4</v>
      </c>
      <c r="AO6" s="98">
        <v>4.7085347510228992</v>
      </c>
      <c r="AP6" s="98">
        <v>5</v>
      </c>
      <c r="AQ6" s="71">
        <f t="shared" si="13"/>
        <v>0.2</v>
      </c>
      <c r="AR6" s="174">
        <f t="shared" si="14"/>
        <v>-0.2</v>
      </c>
      <c r="AS6" s="98">
        <f t="shared" si="36"/>
        <v>98.722571675000012</v>
      </c>
      <c r="AT6" s="71">
        <f t="shared" si="15"/>
        <v>4.5923136100102413</v>
      </c>
      <c r="AU6" s="71">
        <f t="shared" ca="1" si="16"/>
        <v>4.7075683824905434</v>
      </c>
      <c r="AV6" s="71">
        <f t="shared" ca="1" si="0"/>
        <v>4.7075683824905434</v>
      </c>
      <c r="AW6" s="71">
        <f t="shared" ca="1" si="1"/>
        <v>4.7075683824905434</v>
      </c>
      <c r="AX6" s="71">
        <f t="shared" si="17"/>
        <v>-0.2</v>
      </c>
      <c r="AY6" s="71">
        <f t="shared" si="18"/>
        <v>4.5923136100102413</v>
      </c>
      <c r="AZ6" s="71">
        <f t="shared" si="2"/>
        <v>4.5923136100102413</v>
      </c>
      <c r="BA6" s="131"/>
      <c r="BB6" s="71">
        <f t="shared" ca="1" si="19"/>
        <v>4.7075683824905434</v>
      </c>
      <c r="BC6" s="71">
        <f t="shared" ca="1" si="20"/>
        <v>4.7075683824905434</v>
      </c>
      <c r="BD6" s="71" cm="1">
        <f t="array" aca="1" ref="BD6:BE6" ca="1">EXP(BB6:BC6)</f>
        <v>110.78245157585162</v>
      </c>
      <c r="BE6" s="71">
        <f ca="1"/>
        <v>110.78245157585162</v>
      </c>
      <c r="BF6" s="98">
        <f t="shared" ca="1" si="37"/>
        <v>2.97499445840399E-2</v>
      </c>
      <c r="BG6" s="98">
        <f t="shared" ca="1" si="38"/>
        <v>2.97499445840399E-2</v>
      </c>
      <c r="BH6" s="98">
        <f t="shared" ca="1" si="39"/>
        <v>110.78245157585157</v>
      </c>
      <c r="BI6" s="98">
        <f t="shared" ca="1" si="40"/>
        <v>110.78245157585157</v>
      </c>
      <c r="BJ6" s="71">
        <f t="shared" ca="1" si="21"/>
        <v>4.7075683824905425</v>
      </c>
      <c r="BK6" s="71">
        <f t="shared" ca="1" si="22"/>
        <v>4.7075683824905425</v>
      </c>
    </row>
    <row r="7" spans="1:63" s="98" customFormat="1" x14ac:dyDescent="0.2">
      <c r="A7" s="100">
        <v>40513</v>
      </c>
      <c r="B7" s="150">
        <v>526.09604019119342</v>
      </c>
      <c r="C7" s="123">
        <v>1537.3644703846853</v>
      </c>
      <c r="D7" s="123">
        <v>371.28963181477371</v>
      </c>
      <c r="E7" s="119">
        <v>199.76658338026101</v>
      </c>
      <c r="F7" s="119">
        <v>386.29951324616184</v>
      </c>
      <c r="G7" s="119">
        <v>413.20375525306241</v>
      </c>
      <c r="H7" s="151">
        <v>1683.9222749117996</v>
      </c>
      <c r="I7" s="154">
        <v>510.89710752825903</v>
      </c>
      <c r="J7" s="155">
        <v>1330.3915044579401</v>
      </c>
      <c r="K7" s="155">
        <v>284.04250745625097</v>
      </c>
      <c r="L7" s="155">
        <v>396.770887574592</v>
      </c>
      <c r="M7" s="155">
        <v>382.70422495251898</v>
      </c>
      <c r="N7" s="155">
        <v>392.202323910948</v>
      </c>
      <c r="O7" s="156">
        <v>1341.03456853133</v>
      </c>
      <c r="P7" s="131">
        <f t="shared" si="23"/>
        <v>0.44283841950316116</v>
      </c>
      <c r="Q7" s="131">
        <f t="shared" si="24"/>
        <v>-8.3133615779543248</v>
      </c>
      <c r="R7" s="131">
        <f t="shared" si="25"/>
        <v>2.802550581859208</v>
      </c>
      <c r="S7" s="131">
        <f t="shared" si="26"/>
        <v>34.502661850737638</v>
      </c>
      <c r="T7" s="131">
        <f t="shared" si="27"/>
        <v>1.3818208290111471</v>
      </c>
      <c r="U7" s="131">
        <f t="shared" si="28"/>
        <v>-3.0916629346019278</v>
      </c>
      <c r="V7" s="131">
        <f t="shared" si="29"/>
        <v>-2.4251099118967119</v>
      </c>
      <c r="W7" s="98">
        <v>6.2361682147984299</v>
      </c>
      <c r="X7" s="71">
        <f t="shared" ca="1" si="30"/>
        <v>0.65264410993323185</v>
      </c>
      <c r="Y7" s="98">
        <f t="shared" ca="1" si="31"/>
        <v>111.50546672090111</v>
      </c>
      <c r="Z7" s="174">
        <f t="shared" ca="1" si="4"/>
        <v>4.7140736185853021</v>
      </c>
      <c r="AA7" s="174">
        <f t="shared" ca="1" si="5"/>
        <v>4.7140736185853021</v>
      </c>
      <c r="AB7" s="174">
        <f t="shared" ca="1" si="6"/>
        <v>111.50546672090108</v>
      </c>
      <c r="AC7" s="174">
        <f t="shared" ca="1" si="7"/>
        <v>111.50546672090108</v>
      </c>
      <c r="AD7" s="174">
        <f t="shared" ca="1" si="32"/>
        <v>6.5264410993326472E-3</v>
      </c>
      <c r="AE7" s="174">
        <f t="shared" ca="1" si="33"/>
        <v>6.5264410993326472E-3</v>
      </c>
      <c r="AF7" s="98">
        <f t="shared" ca="1" si="8"/>
        <v>125.71224061103663</v>
      </c>
      <c r="AG7" s="71">
        <f t="shared" ca="1" si="9"/>
        <v>-125.71224061103663</v>
      </c>
      <c r="AH7" s="71">
        <f t="shared" ca="1" si="10"/>
        <v>-7.9546748601361517E-3</v>
      </c>
      <c r="AI7" s="71">
        <f t="shared" ca="1" si="11"/>
        <v>-7.9546748601361514</v>
      </c>
      <c r="AJ7" s="98">
        <f t="shared" ca="1" si="34"/>
        <v>63.298929861304828</v>
      </c>
      <c r="AK7" s="98">
        <f t="shared" ca="1" si="35"/>
        <v>4.1478684231826568</v>
      </c>
      <c r="AL7" s="98">
        <v>4.7184755530066687</v>
      </c>
      <c r="AM7" s="98">
        <v>4.7184755530066687</v>
      </c>
      <c r="AN7" s="71">
        <f t="shared" si="12"/>
        <v>-0.33333333333333331</v>
      </c>
      <c r="AO7" s="98">
        <v>4.7184755530066687</v>
      </c>
      <c r="AP7" s="98">
        <v>6</v>
      </c>
      <c r="AQ7" s="71">
        <f t="shared" si="13"/>
        <v>0.16666666666666666</v>
      </c>
      <c r="AR7" s="174">
        <f t="shared" si="14"/>
        <v>-0.16666666666666666</v>
      </c>
      <c r="AS7" s="98">
        <f t="shared" si="36"/>
        <v>98.558034055541668</v>
      </c>
      <c r="AT7" s="71">
        <f t="shared" si="15"/>
        <v>4.5906455529095442</v>
      </c>
      <c r="AU7" s="71">
        <f t="shared" ca="1" si="16"/>
        <v>4.7140736185853021</v>
      </c>
      <c r="AV7" s="71">
        <f t="shared" ca="1" si="0"/>
        <v>4.7140736185853021</v>
      </c>
      <c r="AW7" s="71">
        <f t="shared" ca="1" si="1"/>
        <v>4.7140736185853021</v>
      </c>
      <c r="AX7" s="71">
        <f t="shared" si="17"/>
        <v>-0.16666666666666666</v>
      </c>
      <c r="AY7" s="71">
        <f t="shared" si="18"/>
        <v>4.5906455529095442</v>
      </c>
      <c r="AZ7" s="71">
        <f t="shared" si="2"/>
        <v>4.5906455529095442</v>
      </c>
      <c r="BA7" s="131"/>
      <c r="BB7" s="71">
        <f t="shared" ca="1" si="19"/>
        <v>4.7140736185853021</v>
      </c>
      <c r="BC7" s="71">
        <f t="shared" ca="1" si="20"/>
        <v>4.7140736185853021</v>
      </c>
      <c r="BD7" s="71" cm="1">
        <f t="array" aca="1" ref="BD7:BE7" ca="1">EXP(BB7:BC7)</f>
        <v>111.50546672090108</v>
      </c>
      <c r="BE7" s="71">
        <f ca="1"/>
        <v>111.50546672090108</v>
      </c>
      <c r="BF7" s="98">
        <f t="shared" ca="1" si="37"/>
        <v>6.5264410993326472E-3</v>
      </c>
      <c r="BG7" s="98">
        <f t="shared" ca="1" si="38"/>
        <v>6.5264410993326472E-3</v>
      </c>
      <c r="BH7" s="98">
        <f t="shared" ca="1" si="39"/>
        <v>111.50546672090104</v>
      </c>
      <c r="BI7" s="98">
        <f t="shared" ca="1" si="40"/>
        <v>111.50546672090104</v>
      </c>
      <c r="BJ7" s="71">
        <f t="shared" ca="1" si="21"/>
        <v>4.7140736185853021</v>
      </c>
      <c r="BK7" s="71">
        <f t="shared" ca="1" si="22"/>
        <v>4.7140736185853021</v>
      </c>
    </row>
    <row r="8" spans="1:63" s="98" customFormat="1" x14ac:dyDescent="0.2">
      <c r="A8" s="100">
        <v>40544</v>
      </c>
      <c r="B8" s="150">
        <v>518.73069562851674</v>
      </c>
      <c r="C8" s="123">
        <v>1256.026772304288</v>
      </c>
      <c r="D8" s="123">
        <v>369.80447328751461</v>
      </c>
      <c r="E8" s="119">
        <v>131.94720234543399</v>
      </c>
      <c r="F8" s="119">
        <v>353.51518745572173</v>
      </c>
      <c r="G8" s="119">
        <v>410.31132896629094</v>
      </c>
      <c r="H8" s="151">
        <v>1273.0452398333205</v>
      </c>
      <c r="I8" s="154">
        <v>522.21119600454801</v>
      </c>
      <c r="J8" s="155">
        <v>1546.2550424131</v>
      </c>
      <c r="K8" s="155">
        <v>283.38430940035198</v>
      </c>
      <c r="L8" s="155">
        <v>399.24979064387202</v>
      </c>
      <c r="M8" s="155">
        <v>360.544063214201</v>
      </c>
      <c r="N8" s="155">
        <v>403.898090921652</v>
      </c>
      <c r="O8" s="156">
        <v>1410.71532725815</v>
      </c>
      <c r="P8" s="131">
        <f t="shared" si="23"/>
        <v>2.2145532455697321</v>
      </c>
      <c r="Q8" s="131">
        <f t="shared" si="24"/>
        <v>16.225564973305524</v>
      </c>
      <c r="R8" s="131">
        <f t="shared" si="25"/>
        <v>-0.23172519556791826</v>
      </c>
      <c r="S8" s="131">
        <f t="shared" si="26"/>
        <v>0.62476939385176422</v>
      </c>
      <c r="T8" s="131">
        <f t="shared" si="27"/>
        <v>-5.790414710228859</v>
      </c>
      <c r="U8" s="131">
        <f t="shared" si="28"/>
        <v>2.9820748877968413</v>
      </c>
      <c r="V8" s="131">
        <f t="shared" si="29"/>
        <v>5.1960449314242965</v>
      </c>
      <c r="W8" s="98">
        <v>6.2580720961051819</v>
      </c>
      <c r="X8" s="71">
        <f t="shared" ca="1" si="30"/>
        <v>0.36527626995656703</v>
      </c>
      <c r="Y8" s="98">
        <f t="shared" ca="1" si="31"/>
        <v>111.91276973053688</v>
      </c>
      <c r="Z8" s="174">
        <f t="shared" ca="1" si="4"/>
        <v>4.7177197261486965</v>
      </c>
      <c r="AA8" s="174">
        <f t="shared" ca="1" si="5"/>
        <v>4.7177197261486965</v>
      </c>
      <c r="AB8" s="174">
        <f t="shared" ca="1" si="6"/>
        <v>111.91276973053684</v>
      </c>
      <c r="AC8" s="174">
        <f t="shared" ca="1" si="7"/>
        <v>111.91276973053684</v>
      </c>
      <c r="AD8" s="174">
        <f t="shared" ca="1" si="32"/>
        <v>3.6527626995654927E-3</v>
      </c>
      <c r="AE8" s="174">
        <f t="shared" ca="1" si="33"/>
        <v>3.6527626995654927E-3</v>
      </c>
      <c r="AF8" s="98">
        <f t="shared" ca="1" si="8"/>
        <v>131.64299178452703</v>
      </c>
      <c r="AG8" s="71">
        <f t="shared" ca="1" si="9"/>
        <v>-131.64299178452703</v>
      </c>
      <c r="AH8" s="71">
        <f t="shared" ca="1" si="10"/>
        <v>-7.5963025941920091E-3</v>
      </c>
      <c r="AI8" s="71">
        <f t="shared" ca="1" si="11"/>
        <v>-7.596302594192009</v>
      </c>
      <c r="AJ8" s="98">
        <f t="shared" ca="1" si="34"/>
        <v>58.490551610154753</v>
      </c>
      <c r="AK8" s="98">
        <f t="shared" ca="1" si="35"/>
        <v>4.0688652302559891</v>
      </c>
      <c r="AL8" s="98">
        <v>4.7522701677337427</v>
      </c>
      <c r="AM8" s="98">
        <v>4.7522701677337427</v>
      </c>
      <c r="AN8" s="71">
        <f t="shared" si="12"/>
        <v>-0.2857142857142857</v>
      </c>
      <c r="AO8" s="98">
        <v>4.7522701677337427</v>
      </c>
      <c r="AP8" s="71">
        <v>7</v>
      </c>
      <c r="AQ8" s="71">
        <f t="shared" si="13"/>
        <v>0.14285714285714285</v>
      </c>
      <c r="AR8" s="174">
        <f t="shared" si="14"/>
        <v>-0.14285714285714285</v>
      </c>
      <c r="AS8" s="98">
        <f t="shared" si="36"/>
        <v>98.417236864033754</v>
      </c>
      <c r="AT8" s="71">
        <f t="shared" si="15"/>
        <v>4.5892159600999491</v>
      </c>
      <c r="AU8" s="71">
        <f t="shared" ca="1" si="16"/>
        <v>4.7177197261486965</v>
      </c>
      <c r="AV8" s="71">
        <f t="shared" ca="1" si="0"/>
        <v>4.7177197261486965</v>
      </c>
      <c r="AW8" s="71">
        <f t="shared" ca="1" si="1"/>
        <v>4.7177197261486965</v>
      </c>
      <c r="AX8" s="71">
        <f t="shared" si="17"/>
        <v>-0.14285714285714285</v>
      </c>
      <c r="AY8" s="71">
        <f t="shared" si="18"/>
        <v>4.5892159600999491</v>
      </c>
      <c r="AZ8" s="71">
        <f t="shared" si="2"/>
        <v>4.5892159600999491</v>
      </c>
      <c r="BA8" s="131"/>
      <c r="BB8" s="71">
        <f t="shared" ca="1" si="19"/>
        <v>4.7177197261486965</v>
      </c>
      <c r="BC8" s="71">
        <f t="shared" ca="1" si="20"/>
        <v>4.7177197261486965</v>
      </c>
      <c r="BD8" s="71" cm="1">
        <f t="array" aca="1" ref="BD8:BE8" ca="1">EXP(BB8:BC8)</f>
        <v>111.91276973053684</v>
      </c>
      <c r="BE8" s="71">
        <f ca="1"/>
        <v>111.91276973053684</v>
      </c>
      <c r="BF8" s="98">
        <f t="shared" ca="1" si="37"/>
        <v>3.6527626995654927E-3</v>
      </c>
      <c r="BG8" s="98">
        <f t="shared" ca="1" si="38"/>
        <v>3.6527626995654927E-3</v>
      </c>
      <c r="BH8" s="98">
        <f t="shared" ca="1" si="39"/>
        <v>111.91276973053679</v>
      </c>
      <c r="BI8" s="98">
        <f t="shared" ca="1" si="40"/>
        <v>111.91276973053679</v>
      </c>
      <c r="BJ8" s="71">
        <f t="shared" ca="1" si="21"/>
        <v>4.7177197261486965</v>
      </c>
      <c r="BK8" s="71">
        <f t="shared" ca="1" si="22"/>
        <v>4.7177197261486965</v>
      </c>
    </row>
    <row r="9" spans="1:63" s="98" customFormat="1" x14ac:dyDescent="0.2">
      <c r="A9" s="100">
        <v>40575</v>
      </c>
      <c r="B9" s="150">
        <v>477.23223997823544</v>
      </c>
      <c r="C9" s="123">
        <v>1308.7798967410681</v>
      </c>
      <c r="D9" s="123">
        <v>343.54835568410107</v>
      </c>
      <c r="E9" s="119">
        <v>127.579838068645</v>
      </c>
      <c r="F9" s="119">
        <v>369.0608280884162</v>
      </c>
      <c r="G9" s="119">
        <v>383.23078125451576</v>
      </c>
      <c r="H9" s="151">
        <v>1257.7686969553206</v>
      </c>
      <c r="I9" s="154">
        <v>516.32768117205205</v>
      </c>
      <c r="J9" s="155">
        <v>1496.3561865383599</v>
      </c>
      <c r="K9" s="155">
        <v>287.03830033081402</v>
      </c>
      <c r="L9" s="155">
        <v>396.09019745169098</v>
      </c>
      <c r="M9" s="155">
        <v>374.49993828293799</v>
      </c>
      <c r="N9" s="155">
        <v>410.325099164081</v>
      </c>
      <c r="O9" s="156">
        <v>1419.0605793047</v>
      </c>
      <c r="P9" s="131">
        <f t="shared" si="23"/>
        <v>-1.1266542880564145</v>
      </c>
      <c r="Q9" s="131">
        <f t="shared" si="24"/>
        <v>-3.2270779726523955</v>
      </c>
      <c r="R9" s="131">
        <f t="shared" si="25"/>
        <v>1.2894118725888433</v>
      </c>
      <c r="S9" s="131">
        <f t="shared" si="26"/>
        <v>-0.79138255453698036</v>
      </c>
      <c r="T9" s="131">
        <f t="shared" si="27"/>
        <v>3.8707821020050233</v>
      </c>
      <c r="U9" s="131">
        <f t="shared" si="28"/>
        <v>1.591245016227532</v>
      </c>
      <c r="V9" s="131">
        <f t="shared" si="29"/>
        <v>0.59156173363265907</v>
      </c>
      <c r="W9" s="98">
        <v>6.2467416049594409</v>
      </c>
      <c r="X9" s="71">
        <f t="shared" ca="1" si="30"/>
        <v>0.90633088226852898</v>
      </c>
      <c r="Y9" s="98">
        <f t="shared" ca="1" si="31"/>
        <v>112.9270697238068</v>
      </c>
      <c r="Z9" s="174">
        <f t="shared" ca="1" si="4"/>
        <v>4.7267422096773934</v>
      </c>
      <c r="AA9" s="174">
        <f t="shared" ca="1" si="5"/>
        <v>4.7267422096773934</v>
      </c>
      <c r="AB9" s="174">
        <f t="shared" ca="1" si="6"/>
        <v>112.92706972380677</v>
      </c>
      <c r="AC9" s="174">
        <f t="shared" ca="1" si="7"/>
        <v>112.92706972380677</v>
      </c>
      <c r="AD9" s="174">
        <f t="shared" ca="1" si="32"/>
        <v>9.0633088226854674E-3</v>
      </c>
      <c r="AE9" s="174">
        <f t="shared" ca="1" si="33"/>
        <v>9.0633088226854674E-3</v>
      </c>
      <c r="AF9" s="98">
        <f t="shared" ca="1" si="8"/>
        <v>137.8654166432884</v>
      </c>
      <c r="AG9" s="71">
        <f t="shared" ca="1" si="9"/>
        <v>-137.8654166432884</v>
      </c>
      <c r="AH9" s="71">
        <f t="shared" ca="1" si="10"/>
        <v>-7.2534506792765151E-3</v>
      </c>
      <c r="AI9" s="71">
        <f t="shared" ca="1" si="11"/>
        <v>-7.253450679276515</v>
      </c>
      <c r="AJ9" s="98">
        <f t="shared" ca="1" si="34"/>
        <v>54.247968297075403</v>
      </c>
      <c r="AK9" s="98">
        <f t="shared" ca="1" si="35"/>
        <v>3.9935655409741182</v>
      </c>
      <c r="AL9" s="98">
        <v>4.783557083978411</v>
      </c>
      <c r="AM9" s="98">
        <v>4.783557083978411</v>
      </c>
      <c r="AN9" s="71">
        <f t="shared" si="12"/>
        <v>-0.25</v>
      </c>
      <c r="AO9" s="98">
        <v>4.783557083978411</v>
      </c>
      <c r="AP9" s="98">
        <v>8</v>
      </c>
      <c r="AQ9" s="71">
        <f t="shared" si="13"/>
        <v>0.125</v>
      </c>
      <c r="AR9" s="174">
        <f t="shared" si="14"/>
        <v>-0.125</v>
      </c>
      <c r="AS9" s="98">
        <f t="shared" si="36"/>
        <v>98.294215317953714</v>
      </c>
      <c r="AT9" s="71">
        <f t="shared" si="15"/>
        <v>4.5879651781982966</v>
      </c>
      <c r="AU9" s="71">
        <f t="shared" ca="1" si="16"/>
        <v>4.7267422096773934</v>
      </c>
      <c r="AV9" s="71">
        <f t="shared" ca="1" si="0"/>
        <v>4.7267422096773934</v>
      </c>
      <c r="AW9" s="71">
        <f t="shared" ca="1" si="1"/>
        <v>4.7267422096773934</v>
      </c>
      <c r="AX9" s="71">
        <f t="shared" si="17"/>
        <v>-0.125</v>
      </c>
      <c r="AY9" s="71">
        <f t="shared" si="18"/>
        <v>4.5879651781982966</v>
      </c>
      <c r="AZ9" s="71">
        <f t="shared" si="2"/>
        <v>4.5879651781982966</v>
      </c>
      <c r="BA9" s="131"/>
      <c r="BB9" s="71">
        <f t="shared" ca="1" si="19"/>
        <v>4.7267422096773934</v>
      </c>
      <c r="BC9" s="71">
        <f t="shared" ca="1" si="20"/>
        <v>4.7267422096773934</v>
      </c>
      <c r="BD9" s="71" cm="1">
        <f t="array" aca="1" ref="BD9:BE9" ca="1">EXP(BB9:BC9)</f>
        <v>112.92706972380677</v>
      </c>
      <c r="BE9" s="71">
        <f ca="1"/>
        <v>112.92706972380677</v>
      </c>
      <c r="BF9" s="98">
        <f t="shared" ca="1" si="37"/>
        <v>9.0633088226854674E-3</v>
      </c>
      <c r="BG9" s="98">
        <f t="shared" ca="1" si="38"/>
        <v>9.0633088226854674E-3</v>
      </c>
      <c r="BH9" s="98">
        <f t="shared" ca="1" si="39"/>
        <v>112.92706972380674</v>
      </c>
      <c r="BI9" s="98">
        <f t="shared" ca="1" si="40"/>
        <v>112.92706972380674</v>
      </c>
      <c r="BJ9" s="71">
        <f t="shared" ca="1" si="21"/>
        <v>4.7267422096773934</v>
      </c>
      <c r="BK9" s="71">
        <f t="shared" ca="1" si="22"/>
        <v>4.7267422096773934</v>
      </c>
    </row>
    <row r="10" spans="1:63" s="98" customFormat="1" x14ac:dyDescent="0.2">
      <c r="A10" s="100">
        <v>40603</v>
      </c>
      <c r="B10" s="150">
        <v>527.34162517595018</v>
      </c>
      <c r="C10" s="123">
        <v>1518.1846802196389</v>
      </c>
      <c r="D10" s="123">
        <v>337.02093692610316</v>
      </c>
      <c r="E10" s="119">
        <v>139.354416030642</v>
      </c>
      <c r="F10" s="119">
        <v>373.78512650326621</v>
      </c>
      <c r="G10" s="119">
        <v>414.65570531738609</v>
      </c>
      <c r="H10" s="151">
        <v>1348.3280431361038</v>
      </c>
      <c r="I10" s="154">
        <v>518.79527567171897</v>
      </c>
      <c r="J10" s="155">
        <v>1496.34518280917</v>
      </c>
      <c r="K10" s="155">
        <v>282.528101800569</v>
      </c>
      <c r="L10" s="155">
        <v>394.51223617509203</v>
      </c>
      <c r="M10" s="155">
        <v>374.98763433993503</v>
      </c>
      <c r="N10" s="155">
        <v>403.92787274546998</v>
      </c>
      <c r="O10" s="156">
        <v>1420.7811905036399</v>
      </c>
      <c r="P10" s="131">
        <f t="shared" si="23"/>
        <v>0.47791249426441595</v>
      </c>
      <c r="Q10" s="131">
        <f t="shared" si="24"/>
        <v>-7.3536830929299413E-4</v>
      </c>
      <c r="R10" s="131">
        <f t="shared" si="25"/>
        <v>-1.5712880563489193</v>
      </c>
      <c r="S10" s="131">
        <f t="shared" si="26"/>
        <v>-0.39838432931463785</v>
      </c>
      <c r="T10" s="131">
        <f t="shared" si="27"/>
        <v>0.13022593788214465</v>
      </c>
      <c r="U10" s="131">
        <f t="shared" si="28"/>
        <v>-1.5590629068617829</v>
      </c>
      <c r="V10" s="131">
        <f t="shared" si="29"/>
        <v>0.12125001737297225</v>
      </c>
      <c r="W10" s="98">
        <v>6.2515093461396836</v>
      </c>
      <c r="X10" s="71">
        <f t="shared" ca="1" si="30"/>
        <v>1.8455066263069024</v>
      </c>
      <c r="Y10" s="98">
        <f t="shared" ca="1" si="31"/>
        <v>115.01114627845385</v>
      </c>
      <c r="Z10" s="174">
        <f t="shared" ca="1" si="4"/>
        <v>4.7450290478268755</v>
      </c>
      <c r="AA10" s="174">
        <f t="shared" ca="1" si="5"/>
        <v>4.7450290478268755</v>
      </c>
      <c r="AB10" s="174">
        <f t="shared" ca="1" si="6"/>
        <v>115.01114627845386</v>
      </c>
      <c r="AC10" s="174">
        <f t="shared" ca="1" si="7"/>
        <v>115.01114627845386</v>
      </c>
      <c r="AD10" s="174">
        <f t="shared" ca="1" si="32"/>
        <v>1.8455066263069364E-2</v>
      </c>
      <c r="AE10" s="174">
        <f t="shared" ca="1" si="33"/>
        <v>1.8455066263069364E-2</v>
      </c>
      <c r="AF10" s="98">
        <f t="shared" ca="1" si="8"/>
        <v>144.40717070992</v>
      </c>
      <c r="AG10" s="71">
        <f t="shared" ca="1" si="9"/>
        <v>-144.40717070992</v>
      </c>
      <c r="AH10" s="71">
        <f t="shared" ca="1" si="10"/>
        <v>-6.9248638767998895E-3</v>
      </c>
      <c r="AI10" s="71">
        <f t="shared" ca="1" si="11"/>
        <v>-6.9248638767998898</v>
      </c>
      <c r="AJ10" s="98">
        <f t="shared" ca="1" si="34"/>
        <v>50.491370336573368</v>
      </c>
      <c r="AK10" s="98">
        <f t="shared" ca="1" si="35"/>
        <v>3.9218024372546174</v>
      </c>
      <c r="AL10" s="98">
        <v>4.7834401103139967</v>
      </c>
      <c r="AM10" s="98">
        <v>4.7834401103139967</v>
      </c>
      <c r="AN10" s="71">
        <f t="shared" si="12"/>
        <v>-0.22222222222222221</v>
      </c>
      <c r="AO10" s="98">
        <v>4.7834401103139967</v>
      </c>
      <c r="AP10" s="98">
        <v>9</v>
      </c>
      <c r="AQ10" s="71">
        <f t="shared" si="13"/>
        <v>0.1111111111111111</v>
      </c>
      <c r="AR10" s="174">
        <f t="shared" si="14"/>
        <v>-0.1111111111111111</v>
      </c>
      <c r="AS10" s="98">
        <f t="shared" si="36"/>
        <v>98.184999523155994</v>
      </c>
      <c r="AT10" s="71">
        <f t="shared" si="15"/>
        <v>4.5868534493456066</v>
      </c>
      <c r="AU10" s="71">
        <f t="shared" ca="1" si="16"/>
        <v>4.7450290478268755</v>
      </c>
      <c r="AV10" s="71">
        <f t="shared" ca="1" si="0"/>
        <v>4.7450290478268755</v>
      </c>
      <c r="AW10" s="71">
        <f t="shared" ca="1" si="1"/>
        <v>4.7450290478268755</v>
      </c>
      <c r="AX10" s="71">
        <f t="shared" si="17"/>
        <v>-0.1111111111111111</v>
      </c>
      <c r="AY10" s="71">
        <f t="shared" si="18"/>
        <v>4.5868534493456066</v>
      </c>
      <c r="AZ10" s="71">
        <f t="shared" si="2"/>
        <v>4.5868534493456066</v>
      </c>
      <c r="BA10" s="131"/>
      <c r="BB10" s="71">
        <f t="shared" ca="1" si="19"/>
        <v>4.7450290478268755</v>
      </c>
      <c r="BC10" s="71">
        <f t="shared" ca="1" si="20"/>
        <v>4.7450290478268755</v>
      </c>
      <c r="BD10" s="71" cm="1">
        <f t="array" aca="1" ref="BD10:BE10" ca="1">EXP(BB10:BC10)</f>
        <v>115.01114627845386</v>
      </c>
      <c r="BE10" s="71">
        <f ca="1"/>
        <v>115.01114627845386</v>
      </c>
      <c r="BF10" s="98">
        <f t="shared" ca="1" si="37"/>
        <v>1.8455066263069364E-2</v>
      </c>
      <c r="BG10" s="98">
        <f t="shared" ca="1" si="38"/>
        <v>1.8455066263069364E-2</v>
      </c>
      <c r="BH10" s="98">
        <f t="shared" ca="1" si="39"/>
        <v>115.01114627845385</v>
      </c>
      <c r="BI10" s="98">
        <f t="shared" ca="1" si="40"/>
        <v>115.01114627845385</v>
      </c>
      <c r="BJ10" s="71">
        <f t="shared" ca="1" si="21"/>
        <v>4.7450290478268755</v>
      </c>
      <c r="BK10" s="71">
        <f t="shared" ca="1" si="22"/>
        <v>4.7450290478268755</v>
      </c>
    </row>
    <row r="11" spans="1:63" s="98" customFormat="1" x14ac:dyDescent="0.2">
      <c r="A11" s="100">
        <v>40634</v>
      </c>
      <c r="B11" s="150">
        <v>498.86517741644883</v>
      </c>
      <c r="C11" s="123">
        <v>1463.5300317317322</v>
      </c>
      <c r="D11" s="123">
        <v>276.02014734247854</v>
      </c>
      <c r="E11" s="119">
        <v>222.98392738892201</v>
      </c>
      <c r="F11" s="119">
        <v>381.34843630811883</v>
      </c>
      <c r="G11" s="119">
        <v>403.8746569791341</v>
      </c>
      <c r="H11" s="151">
        <v>1367.2046357400093</v>
      </c>
      <c r="I11" s="154">
        <v>511.02717946970802</v>
      </c>
      <c r="J11" s="155">
        <v>1508.1885180736001</v>
      </c>
      <c r="K11" s="155">
        <v>276.26380055523202</v>
      </c>
      <c r="L11" s="155">
        <v>395.38288806847203</v>
      </c>
      <c r="M11" s="155">
        <v>385.09004451943298</v>
      </c>
      <c r="N11" s="155">
        <v>411.84313744705901</v>
      </c>
      <c r="O11" s="156">
        <v>1437.7400843656201</v>
      </c>
      <c r="P11" s="131">
        <f t="shared" si="23"/>
        <v>-1.49733364320889</v>
      </c>
      <c r="Q11" s="131">
        <f t="shared" si="24"/>
        <v>0.79148417093146861</v>
      </c>
      <c r="R11" s="131">
        <f t="shared" si="25"/>
        <v>-2.2172312082989976</v>
      </c>
      <c r="S11" s="131">
        <f t="shared" si="26"/>
        <v>0.22069071971537824</v>
      </c>
      <c r="T11" s="131">
        <f t="shared" si="27"/>
        <v>2.6940648849076183</v>
      </c>
      <c r="U11" s="131">
        <f t="shared" si="28"/>
        <v>1.9595737842475387</v>
      </c>
      <c r="V11" s="131">
        <f t="shared" si="29"/>
        <v>1.1936316426014031</v>
      </c>
      <c r="W11" s="98">
        <v>6.2364227775753527</v>
      </c>
      <c r="X11" s="71">
        <f t="shared" ca="1" si="30"/>
        <v>1.1427358765360971</v>
      </c>
      <c r="Y11" s="98">
        <f t="shared" ca="1" si="31"/>
        <v>116.32541990899317</v>
      </c>
      <c r="Z11" s="174">
        <f t="shared" ca="1" si="4"/>
        <v>4.7563916075156705</v>
      </c>
      <c r="AA11" s="174">
        <f t="shared" ca="1" si="5"/>
        <v>4.7563916075156705</v>
      </c>
      <c r="AB11" s="174">
        <f t="shared" ca="1" si="6"/>
        <v>116.32541990899315</v>
      </c>
      <c r="AC11" s="174">
        <f t="shared" ca="1" si="7"/>
        <v>116.32541990899315</v>
      </c>
      <c r="AD11" s="174">
        <f t="shared" ca="1" si="32"/>
        <v>1.1427358765360829E-2</v>
      </c>
      <c r="AE11" s="174">
        <f t="shared" ca="1" si="33"/>
        <v>1.1427358765360829E-2</v>
      </c>
      <c r="AF11" s="98">
        <f t="shared" ca="1" si="8"/>
        <v>151.27574125821744</v>
      </c>
      <c r="AG11" s="71">
        <f t="shared" ca="1" si="9"/>
        <v>-151.27574125821744</v>
      </c>
      <c r="AH11" s="71">
        <f t="shared" ca="1" si="10"/>
        <v>-6.6104452153572186E-3</v>
      </c>
      <c r="AI11" s="71">
        <f t="shared" ca="1" si="11"/>
        <v>-6.6104452153572186</v>
      </c>
      <c r="AJ11" s="98">
        <f t="shared" ca="1" si="34"/>
        <v>47.153665961991059</v>
      </c>
      <c r="AK11" s="98">
        <f t="shared" ca="1" si="35"/>
        <v>3.8534117571066617</v>
      </c>
      <c r="AL11" s="98">
        <v>4.8160882430453364</v>
      </c>
      <c r="AM11" s="98">
        <v>4.8160882430453364</v>
      </c>
      <c r="AN11" s="71">
        <f t="shared" si="12"/>
        <v>-0.2</v>
      </c>
      <c r="AO11" s="98">
        <v>4.8160882430453364</v>
      </c>
      <c r="AP11" s="71">
        <v>10</v>
      </c>
      <c r="AQ11" s="71">
        <f t="shared" si="13"/>
        <v>0.1</v>
      </c>
      <c r="AR11" s="174">
        <f t="shared" si="14"/>
        <v>-0.1</v>
      </c>
      <c r="AS11" s="98">
        <f t="shared" si="36"/>
        <v>98.086814523632839</v>
      </c>
      <c r="AT11" s="71">
        <f t="shared" si="15"/>
        <v>4.5858529490120228</v>
      </c>
      <c r="AU11" s="71">
        <f t="shared" ca="1" si="16"/>
        <v>4.7563916075156705</v>
      </c>
      <c r="AV11" s="71">
        <f t="shared" ca="1" si="0"/>
        <v>4.7563916075156705</v>
      </c>
      <c r="AW11" s="71">
        <f t="shared" ca="1" si="1"/>
        <v>4.7563916075156705</v>
      </c>
      <c r="AX11" s="71">
        <f t="shared" si="17"/>
        <v>-0.1</v>
      </c>
      <c r="AY11" s="71">
        <f t="shared" si="18"/>
        <v>4.5858529490120228</v>
      </c>
      <c r="AZ11" s="71">
        <f t="shared" si="2"/>
        <v>4.5858529490120228</v>
      </c>
      <c r="BA11" s="131"/>
      <c r="BB11" s="71">
        <f t="shared" ca="1" si="19"/>
        <v>4.7563916075156705</v>
      </c>
      <c r="BC11" s="71">
        <f t="shared" ca="1" si="20"/>
        <v>4.7563916075156705</v>
      </c>
      <c r="BD11" s="71" cm="1">
        <f t="array" aca="1" ref="BD11:BE11" ca="1">EXP(BB11:BC11)</f>
        <v>116.32541990899315</v>
      </c>
      <c r="BE11" s="71">
        <f ca="1"/>
        <v>116.32541990899315</v>
      </c>
      <c r="BF11" s="98">
        <f t="shared" ca="1" si="37"/>
        <v>1.1427358765360829E-2</v>
      </c>
      <c r="BG11" s="98">
        <f t="shared" ca="1" si="38"/>
        <v>1.1427358765360829E-2</v>
      </c>
      <c r="BH11" s="98">
        <f t="shared" ca="1" si="39"/>
        <v>116.32541990899314</v>
      </c>
      <c r="BI11" s="98">
        <f t="shared" ca="1" si="40"/>
        <v>116.32541990899314</v>
      </c>
      <c r="BJ11" s="71">
        <f t="shared" ca="1" si="21"/>
        <v>4.7563916075156705</v>
      </c>
      <c r="BK11" s="71">
        <f t="shared" ca="1" si="22"/>
        <v>4.7563916075156705</v>
      </c>
    </row>
    <row r="12" spans="1:63" s="98" customFormat="1" x14ac:dyDescent="0.2">
      <c r="A12" s="100">
        <v>40664</v>
      </c>
      <c r="B12" s="150">
        <v>517.82205415827389</v>
      </c>
      <c r="C12" s="123">
        <v>1501.5818125567573</v>
      </c>
      <c r="D12" s="123">
        <v>230.20080288362712</v>
      </c>
      <c r="E12" s="119">
        <v>310.439089114598</v>
      </c>
      <c r="F12" s="119">
        <v>378.80779918773544</v>
      </c>
      <c r="G12" s="119">
        <v>421.64514188621604</v>
      </c>
      <c r="H12" s="151">
        <v>1400.0175469977696</v>
      </c>
      <c r="I12" s="154">
        <v>514.96292345765801</v>
      </c>
      <c r="J12" s="155">
        <v>1524.4937522510299</v>
      </c>
      <c r="K12" s="155">
        <v>278.43776955321499</v>
      </c>
      <c r="L12" s="155">
        <v>397.146022760059</v>
      </c>
      <c r="M12" s="155">
        <v>379.21589407802901</v>
      </c>
      <c r="N12" s="155">
        <v>414.45389168709102</v>
      </c>
      <c r="O12" s="156">
        <v>1441.1977875150601</v>
      </c>
      <c r="P12" s="131">
        <f t="shared" si="23"/>
        <v>0.77016333887252131</v>
      </c>
      <c r="Q12" s="131">
        <f t="shared" si="24"/>
        <v>1.0811137985758279</v>
      </c>
      <c r="R12" s="131">
        <f t="shared" si="25"/>
        <v>0.78691779147818863</v>
      </c>
      <c r="S12" s="131">
        <f t="shared" si="26"/>
        <v>0.44593095573767982</v>
      </c>
      <c r="T12" s="131">
        <f t="shared" si="27"/>
        <v>-1.5253965987966609</v>
      </c>
      <c r="U12" s="131">
        <f t="shared" si="28"/>
        <v>0.63391956855602416</v>
      </c>
      <c r="V12" s="131">
        <f t="shared" si="29"/>
        <v>0.2404957048245393</v>
      </c>
      <c r="W12" s="98">
        <v>6.2440949047859942</v>
      </c>
      <c r="X12" s="71">
        <f t="shared" ca="1" si="30"/>
        <v>2.8975721977658977</v>
      </c>
      <c r="Y12" s="98">
        <f t="shared" ca="1" si="31"/>
        <v>119.6960329352106</v>
      </c>
      <c r="Z12" s="174">
        <f t="shared" ca="1" si="4"/>
        <v>4.7849554702871639</v>
      </c>
      <c r="AA12" s="174">
        <f t="shared" ca="1" si="5"/>
        <v>4.7849554702871639</v>
      </c>
      <c r="AB12" s="174">
        <f t="shared" ca="1" si="6"/>
        <v>119.69603293521055</v>
      </c>
      <c r="AC12" s="174">
        <f t="shared" ca="1" si="7"/>
        <v>119.69603293521055</v>
      </c>
      <c r="AD12" s="174">
        <f t="shared" ca="1" si="32"/>
        <v>2.8975721977658742E-2</v>
      </c>
      <c r="AE12" s="174">
        <f t="shared" ca="1" si="33"/>
        <v>2.8975721977658742E-2</v>
      </c>
      <c r="AF12" s="98">
        <f t="shared" ca="1" si="8"/>
        <v>158.51421811476996</v>
      </c>
      <c r="AG12" s="71">
        <f t="shared" ca="1" si="9"/>
        <v>-158.51421811476996</v>
      </c>
      <c r="AH12" s="71">
        <f t="shared" ca="1" si="10"/>
        <v>-6.308582358687624E-3</v>
      </c>
      <c r="AI12" s="71">
        <f t="shared" ca="1" si="11"/>
        <v>-6.308582358687624</v>
      </c>
      <c r="AJ12" s="98">
        <f t="shared" ca="1" si="34"/>
        <v>44.178938109638402</v>
      </c>
      <c r="AK12" s="98">
        <f t="shared" ca="1" si="35"/>
        <v>3.7882481621584865</v>
      </c>
      <c r="AL12" s="98">
        <v>4.8305823437058297</v>
      </c>
      <c r="AM12" s="98">
        <v>4.8305823437058297</v>
      </c>
      <c r="AN12" s="71">
        <f t="shared" si="12"/>
        <v>-0.18181818181818182</v>
      </c>
      <c r="AO12" s="98">
        <v>4.8305823437058297</v>
      </c>
      <c r="AP12" s="98">
        <v>11</v>
      </c>
      <c r="AQ12" s="71">
        <f t="shared" si="13"/>
        <v>9.0909090909090912E-2</v>
      </c>
      <c r="AR12" s="174">
        <f t="shared" si="14"/>
        <v>-9.0909090909090912E-2</v>
      </c>
      <c r="AS12" s="98">
        <f t="shared" si="36"/>
        <v>97.997644692247718</v>
      </c>
      <c r="AT12" s="71">
        <f t="shared" si="15"/>
        <v>4.5849434446291824</v>
      </c>
      <c r="AU12" s="71">
        <f t="shared" ca="1" si="16"/>
        <v>4.7849554702871639</v>
      </c>
      <c r="AV12" s="71">
        <f t="shared" ca="1" si="0"/>
        <v>4.7849554702871639</v>
      </c>
      <c r="AW12" s="71">
        <f t="shared" ca="1" si="1"/>
        <v>4.7849554702871639</v>
      </c>
      <c r="AX12" s="71">
        <f t="shared" si="17"/>
        <v>-9.0909090909090912E-2</v>
      </c>
      <c r="AY12" s="71">
        <f t="shared" si="18"/>
        <v>4.5849434446291824</v>
      </c>
      <c r="AZ12" s="71">
        <f t="shared" si="2"/>
        <v>4.5849434446291824</v>
      </c>
      <c r="BA12" s="131"/>
      <c r="BB12" s="71">
        <f t="shared" ca="1" si="19"/>
        <v>4.7849554702871639</v>
      </c>
      <c r="BC12" s="71">
        <f t="shared" ca="1" si="20"/>
        <v>4.7849554702871639</v>
      </c>
      <c r="BD12" s="71" cm="1">
        <f t="array" aca="1" ref="BD12:BE12" ca="1">EXP(BB12:BC12)</f>
        <v>119.69603293521055</v>
      </c>
      <c r="BE12" s="71">
        <f ca="1"/>
        <v>119.69603293521055</v>
      </c>
      <c r="BF12" s="98">
        <f t="shared" ca="1" si="37"/>
        <v>2.8975721977658742E-2</v>
      </c>
      <c r="BG12" s="98">
        <f t="shared" ca="1" si="38"/>
        <v>2.8975721977658742E-2</v>
      </c>
      <c r="BH12" s="98">
        <f t="shared" ca="1" si="39"/>
        <v>119.69603293521054</v>
      </c>
      <c r="BI12" s="98">
        <f t="shared" ca="1" si="40"/>
        <v>119.69603293521054</v>
      </c>
      <c r="BJ12" s="71">
        <f t="shared" ca="1" si="21"/>
        <v>4.7849554702871639</v>
      </c>
      <c r="BK12" s="71">
        <f t="shared" ca="1" si="22"/>
        <v>4.7849554702871639</v>
      </c>
    </row>
    <row r="13" spans="1:63" s="98" customFormat="1" x14ac:dyDescent="0.2">
      <c r="A13" s="100">
        <v>40695</v>
      </c>
      <c r="B13" s="150">
        <v>503.84085869600045</v>
      </c>
      <c r="C13" s="123">
        <v>1569.1529941218114</v>
      </c>
      <c r="D13" s="123">
        <v>202.57670653759186</v>
      </c>
      <c r="E13" s="119">
        <v>365.63705559294698</v>
      </c>
      <c r="F13" s="119">
        <v>389.87958626232785</v>
      </c>
      <c r="G13" s="119">
        <v>402.67111050133627</v>
      </c>
      <c r="H13" s="151">
        <v>1416.8177575617428</v>
      </c>
      <c r="I13" s="154">
        <v>512.10401373567299</v>
      </c>
      <c r="J13" s="155">
        <v>1514.46885853408</v>
      </c>
      <c r="K13" s="155">
        <v>274.84992564987402</v>
      </c>
      <c r="L13" s="155">
        <v>401.00274875752899</v>
      </c>
      <c r="M13" s="155">
        <v>386.01717477892402</v>
      </c>
      <c r="N13" s="155">
        <v>420.73154944391899</v>
      </c>
      <c r="O13" s="156">
        <v>1445.4476372571301</v>
      </c>
      <c r="P13" s="131">
        <f t="shared" si="23"/>
        <v>-0.55516806973000143</v>
      </c>
      <c r="Q13" s="131">
        <f t="shared" si="24"/>
        <v>-0.65758837661009295</v>
      </c>
      <c r="R13" s="131">
        <f t="shared" si="25"/>
        <v>-1.2885622195214665</v>
      </c>
      <c r="S13" s="131">
        <f t="shared" si="26"/>
        <v>0.9711103162173913</v>
      </c>
      <c r="T13" s="131">
        <f t="shared" si="27"/>
        <v>1.7935115081161541</v>
      </c>
      <c r="U13" s="131">
        <f t="shared" si="28"/>
        <v>1.5146818217278479</v>
      </c>
      <c r="V13" s="131">
        <f t="shared" si="29"/>
        <v>0.29488317140686604</v>
      </c>
      <c r="W13" s="98">
        <v>6.2385277562344559</v>
      </c>
      <c r="X13" s="71">
        <f t="shared" ca="1" si="30"/>
        <v>2.5636372692077316</v>
      </c>
      <c r="Y13" s="98">
        <f t="shared" ca="1" si="31"/>
        <v>122.76460504530083</v>
      </c>
      <c r="Z13" s="174">
        <f t="shared" ca="1" si="4"/>
        <v>4.8102687416359391</v>
      </c>
      <c r="AA13" s="174">
        <f t="shared" ca="1" si="5"/>
        <v>4.8102687416359391</v>
      </c>
      <c r="AB13" s="174">
        <f t="shared" ca="1" si="6"/>
        <v>122.76460504530081</v>
      </c>
      <c r="AC13" s="174">
        <f t="shared" ca="1" si="7"/>
        <v>122.76460504530081</v>
      </c>
      <c r="AD13" s="174">
        <f t="shared" ca="1" si="32"/>
        <v>2.5636372692077636E-2</v>
      </c>
      <c r="AE13" s="174">
        <f t="shared" ca="1" si="33"/>
        <v>2.5636372692077636E-2</v>
      </c>
      <c r="AF13" s="98">
        <f t="shared" ca="1" si="8"/>
        <v>166.13917799979336</v>
      </c>
      <c r="AG13" s="71">
        <f t="shared" ca="1" si="9"/>
        <v>-166.13917799979336</v>
      </c>
      <c r="AH13" s="71">
        <f t="shared" ca="1" si="10"/>
        <v>-6.0190498835936447E-3</v>
      </c>
      <c r="AI13" s="71">
        <f t="shared" ca="1" si="11"/>
        <v>-6.0190498835936443</v>
      </c>
      <c r="AJ13" s="98">
        <f t="shared" ca="1" si="34"/>
        <v>41.519785786777305</v>
      </c>
      <c r="AK13" s="98">
        <f t="shared" ca="1" si="35"/>
        <v>3.7261700795663208</v>
      </c>
      <c r="AL13" s="98">
        <v>4.8581872291546162</v>
      </c>
      <c r="AM13" s="98">
        <v>4.8581872291546162</v>
      </c>
      <c r="AN13" s="71">
        <f t="shared" si="12"/>
        <v>-0.16666666666666666</v>
      </c>
      <c r="AO13" s="98">
        <v>4.8581872291546162</v>
      </c>
      <c r="AP13" s="98">
        <v>12</v>
      </c>
      <c r="AQ13" s="71">
        <f t="shared" si="13"/>
        <v>8.3333333333333329E-2</v>
      </c>
      <c r="AR13" s="174">
        <f t="shared" si="14"/>
        <v>-8.3333333333333329E-2</v>
      </c>
      <c r="AS13" s="98">
        <f t="shared" si="36"/>
        <v>97.915979988337511</v>
      </c>
      <c r="AT13" s="71">
        <f t="shared" si="15"/>
        <v>4.5841097638806048</v>
      </c>
      <c r="AU13" s="71">
        <f t="shared" ca="1" si="16"/>
        <v>4.8102687416359391</v>
      </c>
      <c r="AV13" s="71">
        <f t="shared" ca="1" si="0"/>
        <v>4.8102687416359391</v>
      </c>
      <c r="AW13" s="71">
        <f t="shared" ca="1" si="1"/>
        <v>4.8102687416359391</v>
      </c>
      <c r="AX13" s="71">
        <f t="shared" si="17"/>
        <v>-8.3333333333333329E-2</v>
      </c>
      <c r="AY13" s="71">
        <f t="shared" si="18"/>
        <v>4.5841097638806048</v>
      </c>
      <c r="AZ13" s="71">
        <f t="shared" si="2"/>
        <v>4.5841097638806048</v>
      </c>
      <c r="BA13" s="131"/>
      <c r="BB13" s="71">
        <f t="shared" ca="1" si="19"/>
        <v>4.8102687416359391</v>
      </c>
      <c r="BC13" s="71">
        <f t="shared" ca="1" si="20"/>
        <v>4.8102687416359391</v>
      </c>
      <c r="BD13" s="71" cm="1">
        <f t="array" aca="1" ref="BD13:BE13" ca="1">EXP(BB13:BC13)</f>
        <v>122.76460504530081</v>
      </c>
      <c r="BE13" s="71">
        <f ca="1"/>
        <v>122.76460504530081</v>
      </c>
      <c r="BF13" s="98">
        <f t="shared" ca="1" si="37"/>
        <v>2.5636372692077636E-2</v>
      </c>
      <c r="BG13" s="98">
        <f t="shared" ca="1" si="38"/>
        <v>2.5636372692077636E-2</v>
      </c>
      <c r="BH13" s="98">
        <f t="shared" ca="1" si="39"/>
        <v>122.7646050453008</v>
      </c>
      <c r="BI13" s="98">
        <f t="shared" ca="1" si="40"/>
        <v>122.7646050453008</v>
      </c>
      <c r="BJ13" s="71">
        <f t="shared" ca="1" si="21"/>
        <v>4.8102687416359391</v>
      </c>
      <c r="BK13" s="71">
        <f t="shared" ca="1" si="22"/>
        <v>4.8102687416359391</v>
      </c>
    </row>
    <row r="14" spans="1:63" s="98" customFormat="1" x14ac:dyDescent="0.2">
      <c r="A14" s="100">
        <v>40725</v>
      </c>
      <c r="B14" s="150">
        <v>519.45992531557647</v>
      </c>
      <c r="C14" s="123">
        <v>1539.3390872334969</v>
      </c>
      <c r="D14" s="123">
        <v>207.43854749449406</v>
      </c>
      <c r="E14" s="119">
        <v>374.972012495196</v>
      </c>
      <c r="F14" s="119">
        <v>394.33965543673497</v>
      </c>
      <c r="G14" s="119">
        <v>403.87912383284026</v>
      </c>
      <c r="H14" s="151">
        <v>1457.9054725310336</v>
      </c>
      <c r="I14" s="154">
        <v>512.92916928446698</v>
      </c>
      <c r="J14" s="155">
        <v>1504.15031894053</v>
      </c>
      <c r="K14" s="155">
        <v>278.41751493598798</v>
      </c>
      <c r="L14" s="155">
        <v>406.67557521447497</v>
      </c>
      <c r="M14" s="155">
        <v>394.80210793437902</v>
      </c>
      <c r="N14" s="155">
        <v>414.10550698436799</v>
      </c>
      <c r="O14" s="156">
        <v>1456.4861839812299</v>
      </c>
      <c r="P14" s="131">
        <f t="shared" si="23"/>
        <v>0.16113045917659008</v>
      </c>
      <c r="Q14" s="131">
        <f t="shared" si="24"/>
        <v>-0.68133058896555099</v>
      </c>
      <c r="R14" s="131">
        <f t="shared" si="25"/>
        <v>1.2980135532795032</v>
      </c>
      <c r="S14" s="131">
        <f t="shared" si="26"/>
        <v>1.4146602422359251</v>
      </c>
      <c r="T14" s="131">
        <f t="shared" si="27"/>
        <v>2.2757881590336666</v>
      </c>
      <c r="U14" s="131">
        <f t="shared" si="28"/>
        <v>-1.574886045106112</v>
      </c>
      <c r="V14" s="131">
        <f t="shared" si="29"/>
        <v>0.7636766936121262</v>
      </c>
      <c r="W14" s="98">
        <v>6.2401377640677733</v>
      </c>
      <c r="X14" s="71">
        <f t="shared" ca="1" si="30"/>
        <v>4.1358182709512707</v>
      </c>
      <c r="Y14" s="98">
        <f t="shared" ca="1" si="31"/>
        <v>127.84192601102554</v>
      </c>
      <c r="Z14" s="174">
        <f t="shared" ca="1" si="4"/>
        <v>4.8507945476978556</v>
      </c>
      <c r="AA14" s="174">
        <f t="shared" ca="1" si="5"/>
        <v>4.8507945476978556</v>
      </c>
      <c r="AB14" s="174">
        <f t="shared" ca="1" si="6"/>
        <v>127.84192601102556</v>
      </c>
      <c r="AC14" s="174">
        <f t="shared" ca="1" si="7"/>
        <v>127.84192601102556</v>
      </c>
      <c r="AD14" s="174">
        <f t="shared" ca="1" si="32"/>
        <v>4.1358182709513081E-2</v>
      </c>
      <c r="AE14" s="174">
        <f t="shared" ca="1" si="33"/>
        <v>4.1358182709513081E-2</v>
      </c>
      <c r="AF14" s="98">
        <f t="shared" ca="1" si="8"/>
        <v>174.19824818779736</v>
      </c>
      <c r="AG14" s="71">
        <f t="shared" ca="1" si="9"/>
        <v>-174.19824818779736</v>
      </c>
      <c r="AH14" s="71">
        <f t="shared" ca="1" si="10"/>
        <v>-5.7405858577976804E-3</v>
      </c>
      <c r="AI14" s="71">
        <f t="shared" ca="1" si="11"/>
        <v>-5.7405858577976803</v>
      </c>
      <c r="AJ14" s="98">
        <f t="shared" ca="1" si="34"/>
        <v>39.136306835713675</v>
      </c>
      <c r="AK14" s="98">
        <f t="shared" ca="1" si="35"/>
        <v>3.6670505997160978</v>
      </c>
      <c r="AL14" s="98">
        <v>4.9068449298075176</v>
      </c>
      <c r="AM14" s="98">
        <v>4.9068449298075176</v>
      </c>
      <c r="AN14" s="71">
        <f t="shared" si="12"/>
        <v>-0.15384615384615385</v>
      </c>
      <c r="AO14" s="98">
        <v>4.9068449298075176</v>
      </c>
      <c r="AP14" s="71">
        <v>13</v>
      </c>
      <c r="AQ14" s="71">
        <f t="shared" si="13"/>
        <v>7.6923076923076927E-2</v>
      </c>
      <c r="AR14" s="174">
        <f t="shared" si="14"/>
        <v>-7.6923076923076927E-2</v>
      </c>
      <c r="AS14" s="98">
        <f t="shared" si="36"/>
        <v>97.840660003731102</v>
      </c>
      <c r="AT14" s="71">
        <f t="shared" si="15"/>
        <v>4.5833402371015763</v>
      </c>
      <c r="AU14" s="71">
        <f t="shared" ca="1" si="16"/>
        <v>4.8507945476978556</v>
      </c>
      <c r="AV14" s="71">
        <f t="shared" ca="1" si="0"/>
        <v>4.8507945476978556</v>
      </c>
      <c r="AW14" s="71">
        <f t="shared" ca="1" si="1"/>
        <v>4.8507945476978556</v>
      </c>
      <c r="AX14" s="71">
        <f t="shared" si="17"/>
        <v>-7.6923076923076927E-2</v>
      </c>
      <c r="AY14" s="71">
        <f t="shared" si="18"/>
        <v>4.5833402371015763</v>
      </c>
      <c r="AZ14" s="71">
        <f t="shared" si="2"/>
        <v>4.5833402371015763</v>
      </c>
      <c r="BA14" s="131"/>
      <c r="BB14" s="71">
        <f t="shared" ca="1" si="19"/>
        <v>4.8507945476978556</v>
      </c>
      <c r="BC14" s="71">
        <f t="shared" ca="1" si="20"/>
        <v>4.8507945476978556</v>
      </c>
      <c r="BD14" s="71" cm="1">
        <f t="array" aca="1" ref="BD14:BE14" ca="1">EXP(BB14:BC14)</f>
        <v>127.84192601102556</v>
      </c>
      <c r="BE14" s="71">
        <f ca="1"/>
        <v>127.84192601102556</v>
      </c>
      <c r="BF14" s="98">
        <f t="shared" ca="1" si="37"/>
        <v>4.1358182709513081E-2</v>
      </c>
      <c r="BG14" s="98">
        <f t="shared" ca="1" si="38"/>
        <v>4.1358182709513081E-2</v>
      </c>
      <c r="BH14" s="98">
        <f t="shared" ca="1" si="39"/>
        <v>127.84192601102556</v>
      </c>
      <c r="BI14" s="98">
        <f t="shared" ca="1" si="40"/>
        <v>127.84192601102556</v>
      </c>
      <c r="BJ14" s="71">
        <f t="shared" ca="1" si="21"/>
        <v>4.8507945476978556</v>
      </c>
      <c r="BK14" s="71">
        <f t="shared" ca="1" si="22"/>
        <v>4.8507945476978556</v>
      </c>
    </row>
    <row r="15" spans="1:63" s="98" customFormat="1" x14ac:dyDescent="0.2">
      <c r="A15" s="100">
        <v>40756</v>
      </c>
      <c r="B15" s="150">
        <v>519.97938524089204</v>
      </c>
      <c r="C15" s="123">
        <v>1570.1258689781669</v>
      </c>
      <c r="D15" s="123">
        <v>211.79475699187842</v>
      </c>
      <c r="E15" s="119">
        <v>570.19514145341805</v>
      </c>
      <c r="F15" s="119">
        <v>402.96948347494407</v>
      </c>
      <c r="G15" s="119">
        <v>396.60929960384914</v>
      </c>
      <c r="H15" s="151">
        <v>1513.305880487213</v>
      </c>
      <c r="I15" s="154">
        <v>511.03004164970997</v>
      </c>
      <c r="J15" s="155">
        <v>1514.5530958602001</v>
      </c>
      <c r="K15" s="155">
        <v>279.48593338986302</v>
      </c>
      <c r="L15" s="155">
        <v>412.42563196458298</v>
      </c>
      <c r="M15" s="155">
        <v>398.83638280941898</v>
      </c>
      <c r="N15" s="155">
        <v>406.43570009157003</v>
      </c>
      <c r="O15" s="156">
        <v>1471.4008886372601</v>
      </c>
      <c r="P15" s="131">
        <f t="shared" si="23"/>
        <v>-0.37025143986376463</v>
      </c>
      <c r="Q15" s="131">
        <f t="shared" si="24"/>
        <v>0.69160487410574945</v>
      </c>
      <c r="R15" s="131">
        <f t="shared" si="25"/>
        <v>0.38374685375690376</v>
      </c>
      <c r="S15" s="131">
        <f t="shared" si="26"/>
        <v>1.4139174075245506</v>
      </c>
      <c r="T15" s="131">
        <f t="shared" si="27"/>
        <v>1.0218473493334415</v>
      </c>
      <c r="U15" s="131">
        <f t="shared" si="28"/>
        <v>-1.8521383472177462</v>
      </c>
      <c r="V15" s="131">
        <f t="shared" si="29"/>
        <v>1.0240196453674173</v>
      </c>
      <c r="W15" s="98">
        <v>6.2364283783967993</v>
      </c>
      <c r="X15" s="71">
        <f t="shared" ca="1" si="30"/>
        <v>2.2661925621643579</v>
      </c>
      <c r="Y15" s="98">
        <f t="shared" ca="1" si="31"/>
        <v>130.73907022961507</v>
      </c>
      <c r="Z15" s="174">
        <f t="shared" ca="1" si="4"/>
        <v>4.8732035065608184</v>
      </c>
      <c r="AA15" s="174">
        <f t="shared" ca="1" si="5"/>
        <v>4.8732035065608184</v>
      </c>
      <c r="AB15" s="174">
        <f t="shared" ca="1" si="6"/>
        <v>130.73907022961504</v>
      </c>
      <c r="AC15" s="174">
        <f t="shared" ca="1" si="7"/>
        <v>130.73907022961504</v>
      </c>
      <c r="AD15" s="174">
        <f t="shared" ca="1" si="32"/>
        <v>2.2661925621643153E-2</v>
      </c>
      <c r="AE15" s="174">
        <f t="shared" ca="1" si="33"/>
        <v>2.2661925621643153E-2</v>
      </c>
      <c r="AF15" s="98">
        <f t="shared" ca="1" si="8"/>
        <v>182.68728332685262</v>
      </c>
      <c r="AG15" s="71">
        <f t="shared" ca="1" si="9"/>
        <v>-182.68728332685262</v>
      </c>
      <c r="AH15" s="71">
        <f t="shared" ca="1" si="10"/>
        <v>-5.4738347507793566E-3</v>
      </c>
      <c r="AI15" s="71">
        <f t="shared" ca="1" si="11"/>
        <v>-5.473834750779357</v>
      </c>
      <c r="AJ15" s="98">
        <f t="shared" ca="1" si="34"/>
        <v>36.994050071968744</v>
      </c>
      <c r="AK15" s="98">
        <f t="shared" ca="1" si="35"/>
        <v>3.6107570908473829</v>
      </c>
      <c r="AL15" s="98">
        <v>4.9103143396141968</v>
      </c>
      <c r="AM15" s="98">
        <v>4.9103143396141968</v>
      </c>
      <c r="AN15" s="71">
        <f t="shared" si="12"/>
        <v>-0.14285714285714285</v>
      </c>
      <c r="AO15" s="98">
        <v>4.9103143396141968</v>
      </c>
      <c r="AP15" s="98">
        <v>14</v>
      </c>
      <c r="AQ15" s="71">
        <f t="shared" si="13"/>
        <v>7.1428571428571425E-2</v>
      </c>
      <c r="AR15" s="174">
        <f t="shared" si="14"/>
        <v>-7.1428571428571425E-2</v>
      </c>
      <c r="AS15" s="98">
        <f t="shared" si="36"/>
        <v>97.770773818014149</v>
      </c>
      <c r="AT15" s="71">
        <f t="shared" si="15"/>
        <v>4.5826256961637073</v>
      </c>
      <c r="AU15" s="71">
        <f t="shared" ca="1" si="16"/>
        <v>4.8732035065608184</v>
      </c>
      <c r="AV15" s="71">
        <f t="shared" ca="1" si="0"/>
        <v>4.8732035065608184</v>
      </c>
      <c r="AW15" s="71">
        <f t="shared" ca="1" si="1"/>
        <v>4.8732035065608184</v>
      </c>
      <c r="AX15" s="71">
        <f t="shared" si="17"/>
        <v>-7.1428571428571425E-2</v>
      </c>
      <c r="AY15" s="71">
        <f t="shared" si="18"/>
        <v>4.5826256961637073</v>
      </c>
      <c r="AZ15" s="71">
        <f t="shared" si="2"/>
        <v>4.5826256961637073</v>
      </c>
      <c r="BA15" s="131"/>
      <c r="BB15" s="71">
        <f t="shared" ca="1" si="19"/>
        <v>4.8732035065608184</v>
      </c>
      <c r="BC15" s="71">
        <f t="shared" ca="1" si="20"/>
        <v>4.8732035065608184</v>
      </c>
      <c r="BD15" s="71" cm="1">
        <f t="array" aca="1" ref="BD15:BE15" ca="1">EXP(BB15:BC15)</f>
        <v>130.73907022961504</v>
      </c>
      <c r="BE15" s="71">
        <f ca="1"/>
        <v>130.73907022961504</v>
      </c>
      <c r="BF15" s="98">
        <f t="shared" ca="1" si="37"/>
        <v>2.2661925621643153E-2</v>
      </c>
      <c r="BG15" s="98">
        <f t="shared" ca="1" si="38"/>
        <v>2.2661925621643153E-2</v>
      </c>
      <c r="BH15" s="98">
        <f t="shared" ca="1" si="39"/>
        <v>130.73907022961504</v>
      </c>
      <c r="BI15" s="98">
        <f t="shared" ca="1" si="40"/>
        <v>130.73907022961504</v>
      </c>
      <c r="BJ15" s="71">
        <f t="shared" ca="1" si="21"/>
        <v>4.8732035065608184</v>
      </c>
      <c r="BK15" s="71">
        <f t="shared" ca="1" si="22"/>
        <v>4.8732035065608184</v>
      </c>
    </row>
    <row r="16" spans="1:63" s="98" customFormat="1" x14ac:dyDescent="0.2">
      <c r="A16" s="100">
        <v>40787</v>
      </c>
      <c r="B16" s="150">
        <v>506.97990060986973</v>
      </c>
      <c r="C16" s="123">
        <v>1563.8453655022543</v>
      </c>
      <c r="D16" s="123">
        <v>221.32552105651294</v>
      </c>
      <c r="E16" s="119">
        <v>1050.6605019009201</v>
      </c>
      <c r="F16" s="119">
        <v>413.424926171057</v>
      </c>
      <c r="G16" s="119">
        <v>391.45337870899908</v>
      </c>
      <c r="H16" s="151">
        <v>1507.2526569652641</v>
      </c>
      <c r="I16" s="154">
        <v>508.35479138221302</v>
      </c>
      <c r="J16" s="155">
        <v>1508.4908003935</v>
      </c>
      <c r="K16" s="155">
        <v>278.15550651793001</v>
      </c>
      <c r="L16" s="155">
        <v>410.43319163169099</v>
      </c>
      <c r="M16" s="155">
        <v>412.82026262866401</v>
      </c>
      <c r="N16" s="155">
        <v>396.23876195685398</v>
      </c>
      <c r="O16" s="156">
        <v>1483.58255736825</v>
      </c>
      <c r="P16" s="131">
        <f t="shared" si="23"/>
        <v>-0.52350156536016357</v>
      </c>
      <c r="Q16" s="131">
        <f t="shared" si="24"/>
        <v>-0.40026958997148654</v>
      </c>
      <c r="R16" s="131">
        <f t="shared" si="25"/>
        <v>-0.47602641599753781</v>
      </c>
      <c r="S16" s="131">
        <f t="shared" si="26"/>
        <v>-0.48310293504336244</v>
      </c>
      <c r="T16" s="131">
        <f t="shared" si="27"/>
        <v>3.5061695527228522</v>
      </c>
      <c r="U16" s="131">
        <f t="shared" si="28"/>
        <v>-2.5088687170980961</v>
      </c>
      <c r="V16" s="131">
        <f t="shared" si="29"/>
        <v>0.82789597485373179</v>
      </c>
      <c r="W16" s="98">
        <v>6.2311796120376508</v>
      </c>
      <c r="X16" s="71">
        <f t="shared" ca="1" si="30"/>
        <v>1.1898881985466672</v>
      </c>
      <c r="Y16" s="98">
        <f t="shared" ca="1" si="31"/>
        <v>132.29471899716688</v>
      </c>
      <c r="Z16" s="174">
        <f t="shared" ca="1" si="4"/>
        <v>4.885032153447165</v>
      </c>
      <c r="AA16" s="174">
        <f t="shared" ca="1" si="5"/>
        <v>4.885032153447165</v>
      </c>
      <c r="AB16" s="174">
        <f t="shared" ca="1" si="6"/>
        <v>132.29471899716691</v>
      </c>
      <c r="AC16" s="174">
        <f t="shared" ca="1" si="7"/>
        <v>132.29471899716691</v>
      </c>
      <c r="AD16" s="174">
        <f t="shared" ca="1" si="32"/>
        <v>1.1898881985467069E-2</v>
      </c>
      <c r="AE16" s="174">
        <f t="shared" ca="1" si="33"/>
        <v>1.1898881985467069E-2</v>
      </c>
      <c r="AF16" s="98">
        <f t="shared" ca="1" si="8"/>
        <v>191.61161585762846</v>
      </c>
      <c r="AG16" s="71">
        <f t="shared" ca="1" si="9"/>
        <v>-191.61161585762846</v>
      </c>
      <c r="AH16" s="71">
        <f t="shared" ca="1" si="10"/>
        <v>-5.2188902824295445E-3</v>
      </c>
      <c r="AI16" s="71">
        <f t="shared" ca="1" si="11"/>
        <v>-5.2188902824295447</v>
      </c>
      <c r="AJ16" s="98">
        <f t="shared" ca="1" si="34"/>
        <v>35.063371187685647</v>
      </c>
      <c r="AK16" s="98">
        <f t="shared" ca="1" si="35"/>
        <v>3.5571570296818527</v>
      </c>
      <c r="AL16" s="98">
        <v>4.9247039757276374</v>
      </c>
      <c r="AM16" s="98">
        <v>4.9247039757276374</v>
      </c>
      <c r="AN16" s="71">
        <f t="shared" si="12"/>
        <v>-0.13333333333333333</v>
      </c>
      <c r="AO16" s="98">
        <v>4.9247039757276374</v>
      </c>
      <c r="AP16" s="98">
        <v>15</v>
      </c>
      <c r="AQ16" s="71">
        <f t="shared" si="13"/>
        <v>6.6666666666666666E-2</v>
      </c>
      <c r="AR16" s="174">
        <f t="shared" si="14"/>
        <v>-6.6666666666666666E-2</v>
      </c>
      <c r="AS16" s="98">
        <f t="shared" si="36"/>
        <v>97.705593302135469</v>
      </c>
      <c r="AT16" s="71">
        <f t="shared" si="15"/>
        <v>4.5819588071760036</v>
      </c>
      <c r="AU16" s="71">
        <f t="shared" ca="1" si="16"/>
        <v>4.885032153447165</v>
      </c>
      <c r="AV16" s="71">
        <f t="shared" ca="1" si="0"/>
        <v>4.885032153447165</v>
      </c>
      <c r="AW16" s="71">
        <f t="shared" ca="1" si="1"/>
        <v>4.885032153447165</v>
      </c>
      <c r="AX16" s="71">
        <f t="shared" si="17"/>
        <v>-6.6666666666666666E-2</v>
      </c>
      <c r="AY16" s="71">
        <f t="shared" si="18"/>
        <v>4.5819588071760036</v>
      </c>
      <c r="AZ16" s="71">
        <f t="shared" si="2"/>
        <v>4.5819588071760036</v>
      </c>
      <c r="BA16" s="131"/>
      <c r="BB16" s="71">
        <f t="shared" ca="1" si="19"/>
        <v>4.885032153447165</v>
      </c>
      <c r="BC16" s="71">
        <f t="shared" ca="1" si="20"/>
        <v>4.885032153447165</v>
      </c>
      <c r="BD16" s="71" cm="1">
        <f t="array" aca="1" ref="BD16:BE16" ca="1">EXP(BB16:BC16)</f>
        <v>132.29471899716691</v>
      </c>
      <c r="BE16" s="71">
        <f ca="1"/>
        <v>132.29471899716691</v>
      </c>
      <c r="BF16" s="98">
        <f t="shared" ca="1" si="37"/>
        <v>1.1898881985467069E-2</v>
      </c>
      <c r="BG16" s="98">
        <f t="shared" ca="1" si="38"/>
        <v>1.1898881985467069E-2</v>
      </c>
      <c r="BH16" s="98">
        <f t="shared" ca="1" si="39"/>
        <v>132.29471899716691</v>
      </c>
      <c r="BI16" s="98">
        <f t="shared" ca="1" si="40"/>
        <v>132.29471899716691</v>
      </c>
      <c r="BJ16" s="71">
        <f t="shared" ca="1" si="21"/>
        <v>4.885032153447165</v>
      </c>
      <c r="BK16" s="71">
        <f t="shared" ca="1" si="22"/>
        <v>4.885032153447165</v>
      </c>
    </row>
    <row r="17" spans="1:63" s="98" customFormat="1" x14ac:dyDescent="0.2">
      <c r="A17" s="100">
        <v>40817</v>
      </c>
      <c r="B17" s="150">
        <v>521.17533782694613</v>
      </c>
      <c r="C17" s="123">
        <v>1590.4307367157928</v>
      </c>
      <c r="D17" s="123">
        <v>276.65690132064117</v>
      </c>
      <c r="E17" s="119">
        <v>830.93656938938898</v>
      </c>
      <c r="F17" s="119">
        <v>403.60312415705931</v>
      </c>
      <c r="G17" s="119">
        <v>419.63802197604701</v>
      </c>
      <c r="H17" s="151">
        <v>1549.4557313602916</v>
      </c>
      <c r="I17" s="154">
        <v>505.18340059202097</v>
      </c>
      <c r="J17" s="155">
        <v>1531.12760029271</v>
      </c>
      <c r="K17" s="155">
        <v>271.708134504459</v>
      </c>
      <c r="L17" s="155">
        <v>431.15825659884399</v>
      </c>
      <c r="M17" s="155">
        <v>405.49996835468301</v>
      </c>
      <c r="N17" s="155">
        <v>401.9496250803</v>
      </c>
      <c r="O17" s="156">
        <v>1489.8411799043499</v>
      </c>
      <c r="P17" s="131">
        <f t="shared" si="23"/>
        <v>-0.62385382098378273</v>
      </c>
      <c r="Q17" s="131">
        <f t="shared" si="24"/>
        <v>1.5006256513665903</v>
      </c>
      <c r="R17" s="131">
        <f t="shared" si="25"/>
        <v>-2.3179019873386579</v>
      </c>
      <c r="S17" s="131">
        <f t="shared" si="26"/>
        <v>5.0495587076571127</v>
      </c>
      <c r="T17" s="131">
        <f t="shared" si="27"/>
        <v>-1.7732400603033653</v>
      </c>
      <c r="U17" s="131">
        <f t="shared" si="28"/>
        <v>1.441268162469143</v>
      </c>
      <c r="V17" s="131">
        <f t="shared" si="29"/>
        <v>0.4218587300731258</v>
      </c>
      <c r="W17" s="98">
        <v>6.2249215328344336</v>
      </c>
      <c r="X17" s="71">
        <f t="shared" ca="1" si="30"/>
        <v>1.1396516894311837</v>
      </c>
      <c r="Y17" s="98">
        <f t="shared" ca="1" si="31"/>
        <v>133.80241799724632</v>
      </c>
      <c r="Z17" s="174">
        <f t="shared" ca="1" si="4"/>
        <v>4.8963642192591346</v>
      </c>
      <c r="AA17" s="174">
        <f t="shared" ca="1" si="5"/>
        <v>4.8963642192591346</v>
      </c>
      <c r="AB17" s="174">
        <f t="shared" ca="1" si="6"/>
        <v>133.80241799724629</v>
      </c>
      <c r="AC17" s="174">
        <f t="shared" ca="1" si="7"/>
        <v>133.80241799724629</v>
      </c>
      <c r="AD17" s="174">
        <f t="shared" ca="1" si="32"/>
        <v>1.1396516894311315E-2</v>
      </c>
      <c r="AE17" s="174">
        <f t="shared" ca="1" si="33"/>
        <v>1.1396516894311315E-2</v>
      </c>
      <c r="AF17" s="98">
        <f t="shared" ca="1" si="8"/>
        <v>200.99361845642565</v>
      </c>
      <c r="AG17" s="71">
        <f t="shared" ca="1" si="9"/>
        <v>-200.99361845642565</v>
      </c>
      <c r="AH17" s="71">
        <f t="shared" ca="1" si="10"/>
        <v>-4.9752823382141096E-3</v>
      </c>
      <c r="AI17" s="71">
        <f t="shared" ca="1" si="11"/>
        <v>-4.97528233821411</v>
      </c>
      <c r="AJ17" s="98">
        <f t="shared" ca="1" si="34"/>
        <v>33.318869473802266</v>
      </c>
      <c r="AK17" s="98">
        <f t="shared" ca="1" si="35"/>
        <v>3.5061238873653533</v>
      </c>
      <c r="AL17" s="98">
        <v>4.927839341084649</v>
      </c>
      <c r="AM17" s="98">
        <v>4.927839341084649</v>
      </c>
      <c r="AN17" s="71">
        <f t="shared" si="12"/>
        <v>-0.125</v>
      </c>
      <c r="AO17" s="98">
        <v>4.927839341084649</v>
      </c>
      <c r="AP17" s="71">
        <v>16</v>
      </c>
      <c r="AQ17" s="71">
        <f t="shared" si="13"/>
        <v>6.25E-2</v>
      </c>
      <c r="AR17" s="174">
        <f t="shared" si="14"/>
        <v>-6.25E-2</v>
      </c>
      <c r="AS17" s="98">
        <f t="shared" si="36"/>
        <v>97.644527306321635</v>
      </c>
      <c r="AT17" s="71">
        <f t="shared" si="15"/>
        <v>4.5813336117820853</v>
      </c>
      <c r="AU17" s="71">
        <f t="shared" ca="1" si="16"/>
        <v>4.8963642192591346</v>
      </c>
      <c r="AV17" s="71">
        <f t="shared" ca="1" si="0"/>
        <v>4.8963642192591346</v>
      </c>
      <c r="AW17" s="71">
        <f t="shared" ca="1" si="1"/>
        <v>4.8963642192591346</v>
      </c>
      <c r="AX17" s="71">
        <f t="shared" si="17"/>
        <v>-6.25E-2</v>
      </c>
      <c r="AY17" s="71">
        <f t="shared" si="18"/>
        <v>4.5813336117820853</v>
      </c>
      <c r="AZ17" s="71">
        <f t="shared" si="2"/>
        <v>4.5813336117820853</v>
      </c>
      <c r="BA17" s="131"/>
      <c r="BB17" s="71">
        <f t="shared" ca="1" si="19"/>
        <v>4.8963642192591346</v>
      </c>
      <c r="BC17" s="71">
        <f t="shared" ca="1" si="20"/>
        <v>4.8963642192591346</v>
      </c>
      <c r="BD17" s="71" cm="1">
        <f t="array" aca="1" ref="BD17:BE17" ca="1">EXP(BB17:BC17)</f>
        <v>133.80241799724629</v>
      </c>
      <c r="BE17" s="71">
        <f ca="1"/>
        <v>133.80241799724629</v>
      </c>
      <c r="BF17" s="98">
        <f t="shared" ca="1" si="37"/>
        <v>1.1396516894311315E-2</v>
      </c>
      <c r="BG17" s="98">
        <f t="shared" ca="1" si="38"/>
        <v>1.1396516894311315E-2</v>
      </c>
      <c r="BH17" s="98">
        <f t="shared" ca="1" si="39"/>
        <v>133.80241799724629</v>
      </c>
      <c r="BI17" s="98">
        <f t="shared" ca="1" si="40"/>
        <v>133.80241799724629</v>
      </c>
      <c r="BJ17" s="71">
        <f t="shared" ca="1" si="21"/>
        <v>4.8963642192591346</v>
      </c>
      <c r="BK17" s="71">
        <f t="shared" ca="1" si="22"/>
        <v>4.8963642192591346</v>
      </c>
    </row>
    <row r="18" spans="1:63" s="98" customFormat="1" x14ac:dyDescent="0.2">
      <c r="A18" s="100">
        <v>40848</v>
      </c>
      <c r="B18" s="150">
        <v>518.56946113781134</v>
      </c>
      <c r="C18" s="123">
        <v>1569.7551371384875</v>
      </c>
      <c r="D18" s="123">
        <v>319.53872102534058</v>
      </c>
      <c r="E18" s="119">
        <v>593.92410837318698</v>
      </c>
      <c r="F18" s="119">
        <v>403.46637263177661</v>
      </c>
      <c r="G18" s="119">
        <v>418.37910791011888</v>
      </c>
      <c r="H18" s="151">
        <v>1537.0600855094092</v>
      </c>
      <c r="I18" s="154">
        <v>514.84352395657197</v>
      </c>
      <c r="J18" s="155">
        <v>1515.4452530025301</v>
      </c>
      <c r="K18" s="155">
        <v>284.27943875958903</v>
      </c>
      <c r="L18" s="155">
        <v>413.17198787234798</v>
      </c>
      <c r="M18" s="155">
        <v>398.15149047242102</v>
      </c>
      <c r="N18" s="155">
        <v>410.61572716794399</v>
      </c>
      <c r="O18" s="156">
        <v>1493.7889333717201</v>
      </c>
      <c r="P18" s="131">
        <f t="shared" si="23"/>
        <v>1.9122012625969944</v>
      </c>
      <c r="Q18" s="131">
        <f t="shared" si="24"/>
        <v>-1.024235164148422</v>
      </c>
      <c r="R18" s="131">
        <f t="shared" si="25"/>
        <v>4.6267677182567866</v>
      </c>
      <c r="S18" s="131">
        <f t="shared" si="26"/>
        <v>-4.1716164427371041</v>
      </c>
      <c r="T18" s="131">
        <f t="shared" si="27"/>
        <v>-1.8122018386532659</v>
      </c>
      <c r="U18" s="131">
        <f t="shared" si="28"/>
        <v>2.1560169600637522</v>
      </c>
      <c r="V18" s="131">
        <f t="shared" si="29"/>
        <v>0.26497814133608699</v>
      </c>
      <c r="W18" s="98">
        <v>6.2438630175183993</v>
      </c>
      <c r="X18" s="71">
        <f t="shared" ca="1" si="30"/>
        <v>3.4342546576890931</v>
      </c>
      <c r="Y18" s="98">
        <f t="shared" ca="1" si="31"/>
        <v>138.39753376941738</v>
      </c>
      <c r="Z18" s="174">
        <f t="shared" ca="1" si="4"/>
        <v>4.9301302234396642</v>
      </c>
      <c r="AA18" s="174">
        <f t="shared" ca="1" si="5"/>
        <v>4.9301302234396642</v>
      </c>
      <c r="AB18" s="174">
        <f t="shared" ca="1" si="6"/>
        <v>138.39753376941741</v>
      </c>
      <c r="AC18" s="174">
        <f t="shared" ca="1" si="7"/>
        <v>138.39753376941741</v>
      </c>
      <c r="AD18" s="174">
        <f t="shared" ca="1" si="32"/>
        <v>3.4342546576891397E-2</v>
      </c>
      <c r="AE18" s="174">
        <f t="shared" ca="1" si="33"/>
        <v>3.4342546576891397E-2</v>
      </c>
      <c r="AF18" s="98">
        <f t="shared" ca="1" si="8"/>
        <v>210.90286558713089</v>
      </c>
      <c r="AG18" s="71">
        <f t="shared" ca="1" si="9"/>
        <v>-210.90286558713089</v>
      </c>
      <c r="AH18" s="71">
        <f t="shared" ca="1" si="10"/>
        <v>-4.7415192639327476E-3</v>
      </c>
      <c r="AI18" s="71">
        <f t="shared" ca="1" si="11"/>
        <v>-4.7415192639327479</v>
      </c>
      <c r="AJ18" s="98">
        <f t="shared" ca="1" si="34"/>
        <v>31.739048859177323</v>
      </c>
      <c r="AK18" s="98">
        <f t="shared" ca="1" si="35"/>
        <v>3.4575477480196808</v>
      </c>
      <c r="AL18" s="98">
        <v>4.9417535175002145</v>
      </c>
      <c r="AM18" s="98">
        <v>4.9417535175002145</v>
      </c>
      <c r="AN18" s="71">
        <f t="shared" si="12"/>
        <v>-0.11764705882352941</v>
      </c>
      <c r="AO18" s="98">
        <v>4.9417535175002145</v>
      </c>
      <c r="AP18" s="98">
        <v>17</v>
      </c>
      <c r="AQ18" s="71">
        <f t="shared" si="13"/>
        <v>5.8823529411764705E-2</v>
      </c>
      <c r="AR18" s="174">
        <f t="shared" si="14"/>
        <v>-5.8823529411764705E-2</v>
      </c>
      <c r="AS18" s="98">
        <f t="shared" si="36"/>
        <v>97.587089349082618</v>
      </c>
      <c r="AT18" s="71">
        <f t="shared" si="15"/>
        <v>4.5807452034097098</v>
      </c>
      <c r="AU18" s="71">
        <f t="shared" ca="1" si="16"/>
        <v>4.9301302234396642</v>
      </c>
      <c r="AV18" s="71">
        <f t="shared" ca="1" si="0"/>
        <v>4.9301302234396642</v>
      </c>
      <c r="AW18" s="71">
        <f t="shared" ca="1" si="1"/>
        <v>4.9301302234396642</v>
      </c>
      <c r="AX18" s="71">
        <f t="shared" si="17"/>
        <v>-5.8823529411764705E-2</v>
      </c>
      <c r="AY18" s="71">
        <f t="shared" si="18"/>
        <v>4.5807452034097098</v>
      </c>
      <c r="AZ18" s="71">
        <f t="shared" si="2"/>
        <v>4.5807452034097098</v>
      </c>
      <c r="BA18" s="131"/>
      <c r="BB18" s="71">
        <f t="shared" ca="1" si="19"/>
        <v>4.9301302234396642</v>
      </c>
      <c r="BC18" s="71">
        <f t="shared" ca="1" si="20"/>
        <v>4.9301302234396642</v>
      </c>
      <c r="BD18" s="71" cm="1">
        <f t="array" aca="1" ref="BD18:BE18" ca="1">EXP(BB18:BC18)</f>
        <v>138.39753376941741</v>
      </c>
      <c r="BE18" s="71">
        <f ca="1"/>
        <v>138.39753376941741</v>
      </c>
      <c r="BF18" s="98">
        <f t="shared" ca="1" si="37"/>
        <v>3.4342546576891397E-2</v>
      </c>
      <c r="BG18" s="98">
        <f t="shared" ca="1" si="38"/>
        <v>3.4342546576891397E-2</v>
      </c>
      <c r="BH18" s="98">
        <f t="shared" ca="1" si="39"/>
        <v>138.39753376941741</v>
      </c>
      <c r="BI18" s="98">
        <f t="shared" ca="1" si="40"/>
        <v>138.39753376941741</v>
      </c>
      <c r="BJ18" s="71">
        <f t="shared" ca="1" si="21"/>
        <v>4.9301302234396642</v>
      </c>
      <c r="BK18" s="71">
        <f t="shared" ca="1" si="22"/>
        <v>4.9301302234396642</v>
      </c>
    </row>
    <row r="19" spans="1:63" s="98" customFormat="1" x14ac:dyDescent="0.2">
      <c r="A19" s="100">
        <v>40878</v>
      </c>
      <c r="B19" s="150">
        <v>529.97798928284317</v>
      </c>
      <c r="C19" s="123">
        <v>1590.1619539212877</v>
      </c>
      <c r="D19" s="123">
        <v>351.81213184889998</v>
      </c>
      <c r="E19" s="119">
        <v>207.35771354871099</v>
      </c>
      <c r="F19" s="119">
        <v>406.76146911351623</v>
      </c>
      <c r="G19" s="119">
        <v>432.18561847115274</v>
      </c>
      <c r="H19" s="151">
        <v>1846.0091626968006</v>
      </c>
      <c r="I19" s="154">
        <v>514.90041648209899</v>
      </c>
      <c r="J19" s="155">
        <v>1393.20054753879</v>
      </c>
      <c r="K19" s="155">
        <v>269.69093596456401</v>
      </c>
      <c r="L19" s="155">
        <v>410.44995481567099</v>
      </c>
      <c r="M19" s="155">
        <v>406.41897988285501</v>
      </c>
      <c r="N19" s="155">
        <v>408.68065831301402</v>
      </c>
      <c r="O19" s="156">
        <v>1503.6499316934801</v>
      </c>
      <c r="P19" s="131">
        <f t="shared" si="23"/>
        <v>1.1050449870637635E-2</v>
      </c>
      <c r="Q19" s="131">
        <f t="shared" si="24"/>
        <v>-8.0665867157878779</v>
      </c>
      <c r="R19" s="131">
        <f t="shared" si="25"/>
        <v>-5.1317474308658291</v>
      </c>
      <c r="S19" s="131">
        <f t="shared" si="26"/>
        <v>-0.65881355381671369</v>
      </c>
      <c r="T19" s="131">
        <f t="shared" si="27"/>
        <v>2.0764682811118718</v>
      </c>
      <c r="U19" s="131">
        <f t="shared" si="28"/>
        <v>-0.47126028714885138</v>
      </c>
      <c r="V19" s="131">
        <f t="shared" si="29"/>
        <v>0.66013330942959669</v>
      </c>
      <c r="W19" s="98">
        <v>6.2439735159119332</v>
      </c>
      <c r="X19" s="71">
        <f t="shared" ca="1" si="30"/>
        <v>2.8018050877085505</v>
      </c>
      <c r="Y19" s="98">
        <f t="shared" ca="1" si="31"/>
        <v>142.27516291183207</v>
      </c>
      <c r="Z19" s="174">
        <f t="shared" ca="1" si="4"/>
        <v>4.9577629495374307</v>
      </c>
      <c r="AA19" s="174">
        <f t="shared" ca="1" si="5"/>
        <v>4.9577629495374307</v>
      </c>
      <c r="AB19" s="174">
        <f t="shared" ca="1" si="6"/>
        <v>142.27516291183207</v>
      </c>
      <c r="AC19" s="174">
        <f t="shared" ca="1" si="7"/>
        <v>142.27516291183207</v>
      </c>
      <c r="AD19" s="174">
        <f t="shared" ca="1" si="32"/>
        <v>2.801805087708531E-2</v>
      </c>
      <c r="AE19" s="174">
        <f t="shared" ca="1" si="33"/>
        <v>2.801805087708531E-2</v>
      </c>
      <c r="AF19" s="98">
        <f t="shared" ca="1" si="8"/>
        <v>221.35892971672237</v>
      </c>
      <c r="AG19" s="71">
        <f t="shared" ca="1" si="9"/>
        <v>-221.35892971672237</v>
      </c>
      <c r="AH19" s="71">
        <f t="shared" ca="1" si="10"/>
        <v>-4.5175498511838708E-3</v>
      </c>
      <c r="AI19" s="71">
        <f t="shared" ca="1" si="11"/>
        <v>-4.5175498511838708</v>
      </c>
      <c r="AJ19" s="98">
        <f t="shared" ca="1" si="34"/>
        <v>30.305221504672385</v>
      </c>
      <c r="AK19" s="98">
        <f t="shared" ca="1" si="35"/>
        <v>3.4113200245556285</v>
      </c>
      <c r="AL19" s="98">
        <v>4.9729635596894699</v>
      </c>
      <c r="AM19" s="98">
        <v>4.9729635596894699</v>
      </c>
      <c r="AN19" s="71">
        <f t="shared" si="12"/>
        <v>-0.1111111111111111</v>
      </c>
      <c r="AO19" s="98">
        <v>4.9729635596894699</v>
      </c>
      <c r="AP19" s="98">
        <v>18</v>
      </c>
      <c r="AQ19" s="71">
        <f t="shared" si="13"/>
        <v>5.5555555555555552E-2</v>
      </c>
      <c r="AR19" s="174">
        <f t="shared" si="14"/>
        <v>-5.5555555555555552E-2</v>
      </c>
      <c r="AS19" s="98">
        <f t="shared" si="36"/>
        <v>97.532874299444245</v>
      </c>
      <c r="AT19" s="71">
        <f t="shared" si="15"/>
        <v>4.580189493475987</v>
      </c>
      <c r="AU19" s="71">
        <f t="shared" ca="1" si="16"/>
        <v>4.9577629495374307</v>
      </c>
      <c r="AV19" s="71">
        <f t="shared" ca="1" si="0"/>
        <v>4.9577629495374307</v>
      </c>
      <c r="AW19" s="71">
        <f t="shared" ca="1" si="1"/>
        <v>4.9577629495374307</v>
      </c>
      <c r="AX19" s="71">
        <f t="shared" si="17"/>
        <v>-5.5555555555555552E-2</v>
      </c>
      <c r="AY19" s="71">
        <f t="shared" si="18"/>
        <v>4.580189493475987</v>
      </c>
      <c r="AZ19" s="71">
        <f t="shared" si="2"/>
        <v>4.580189493475987</v>
      </c>
      <c r="BA19" s="131"/>
      <c r="BB19" s="71">
        <f t="shared" ca="1" si="19"/>
        <v>4.9577629495374307</v>
      </c>
      <c r="BC19" s="71">
        <f t="shared" ca="1" si="20"/>
        <v>4.9577629495374307</v>
      </c>
      <c r="BD19" s="71" cm="1">
        <f t="array" aca="1" ref="BD19:BE19" ca="1">EXP(BB19:BC19)</f>
        <v>142.27516291183207</v>
      </c>
      <c r="BE19" s="71">
        <f ca="1"/>
        <v>142.27516291183207</v>
      </c>
      <c r="BF19" s="98">
        <f t="shared" ca="1" si="37"/>
        <v>2.801805087708531E-2</v>
      </c>
      <c r="BG19" s="98">
        <f t="shared" ca="1" si="38"/>
        <v>2.801805087708531E-2</v>
      </c>
      <c r="BH19" s="98">
        <f t="shared" ca="1" si="39"/>
        <v>142.27516291183207</v>
      </c>
      <c r="BI19" s="98">
        <f t="shared" ca="1" si="40"/>
        <v>142.27516291183207</v>
      </c>
      <c r="BJ19" s="71">
        <f t="shared" ca="1" si="21"/>
        <v>4.9577629495374307</v>
      </c>
      <c r="BK19" s="71">
        <f t="shared" ca="1" si="22"/>
        <v>4.9577629495374307</v>
      </c>
    </row>
    <row r="20" spans="1:63" s="98" customFormat="1" x14ac:dyDescent="0.2">
      <c r="A20" s="100">
        <v>40909</v>
      </c>
      <c r="B20" s="150">
        <v>520.43838547575194</v>
      </c>
      <c r="C20" s="123">
        <v>1316.6540978468261</v>
      </c>
      <c r="D20" s="123">
        <v>368.69911417764717</v>
      </c>
      <c r="E20" s="119">
        <v>135.24588240406999</v>
      </c>
      <c r="F20" s="119">
        <v>402.82608952519269</v>
      </c>
      <c r="G20" s="119">
        <v>427.43157666797009</v>
      </c>
      <c r="H20" s="151">
        <v>1366.0467803956324</v>
      </c>
      <c r="I20" s="154">
        <v>523.54046348486804</v>
      </c>
      <c r="J20" s="155">
        <v>1598.49225414027</v>
      </c>
      <c r="K20" s="155">
        <v>283.06284871541499</v>
      </c>
      <c r="L20" s="155">
        <v>408.52041814534999</v>
      </c>
      <c r="M20" s="155">
        <v>406.67861172025403</v>
      </c>
      <c r="N20" s="155">
        <v>417.33232346825599</v>
      </c>
      <c r="O20" s="156">
        <v>1503.3013287538599</v>
      </c>
      <c r="P20" s="131">
        <f t="shared" si="23"/>
        <v>1.6780034985793151</v>
      </c>
      <c r="Q20" s="131">
        <f t="shared" si="24"/>
        <v>14.73525882286981</v>
      </c>
      <c r="R20" s="131">
        <f t="shared" si="25"/>
        <v>4.9582358795358061</v>
      </c>
      <c r="S20" s="131">
        <f t="shared" si="26"/>
        <v>-0.47010278541449679</v>
      </c>
      <c r="T20" s="131">
        <f t="shared" si="27"/>
        <v>6.388280327701068E-2</v>
      </c>
      <c r="U20" s="131">
        <f t="shared" si="28"/>
        <v>2.116974458971228</v>
      </c>
      <c r="V20" s="131">
        <f t="shared" si="29"/>
        <v>-2.3183783158060578E-2</v>
      </c>
      <c r="W20" s="98">
        <v>6.260614321468478</v>
      </c>
      <c r="X20" s="71">
        <f t="shared" ca="1" si="30"/>
        <v>3.7243593232731396</v>
      </c>
      <c r="Y20" s="98">
        <f t="shared" ca="1" si="31"/>
        <v>147.57400120644093</v>
      </c>
      <c r="Z20" s="174">
        <f t="shared" ca="1" si="4"/>
        <v>4.9943297530634698</v>
      </c>
      <c r="AA20" s="174">
        <f t="shared" ca="1" si="5"/>
        <v>4.9943297530634698</v>
      </c>
      <c r="AB20" s="174">
        <f t="shared" ca="1" si="6"/>
        <v>147.57400120644093</v>
      </c>
      <c r="AC20" s="174">
        <f t="shared" ca="1" si="7"/>
        <v>147.57400120644093</v>
      </c>
      <c r="AD20" s="174">
        <f t="shared" ca="1" si="32"/>
        <v>3.7243593232731298E-2</v>
      </c>
      <c r="AE20" s="174">
        <f t="shared" ca="1" si="33"/>
        <v>3.7243593232731298E-2</v>
      </c>
      <c r="AF20" s="98">
        <f t="shared" ca="1" si="8"/>
        <v>232.41432460462747</v>
      </c>
      <c r="AG20" s="71">
        <f t="shared" ca="1" si="9"/>
        <v>-232.41432460462747</v>
      </c>
      <c r="AH20" s="71">
        <f t="shared" ca="1" si="10"/>
        <v>-4.30266078350013E-3</v>
      </c>
      <c r="AI20" s="71">
        <f t="shared" ca="1" si="11"/>
        <v>-4.30266078350013</v>
      </c>
      <c r="AJ20" s="98">
        <f t="shared" ca="1" si="34"/>
        <v>29.001290623637995</v>
      </c>
      <c r="AK20" s="98">
        <f t="shared" ca="1" si="35"/>
        <v>3.3673403332595679</v>
      </c>
      <c r="AL20" s="98">
        <v>4.9890709440148351</v>
      </c>
      <c r="AM20" s="98">
        <v>4.9890709440148351</v>
      </c>
      <c r="AN20" s="71">
        <f t="shared" si="12"/>
        <v>-0.10526315789473684</v>
      </c>
      <c r="AO20" s="98">
        <v>4.9890709440148351</v>
      </c>
      <c r="AP20" s="71">
        <v>19</v>
      </c>
      <c r="AQ20" s="71">
        <f t="shared" si="13"/>
        <v>5.2631578947368418E-2</v>
      </c>
      <c r="AR20" s="174">
        <f t="shared" si="14"/>
        <v>-5.2631578947368418E-2</v>
      </c>
      <c r="AS20" s="98">
        <f t="shared" si="36"/>
        <v>97.481541207707693</v>
      </c>
      <c r="AT20" s="71">
        <f t="shared" si="15"/>
        <v>4.5796630391337407</v>
      </c>
      <c r="AU20" s="71">
        <f t="shared" ca="1" si="16"/>
        <v>4.9943297530634698</v>
      </c>
      <c r="AV20" s="71">
        <f t="shared" ca="1" si="0"/>
        <v>4.9943297530634698</v>
      </c>
      <c r="AW20" s="71">
        <f t="shared" ca="1" si="1"/>
        <v>4.9943297530634698</v>
      </c>
      <c r="AX20" s="71">
        <f t="shared" si="17"/>
        <v>-5.2631578947368418E-2</v>
      </c>
      <c r="AY20" s="71">
        <f t="shared" si="18"/>
        <v>4.5796630391337407</v>
      </c>
      <c r="AZ20" s="71">
        <f t="shared" si="2"/>
        <v>4.5796630391337407</v>
      </c>
      <c r="BA20" s="131"/>
      <c r="BB20" s="71">
        <f t="shared" ca="1" si="19"/>
        <v>4.9943297530634698</v>
      </c>
      <c r="BC20" s="71">
        <f t="shared" ca="1" si="20"/>
        <v>4.9943297530634698</v>
      </c>
      <c r="BD20" s="71" cm="1">
        <f t="array" aca="1" ref="BD20:BE20" ca="1">EXP(BB20:BC20)</f>
        <v>147.57400120644093</v>
      </c>
      <c r="BE20" s="71">
        <f ca="1"/>
        <v>147.57400120644093</v>
      </c>
      <c r="BF20" s="98">
        <f t="shared" ca="1" si="37"/>
        <v>3.7243593232731298E-2</v>
      </c>
      <c r="BG20" s="98">
        <f t="shared" ca="1" si="38"/>
        <v>3.7243593232731298E-2</v>
      </c>
      <c r="BH20" s="98">
        <f t="shared" ca="1" si="39"/>
        <v>147.57400120644093</v>
      </c>
      <c r="BI20" s="98">
        <f t="shared" ca="1" si="40"/>
        <v>147.57400120644093</v>
      </c>
      <c r="BJ20" s="71">
        <f t="shared" ca="1" si="21"/>
        <v>4.9943297530634698</v>
      </c>
      <c r="BK20" s="71">
        <f t="shared" ca="1" si="22"/>
        <v>4.9943297530634698</v>
      </c>
    </row>
    <row r="21" spans="1:63" s="98" customFormat="1" x14ac:dyDescent="0.2">
      <c r="A21" s="100">
        <v>40940</v>
      </c>
      <c r="B21" s="150">
        <v>494.9369045874401</v>
      </c>
      <c r="C21" s="123">
        <v>1391.7033814240951</v>
      </c>
      <c r="D21" s="123">
        <v>366.11822037840363</v>
      </c>
      <c r="E21" s="119">
        <v>132.55545175332199</v>
      </c>
      <c r="F21" s="119">
        <v>405.28500918714394</v>
      </c>
      <c r="G21" s="119">
        <v>395.80163999454027</v>
      </c>
      <c r="H21" s="151">
        <v>1355.1184061524673</v>
      </c>
      <c r="I21" s="154">
        <v>521.34935039024197</v>
      </c>
      <c r="J21" s="155">
        <v>1531.61560406741</v>
      </c>
      <c r="K21" s="155">
        <v>306.24082325349701</v>
      </c>
      <c r="L21" s="155">
        <v>410.27478990346702</v>
      </c>
      <c r="M21" s="155">
        <v>396.59421319056599</v>
      </c>
      <c r="N21" s="155">
        <v>411.74547749638901</v>
      </c>
      <c r="O21" s="156">
        <v>1517.21216934992</v>
      </c>
      <c r="P21" s="131">
        <f t="shared" si="23"/>
        <v>-0.41851838538730135</v>
      </c>
      <c r="Q21" s="131">
        <f t="shared" si="24"/>
        <v>-4.183733133497654</v>
      </c>
      <c r="R21" s="131">
        <f t="shared" si="25"/>
        <v>8.188278554839485</v>
      </c>
      <c r="S21" s="131">
        <f t="shared" si="26"/>
        <v>0.42944530559371685</v>
      </c>
      <c r="T21" s="131">
        <f t="shared" si="27"/>
        <v>-2.4796972938977433</v>
      </c>
      <c r="U21" s="131">
        <f t="shared" si="28"/>
        <v>-1.3387043508725327</v>
      </c>
      <c r="V21" s="131">
        <f t="shared" si="29"/>
        <v>0.92535277725001208</v>
      </c>
      <c r="W21" s="98">
        <v>6.2564203552201372</v>
      </c>
      <c r="X21" s="71">
        <f t="shared" ca="1" si="30"/>
        <v>4.1641533289093955</v>
      </c>
      <c r="Y21" s="98">
        <f t="shared" ca="1" si="31"/>
        <v>153.71920889028374</v>
      </c>
      <c r="Z21" s="174">
        <f t="shared" ca="1" si="4"/>
        <v>5.0351276192501695</v>
      </c>
      <c r="AA21" s="174">
        <f t="shared" ca="1" si="5"/>
        <v>5.0351276192501695</v>
      </c>
      <c r="AB21" s="174">
        <f t="shared" ca="1" si="6"/>
        <v>153.71920889028377</v>
      </c>
      <c r="AC21" s="174">
        <f t="shared" ca="1" si="7"/>
        <v>153.71920889028377</v>
      </c>
      <c r="AD21" s="174">
        <f t="shared" ca="1" si="32"/>
        <v>4.1641533289094257E-2</v>
      </c>
      <c r="AE21" s="174">
        <f t="shared" ca="1" si="33"/>
        <v>4.1641533289094257E-2</v>
      </c>
      <c r="AF21" s="98">
        <f t="shared" ca="1" si="8"/>
        <v>244.11668245388884</v>
      </c>
      <c r="AG21" s="71">
        <f t="shared" ca="1" si="9"/>
        <v>-244.11668245388884</v>
      </c>
      <c r="AH21" s="71">
        <f t="shared" ca="1" si="10"/>
        <v>-4.0964017286646923E-3</v>
      </c>
      <c r="AI21" s="71">
        <f t="shared" ca="1" si="11"/>
        <v>-4.0964017286646923</v>
      </c>
      <c r="AJ21" s="98">
        <f t="shared" ca="1" si="34"/>
        <v>27.813281253196219</v>
      </c>
      <c r="AK21" s="98">
        <f t="shared" ca="1" si="35"/>
        <v>3.325513649534503</v>
      </c>
      <c r="AL21" s="98">
        <v>5.0283945097884173</v>
      </c>
      <c r="AM21" s="98">
        <v>5.0283945097884173</v>
      </c>
      <c r="AN21" s="71">
        <f t="shared" si="12"/>
        <v>-0.1</v>
      </c>
      <c r="AO21" s="98">
        <v>5.0283945097884173</v>
      </c>
      <c r="AP21" s="98">
        <v>20</v>
      </c>
      <c r="AQ21" s="71">
        <f t="shared" si="13"/>
        <v>0.05</v>
      </c>
      <c r="AR21" s="174">
        <f t="shared" si="14"/>
        <v>-0.05</v>
      </c>
      <c r="AS21" s="98">
        <f t="shared" si="36"/>
        <v>97.43280043710385</v>
      </c>
      <c r="AT21" s="71">
        <f t="shared" si="15"/>
        <v>4.5791629140920591</v>
      </c>
      <c r="AU21" s="71">
        <f t="shared" ca="1" si="16"/>
        <v>5.0351276192501695</v>
      </c>
      <c r="AV21" s="71">
        <f t="shared" ca="1" si="0"/>
        <v>5.0351276192501695</v>
      </c>
      <c r="AW21" s="71">
        <f t="shared" ca="1" si="1"/>
        <v>5.0351276192501695</v>
      </c>
      <c r="AX21" s="71">
        <f t="shared" si="17"/>
        <v>-0.05</v>
      </c>
      <c r="AY21" s="71">
        <f t="shared" si="18"/>
        <v>4.5791629140920591</v>
      </c>
      <c r="AZ21" s="71">
        <f t="shared" si="2"/>
        <v>4.5791629140920591</v>
      </c>
      <c r="BA21" s="131"/>
      <c r="BB21" s="71">
        <f t="shared" ca="1" si="19"/>
        <v>5.0351276192501695</v>
      </c>
      <c r="BC21" s="71">
        <f t="shared" ca="1" si="20"/>
        <v>5.0351276192501695</v>
      </c>
      <c r="BD21" s="71" cm="1">
        <f t="array" aca="1" ref="BD21:BE21" ca="1">EXP(BB21:BC21)</f>
        <v>153.71920889028377</v>
      </c>
      <c r="BE21" s="71">
        <f ca="1"/>
        <v>153.71920889028377</v>
      </c>
      <c r="BF21" s="98">
        <f t="shared" ca="1" si="37"/>
        <v>4.1641533289094257E-2</v>
      </c>
      <c r="BG21" s="98">
        <f t="shared" ca="1" si="38"/>
        <v>4.1641533289094257E-2</v>
      </c>
      <c r="BH21" s="98">
        <f t="shared" ca="1" si="39"/>
        <v>153.71920889028377</v>
      </c>
      <c r="BI21" s="98">
        <f t="shared" ca="1" si="40"/>
        <v>153.71920889028377</v>
      </c>
      <c r="BJ21" s="71">
        <f t="shared" ca="1" si="21"/>
        <v>5.0351276192501695</v>
      </c>
      <c r="BK21" s="71">
        <f t="shared" ca="1" si="22"/>
        <v>5.0351276192501695</v>
      </c>
    </row>
    <row r="22" spans="1:63" s="98" customFormat="1" x14ac:dyDescent="0.2">
      <c r="A22" s="100">
        <v>40969</v>
      </c>
      <c r="B22" s="150">
        <v>531.56223552691074</v>
      </c>
      <c r="C22" s="123">
        <v>1554.5326770507143</v>
      </c>
      <c r="D22" s="123">
        <v>341.22218139267221</v>
      </c>
      <c r="E22" s="119">
        <v>146.182782416143</v>
      </c>
      <c r="F22" s="119">
        <v>404.12864546600281</v>
      </c>
      <c r="G22" s="119">
        <v>427.86157283409801</v>
      </c>
      <c r="H22" s="151">
        <v>1448.6215761769874</v>
      </c>
      <c r="I22" s="154">
        <v>524.02042997959904</v>
      </c>
      <c r="J22" s="155">
        <v>1541.6560816142201</v>
      </c>
      <c r="K22" s="155">
        <v>287.18988132566</v>
      </c>
      <c r="L22" s="155">
        <v>412.51458120742802</v>
      </c>
      <c r="M22" s="155">
        <v>407.68266717170098</v>
      </c>
      <c r="N22" s="155">
        <v>419.23402057060002</v>
      </c>
      <c r="O22" s="156">
        <v>1517.9052379448599</v>
      </c>
      <c r="P22" s="131">
        <f t="shared" si="23"/>
        <v>0.51233967921082524</v>
      </c>
      <c r="Q22" s="131">
        <f t="shared" si="24"/>
        <v>0.65554813623901964</v>
      </c>
      <c r="R22" s="131">
        <f t="shared" si="25"/>
        <v>-6.2209021401654354</v>
      </c>
      <c r="S22" s="131">
        <f t="shared" si="26"/>
        <v>0.54592467270239808</v>
      </c>
      <c r="T22" s="131">
        <f t="shared" si="27"/>
        <v>2.7959192576032024</v>
      </c>
      <c r="U22" s="131">
        <f t="shared" si="28"/>
        <v>1.8187311053772675</v>
      </c>
      <c r="V22" s="131">
        <f t="shared" si="29"/>
        <v>4.568040047007571E-2</v>
      </c>
      <c r="W22" s="98">
        <v>6.2615306720716948</v>
      </c>
      <c r="X22" s="71">
        <f t="shared" ca="1" si="30"/>
        <v>0.76650290784315711</v>
      </c>
      <c r="Y22" s="98">
        <f t="shared" ca="1" si="31"/>
        <v>154.89747109634123</v>
      </c>
      <c r="Z22" s="174">
        <f t="shared" ca="1" si="4"/>
        <v>5.0427634212491466</v>
      </c>
      <c r="AA22" s="174">
        <f t="shared" ca="1" si="5"/>
        <v>5.0427634212491466</v>
      </c>
      <c r="AB22" s="174">
        <f t="shared" ca="1" si="6"/>
        <v>154.89747109634123</v>
      </c>
      <c r="AC22" s="174">
        <f t="shared" ca="1" si="7"/>
        <v>154.89747109634123</v>
      </c>
      <c r="AD22" s="174">
        <f t="shared" ca="1" si="32"/>
        <v>7.6650290784312514E-3</v>
      </c>
      <c r="AE22" s="174">
        <f t="shared" ca="1" si="33"/>
        <v>7.6650290784312514E-3</v>
      </c>
      <c r="AF22" s="98">
        <f t="shared" ca="1" si="8"/>
        <v>256.42690922184045</v>
      </c>
      <c r="AG22" s="71">
        <f t="shared" ca="1" si="9"/>
        <v>-256.42690922184045</v>
      </c>
      <c r="AH22" s="71">
        <f t="shared" ca="1" si="10"/>
        <v>-3.8997467271848544E-3</v>
      </c>
      <c r="AI22" s="71">
        <f t="shared" ca="1" si="11"/>
        <v>-3.8997467271848545</v>
      </c>
      <c r="AJ22" s="98">
        <f t="shared" ca="1" si="34"/>
        <v>26.728633727801984</v>
      </c>
      <c r="AK22" s="98">
        <f t="shared" ca="1" si="35"/>
        <v>3.2857354150323506</v>
      </c>
      <c r="AL22" s="98">
        <v>5.0435223470428268</v>
      </c>
      <c r="AM22" s="98">
        <v>5.0435223470428268</v>
      </c>
      <c r="AN22" s="71">
        <f t="shared" si="12"/>
        <v>-9.5238095238095233E-2</v>
      </c>
      <c r="AO22" s="98">
        <v>5.0435223470428268</v>
      </c>
      <c r="AP22" s="98">
        <v>21</v>
      </c>
      <c r="AQ22" s="71">
        <f t="shared" si="13"/>
        <v>4.7619047619047616E-2</v>
      </c>
      <c r="AR22" s="174">
        <f t="shared" si="14"/>
        <v>-4.7619047619047616E-2</v>
      </c>
      <c r="AS22" s="98">
        <f t="shared" si="36"/>
        <v>97.38640386546713</v>
      </c>
      <c r="AT22" s="71">
        <f t="shared" si="15"/>
        <v>4.5786866102011778</v>
      </c>
      <c r="AU22" s="71">
        <f t="shared" ca="1" si="16"/>
        <v>5.0427634212491466</v>
      </c>
      <c r="AV22" s="71">
        <f t="shared" ca="1" si="0"/>
        <v>5.0427634212491466</v>
      </c>
      <c r="AW22" s="71">
        <f t="shared" ca="1" si="1"/>
        <v>5.0427634212491466</v>
      </c>
      <c r="AX22" s="71">
        <f t="shared" si="17"/>
        <v>-4.7619047619047616E-2</v>
      </c>
      <c r="AY22" s="71">
        <f t="shared" si="18"/>
        <v>4.5786866102011778</v>
      </c>
      <c r="AZ22" s="71">
        <f t="shared" si="2"/>
        <v>4.5786866102011778</v>
      </c>
      <c r="BA22" s="131"/>
      <c r="BB22" s="71">
        <f t="shared" ca="1" si="19"/>
        <v>5.0427634212491466</v>
      </c>
      <c r="BC22" s="71">
        <f t="shared" ca="1" si="20"/>
        <v>5.0427634212491466</v>
      </c>
      <c r="BD22" s="71" cm="1">
        <f t="array" aca="1" ref="BD22:BE22" ca="1">EXP(BB22:BC22)</f>
        <v>154.89747109634123</v>
      </c>
      <c r="BE22" s="71">
        <f ca="1"/>
        <v>154.89747109634123</v>
      </c>
      <c r="BF22" s="98">
        <f t="shared" ca="1" si="37"/>
        <v>7.6650290784312514E-3</v>
      </c>
      <c r="BG22" s="98">
        <f t="shared" ca="1" si="38"/>
        <v>7.6650290784312514E-3</v>
      </c>
      <c r="BH22" s="98">
        <f t="shared" ca="1" si="39"/>
        <v>154.89747109634123</v>
      </c>
      <c r="BI22" s="98">
        <f t="shared" ca="1" si="40"/>
        <v>154.89747109634123</v>
      </c>
      <c r="BJ22" s="71">
        <f t="shared" ca="1" si="21"/>
        <v>5.0427634212491466</v>
      </c>
      <c r="BK22" s="71">
        <f t="shared" ca="1" si="22"/>
        <v>5.0427634212491466</v>
      </c>
    </row>
    <row r="23" spans="1:63" s="98" customFormat="1" x14ac:dyDescent="0.2">
      <c r="A23" s="100">
        <v>41000</v>
      </c>
      <c r="B23" s="150">
        <v>504.98412375056517</v>
      </c>
      <c r="C23" s="123">
        <v>1515.6693601244463</v>
      </c>
      <c r="D23" s="123">
        <v>274.00141165831576</v>
      </c>
      <c r="E23" s="119">
        <v>234.13312375836799</v>
      </c>
      <c r="F23" s="119">
        <v>422.08980134374673</v>
      </c>
      <c r="G23" s="119">
        <v>409.46352520223184</v>
      </c>
      <c r="H23" s="151">
        <v>1454.4160624816955</v>
      </c>
      <c r="I23" s="154">
        <v>517.42325830176003</v>
      </c>
      <c r="J23" s="155">
        <v>1561.2074549644401</v>
      </c>
      <c r="K23" s="155">
        <v>274.11071676910302</v>
      </c>
      <c r="L23" s="155">
        <v>413.89513328812501</v>
      </c>
      <c r="M23" s="155">
        <v>426.20530311381702</v>
      </c>
      <c r="N23" s="155">
        <v>415.43779199959602</v>
      </c>
      <c r="O23" s="156">
        <v>1526.6056168896801</v>
      </c>
      <c r="P23" s="131">
        <f t="shared" si="23"/>
        <v>-1.2589531438871262</v>
      </c>
      <c r="Q23" s="131">
        <f t="shared" si="24"/>
        <v>1.2682058977608222</v>
      </c>
      <c r="R23" s="131">
        <f t="shared" si="25"/>
        <v>-4.5541871099998161</v>
      </c>
      <c r="S23" s="131">
        <f t="shared" si="26"/>
        <v>0.33466746233699496</v>
      </c>
      <c r="T23" s="131">
        <f t="shared" si="27"/>
        <v>4.5433954969478663</v>
      </c>
      <c r="U23" s="131">
        <f t="shared" si="28"/>
        <v>-0.90551538871706327</v>
      </c>
      <c r="V23" s="131">
        <f t="shared" si="29"/>
        <v>0.57318327437883454</v>
      </c>
      <c r="W23" s="98">
        <v>6.2488612210063144</v>
      </c>
      <c r="X23" s="71">
        <f t="shared" ca="1" si="30"/>
        <v>5.0156554012904966</v>
      </c>
      <c r="Y23" s="98">
        <f t="shared" ca="1" si="31"/>
        <v>162.66659447184725</v>
      </c>
      <c r="Z23" s="174">
        <f t="shared" ca="1" si="4"/>
        <v>5.0917026733643276</v>
      </c>
      <c r="AA23" s="174">
        <f t="shared" ca="1" si="5"/>
        <v>5.0917026733643276</v>
      </c>
      <c r="AB23" s="174">
        <f t="shared" ca="1" si="6"/>
        <v>162.66659447184722</v>
      </c>
      <c r="AC23" s="174">
        <f t="shared" ca="1" si="7"/>
        <v>162.66659447184722</v>
      </c>
      <c r="AD23" s="174">
        <f t="shared" ca="1" si="32"/>
        <v>5.0156554012904753E-2</v>
      </c>
      <c r="AE23" s="174">
        <f t="shared" ca="1" si="33"/>
        <v>5.0156554012904753E-2</v>
      </c>
      <c r="AF23" s="98">
        <f t="shared" ca="1" si="8"/>
        <v>269.48340501391436</v>
      </c>
      <c r="AG23" s="71">
        <f t="shared" ca="1" si="9"/>
        <v>-269.48340501391436</v>
      </c>
      <c r="AH23" s="71">
        <f t="shared" ca="1" si="10"/>
        <v>-3.7108036390900083E-3</v>
      </c>
      <c r="AI23" s="71">
        <f t="shared" ca="1" si="11"/>
        <v>-3.7108036390900083</v>
      </c>
      <c r="AJ23" s="98">
        <f t="shared" ca="1" si="34"/>
        <v>25.736786614751669</v>
      </c>
      <c r="AK23" s="98">
        <f t="shared" ca="1" si="35"/>
        <v>3.2479213542330636</v>
      </c>
      <c r="AL23" s="98">
        <v>5.0495069731113214</v>
      </c>
      <c r="AM23" s="98">
        <v>5.0495069731113214</v>
      </c>
      <c r="AN23" s="71">
        <f t="shared" si="12"/>
        <v>-9.0909090909090912E-2</v>
      </c>
      <c r="AO23" s="98">
        <v>5.0495069731113214</v>
      </c>
      <c r="AP23" s="71">
        <v>22</v>
      </c>
      <c r="AQ23" s="71">
        <f t="shared" si="13"/>
        <v>4.5454545454545456E-2</v>
      </c>
      <c r="AR23" s="174">
        <f t="shared" si="14"/>
        <v>-4.5454545454545456E-2</v>
      </c>
      <c r="AS23" s="98">
        <f t="shared" si="36"/>
        <v>97.342137318255553</v>
      </c>
      <c r="AT23" s="71">
        <f t="shared" si="15"/>
        <v>4.5782319614095313</v>
      </c>
      <c r="AU23" s="71">
        <f t="shared" ca="1" si="16"/>
        <v>5.0917026733643276</v>
      </c>
      <c r="AV23" s="71">
        <f t="shared" ca="1" si="0"/>
        <v>5.0917026733643276</v>
      </c>
      <c r="AW23" s="71">
        <f t="shared" ca="1" si="1"/>
        <v>5.0917026733643276</v>
      </c>
      <c r="AX23" s="71">
        <f t="shared" si="17"/>
        <v>-4.5454545454545456E-2</v>
      </c>
      <c r="AY23" s="71">
        <f t="shared" si="18"/>
        <v>4.5782319614095313</v>
      </c>
      <c r="AZ23" s="71">
        <f t="shared" si="2"/>
        <v>4.5782319614095313</v>
      </c>
      <c r="BA23" s="131"/>
      <c r="BB23" s="71">
        <f t="shared" ca="1" si="19"/>
        <v>5.0917026733643276</v>
      </c>
      <c r="BC23" s="71">
        <f t="shared" ca="1" si="20"/>
        <v>5.0917026733643276</v>
      </c>
      <c r="BD23" s="71" cm="1">
        <f t="array" aca="1" ref="BD23:BE23" ca="1">EXP(BB23:BC23)</f>
        <v>162.66659447184722</v>
      </c>
      <c r="BE23" s="71">
        <f ca="1"/>
        <v>162.66659447184722</v>
      </c>
      <c r="BF23" s="98">
        <f t="shared" ca="1" si="37"/>
        <v>5.0156554012904753E-2</v>
      </c>
      <c r="BG23" s="98">
        <f t="shared" ca="1" si="38"/>
        <v>5.0156554012904753E-2</v>
      </c>
      <c r="BH23" s="98">
        <f t="shared" ca="1" si="39"/>
        <v>162.66659447184722</v>
      </c>
      <c r="BI23" s="98">
        <f t="shared" ca="1" si="40"/>
        <v>162.66659447184722</v>
      </c>
      <c r="BJ23" s="71">
        <f t="shared" ca="1" si="21"/>
        <v>5.0917026733643276</v>
      </c>
      <c r="BK23" s="71">
        <f t="shared" ca="1" si="22"/>
        <v>5.0917026733643276</v>
      </c>
    </row>
    <row r="24" spans="1:63" s="98" customFormat="1" x14ac:dyDescent="0.2">
      <c r="A24" s="100">
        <v>41030</v>
      </c>
      <c r="B24" s="150">
        <v>516.09377447307759</v>
      </c>
      <c r="C24" s="123">
        <v>1606.6095217319132</v>
      </c>
      <c r="D24" s="123">
        <v>232.62719849791011</v>
      </c>
      <c r="E24" s="119">
        <v>325.02972630298399</v>
      </c>
      <c r="F24" s="119">
        <v>419.3009636148837</v>
      </c>
      <c r="G24" s="119">
        <v>416.83386865587204</v>
      </c>
      <c r="H24" s="151">
        <v>1498.0485443561463</v>
      </c>
      <c r="I24" s="154">
        <v>512.84881769047797</v>
      </c>
      <c r="J24" s="155">
        <v>1625.89228164578</v>
      </c>
      <c r="K24" s="155">
        <v>281.60037142885801</v>
      </c>
      <c r="L24" s="155">
        <v>414.68189001818098</v>
      </c>
      <c r="M24" s="155">
        <v>417.28438614535497</v>
      </c>
      <c r="N24" s="155">
        <v>410.73668606963901</v>
      </c>
      <c r="O24" s="156">
        <v>1541.2710989632401</v>
      </c>
      <c r="P24" s="131">
        <f t="shared" si="23"/>
        <v>-0.8840809797178224</v>
      </c>
      <c r="Q24" s="131">
        <f t="shared" si="24"/>
        <v>4.143256328660911</v>
      </c>
      <c r="R24" s="131">
        <f t="shared" si="25"/>
        <v>2.7323465306407115</v>
      </c>
      <c r="S24" s="131">
        <f t="shared" si="26"/>
        <v>0.19008600652192342</v>
      </c>
      <c r="T24" s="131">
        <f t="shared" si="27"/>
        <v>-2.0931032305995814</v>
      </c>
      <c r="U24" s="131">
        <f t="shared" si="28"/>
        <v>-1.1316028585963522</v>
      </c>
      <c r="V24" s="131">
        <f t="shared" si="29"/>
        <v>0.96065951227402024</v>
      </c>
      <c r="W24" s="98">
        <v>6.2399810993797535</v>
      </c>
      <c r="X24" s="71">
        <f t="shared" ca="1" si="30"/>
        <v>2.252800121858205</v>
      </c>
      <c r="Y24" s="98">
        <f t="shared" ca="1" si="31"/>
        <v>166.33114771033161</v>
      </c>
      <c r="Z24" s="174">
        <f t="shared" ca="1" si="4"/>
        <v>5.1139806669790318</v>
      </c>
      <c r="AA24" s="174">
        <f t="shared" ca="1" si="5"/>
        <v>5.1139806669790318</v>
      </c>
      <c r="AB24" s="174">
        <f t="shared" ca="1" si="6"/>
        <v>166.33114771033161</v>
      </c>
      <c r="AC24" s="174">
        <f t="shared" ca="1" si="7"/>
        <v>166.33114771033161</v>
      </c>
      <c r="AD24" s="174">
        <f t="shared" ca="1" si="32"/>
        <v>2.2528001218582228E-2</v>
      </c>
      <c r="AE24" s="174">
        <f t="shared" ca="1" si="33"/>
        <v>2.2528001218582228E-2</v>
      </c>
      <c r="AF24" s="98">
        <f t="shared" ca="1" si="8"/>
        <v>283.26473424704278</v>
      </c>
      <c r="AG24" s="71">
        <f t="shared" ca="1" si="9"/>
        <v>-283.26473424704278</v>
      </c>
      <c r="AH24" s="71">
        <f t="shared" ca="1" si="10"/>
        <v>-3.5302664931380874E-3</v>
      </c>
      <c r="AI24" s="71">
        <f t="shared" ca="1" si="11"/>
        <v>-3.5302664931380874</v>
      </c>
      <c r="AJ24" s="98">
        <f t="shared" ca="1" si="34"/>
        <v>24.828209460480643</v>
      </c>
      <c r="AK24" s="98">
        <f t="shared" ca="1" si="35"/>
        <v>3.2119804849779046</v>
      </c>
      <c r="AL24" s="98">
        <v>5.0942942861382479</v>
      </c>
      <c r="AM24" s="98">
        <v>5.0942942861382479</v>
      </c>
      <c r="AN24" s="71">
        <f t="shared" si="12"/>
        <v>-8.6956521739130432E-2</v>
      </c>
      <c r="AO24" s="98">
        <v>5.0942942861382479</v>
      </c>
      <c r="AP24" s="98">
        <v>23</v>
      </c>
      <c r="AQ24" s="71">
        <f t="shared" si="13"/>
        <v>4.3478260869565216E-2</v>
      </c>
      <c r="AR24" s="174">
        <f t="shared" si="14"/>
        <v>-4.3478260869565216E-2</v>
      </c>
      <c r="AS24" s="98">
        <f t="shared" si="36"/>
        <v>97.299814649856316</v>
      </c>
      <c r="AT24" s="71">
        <f t="shared" si="15"/>
        <v>4.5777970842554723</v>
      </c>
      <c r="AU24" s="71">
        <f t="shared" ca="1" si="16"/>
        <v>5.1139806669790318</v>
      </c>
      <c r="AV24" s="71">
        <f t="shared" ca="1" si="0"/>
        <v>5.1139806669790318</v>
      </c>
      <c r="AW24" s="71">
        <f t="shared" ca="1" si="1"/>
        <v>5.1139806669790318</v>
      </c>
      <c r="AX24" s="71">
        <f t="shared" si="17"/>
        <v>-4.3478260869565216E-2</v>
      </c>
      <c r="AY24" s="71">
        <f t="shared" si="18"/>
        <v>4.5777970842554723</v>
      </c>
      <c r="AZ24" s="71">
        <f t="shared" si="2"/>
        <v>4.5777970842554723</v>
      </c>
      <c r="BA24" s="131"/>
      <c r="BB24" s="71">
        <f t="shared" ca="1" si="19"/>
        <v>5.1139806669790318</v>
      </c>
      <c r="BC24" s="71">
        <f t="shared" ca="1" si="20"/>
        <v>5.1139806669790318</v>
      </c>
      <c r="BD24" s="71" cm="1">
        <f t="array" aca="1" ref="BD24:BE24" ca="1">EXP(BB24:BC24)</f>
        <v>166.33114771033161</v>
      </c>
      <c r="BE24" s="71">
        <f ca="1"/>
        <v>166.33114771033161</v>
      </c>
      <c r="BF24" s="98">
        <f t="shared" ca="1" si="37"/>
        <v>2.2528001218582228E-2</v>
      </c>
      <c r="BG24" s="98">
        <f t="shared" ca="1" si="38"/>
        <v>2.2528001218582228E-2</v>
      </c>
      <c r="BH24" s="98">
        <f t="shared" ca="1" si="39"/>
        <v>166.33114771033161</v>
      </c>
      <c r="BI24" s="98">
        <f t="shared" ca="1" si="40"/>
        <v>166.33114771033161</v>
      </c>
      <c r="BJ24" s="71">
        <f t="shared" ca="1" si="21"/>
        <v>5.1139806669790318</v>
      </c>
      <c r="BK24" s="71">
        <f t="shared" ca="1" si="22"/>
        <v>5.1139806669790318</v>
      </c>
    </row>
    <row r="25" spans="1:63" s="98" customFormat="1" x14ac:dyDescent="0.2">
      <c r="A25" s="100">
        <v>41061</v>
      </c>
      <c r="B25" s="150">
        <v>504.73971143466986</v>
      </c>
      <c r="C25" s="123">
        <v>1622.6756169492323</v>
      </c>
      <c r="D25" s="123">
        <v>206.57295226614417</v>
      </c>
      <c r="E25" s="119">
        <v>377.70307842751498</v>
      </c>
      <c r="F25" s="119">
        <v>423.66147838391794</v>
      </c>
      <c r="G25" s="119">
        <v>396.40900909173428</v>
      </c>
      <c r="H25" s="151">
        <v>1516.0251268884201</v>
      </c>
      <c r="I25" s="154">
        <v>513.57037768538498</v>
      </c>
      <c r="J25" s="155">
        <v>1585.4661178446199</v>
      </c>
      <c r="K25" s="155">
        <v>280.000800061387</v>
      </c>
      <c r="L25" s="155">
        <v>413.40191261242302</v>
      </c>
      <c r="M25" s="155">
        <v>423.15776955185902</v>
      </c>
      <c r="N25" s="155">
        <v>416.89536597357898</v>
      </c>
      <c r="O25" s="156">
        <v>1545.9575091645299</v>
      </c>
      <c r="P25" s="131">
        <f t="shared" si="23"/>
        <v>0.14069643333807846</v>
      </c>
      <c r="Q25" s="131">
        <f t="shared" si="24"/>
        <v>-2.486398653681988</v>
      </c>
      <c r="R25" s="131">
        <f t="shared" si="25"/>
        <v>-0.56802885569882733</v>
      </c>
      <c r="S25" s="131">
        <f t="shared" si="26"/>
        <v>-0.30866489146701781</v>
      </c>
      <c r="T25" s="131">
        <f t="shared" si="27"/>
        <v>1.4075253236190264</v>
      </c>
      <c r="U25" s="131">
        <f t="shared" si="28"/>
        <v>1.4994228937455603</v>
      </c>
      <c r="V25" s="131">
        <f t="shared" si="29"/>
        <v>0.30406138183232656</v>
      </c>
      <c r="W25" s="98">
        <v>6.241387074866223</v>
      </c>
      <c r="X25" s="71">
        <f t="shared" ca="1" si="30"/>
        <v>0.96571598037581552</v>
      </c>
      <c r="Y25" s="98">
        <f t="shared" ca="1" si="31"/>
        <v>167.93743418411279</v>
      </c>
      <c r="Z25" s="174">
        <f t="shared" ca="1" si="4"/>
        <v>5.1235914944686014</v>
      </c>
      <c r="AA25" s="174">
        <f t="shared" ca="1" si="5"/>
        <v>5.1235914944686014</v>
      </c>
      <c r="AB25" s="174">
        <f t="shared" ca="1" si="6"/>
        <v>167.93743418411285</v>
      </c>
      <c r="AC25" s="174">
        <f t="shared" ca="1" si="7"/>
        <v>167.93743418411285</v>
      </c>
      <c r="AD25" s="174">
        <f t="shared" ca="1" si="32"/>
        <v>9.6571598037584749E-3</v>
      </c>
      <c r="AE25" s="174">
        <f t="shared" ca="1" si="33"/>
        <v>9.6571598037584749E-3</v>
      </c>
      <c r="AF25" s="98">
        <f t="shared" ca="1" si="8"/>
        <v>297.7780620777533</v>
      </c>
      <c r="AG25" s="71">
        <f t="shared" ca="1" si="9"/>
        <v>-297.7780620777533</v>
      </c>
      <c r="AH25" s="71">
        <f t="shared" ca="1" si="10"/>
        <v>-3.3582057490148098E-3</v>
      </c>
      <c r="AI25" s="71">
        <f t="shared" ca="1" si="11"/>
        <v>-3.3582057490148096</v>
      </c>
      <c r="AJ25" s="98">
        <f t="shared" ca="1" si="34"/>
        <v>23.994427103001343</v>
      </c>
      <c r="AK25" s="98">
        <f t="shared" ca="1" si="35"/>
        <v>3.1778215993428023</v>
      </c>
      <c r="AL25" s="98">
        <v>5.1280804180513702</v>
      </c>
      <c r="AM25" s="98">
        <v>5.1280804180513702</v>
      </c>
      <c r="AN25" s="71">
        <f t="shared" si="12"/>
        <v>-8.3333333333333329E-2</v>
      </c>
      <c r="AO25" s="98">
        <v>5.1280804180513702</v>
      </c>
      <c r="AP25" s="98">
        <v>24</v>
      </c>
      <c r="AQ25" s="71">
        <f t="shared" si="13"/>
        <v>4.1666666666666664E-2</v>
      </c>
      <c r="AR25" s="174">
        <f t="shared" si="14"/>
        <v>-4.1666666666666664E-2</v>
      </c>
      <c r="AS25" s="98">
        <f t="shared" si="36"/>
        <v>97.259273060418877</v>
      </c>
      <c r="AT25" s="71">
        <f t="shared" si="15"/>
        <v>4.5773803307591292</v>
      </c>
      <c r="AU25" s="71">
        <f t="shared" ca="1" si="16"/>
        <v>5.1235914944686014</v>
      </c>
      <c r="AV25" s="71">
        <f t="shared" ca="1" si="0"/>
        <v>5.1235914944686014</v>
      </c>
      <c r="AW25" s="71">
        <f t="shared" ca="1" si="1"/>
        <v>5.1235914944686014</v>
      </c>
      <c r="AX25" s="71">
        <f t="shared" si="17"/>
        <v>-4.1666666666666664E-2</v>
      </c>
      <c r="AY25" s="71">
        <f t="shared" si="18"/>
        <v>4.5773803307591292</v>
      </c>
      <c r="AZ25" s="71">
        <f t="shared" si="2"/>
        <v>4.5773803307591292</v>
      </c>
      <c r="BA25" s="131"/>
      <c r="BB25" s="71">
        <f t="shared" ca="1" si="19"/>
        <v>5.1235914944686014</v>
      </c>
      <c r="BC25" s="71">
        <f t="shared" ca="1" si="20"/>
        <v>5.1235914944686014</v>
      </c>
      <c r="BD25" s="71" cm="1">
        <f t="array" aca="1" ref="BD25:BE25" ca="1">EXP(BB25:BC25)</f>
        <v>167.93743418411285</v>
      </c>
      <c r="BE25" s="71">
        <f ca="1"/>
        <v>167.93743418411285</v>
      </c>
      <c r="BF25" s="98">
        <f t="shared" ca="1" si="37"/>
        <v>9.6571598037584749E-3</v>
      </c>
      <c r="BG25" s="98">
        <f t="shared" ca="1" si="38"/>
        <v>9.6571598037584749E-3</v>
      </c>
      <c r="BH25" s="98">
        <f t="shared" ca="1" si="39"/>
        <v>167.93743418411285</v>
      </c>
      <c r="BI25" s="98">
        <f t="shared" ca="1" si="40"/>
        <v>167.93743418411285</v>
      </c>
      <c r="BJ25" s="71">
        <f t="shared" ca="1" si="21"/>
        <v>5.1235914944686014</v>
      </c>
      <c r="BK25" s="71">
        <f t="shared" ca="1" si="22"/>
        <v>5.1235914944686014</v>
      </c>
    </row>
    <row r="26" spans="1:63" s="98" customFormat="1" x14ac:dyDescent="0.2">
      <c r="A26" s="100">
        <v>41091</v>
      </c>
      <c r="B26" s="150">
        <v>523.91982046918736</v>
      </c>
      <c r="C26" s="123">
        <v>1642.1477243526231</v>
      </c>
      <c r="D26" s="123">
        <v>208.84525474107173</v>
      </c>
      <c r="E26" s="119">
        <v>361.09804803287301</v>
      </c>
      <c r="F26" s="119">
        <v>411.3966524811014</v>
      </c>
      <c r="G26" s="119">
        <v>405.52641630084412</v>
      </c>
      <c r="H26" s="151">
        <v>1541.7975540455234</v>
      </c>
      <c r="I26" s="154">
        <v>517.69054634286101</v>
      </c>
      <c r="J26" s="155">
        <v>1599.9215963122499</v>
      </c>
      <c r="K26" s="155">
        <v>279.57339810063701</v>
      </c>
      <c r="L26" s="155">
        <v>393.21611542795199</v>
      </c>
      <c r="M26" s="155">
        <v>409.237352256289</v>
      </c>
      <c r="N26" s="155">
        <v>411.80534186155899</v>
      </c>
      <c r="O26" s="156">
        <v>1539.68090474579</v>
      </c>
      <c r="P26" s="131">
        <f t="shared" si="23"/>
        <v>0.80225979466442254</v>
      </c>
      <c r="Q26" s="131">
        <f t="shared" si="24"/>
        <v>0.91174944105911493</v>
      </c>
      <c r="R26" s="131">
        <f t="shared" si="25"/>
        <v>-0.15264312125403023</v>
      </c>
      <c r="S26" s="131">
        <f t="shared" si="26"/>
        <v>-4.8828504582647696</v>
      </c>
      <c r="T26" s="131">
        <f t="shared" si="27"/>
        <v>-3.289651826625402</v>
      </c>
      <c r="U26" s="131">
        <f t="shared" si="28"/>
        <v>-1.2209356417606614</v>
      </c>
      <c r="V26" s="131">
        <f t="shared" si="29"/>
        <v>-0.4060010952132842</v>
      </c>
      <c r="W26" s="98">
        <v>6.2493776628619679</v>
      </c>
      <c r="X26" s="71">
        <f t="shared" ca="1" si="30"/>
        <v>3.1200908861773629</v>
      </c>
      <c r="Y26" s="98">
        <f t="shared" ca="1" si="31"/>
        <v>173.17723476257143</v>
      </c>
      <c r="Z26" s="174">
        <f t="shared" ca="1" si="4"/>
        <v>5.154315548474294</v>
      </c>
      <c r="AA26" s="174">
        <f t="shared" ca="1" si="5"/>
        <v>5.154315548474294</v>
      </c>
      <c r="AB26" s="174">
        <f t="shared" ca="1" si="6"/>
        <v>173.17723476257143</v>
      </c>
      <c r="AC26" s="174">
        <f t="shared" ca="1" si="7"/>
        <v>173.17723476257143</v>
      </c>
      <c r="AD26" s="174">
        <f t="shared" ca="1" si="32"/>
        <v>3.1200908861773513E-2</v>
      </c>
      <c r="AE26" s="174">
        <f t="shared" ca="1" si="33"/>
        <v>3.1200908861773513E-2</v>
      </c>
      <c r="AF26" s="98">
        <f t="shared" ca="1" si="8"/>
        <v>313.1264830313724</v>
      </c>
      <c r="AG26" s="71">
        <f t="shared" ca="1" si="9"/>
        <v>-313.1264830313724</v>
      </c>
      <c r="AH26" s="71">
        <f t="shared" ca="1" si="10"/>
        <v>-3.1935976488446974E-3</v>
      </c>
      <c r="AI26" s="71">
        <f t="shared" ca="1" si="11"/>
        <v>-3.1935976488446975</v>
      </c>
      <c r="AJ26" s="98">
        <f t="shared" ca="1" si="34"/>
        <v>23.228141643186138</v>
      </c>
      <c r="AK26" s="98">
        <f t="shared" ca="1" si="35"/>
        <v>3.1453645454413635</v>
      </c>
      <c r="AL26" s="98">
        <v>5.1399134378149505</v>
      </c>
      <c r="AM26" s="98">
        <v>5.1399134378149505</v>
      </c>
      <c r="AN26" s="71">
        <f t="shared" si="12"/>
        <v>-0.08</v>
      </c>
      <c r="AO26" s="98">
        <v>5.1399134378149505</v>
      </c>
      <c r="AP26" s="71">
        <v>25</v>
      </c>
      <c r="AQ26" s="71">
        <f t="shared" si="13"/>
        <v>0.04</v>
      </c>
      <c r="AR26" s="174">
        <f t="shared" si="14"/>
        <v>-0.04</v>
      </c>
      <c r="AS26" s="98">
        <f t="shared" si="36"/>
        <v>97.220369351194719</v>
      </c>
      <c r="AT26" s="71">
        <f t="shared" si="15"/>
        <v>4.5769802507377904</v>
      </c>
      <c r="AU26" s="71">
        <f t="shared" ca="1" si="16"/>
        <v>5.154315548474294</v>
      </c>
      <c r="AV26" s="71">
        <f t="shared" ca="1" si="0"/>
        <v>5.154315548474294</v>
      </c>
      <c r="AW26" s="71">
        <f t="shared" ca="1" si="1"/>
        <v>5.154315548474294</v>
      </c>
      <c r="AX26" s="71">
        <f t="shared" si="17"/>
        <v>-0.04</v>
      </c>
      <c r="AY26" s="71">
        <f t="shared" si="18"/>
        <v>4.5769802507377904</v>
      </c>
      <c r="AZ26" s="71">
        <f t="shared" si="2"/>
        <v>4.5769802507377904</v>
      </c>
      <c r="BA26" s="131"/>
      <c r="BB26" s="71">
        <f t="shared" ca="1" si="19"/>
        <v>5.154315548474294</v>
      </c>
      <c r="BC26" s="71">
        <f t="shared" ca="1" si="20"/>
        <v>5.154315548474294</v>
      </c>
      <c r="BD26" s="71" cm="1">
        <f t="array" aca="1" ref="BD26:BE26" ca="1">EXP(BB26:BC26)</f>
        <v>173.17723476257143</v>
      </c>
      <c r="BE26" s="71">
        <f ca="1"/>
        <v>173.17723476257143</v>
      </c>
      <c r="BF26" s="98">
        <f t="shared" ca="1" si="37"/>
        <v>3.1200908861773513E-2</v>
      </c>
      <c r="BG26" s="98">
        <f t="shared" ca="1" si="38"/>
        <v>3.1200908861773513E-2</v>
      </c>
      <c r="BH26" s="98">
        <f t="shared" ca="1" si="39"/>
        <v>173.17723476257143</v>
      </c>
      <c r="BI26" s="98">
        <f t="shared" ca="1" si="40"/>
        <v>173.17723476257143</v>
      </c>
      <c r="BJ26" s="71">
        <f t="shared" ca="1" si="21"/>
        <v>5.154315548474294</v>
      </c>
      <c r="BK26" s="71">
        <f t="shared" ca="1" si="22"/>
        <v>5.154315548474294</v>
      </c>
    </row>
    <row r="27" spans="1:63" s="98" customFormat="1" x14ac:dyDescent="0.2">
      <c r="A27" s="100">
        <v>41122</v>
      </c>
      <c r="B27" s="150">
        <v>523.91982046918736</v>
      </c>
      <c r="C27" s="123">
        <v>1633.93698573086</v>
      </c>
      <c r="D27" s="123">
        <v>211.97793356218779</v>
      </c>
      <c r="E27" s="119">
        <v>546.24694551237496</v>
      </c>
      <c r="F27" s="119">
        <v>418.54981468984113</v>
      </c>
      <c r="G27" s="119">
        <v>407.5540483823483</v>
      </c>
      <c r="H27" s="151">
        <v>1583.4260880047527</v>
      </c>
      <c r="I27" s="154">
        <v>514.46773484595599</v>
      </c>
      <c r="J27" s="155">
        <v>1580.88097757273</v>
      </c>
      <c r="K27" s="155">
        <v>278.91216970183399</v>
      </c>
      <c r="L27" s="155">
        <v>396.29706728644499</v>
      </c>
      <c r="M27" s="155">
        <v>414.82745528943798</v>
      </c>
      <c r="N27" s="155">
        <v>418.022807758412</v>
      </c>
      <c r="O27" s="156">
        <v>1541.8927034015901</v>
      </c>
      <c r="P27" s="131">
        <f t="shared" si="23"/>
        <v>-0.62253628536817018</v>
      </c>
      <c r="Q27" s="131">
        <f t="shared" si="24"/>
        <v>-1.1900969887154247</v>
      </c>
      <c r="R27" s="131">
        <f t="shared" si="25"/>
        <v>-0.23651334615355779</v>
      </c>
      <c r="S27" s="131">
        <f t="shared" si="26"/>
        <v>0.78352634533807475</v>
      </c>
      <c r="T27" s="131">
        <f t="shared" si="27"/>
        <v>1.3659806472523712</v>
      </c>
      <c r="U27" s="131">
        <f t="shared" si="28"/>
        <v>1.5098070046267793</v>
      </c>
      <c r="V27" s="131">
        <f t="shared" si="29"/>
        <v>0.14365305492734137</v>
      </c>
      <c r="W27" s="98">
        <v>6.2431328416379781</v>
      </c>
      <c r="X27" s="71">
        <f t="shared" ca="1" si="30"/>
        <v>4.6401735265741095E-2</v>
      </c>
      <c r="Y27" s="98">
        <f t="shared" ca="1" si="31"/>
        <v>173.25759200458648</v>
      </c>
      <c r="Z27" s="174">
        <f t="shared" ca="1" si="4"/>
        <v>5.1547794582041906</v>
      </c>
      <c r="AA27" s="174">
        <f t="shared" ca="1" si="5"/>
        <v>5.1547794582041906</v>
      </c>
      <c r="AB27" s="174">
        <f t="shared" ca="1" si="6"/>
        <v>173.25759200458646</v>
      </c>
      <c r="AC27" s="174">
        <f t="shared" ca="1" si="7"/>
        <v>173.25759200458646</v>
      </c>
      <c r="AD27" s="174">
        <f t="shared" ca="1" si="32"/>
        <v>4.6401735265710897E-4</v>
      </c>
      <c r="AE27" s="174">
        <f t="shared" ca="1" si="33"/>
        <v>4.6401735265710897E-4</v>
      </c>
      <c r="AF27" s="98">
        <f t="shared" ca="1" si="8"/>
        <v>329.2674626568708</v>
      </c>
      <c r="AG27" s="71">
        <f t="shared" ca="1" si="9"/>
        <v>-329.2674626568708</v>
      </c>
      <c r="AH27" s="71">
        <f t="shared" ca="1" si="10"/>
        <v>-3.0370446928796565E-3</v>
      </c>
      <c r="AI27" s="71">
        <f t="shared" ca="1" si="11"/>
        <v>-3.0370446928796566</v>
      </c>
      <c r="AJ27" s="98">
        <f t="shared" ca="1" si="34"/>
        <v>22.522692600157185</v>
      </c>
      <c r="AK27" s="98">
        <f t="shared" ca="1" si="35"/>
        <v>3.114523360962425</v>
      </c>
      <c r="AL27" s="98">
        <v>5.1671271871625679</v>
      </c>
      <c r="AM27" s="98">
        <v>5.1671271871625679</v>
      </c>
      <c r="AN27" s="71">
        <f t="shared" si="12"/>
        <v>-7.6923076923076927E-2</v>
      </c>
      <c r="AO27" s="98">
        <v>5.1671271871625679</v>
      </c>
      <c r="AP27" s="98">
        <v>26</v>
      </c>
      <c r="AQ27" s="71">
        <f t="shared" si="13"/>
        <v>3.8461538461538464E-2</v>
      </c>
      <c r="AR27" s="174">
        <f t="shared" si="14"/>
        <v>-3.8461538461538464E-2</v>
      </c>
      <c r="AS27" s="98">
        <f t="shared" si="36"/>
        <v>97.182976901444249</v>
      </c>
      <c r="AT27" s="71">
        <f t="shared" si="15"/>
        <v>4.5765955613697065</v>
      </c>
      <c r="AU27" s="71">
        <f t="shared" ca="1" si="16"/>
        <v>5.1547794582041906</v>
      </c>
      <c r="AV27" s="71">
        <f t="shared" ca="1" si="0"/>
        <v>5.1547794582041906</v>
      </c>
      <c r="AW27" s="71">
        <f ca="1">AV27</f>
        <v>5.1547794582041906</v>
      </c>
      <c r="AX27" s="71">
        <f t="shared" si="17"/>
        <v>-3.8461538461538464E-2</v>
      </c>
      <c r="AY27" s="71">
        <f t="shared" si="18"/>
        <v>4.5765955613697065</v>
      </c>
      <c r="AZ27" s="71">
        <f t="shared" si="2"/>
        <v>4.5765955613697065</v>
      </c>
      <c r="BA27" s="131"/>
      <c r="BB27" s="71">
        <f t="shared" ca="1" si="19"/>
        <v>5.1547794582041906</v>
      </c>
      <c r="BC27" s="71">
        <f t="shared" ca="1" si="20"/>
        <v>5.1547794582041906</v>
      </c>
      <c r="BD27" s="71" cm="1">
        <f t="array" aca="1" ref="BD27:BE27" ca="1">EXP(BB27:BC27)</f>
        <v>173.25759200458646</v>
      </c>
      <c r="BE27" s="71">
        <f ca="1"/>
        <v>173.25759200458646</v>
      </c>
      <c r="BF27" s="98">
        <f t="shared" ca="1" si="37"/>
        <v>4.6401735265710897E-4</v>
      </c>
      <c r="BG27" s="98">
        <f t="shared" ca="1" si="38"/>
        <v>4.6401735265710897E-4</v>
      </c>
      <c r="BH27" s="98">
        <f t="shared" ca="1" si="39"/>
        <v>173.25759200458643</v>
      </c>
      <c r="BI27" s="98">
        <f t="shared" ca="1" si="40"/>
        <v>173.25759200458643</v>
      </c>
      <c r="BJ27" s="71">
        <f t="shared" ca="1" si="21"/>
        <v>5.1547794582041906</v>
      </c>
      <c r="BK27" s="71">
        <f t="shared" ca="1" si="22"/>
        <v>5.1547794582041906</v>
      </c>
    </row>
    <row r="28" spans="1:63" s="98" customFormat="1" x14ac:dyDescent="0.2">
      <c r="A28" s="100">
        <v>41153</v>
      </c>
      <c r="B28" s="150">
        <v>516.06102316214958</v>
      </c>
      <c r="C28" s="123">
        <v>1614.3297419020896</v>
      </c>
      <c r="D28" s="123">
        <v>219.18518330330218</v>
      </c>
      <c r="E28" s="119">
        <v>960.30369873743905</v>
      </c>
      <c r="F28" s="119">
        <v>400.81825084638956</v>
      </c>
      <c r="G28" s="119">
        <v>409.59181862425999</v>
      </c>
      <c r="H28" s="151">
        <v>1577.0923836527338</v>
      </c>
      <c r="I28" s="154">
        <v>517.00290577453904</v>
      </c>
      <c r="J28" s="155">
        <v>1576.8065559342899</v>
      </c>
      <c r="K28" s="155">
        <v>274.51118958405903</v>
      </c>
      <c r="L28" s="155">
        <v>373.95770449859498</v>
      </c>
      <c r="M28" s="155">
        <v>406.13852368234001</v>
      </c>
      <c r="N28" s="155">
        <v>414.62569763781499</v>
      </c>
      <c r="O28" s="156">
        <v>1553.9860231269199</v>
      </c>
      <c r="P28" s="131">
        <f t="shared" si="23"/>
        <v>0.49277549530724229</v>
      </c>
      <c r="Q28" s="131">
        <f t="shared" si="24"/>
        <v>-0.25773108135540213</v>
      </c>
      <c r="R28" s="131">
        <f t="shared" si="25"/>
        <v>-1.5779089605447325</v>
      </c>
      <c r="S28" s="131">
        <f t="shared" si="26"/>
        <v>-5.6370245030612409</v>
      </c>
      <c r="T28" s="131">
        <f t="shared" si="27"/>
        <v>-2.0945893277568643</v>
      </c>
      <c r="U28" s="131">
        <f t="shared" si="28"/>
        <v>-0.81266142840709676</v>
      </c>
      <c r="V28" s="131">
        <f t="shared" si="29"/>
        <v>0.78431655449504944</v>
      </c>
      <c r="W28" s="98">
        <v>6.2480484949462882</v>
      </c>
      <c r="X28" s="71">
        <f t="shared" ca="1" si="30"/>
        <v>0.57530544556714069</v>
      </c>
      <c r="Y28" s="98">
        <f t="shared" ca="1" si="31"/>
        <v>174.25435236624736</v>
      </c>
      <c r="Z28" s="174">
        <f t="shared" ca="1" si="4"/>
        <v>5.1605160270403019</v>
      </c>
      <c r="AA28" s="174">
        <f t="shared" ca="1" si="5"/>
        <v>5.1605160270403019</v>
      </c>
      <c r="AB28" s="174">
        <f t="shared" ca="1" si="6"/>
        <v>174.25435236624742</v>
      </c>
      <c r="AC28" s="174">
        <f t="shared" ca="1" si="7"/>
        <v>174.25435236624742</v>
      </c>
      <c r="AD28" s="174">
        <f t="shared" ca="1" si="32"/>
        <v>5.7530544556718688E-3</v>
      </c>
      <c r="AE28" s="174">
        <f t="shared" ca="1" si="33"/>
        <v>5.7530544556718688E-3</v>
      </c>
      <c r="AF28" s="98">
        <f t="shared" ca="1" si="8"/>
        <v>346.25936283910761</v>
      </c>
      <c r="AG28" s="71">
        <f t="shared" ca="1" si="9"/>
        <v>-346.25936283910761</v>
      </c>
      <c r="AH28" s="71">
        <f t="shared" ca="1" si="10"/>
        <v>-2.8880085488537637E-3</v>
      </c>
      <c r="AI28" s="71">
        <f t="shared" ca="1" si="11"/>
        <v>-2.8880085488537639</v>
      </c>
      <c r="AJ28" s="98">
        <f t="shared" ca="1" si="34"/>
        <v>21.872235312432593</v>
      </c>
      <c r="AK28" s="98">
        <f t="shared" ca="1" si="35"/>
        <v>3.0852180385389634</v>
      </c>
      <c r="AL28" s="98">
        <v>5.1805976866531021</v>
      </c>
      <c r="AM28" s="98">
        <v>5.1805976866531021</v>
      </c>
      <c r="AN28" s="71">
        <f t="shared" si="12"/>
        <v>-7.407407407407407E-2</v>
      </c>
      <c r="AO28" s="98">
        <v>5.1805976866531021</v>
      </c>
      <c r="AP28" s="98">
        <v>27</v>
      </c>
      <c r="AQ28" s="71">
        <f t="shared" si="13"/>
        <v>3.7037037037037035E-2</v>
      </c>
      <c r="AR28" s="174">
        <f t="shared" si="14"/>
        <v>-3.7037037037037035E-2</v>
      </c>
      <c r="AS28" s="98">
        <f t="shared" si="36"/>
        <v>97.146983206295573</v>
      </c>
      <c r="AT28" s="71">
        <f t="shared" si="15"/>
        <v>4.5762251223952912</v>
      </c>
      <c r="AU28" s="71">
        <f t="shared" ca="1" si="16"/>
        <v>5.1605160270403019</v>
      </c>
      <c r="AV28" s="71">
        <f t="shared" ca="1" si="0"/>
        <v>5.1605160270403019</v>
      </c>
      <c r="AW28" s="71">
        <f t="shared" ref="AW28:AW65" ca="1" si="41">AV28-AR28</f>
        <v>5.1975530640773391</v>
      </c>
      <c r="AX28" s="71">
        <f t="shared" si="17"/>
        <v>-3.7037037037037035E-2</v>
      </c>
      <c r="AY28" s="71">
        <f t="shared" si="18"/>
        <v>4.5762251223952912</v>
      </c>
      <c r="AZ28" s="71">
        <f t="shared" si="2"/>
        <v>4.5762251223952912</v>
      </c>
      <c r="BA28" s="131"/>
      <c r="BB28" s="71">
        <f t="shared" ca="1" si="19"/>
        <v>5.1605160270403019</v>
      </c>
      <c r="BC28" s="71">
        <f t="shared" ca="1" si="20"/>
        <v>5.1605160270403019</v>
      </c>
      <c r="BD28" s="71" cm="1">
        <f t="array" aca="1" ref="BD28:BE28" ca="1">EXP(BB28:BC28)</f>
        <v>174.25435236624742</v>
      </c>
      <c r="BE28" s="71">
        <f ca="1"/>
        <v>174.25435236624742</v>
      </c>
      <c r="BF28" s="98">
        <f t="shared" ca="1" si="37"/>
        <v>5.7530544556718688E-3</v>
      </c>
      <c r="BG28" s="98">
        <f t="shared" ca="1" si="38"/>
        <v>5.7530544556718688E-3</v>
      </c>
      <c r="BH28" s="98">
        <f t="shared" ca="1" si="39"/>
        <v>174.25435236624739</v>
      </c>
      <c r="BI28" s="98">
        <f t="shared" ca="1" si="40"/>
        <v>174.25435236624739</v>
      </c>
      <c r="BJ28" s="71">
        <f t="shared" ca="1" si="21"/>
        <v>5.1605160270403019</v>
      </c>
      <c r="BK28" s="71">
        <f t="shared" ca="1" si="22"/>
        <v>5.1605160270403019</v>
      </c>
    </row>
    <row r="29" spans="1:63" s="98" customFormat="1" x14ac:dyDescent="0.2">
      <c r="A29" s="100">
        <v>41183</v>
      </c>
      <c r="B29" s="150">
        <v>532.05891488017619</v>
      </c>
      <c r="C29" s="123">
        <v>1636.9303582887189</v>
      </c>
      <c r="D29" s="123">
        <v>274.63903467903759</v>
      </c>
      <c r="E29" s="119">
        <v>708.78889368914895</v>
      </c>
      <c r="F29" s="119">
        <v>435.19296356034272</v>
      </c>
      <c r="G29" s="119">
        <v>419.42202227124221</v>
      </c>
      <c r="H29" s="151">
        <v>1614.9426008603994</v>
      </c>
      <c r="I29" s="154">
        <v>514.51722029170401</v>
      </c>
      <c r="J29" s="155">
        <v>1556.60375096803</v>
      </c>
      <c r="K29" s="155">
        <v>268.35272939721199</v>
      </c>
      <c r="L29" s="155">
        <v>369.41321388726101</v>
      </c>
      <c r="M29" s="155">
        <v>431.20290871625201</v>
      </c>
      <c r="N29" s="155">
        <v>401.36023089675598</v>
      </c>
      <c r="O29" s="156">
        <v>1556.6073712104301</v>
      </c>
      <c r="P29" s="131">
        <f t="shared" si="23"/>
        <v>-0.48078752654420498</v>
      </c>
      <c r="Q29" s="131">
        <f t="shared" si="24"/>
        <v>-1.2812481588326108</v>
      </c>
      <c r="R29" s="131">
        <f t="shared" si="25"/>
        <v>-2.2434277437573229</v>
      </c>
      <c r="S29" s="131">
        <f t="shared" si="26"/>
        <v>-1.215241872721208</v>
      </c>
      <c r="T29" s="131">
        <f t="shared" si="27"/>
        <v>6.1713882265244138</v>
      </c>
      <c r="U29" s="131">
        <f t="shared" si="28"/>
        <v>-3.1993836408679925</v>
      </c>
      <c r="V29" s="131">
        <f t="shared" si="29"/>
        <v>0.16868543503598232</v>
      </c>
      <c r="W29" s="98">
        <v>6.243229024668719</v>
      </c>
      <c r="X29" s="71">
        <f t="shared" ca="1" si="30"/>
        <v>3.1030645927639746</v>
      </c>
      <c r="Y29" s="98">
        <f t="shared" ca="1" si="31"/>
        <v>179.66157747587454</v>
      </c>
      <c r="Z29" s="174">
        <f t="shared" ca="1" si="4"/>
        <v>5.1910749561024589</v>
      </c>
      <c r="AA29" s="174">
        <f ca="1">Z29+AN29</f>
        <v>5.1196463846738878</v>
      </c>
      <c r="AB29" s="174">
        <f t="shared" ca="1" si="6"/>
        <v>179.66157747587457</v>
      </c>
      <c r="AC29" s="174">
        <f t="shared" ca="1" si="7"/>
        <v>167.27620773069748</v>
      </c>
      <c r="AD29" s="174">
        <f t="shared" ca="1" si="32"/>
        <v>3.1030645927639489E-2</v>
      </c>
      <c r="AE29" s="174">
        <f t="shared" ca="1" si="33"/>
        <v>-4.0045740842577615E-2</v>
      </c>
      <c r="AF29" s="98">
        <f t="shared" ca="1" si="8"/>
        <v>364.23394590660843</v>
      </c>
      <c r="AG29" s="71">
        <f t="shared" ca="1" si="9"/>
        <v>-364.23394590660843</v>
      </c>
      <c r="AH29" s="71">
        <f t="shared" ca="1" si="10"/>
        <v>-2.7454881985557859E-3</v>
      </c>
      <c r="AI29" s="71">
        <f t="shared" ca="1" si="11"/>
        <v>-2.745488198555786</v>
      </c>
      <c r="AJ29" s="98">
        <f t="shared" ca="1" si="34"/>
        <v>21.271735673169406</v>
      </c>
      <c r="AK29" s="98">
        <f t="shared" ca="1" si="35"/>
        <v>3.0573792278184513</v>
      </c>
      <c r="AL29" s="98">
        <v>5.1929124589468492</v>
      </c>
      <c r="AM29" s="98">
        <v>5.1929124589468492</v>
      </c>
      <c r="AN29" s="71">
        <f t="shared" si="12"/>
        <v>-7.1428571428571425E-2</v>
      </c>
      <c r="AO29" s="98">
        <v>5.1929124589468492</v>
      </c>
      <c r="AP29" s="71">
        <v>28</v>
      </c>
      <c r="AQ29" s="71">
        <f t="shared" si="13"/>
        <v>3.5714285714285712E-2</v>
      </c>
      <c r="AR29" s="174">
        <f t="shared" si="14"/>
        <v>-3.5714285714285712E-2</v>
      </c>
      <c r="AS29" s="98">
        <f t="shared" si="36"/>
        <v>97.11228785515047</v>
      </c>
      <c r="AT29" s="71">
        <f t="shared" si="15"/>
        <v>4.5758679157474491</v>
      </c>
      <c r="AU29" s="71">
        <f t="shared" ca="1" si="16"/>
        <v>5.1910749561024589</v>
      </c>
      <c r="AV29" s="71">
        <f t="shared" ca="1" si="0"/>
        <v>5.1910749561024589</v>
      </c>
      <c r="AW29" s="71">
        <f t="shared" ca="1" si="41"/>
        <v>5.2267892418167445</v>
      </c>
      <c r="AX29" s="71">
        <f t="shared" si="17"/>
        <v>-3.5714285714285712E-2</v>
      </c>
      <c r="AY29" s="71">
        <f t="shared" si="18"/>
        <v>4.5758679157474491</v>
      </c>
      <c r="AZ29" s="71">
        <f t="shared" si="2"/>
        <v>4.5758679157474491</v>
      </c>
      <c r="BA29" s="131"/>
      <c r="BB29" s="71">
        <f t="shared" ca="1" si="19"/>
        <v>5.1910749561024589</v>
      </c>
      <c r="BC29" s="71">
        <f t="shared" ca="1" si="20"/>
        <v>5.1910749561024589</v>
      </c>
      <c r="BD29" s="71" cm="1">
        <f t="array" aca="1" ref="BD29:BE29" ca="1">EXP(BB29:BC29)</f>
        <v>179.66157747587457</v>
      </c>
      <c r="BE29" s="71">
        <f ca="1"/>
        <v>179.66157747587457</v>
      </c>
      <c r="BF29" s="98">
        <f t="shared" ca="1" si="37"/>
        <v>3.1030645927639489E-2</v>
      </c>
      <c r="BG29" s="98">
        <f ca="1">BF29</f>
        <v>3.1030645927639489E-2</v>
      </c>
      <c r="BH29" s="98">
        <f t="shared" ca="1" si="39"/>
        <v>179.66157747587454</v>
      </c>
      <c r="BI29" s="98">
        <f t="shared" ca="1" si="40"/>
        <v>179.66157747587454</v>
      </c>
      <c r="BJ29" s="71">
        <f t="shared" ca="1" si="21"/>
        <v>5.1910749561024589</v>
      </c>
      <c r="BK29" s="71">
        <f t="shared" ca="1" si="22"/>
        <v>5.1910749561024589</v>
      </c>
    </row>
    <row r="30" spans="1:63" s="98" customFormat="1" x14ac:dyDescent="0.2">
      <c r="A30" s="100">
        <v>41214</v>
      </c>
      <c r="B30" s="150">
        <v>520.35361875281228</v>
      </c>
      <c r="C30" s="123">
        <v>1632.0195672138527</v>
      </c>
      <c r="D30" s="123">
        <v>310.89138725667061</v>
      </c>
      <c r="E30" s="119">
        <v>537.50131807773403</v>
      </c>
      <c r="F30" s="119">
        <v>407.77067410198424</v>
      </c>
      <c r="G30" s="119">
        <v>419.42202227124221</v>
      </c>
      <c r="H30" s="151">
        <v>1605.2529452552371</v>
      </c>
      <c r="I30" s="154">
        <v>516.69941458121104</v>
      </c>
      <c r="J30" s="155">
        <v>1558.65443946715</v>
      </c>
      <c r="K30" s="155">
        <v>275.28686967336102</v>
      </c>
      <c r="L30" s="155">
        <v>375.20936495854602</v>
      </c>
      <c r="M30" s="155">
        <v>402.920773661238</v>
      </c>
      <c r="N30" s="155">
        <v>410.05004727886399</v>
      </c>
      <c r="O30" s="156">
        <v>1557.7937580142</v>
      </c>
      <c r="P30" s="131">
        <f t="shared" si="23"/>
        <v>0.42412463634742892</v>
      </c>
      <c r="Q30" s="131">
        <f t="shared" si="24"/>
        <v>0.13174120246368659</v>
      </c>
      <c r="R30" s="131">
        <f t="shared" si="25"/>
        <v>2.5839648777654816</v>
      </c>
      <c r="S30" s="131">
        <f t="shared" si="26"/>
        <v>1.569015631653599</v>
      </c>
      <c r="T30" s="131">
        <f t="shared" si="27"/>
        <v>-6.5588924571992493</v>
      </c>
      <c r="U30" s="131">
        <f t="shared" si="28"/>
        <v>2.1650915345280879</v>
      </c>
      <c r="V30" s="131">
        <f t="shared" si="29"/>
        <v>7.6216188212413272E-2</v>
      </c>
      <c r="W30" s="98">
        <v>6.2474613022969701</v>
      </c>
      <c r="X30" s="71">
        <f t="shared" ca="1" si="30"/>
        <v>0.68168110566353213</v>
      </c>
      <c r="Y30" s="98">
        <f t="shared" ca="1" si="31"/>
        <v>180.88629650366462</v>
      </c>
      <c r="Z30" s="174">
        <f t="shared" ca="1" si="4"/>
        <v>5.197868637755624</v>
      </c>
      <c r="AA30" s="174">
        <f t="shared" ref="AA30:AA93" ca="1" si="42">Z30+AN30</f>
        <v>5.128903120514245</v>
      </c>
      <c r="AB30" s="174">
        <f t="shared" ca="1" si="6"/>
        <v>180.88629650366468</v>
      </c>
      <c r="AC30" s="174">
        <f t="shared" ca="1" si="7"/>
        <v>168.83182827421405</v>
      </c>
      <c r="AD30" s="174">
        <f t="shared" ca="1" si="32"/>
        <v>6.8168110566355633E-3</v>
      </c>
      <c r="AE30" s="174">
        <f t="shared" ca="1" si="33"/>
        <v>9.2997119232940406E-3</v>
      </c>
      <c r="AF30" s="98">
        <f t="shared" ca="1" si="8"/>
        <v>383.16634794894782</v>
      </c>
      <c r="AG30" s="71">
        <f t="shared" ca="1" si="9"/>
        <v>-383.16634794894782</v>
      </c>
      <c r="AH30" s="71">
        <f t="shared" ca="1" si="10"/>
        <v>-2.6098325318830913E-3</v>
      </c>
      <c r="AI30" s="71">
        <f t="shared" ca="1" si="11"/>
        <v>-2.6098325318830913</v>
      </c>
      <c r="AJ30" s="98">
        <f t="shared" ca="1" si="34"/>
        <v>20.716578995474851</v>
      </c>
      <c r="AK30" s="98">
        <f t="shared" ca="1" si="35"/>
        <v>3.0309342973637197</v>
      </c>
      <c r="AL30" s="98">
        <v>5.2207266328588906</v>
      </c>
      <c r="AM30" s="98">
        <v>5.2207266328588906</v>
      </c>
      <c r="AN30" s="71">
        <f t="shared" si="12"/>
        <v>-6.8965517241379309E-2</v>
      </c>
      <c r="AO30" s="98">
        <v>5.2207266328588906</v>
      </c>
      <c r="AP30" s="98">
        <v>29</v>
      </c>
      <c r="AQ30" s="71">
        <f t="shared" si="13"/>
        <v>3.4482758620689655E-2</v>
      </c>
      <c r="AR30" s="174">
        <f t="shared" si="14"/>
        <v>-3.4482758620689655E-2</v>
      </c>
      <c r="AS30" s="98">
        <f t="shared" si="36"/>
        <v>97.078800859338344</v>
      </c>
      <c r="AT30" s="71">
        <f t="shared" si="15"/>
        <v>4.5755230286945396</v>
      </c>
      <c r="AU30" s="71">
        <f t="shared" ca="1" si="16"/>
        <v>5.197868637755624</v>
      </c>
      <c r="AV30" s="71">
        <f t="shared" ca="1" si="0"/>
        <v>5.197868637755624</v>
      </c>
      <c r="AW30" s="71">
        <f t="shared" ca="1" si="41"/>
        <v>5.2323513963763135</v>
      </c>
      <c r="AX30" s="71">
        <f t="shared" si="17"/>
        <v>-3.4482758620689655E-2</v>
      </c>
      <c r="AY30" s="71">
        <f t="shared" si="18"/>
        <v>4.5755230286945396</v>
      </c>
      <c r="AZ30" s="71">
        <f t="shared" si="2"/>
        <v>4.5755230286945396</v>
      </c>
      <c r="BA30" s="131">
        <v>-3.4482758620689655E-2</v>
      </c>
      <c r="BB30" s="71">
        <f t="shared" ca="1" si="19"/>
        <v>5.197868637755624</v>
      </c>
      <c r="BC30" s="131">
        <f ca="1">BB30-BA30</f>
        <v>5.2323513963763135</v>
      </c>
      <c r="BD30" s="71" cm="1">
        <f t="array" aca="1" ref="BD30:BE30" ca="1">EXP(BB30:BC30)</f>
        <v>180.88629650366468</v>
      </c>
      <c r="BE30" s="71">
        <f ca="1"/>
        <v>187.23254424124298</v>
      </c>
      <c r="BF30" s="98">
        <f t="shared" ca="1" si="37"/>
        <v>6.8168110566355633E-3</v>
      </c>
      <c r="BG30" s="131">
        <f ca="1">BF30+BA30</f>
        <v>-2.7665947564054091E-2</v>
      </c>
      <c r="BH30" s="98">
        <f t="shared" ca="1" si="39"/>
        <v>180.88629650366465</v>
      </c>
      <c r="BI30" s="98">
        <f t="shared" ca="1" si="40"/>
        <v>174.69106969415176</v>
      </c>
      <c r="BJ30" s="71">
        <f t="shared" ca="1" si="21"/>
        <v>5.197868637755624</v>
      </c>
      <c r="BK30" s="71">
        <f t="shared" ca="1" si="22"/>
        <v>5.1630190978835397</v>
      </c>
    </row>
    <row r="31" spans="1:63" s="98" customFormat="1" x14ac:dyDescent="0.2">
      <c r="A31" s="100">
        <v>41244</v>
      </c>
      <c r="B31" s="150">
        <v>531.28104474662132</v>
      </c>
      <c r="C31" s="123">
        <v>1635.2836063482805</v>
      </c>
      <c r="D31" s="123">
        <v>368.09540251189804</v>
      </c>
      <c r="E31" s="119">
        <v>210.260721538393</v>
      </c>
      <c r="F31" s="119">
        <v>419.42500686518025</v>
      </c>
      <c r="G31" s="119">
        <v>436.61832518436313</v>
      </c>
      <c r="H31" s="151">
        <v>1939.1455578683265</v>
      </c>
      <c r="I31" s="154">
        <v>515.89636884209096</v>
      </c>
      <c r="J31" s="155">
        <v>1442.4486887865801</v>
      </c>
      <c r="K31" s="155">
        <v>283.34675194621798</v>
      </c>
      <c r="L31" s="155">
        <v>413.56705011206299</v>
      </c>
      <c r="M31" s="155">
        <v>422.21712658969699</v>
      </c>
      <c r="N31" s="155">
        <v>413.04096845558001</v>
      </c>
      <c r="O31" s="156">
        <v>1597.7683741646699</v>
      </c>
      <c r="P31" s="131">
        <f t="shared" si="23"/>
        <v>-0.15541835668054205</v>
      </c>
      <c r="Q31" s="131">
        <f t="shared" si="24"/>
        <v>-7.4555172550175257</v>
      </c>
      <c r="R31" s="131">
        <f t="shared" si="25"/>
        <v>2.9278120974023665</v>
      </c>
      <c r="S31" s="131">
        <f t="shared" si="26"/>
        <v>10.223008468286721</v>
      </c>
      <c r="T31" s="131">
        <f t="shared" si="27"/>
        <v>4.7891184048709903</v>
      </c>
      <c r="U31" s="131">
        <f t="shared" si="28"/>
        <v>0.72940393412075366</v>
      </c>
      <c r="V31" s="131">
        <f t="shared" si="29"/>
        <v>2.566104527304546</v>
      </c>
      <c r="W31" s="98">
        <v>6.2459059097340548</v>
      </c>
      <c r="X31" s="71">
        <f t="shared" ca="1" si="30"/>
        <v>3.334894583669862</v>
      </c>
      <c r="Y31" s="98">
        <f t="shared" ca="1" si="31"/>
        <v>186.91866380836635</v>
      </c>
      <c r="Z31" s="174">
        <f t="shared" ca="1" si="4"/>
        <v>5.230673569338701</v>
      </c>
      <c r="AA31" s="174">
        <f t="shared" ca="1" si="42"/>
        <v>5.1640069026720345</v>
      </c>
      <c r="AB31" s="174">
        <f t="shared" ca="1" si="6"/>
        <v>186.91866380836629</v>
      </c>
      <c r="AC31" s="174">
        <f t="shared" ca="1" si="7"/>
        <v>174.86371562550335</v>
      </c>
      <c r="AD31" s="174">
        <f t="shared" ca="1" si="32"/>
        <v>3.3348945836698007E-2</v>
      </c>
      <c r="AE31" s="174">
        <f t="shared" ca="1" si="33"/>
        <v>3.5727193225038034E-2</v>
      </c>
      <c r="AF31" s="98">
        <f t="shared" ca="1" si="8"/>
        <v>403.2085288377138</v>
      </c>
      <c r="AG31" s="71">
        <f t="shared" ca="1" si="9"/>
        <v>-403.2085288377138</v>
      </c>
      <c r="AH31" s="71">
        <f t="shared" ca="1" si="10"/>
        <v>-2.4801062687899813E-3</v>
      </c>
      <c r="AI31" s="71">
        <f t="shared" ca="1" si="11"/>
        <v>-2.4801062687899815</v>
      </c>
      <c r="AJ31" s="98">
        <f t="shared" ca="1" si="34"/>
        <v>20.20278582112925</v>
      </c>
      <c r="AK31" s="98">
        <f t="shared" ca="1" si="35"/>
        <v>3.0058205068352737</v>
      </c>
      <c r="AL31" s="98">
        <v>5.2432173028908693</v>
      </c>
      <c r="AM31" s="98">
        <v>5.2432173028908693</v>
      </c>
      <c r="AN31" s="71">
        <f t="shared" si="12"/>
        <v>-6.6666666666666666E-2</v>
      </c>
      <c r="AO31" s="98">
        <v>5.2432173028908693</v>
      </c>
      <c r="AP31" s="98">
        <v>30</v>
      </c>
      <c r="AQ31" s="71">
        <f t="shared" si="13"/>
        <v>3.3333333333333333E-2</v>
      </c>
      <c r="AR31" s="174">
        <f t="shared" si="14"/>
        <v>-3.3333333333333333E-2</v>
      </c>
      <c r="AS31" s="98">
        <f t="shared" si="36"/>
        <v>97.046441259051903</v>
      </c>
      <c r="AT31" s="71">
        <f t="shared" si="15"/>
        <v>4.5751896397933018</v>
      </c>
      <c r="AU31" s="71">
        <f t="shared" ca="1" si="16"/>
        <v>5.230673569338701</v>
      </c>
      <c r="AV31" s="71">
        <f t="shared" ca="1" si="0"/>
        <v>5.230673569338701</v>
      </c>
      <c r="AW31" s="71">
        <f t="shared" ca="1" si="41"/>
        <v>5.2640069026720342</v>
      </c>
      <c r="AX31" s="71">
        <f t="shared" si="17"/>
        <v>-3.3333333333333333E-2</v>
      </c>
      <c r="AY31" s="71">
        <f t="shared" si="18"/>
        <v>4.5751896397933018</v>
      </c>
      <c r="AZ31" s="71">
        <f t="shared" si="2"/>
        <v>4.5751896397933018</v>
      </c>
      <c r="BA31" s="131">
        <v>-3.3333333333333333E-2</v>
      </c>
      <c r="BB31" s="71">
        <f t="shared" ca="1" si="19"/>
        <v>5.230673569338701</v>
      </c>
      <c r="BC31" s="131">
        <f t="shared" ref="BC31:BC94" ca="1" si="43">BB31-BA31</f>
        <v>5.2640069026720342</v>
      </c>
      <c r="BD31" s="71" cm="1">
        <f t="array" aca="1" ref="BD31:BE31" ca="1">EXP(BB31:BC31)</f>
        <v>186.91866380836629</v>
      </c>
      <c r="BE31" s="71">
        <f ca="1"/>
        <v>193.25429313595646</v>
      </c>
      <c r="BF31" s="98">
        <f t="shared" ca="1" si="37"/>
        <v>3.3348945836698007E-2</v>
      </c>
      <c r="BG31" s="131">
        <f t="shared" ref="BG31:BG94" ca="1" si="44">BF31+BA31</f>
        <v>1.5612503364674513E-5</v>
      </c>
      <c r="BH31" s="98">
        <f t="shared" ca="1" si="39"/>
        <v>186.91866380836626</v>
      </c>
      <c r="BI31" s="98">
        <f t="shared" ca="1" si="40"/>
        <v>174.69379705906513</v>
      </c>
      <c r="BJ31" s="71">
        <f t="shared" ca="1" si="21"/>
        <v>5.230673569338701</v>
      </c>
      <c r="BK31" s="71">
        <f t="shared" ca="1" si="22"/>
        <v>5.1630347102650305</v>
      </c>
    </row>
    <row r="32" spans="1:63" s="98" customFormat="1" x14ac:dyDescent="0.2">
      <c r="A32" s="100">
        <v>41275</v>
      </c>
      <c r="B32" s="150">
        <v>512.15492713574304</v>
      </c>
      <c r="C32" s="123">
        <v>1322.9444375357591</v>
      </c>
      <c r="D32" s="123">
        <v>365.51873469431473</v>
      </c>
      <c r="E32" s="119">
        <v>137.40981652253501</v>
      </c>
      <c r="F32" s="119">
        <v>424.63826339037348</v>
      </c>
      <c r="G32" s="119">
        <v>419.15359217698858</v>
      </c>
      <c r="H32" s="151">
        <v>1429.1502761489569</v>
      </c>
      <c r="I32" s="154">
        <v>515.24488768141396</v>
      </c>
      <c r="J32" s="155">
        <v>1597.4834472402199</v>
      </c>
      <c r="K32" s="155">
        <v>281.59054164054697</v>
      </c>
      <c r="L32" s="155">
        <v>413.42946534107699</v>
      </c>
      <c r="M32" s="155">
        <v>425.10139463759702</v>
      </c>
      <c r="N32" s="155">
        <v>409.86151056152403</v>
      </c>
      <c r="O32" s="156">
        <v>1563.2357246726001</v>
      </c>
      <c r="P32" s="131">
        <f t="shared" si="23"/>
        <v>-0.12628140068891014</v>
      </c>
      <c r="Q32" s="131">
        <f t="shared" si="24"/>
        <v>10.748025885347687</v>
      </c>
      <c r="R32" s="131">
        <f t="shared" si="25"/>
        <v>-0.61980957734935771</v>
      </c>
      <c r="S32" s="131">
        <f t="shared" si="26"/>
        <v>-3.3267827054572763E-2</v>
      </c>
      <c r="T32" s="131">
        <f t="shared" si="27"/>
        <v>0.68312436096485385</v>
      </c>
      <c r="U32" s="131">
        <f t="shared" si="28"/>
        <v>-0.76976816753661126</v>
      </c>
      <c r="V32" s="131">
        <f t="shared" si="29"/>
        <v>-2.1613051084531492</v>
      </c>
      <c r="W32" s="98">
        <v>6.244642297705651</v>
      </c>
      <c r="X32" s="71">
        <f t="shared" ca="1" si="30"/>
        <v>5.3708258558492066</v>
      </c>
      <c r="Y32" s="98">
        <f t="shared" ca="1" si="31"/>
        <v>196.95773973359394</v>
      </c>
      <c r="Z32" s="174">
        <f t="shared" ca="1" si="4"/>
        <v>5.2829891866066587</v>
      </c>
      <c r="AA32" s="174">
        <f t="shared" ca="1" si="42"/>
        <v>5.2184730575744007</v>
      </c>
      <c r="AB32" s="174">
        <f t="shared" ca="1" si="6"/>
        <v>196.95773973359394</v>
      </c>
      <c r="AC32" s="174">
        <f t="shared" ca="1" si="7"/>
        <v>184.65201570133368</v>
      </c>
      <c r="AD32" s="174">
        <f t="shared" ca="1" si="32"/>
        <v>5.3708258558492483E-2</v>
      </c>
      <c r="AE32" s="174">
        <f t="shared" ca="1" si="33"/>
        <v>5.5976736173177555E-2</v>
      </c>
      <c r="AF32" s="98">
        <f t="shared" ca="1" si="8"/>
        <v>424.50999181568602</v>
      </c>
      <c r="AG32" s="71">
        <f t="shared" ca="1" si="9"/>
        <v>-424.50999181568602</v>
      </c>
      <c r="AH32" s="71">
        <f t="shared" ca="1" si="10"/>
        <v>-2.3556571559667327E-3</v>
      </c>
      <c r="AI32" s="71">
        <f t="shared" ca="1" si="11"/>
        <v>-2.3556571559667328</v>
      </c>
      <c r="AJ32" s="98">
        <f t="shared" ca="1" si="34"/>
        <v>19.726877451229189</v>
      </c>
      <c r="AK32" s="98">
        <f t="shared" ca="1" si="35"/>
        <v>2.9819820435068798</v>
      </c>
      <c r="AL32" s="98">
        <v>5.2433580652832905</v>
      </c>
      <c r="AM32" s="98">
        <v>5.2433580652832905</v>
      </c>
      <c r="AN32" s="71">
        <f t="shared" si="12"/>
        <v>-6.4516129032258063E-2</v>
      </c>
      <c r="AO32" s="98">
        <v>5.2433580652832905</v>
      </c>
      <c r="AP32" s="71">
        <v>31</v>
      </c>
      <c r="AQ32" s="71">
        <f t="shared" si="13"/>
        <v>3.2258064516129031E-2</v>
      </c>
      <c r="AR32" s="174">
        <f t="shared" si="14"/>
        <v>-3.2258064516129031E-2</v>
      </c>
      <c r="AS32" s="98">
        <f t="shared" si="36"/>
        <v>97.01513595541995</v>
      </c>
      <c r="AT32" s="71">
        <f t="shared" si="15"/>
        <v>4.5748670071078124</v>
      </c>
      <c r="AU32" s="71">
        <f t="shared" ca="1" si="16"/>
        <v>5.2829891866066587</v>
      </c>
      <c r="AV32" s="71">
        <f t="shared" ca="1" si="0"/>
        <v>5.2829891866066587</v>
      </c>
      <c r="AW32" s="71">
        <f t="shared" ca="1" si="41"/>
        <v>5.3152472511227877</v>
      </c>
      <c r="AX32" s="71">
        <f t="shared" si="17"/>
        <v>-3.2258064516129031E-2</v>
      </c>
      <c r="AY32" s="71">
        <f t="shared" si="18"/>
        <v>4.5748670071078124</v>
      </c>
      <c r="AZ32" s="71">
        <f t="shared" si="2"/>
        <v>4.5748670071078124</v>
      </c>
      <c r="BA32" s="131">
        <v>-3.2258064516129031E-2</v>
      </c>
      <c r="BB32" s="71">
        <f t="shared" ca="1" si="19"/>
        <v>5.2829891866066587</v>
      </c>
      <c r="BC32" s="131">
        <f t="shared" ca="1" si="43"/>
        <v>5.3152472511227877</v>
      </c>
      <c r="BD32" s="71" cm="1">
        <f t="array" aca="1" ref="BD32:BE32" ca="1">EXP(BB32:BC32)</f>
        <v>196.95773973359394</v>
      </c>
      <c r="BE32" s="71">
        <f ca="1"/>
        <v>203.41480144971973</v>
      </c>
      <c r="BF32" s="98">
        <f t="shared" ca="1" si="37"/>
        <v>5.3708258558492483E-2</v>
      </c>
      <c r="BG32" s="131">
        <f t="shared" ca="1" si="44"/>
        <v>2.1450194042363452E-2</v>
      </c>
      <c r="BH32" s="98">
        <f t="shared" ca="1" si="39"/>
        <v>196.95773973359394</v>
      </c>
      <c r="BI32" s="98">
        <f t="shared" ca="1" si="40"/>
        <v>178.44101290397936</v>
      </c>
      <c r="BJ32" s="71">
        <f t="shared" ca="1" si="21"/>
        <v>5.2829891866066587</v>
      </c>
      <c r="BK32" s="71">
        <f t="shared" ca="1" si="22"/>
        <v>5.184258086684097</v>
      </c>
    </row>
    <row r="33" spans="1:63" s="98" customFormat="1" x14ac:dyDescent="0.2">
      <c r="A33" s="100">
        <v>41306</v>
      </c>
      <c r="B33" s="150">
        <v>477.84054701764825</v>
      </c>
      <c r="C33" s="123">
        <v>1399.6752149128331</v>
      </c>
      <c r="D33" s="123">
        <v>328.96686122488325</v>
      </c>
      <c r="E33" s="119">
        <v>134.543783529622</v>
      </c>
      <c r="F33" s="119">
        <v>413.62767624925544</v>
      </c>
      <c r="G33" s="119">
        <v>384.36384402629852</v>
      </c>
      <c r="H33" s="151">
        <v>1404.8547214544246</v>
      </c>
      <c r="I33" s="154">
        <v>518.42694968078399</v>
      </c>
      <c r="J33" s="155">
        <v>1583.47149070863</v>
      </c>
      <c r="K33" s="155">
        <v>276.05358213104</v>
      </c>
      <c r="L33" s="155">
        <v>414.42421300774799</v>
      </c>
      <c r="M33" s="155">
        <v>416.04673156083902</v>
      </c>
      <c r="N33" s="155">
        <v>412.32983660295997</v>
      </c>
      <c r="O33" s="156">
        <v>1568.75565412529</v>
      </c>
      <c r="P33" s="131">
        <f t="shared" si="23"/>
        <v>0.61758244971419174</v>
      </c>
      <c r="Q33" s="131">
        <f t="shared" si="24"/>
        <v>-0.87712686824997377</v>
      </c>
      <c r="R33" s="131">
        <f t="shared" si="25"/>
        <v>-1.9663158702876302</v>
      </c>
      <c r="S33" s="131">
        <f t="shared" si="26"/>
        <v>0.24060879788775935</v>
      </c>
      <c r="T33" s="131">
        <f t="shared" si="27"/>
        <v>-2.1300007929819174</v>
      </c>
      <c r="U33" s="131">
        <f t="shared" si="28"/>
        <v>0.60223416393851892</v>
      </c>
      <c r="V33" s="131">
        <f t="shared" si="29"/>
        <v>0.3531092186270115</v>
      </c>
      <c r="W33" s="98">
        <v>6.2507991299537702</v>
      </c>
      <c r="X33" s="71">
        <f t="shared" ca="1" si="30"/>
        <v>4.3535383808659498</v>
      </c>
      <c r="Y33" s="98">
        <f t="shared" ca="1" si="31"/>
        <v>205.53237052698199</v>
      </c>
      <c r="Z33" s="174">
        <f t="shared" ca="1" si="4"/>
        <v>5.3256035423437531</v>
      </c>
      <c r="AA33" s="174">
        <f t="shared" ca="1" si="42"/>
        <v>5.2631035423437531</v>
      </c>
      <c r="AB33" s="174">
        <f t="shared" ca="1" si="6"/>
        <v>205.53237052698196</v>
      </c>
      <c r="AC33" s="174">
        <f t="shared" ca="1" si="7"/>
        <v>193.07979370406628</v>
      </c>
      <c r="AD33" s="174">
        <f t="shared" ca="1" si="32"/>
        <v>4.3535383808659178E-2</v>
      </c>
      <c r="AE33" s="174">
        <f t="shared" ca="1" si="33"/>
        <v>4.5641408087113255E-2</v>
      </c>
      <c r="AF33" s="98">
        <f t="shared" ca="1" si="8"/>
        <v>447.11771097742536</v>
      </c>
      <c r="AG33" s="71">
        <f t="shared" ca="1" si="9"/>
        <v>-447.11771097742536</v>
      </c>
      <c r="AH33" s="71">
        <f t="shared" ca="1" si="10"/>
        <v>-2.2365475029247706E-3</v>
      </c>
      <c r="AI33" s="71">
        <f t="shared" ca="1" si="11"/>
        <v>-2.2365475029247706</v>
      </c>
      <c r="AJ33" s="98">
        <f t="shared" ca="1" si="34"/>
        <v>19.285676466188693</v>
      </c>
      <c r="AK33" s="98">
        <f t="shared" ca="1" si="35"/>
        <v>2.9593626683687551</v>
      </c>
      <c r="AL33" s="98">
        <v>5.2844760981305665</v>
      </c>
      <c r="AM33" s="98">
        <v>5.2844760981305665</v>
      </c>
      <c r="AN33" s="71">
        <f t="shared" si="12"/>
        <v>-6.25E-2</v>
      </c>
      <c r="AO33" s="98">
        <v>5.2844760981305665</v>
      </c>
      <c r="AP33" s="98">
        <v>32</v>
      </c>
      <c r="AQ33" s="71">
        <f t="shared" si="13"/>
        <v>3.125E-2</v>
      </c>
      <c r="AR33" s="174">
        <f t="shared" si="14"/>
        <v>-3.125E-2</v>
      </c>
      <c r="AS33" s="98">
        <f t="shared" si="36"/>
        <v>96.984818725433882</v>
      </c>
      <c r="AT33" s="71">
        <f t="shared" si="15"/>
        <v>4.5745544582695121</v>
      </c>
      <c r="AU33" s="71">
        <f t="shared" ca="1" si="16"/>
        <v>5.3256035423437531</v>
      </c>
      <c r="AV33" s="71">
        <f t="shared" ca="1" si="0"/>
        <v>5.3256035423437531</v>
      </c>
      <c r="AW33" s="71">
        <f t="shared" ca="1" si="41"/>
        <v>5.3568535423437531</v>
      </c>
      <c r="AX33" s="71">
        <f t="shared" si="17"/>
        <v>-3.125E-2</v>
      </c>
      <c r="AY33" s="71">
        <f t="shared" si="18"/>
        <v>4.5745544582695121</v>
      </c>
      <c r="AZ33" s="71">
        <f t="shared" si="2"/>
        <v>4.5745544582695121</v>
      </c>
      <c r="BA33" s="131">
        <v>-3.125E-2</v>
      </c>
      <c r="BB33" s="71">
        <f t="shared" ca="1" si="19"/>
        <v>5.3256035423437531</v>
      </c>
      <c r="BC33" s="131">
        <f t="shared" ca="1" si="43"/>
        <v>5.3568535423437531</v>
      </c>
      <c r="BD33" s="71" cm="1">
        <f t="array" aca="1" ref="BD33:BE33" ca="1">EXP(BB33:BC33)</f>
        <v>205.53237052698196</v>
      </c>
      <c r="BE33" s="71">
        <f ca="1"/>
        <v>212.05666831887652</v>
      </c>
      <c r="BF33" s="98">
        <f t="shared" ca="1" si="37"/>
        <v>4.3535383808659178E-2</v>
      </c>
      <c r="BG33" s="131">
        <f t="shared" ca="1" si="44"/>
        <v>1.2285383808659178E-2</v>
      </c>
      <c r="BH33" s="98">
        <f t="shared" ca="1" si="39"/>
        <v>205.53237052698196</v>
      </c>
      <c r="BI33" s="98">
        <f t="shared" ca="1" si="40"/>
        <v>180.63322923471065</v>
      </c>
      <c r="BJ33" s="71">
        <f t="shared" ca="1" si="21"/>
        <v>5.3256035423437531</v>
      </c>
      <c r="BK33" s="71">
        <f t="shared" ca="1" si="22"/>
        <v>5.1964686176058263</v>
      </c>
    </row>
    <row r="34" spans="1:63" s="98" customFormat="1" x14ac:dyDescent="0.2">
      <c r="A34" s="100">
        <v>41334</v>
      </c>
      <c r="B34" s="150">
        <v>528.96948554853657</v>
      </c>
      <c r="C34" s="123">
        <v>1606.8271467199322</v>
      </c>
      <c r="D34" s="123">
        <v>342.12553567387857</v>
      </c>
      <c r="E34" s="119">
        <v>147.936975805137</v>
      </c>
      <c r="F34" s="119">
        <v>418.63078371223526</v>
      </c>
      <c r="G34" s="119">
        <v>420.87840920879688</v>
      </c>
      <c r="H34" s="151">
        <v>1521.4576633351419</v>
      </c>
      <c r="I34" s="154">
        <v>522.74753057047997</v>
      </c>
      <c r="J34" s="155">
        <v>1602.6001617102299</v>
      </c>
      <c r="K34" s="155">
        <v>284.40316952097697</v>
      </c>
      <c r="L34" s="155">
        <v>415.278994978291</v>
      </c>
      <c r="M34" s="155">
        <v>424.59360243930098</v>
      </c>
      <c r="N34" s="155">
        <v>413.29780401887598</v>
      </c>
      <c r="O34" s="156">
        <v>1587.07721447776</v>
      </c>
      <c r="P34" s="131">
        <f t="shared" si="23"/>
        <v>0.83340206221076585</v>
      </c>
      <c r="Q34" s="131">
        <f t="shared" si="24"/>
        <v>1.2080211809206247</v>
      </c>
      <c r="R34" s="131">
        <f t="shared" si="25"/>
        <v>3.0246256271992564</v>
      </c>
      <c r="S34" s="131">
        <f t="shared" si="26"/>
        <v>0.20625772908857698</v>
      </c>
      <c r="T34" s="131">
        <f t="shared" si="27"/>
        <v>2.0543054974612005</v>
      </c>
      <c r="U34" s="131">
        <f t="shared" si="28"/>
        <v>0.23475560825060882</v>
      </c>
      <c r="V34" s="131">
        <f t="shared" si="29"/>
        <v>1.1679040202526352</v>
      </c>
      <c r="W34" s="98">
        <v>6.2590986143769349</v>
      </c>
      <c r="X34" s="71">
        <f t="shared" ca="1" si="30"/>
        <v>1.5850662109191127</v>
      </c>
      <c r="Y34" s="98">
        <f t="shared" ca="1" si="31"/>
        <v>208.79019468470628</v>
      </c>
      <c r="Z34" s="174">
        <f t="shared" ca="1" si="4"/>
        <v>5.3413298945835255</v>
      </c>
      <c r="AA34" s="174">
        <f t="shared" ca="1" si="42"/>
        <v>5.2807238339774649</v>
      </c>
      <c r="AB34" s="174">
        <f t="shared" ca="1" si="6"/>
        <v>208.79019468470634</v>
      </c>
      <c r="AC34" s="174">
        <f t="shared" ca="1" si="7"/>
        <v>196.51206599472962</v>
      </c>
      <c r="AD34" s="174">
        <f t="shared" ca="1" si="32"/>
        <v>1.5850662109191616E-2</v>
      </c>
      <c r="AE34" s="174">
        <f t="shared" ca="1" si="33"/>
        <v>1.7776444778701217E-2</v>
      </c>
      <c r="AF34" s="98">
        <f t="shared" ca="1" si="8"/>
        <v>470.99974293784021</v>
      </c>
      <c r="AG34" s="71">
        <f t="shared" ca="1" si="9"/>
        <v>-470.99974293784021</v>
      </c>
      <c r="AH34" s="71">
        <f t="shared" ca="1" si="10"/>
        <v>-2.1231434092990028E-3</v>
      </c>
      <c r="AI34" s="71">
        <f t="shared" ca="1" si="11"/>
        <v>-2.1231434092990029</v>
      </c>
      <c r="AJ34" s="98">
        <f t="shared" ca="1" si="34"/>
        <v>18.876213897358081</v>
      </c>
      <c r="AK34" s="98">
        <f t="shared" ca="1" si="35"/>
        <v>2.9379026055099442</v>
      </c>
      <c r="AL34" s="98">
        <v>5.289685526570449</v>
      </c>
      <c r="AM34" s="98">
        <v>5.289685526570449</v>
      </c>
      <c r="AN34" s="71">
        <f t="shared" si="12"/>
        <v>-6.0606060606060608E-2</v>
      </c>
      <c r="AO34" s="98">
        <v>5.289685526570449</v>
      </c>
      <c r="AP34" s="98">
        <v>33</v>
      </c>
      <c r="AQ34" s="71">
        <f t="shared" si="13"/>
        <v>3.0303030303030304E-2</v>
      </c>
      <c r="AR34" s="174">
        <f t="shared" si="14"/>
        <v>-3.0303030303030304E-2</v>
      </c>
      <c r="AS34" s="98">
        <f t="shared" si="36"/>
        <v>96.955429386426175</v>
      </c>
      <c r="AT34" s="71">
        <f t="shared" si="15"/>
        <v>4.5742513820435224</v>
      </c>
      <c r="AU34" s="71">
        <f t="shared" ca="1" si="16"/>
        <v>5.3413298945835255</v>
      </c>
      <c r="AV34" s="71">
        <f t="shared" ref="AV34:AV66" ca="1" si="45">Z34</f>
        <v>5.3413298945835255</v>
      </c>
      <c r="AW34" s="71">
        <f t="shared" ca="1" si="41"/>
        <v>5.3716329248865557</v>
      </c>
      <c r="AX34" s="71">
        <f t="shared" si="17"/>
        <v>-3.0303030303030304E-2</v>
      </c>
      <c r="AY34" s="71">
        <f t="shared" si="18"/>
        <v>4.5742513820435224</v>
      </c>
      <c r="AZ34" s="71">
        <f t="shared" si="2"/>
        <v>4.5742513820435224</v>
      </c>
      <c r="BA34" s="131">
        <v>-3.0303030303030304E-2</v>
      </c>
      <c r="BB34" s="71">
        <f t="shared" ca="1" si="19"/>
        <v>5.3413298945835255</v>
      </c>
      <c r="BC34" s="131">
        <f t="shared" ca="1" si="43"/>
        <v>5.3716329248865557</v>
      </c>
      <c r="BD34" s="71" cm="1">
        <f t="array" aca="1" ref="BD34:BE34" ca="1">EXP(BB34:BC34)</f>
        <v>208.79019468470634</v>
      </c>
      <c r="BE34" s="71">
        <f ca="1"/>
        <v>215.21400924406109</v>
      </c>
      <c r="BF34" s="98">
        <f t="shared" ca="1" si="37"/>
        <v>1.5850662109191616E-2</v>
      </c>
      <c r="BG34" s="131">
        <f t="shared" ca="1" si="44"/>
        <v>-1.4452368193838688E-2</v>
      </c>
      <c r="BH34" s="98">
        <f t="shared" ca="1" si="39"/>
        <v>208.79019468470634</v>
      </c>
      <c r="BI34" s="98">
        <f t="shared" ca="1" si="40"/>
        <v>178.02265129776856</v>
      </c>
      <c r="BJ34" s="71">
        <f t="shared" ca="1" si="21"/>
        <v>5.3413298945835255</v>
      </c>
      <c r="BK34" s="71">
        <f t="shared" ca="1" si="22"/>
        <v>5.1819107966777667</v>
      </c>
    </row>
    <row r="35" spans="1:63" s="98" customFormat="1" x14ac:dyDescent="0.2">
      <c r="A35" s="100">
        <v>41365</v>
      </c>
      <c r="B35" s="150">
        <v>516.27421789537163</v>
      </c>
      <c r="C35" s="123">
        <v>1537.7335794109752</v>
      </c>
      <c r="D35" s="123">
        <v>278.49018603853716</v>
      </c>
      <c r="E35" s="119">
        <v>236.00618874843499</v>
      </c>
      <c r="F35" s="119">
        <v>412.06983542908881</v>
      </c>
      <c r="G35" s="119">
        <v>409.09381375095057</v>
      </c>
      <c r="H35" s="151">
        <v>1518.4147480084716</v>
      </c>
      <c r="I35" s="154">
        <v>528.47708741353995</v>
      </c>
      <c r="J35" s="155">
        <v>1577.5922241399401</v>
      </c>
      <c r="K35" s="155">
        <v>283.75653500006803</v>
      </c>
      <c r="L35" s="155">
        <v>415.64825055046202</v>
      </c>
      <c r="M35" s="155">
        <v>413.09039869870202</v>
      </c>
      <c r="N35" s="155">
        <v>415.05162427473601</v>
      </c>
      <c r="O35" s="156">
        <v>1592.7215377356899</v>
      </c>
      <c r="P35" s="131">
        <f t="shared" si="23"/>
        <v>1.0960466588540783</v>
      </c>
      <c r="Q35" s="131">
        <f t="shared" si="24"/>
        <v>-1.5604601926161337</v>
      </c>
      <c r="R35" s="131">
        <f t="shared" si="25"/>
        <v>-0.22736544110885859</v>
      </c>
      <c r="S35" s="131">
        <f t="shared" si="26"/>
        <v>8.8917469131885696E-2</v>
      </c>
      <c r="T35" s="131">
        <f t="shared" si="27"/>
        <v>-2.7092268170110856</v>
      </c>
      <c r="U35" s="131">
        <f t="shared" si="28"/>
        <v>0.42434782832283702</v>
      </c>
      <c r="V35" s="131">
        <f t="shared" si="29"/>
        <v>0.35564263707152577</v>
      </c>
      <c r="W35" s="98">
        <v>6.2699994503752867</v>
      </c>
      <c r="X35" s="71">
        <f t="shared" ca="1" si="30"/>
        <v>0.29828259012186686</v>
      </c>
      <c r="Y35" s="98">
        <f t="shared" ca="1" si="31"/>
        <v>209.4129794853323</v>
      </c>
      <c r="Z35" s="174">
        <f t="shared" ca="1" si="4"/>
        <v>5.3443082806861382</v>
      </c>
      <c r="AA35" s="174">
        <f t="shared" ca="1" si="42"/>
        <v>5.2854847512743737</v>
      </c>
      <c r="AB35" s="174">
        <f t="shared" ca="1" si="6"/>
        <v>209.41297948533222</v>
      </c>
      <c r="AC35" s="174">
        <f t="shared" ca="1" si="7"/>
        <v>197.44987433135168</v>
      </c>
      <c r="AD35" s="174">
        <f t="shared" ca="1" si="32"/>
        <v>2.9828259012179004E-3</v>
      </c>
      <c r="AE35" s="174">
        <f t="shared" ca="1" si="33"/>
        <v>4.7722684705131524E-3</v>
      </c>
      <c r="AF35" s="98">
        <f t="shared" ref="AF35:AF66" ca="1" si="46">AF34*(1+Z35/100)</f>
        <v>496.17142120167756</v>
      </c>
      <c r="AG35" s="71">
        <f t="shared" ca="1" si="9"/>
        <v>-496.17142120167756</v>
      </c>
      <c r="AH35" s="71">
        <f t="shared" ca="1" si="10"/>
        <v>-2.0154324841565843E-3</v>
      </c>
      <c r="AI35" s="71">
        <f t="shared" ca="1" si="11"/>
        <v>-2.0154324841565843</v>
      </c>
      <c r="AJ35" s="98">
        <f t="shared" ca="1" si="34"/>
        <v>18.495776550691847</v>
      </c>
      <c r="AK35" s="98">
        <f t="shared" ca="1" si="35"/>
        <v>2.9175424114639124</v>
      </c>
      <c r="AL35" s="98">
        <v>5.3183433355420799</v>
      </c>
      <c r="AM35" s="98">
        <v>5.3183433355420799</v>
      </c>
      <c r="AN35" s="71">
        <f t="shared" si="12"/>
        <v>-5.8823529411764705E-2</v>
      </c>
      <c r="AO35" s="98">
        <v>5.3183433355420799</v>
      </c>
      <c r="AP35" s="71">
        <v>34</v>
      </c>
      <c r="AQ35" s="71">
        <f t="shared" si="13"/>
        <v>2.9411764705882353E-2</v>
      </c>
      <c r="AR35" s="174">
        <f t="shared" si="14"/>
        <v>-2.9411764705882353E-2</v>
      </c>
      <c r="AS35" s="98">
        <f t="shared" si="36"/>
        <v>96.926913083665468</v>
      </c>
      <c r="AT35" s="71">
        <f t="shared" si="15"/>
        <v>4.5739572211353856</v>
      </c>
      <c r="AU35" s="71">
        <f t="shared" ca="1" si="16"/>
        <v>5.3443082806861382</v>
      </c>
      <c r="AV35" s="71">
        <f t="shared" ca="1" si="45"/>
        <v>5.3443082806861382</v>
      </c>
      <c r="AW35" s="71">
        <f t="shared" ca="1" si="41"/>
        <v>5.3737200453920204</v>
      </c>
      <c r="AX35" s="71">
        <f t="shared" si="17"/>
        <v>-2.9411764705882353E-2</v>
      </c>
      <c r="AY35" s="71">
        <f t="shared" si="18"/>
        <v>4.5739572211353856</v>
      </c>
      <c r="AZ35" s="71">
        <f t="shared" si="2"/>
        <v>4.5739572211353856</v>
      </c>
      <c r="BA35" s="131">
        <v>-2.9411764705882353E-2</v>
      </c>
      <c r="BB35" s="71">
        <f t="shared" ca="1" si="19"/>
        <v>5.3443082806861382</v>
      </c>
      <c r="BC35" s="131">
        <f t="shared" ca="1" si="43"/>
        <v>5.3737200453920204</v>
      </c>
      <c r="BD35" s="71" cm="1">
        <f t="array" aca="1" ref="BD35:BE35" ca="1">EXP(BB35:BC35)</f>
        <v>209.41297948533222</v>
      </c>
      <c r="BE35" s="71">
        <f ca="1"/>
        <v>215.66365588595647</v>
      </c>
      <c r="BF35" s="98">
        <f t="shared" ca="1" si="37"/>
        <v>2.9828259012179004E-3</v>
      </c>
      <c r="BG35" s="131">
        <f t="shared" ca="1" si="44"/>
        <v>-2.6428938804664452E-2</v>
      </c>
      <c r="BH35" s="98">
        <f t="shared" ca="1" si="39"/>
        <v>209.41297948533222</v>
      </c>
      <c r="BI35" s="98">
        <f t="shared" ca="1" si="40"/>
        <v>173.31770154077572</v>
      </c>
      <c r="BJ35" s="71">
        <f t="shared" ca="1" si="21"/>
        <v>5.3443082806861382</v>
      </c>
      <c r="BK35" s="71">
        <f t="shared" ca="1" si="22"/>
        <v>5.1551263354219925</v>
      </c>
    </row>
    <row r="36" spans="1:63" s="98" customFormat="1" x14ac:dyDescent="0.2">
      <c r="A36" s="100">
        <v>41395</v>
      </c>
      <c r="B36" s="150">
        <v>532.79499286802354</v>
      </c>
      <c r="C36" s="123">
        <v>1534.6581122521532</v>
      </c>
      <c r="D36" s="123">
        <v>232.81779552821706</v>
      </c>
      <c r="E36" s="119">
        <v>326.97990466080199</v>
      </c>
      <c r="F36" s="119">
        <v>433.49604653448972</v>
      </c>
      <c r="G36" s="119">
        <v>416.86659621221867</v>
      </c>
      <c r="H36" s="151">
        <v>1550.3014577166493</v>
      </c>
      <c r="I36" s="154">
        <v>529.88661125380702</v>
      </c>
      <c r="J36" s="155">
        <v>1563.68188916244</v>
      </c>
      <c r="K36" s="155">
        <v>281.73865969337902</v>
      </c>
      <c r="L36" s="155">
        <v>416.271785353925</v>
      </c>
      <c r="M36" s="155">
        <v>431.98771772741998</v>
      </c>
      <c r="N36" s="155">
        <v>415.73683407407299</v>
      </c>
      <c r="O36" s="156">
        <v>1597.6228294903401</v>
      </c>
      <c r="P36" s="131">
        <f t="shared" si="23"/>
        <v>0.26671427651963597</v>
      </c>
      <c r="Q36" s="131">
        <f t="shared" si="24"/>
        <v>-0.88174464634444405</v>
      </c>
      <c r="R36" s="131">
        <f t="shared" si="25"/>
        <v>-0.71112910463490664</v>
      </c>
      <c r="S36" s="131">
        <f t="shared" si="26"/>
        <v>0.15001501934320061</v>
      </c>
      <c r="T36" s="131">
        <f t="shared" si="27"/>
        <v>4.5746207339234672</v>
      </c>
      <c r="U36" s="131">
        <f t="shared" si="28"/>
        <v>0.1650902584791254</v>
      </c>
      <c r="V36" s="131">
        <f t="shared" si="29"/>
        <v>0.30773061320049067</v>
      </c>
      <c r="W36" s="98">
        <v>6.2726630426269683</v>
      </c>
      <c r="X36" s="71">
        <f t="shared" ca="1" si="30"/>
        <v>1.3771369389289685</v>
      </c>
      <c r="Y36" s="98">
        <f t="shared" ca="1" si="31"/>
        <v>212.29688298073654</v>
      </c>
      <c r="Z36" s="174">
        <f t="shared" ca="1" si="4"/>
        <v>5.3579856864569919</v>
      </c>
      <c r="AA36" s="174">
        <f t="shared" ca="1" si="42"/>
        <v>5.300842829314135</v>
      </c>
      <c r="AB36" s="174">
        <f t="shared" ca="1" si="6"/>
        <v>212.29688298073651</v>
      </c>
      <c r="AC36" s="174">
        <f t="shared" ca="1" si="7"/>
        <v>200.5057308866873</v>
      </c>
      <c r="AD36" s="174">
        <f t="shared" ca="1" si="32"/>
        <v>1.37713693892898E-2</v>
      </c>
      <c r="AE36" s="174">
        <f t="shared" ca="1" si="33"/>
        <v>1.5476619398639979E-2</v>
      </c>
      <c r="AF36" s="98">
        <f t="shared" ca="1" si="46"/>
        <v>522.75621492995367</v>
      </c>
      <c r="AG36" s="71">
        <f t="shared" ca="1" si="9"/>
        <v>-522.75621492995367</v>
      </c>
      <c r="AH36" s="71">
        <f t="shared" ca="1" si="10"/>
        <v>-1.9129375633228851E-3</v>
      </c>
      <c r="AI36" s="71">
        <f t="shared" ca="1" si="11"/>
        <v>-1.9129375633228851</v>
      </c>
      <c r="AJ36" s="98">
        <f t="shared" ca="1" si="34"/>
        <v>18.141963893425398</v>
      </c>
      <c r="AK36" s="98">
        <f t="shared" ca="1" si="35"/>
        <v>2.8982277019705864</v>
      </c>
      <c r="AL36" s="98">
        <v>5.3190083053354433</v>
      </c>
      <c r="AM36" s="98">
        <v>5.3190083053354433</v>
      </c>
      <c r="AN36" s="71">
        <f t="shared" si="12"/>
        <v>-5.7142857142857141E-2</v>
      </c>
      <c r="AO36" s="98">
        <v>5.3190083053354433</v>
      </c>
      <c r="AP36" s="98">
        <v>35</v>
      </c>
      <c r="AQ36" s="71">
        <f t="shared" si="13"/>
        <v>2.8571428571428571E-2</v>
      </c>
      <c r="AR36" s="174">
        <f t="shared" si="14"/>
        <v>-2.8571428571428571E-2</v>
      </c>
      <c r="AS36" s="98">
        <f t="shared" si="36"/>
        <v>96.89921967992727</v>
      </c>
      <c r="AT36" s="71">
        <f t="shared" si="15"/>
        <v>4.5736714660255684</v>
      </c>
      <c r="AU36" s="71">
        <f t="shared" ca="1" si="16"/>
        <v>5.3579856864569919</v>
      </c>
      <c r="AV36" s="71">
        <f t="shared" ca="1" si="45"/>
        <v>5.3579856864569919</v>
      </c>
      <c r="AW36" s="71">
        <f t="shared" ca="1" si="41"/>
        <v>5.3865571150284204</v>
      </c>
      <c r="AX36" s="71">
        <f t="shared" si="17"/>
        <v>-2.8571428571428571E-2</v>
      </c>
      <c r="AY36" s="71">
        <f t="shared" si="18"/>
        <v>4.5736714660255684</v>
      </c>
      <c r="AZ36" s="71">
        <f t="shared" si="2"/>
        <v>4.5736714660255684</v>
      </c>
      <c r="BA36" s="131">
        <v>-2.8571428571428571E-2</v>
      </c>
      <c r="BB36" s="71">
        <f t="shared" ca="1" si="19"/>
        <v>5.3579856864569919</v>
      </c>
      <c r="BC36" s="131">
        <f t="shared" ca="1" si="43"/>
        <v>5.3865571150284204</v>
      </c>
      <c r="BD36" s="71" cm="1">
        <f t="array" aca="1" ref="BD36:BE36" ca="1">EXP(BB36:BC36)</f>
        <v>212.29688298073651</v>
      </c>
      <c r="BE36" s="71">
        <f ca="1"/>
        <v>218.44999118138676</v>
      </c>
      <c r="BF36" s="98">
        <f t="shared" ca="1" si="37"/>
        <v>1.37713693892898E-2</v>
      </c>
      <c r="BG36" s="131">
        <f t="shared" ca="1" si="44"/>
        <v>-1.480005918213877E-2</v>
      </c>
      <c r="BH36" s="98">
        <f t="shared" ca="1" si="39"/>
        <v>212.29688298073648</v>
      </c>
      <c r="BI36" s="98">
        <f t="shared" ca="1" si="40"/>
        <v>170.75258930065996</v>
      </c>
      <c r="BJ36" s="71">
        <f t="shared" ca="1" si="21"/>
        <v>5.3579856864569919</v>
      </c>
      <c r="BK36" s="71">
        <f t="shared" ca="1" si="22"/>
        <v>5.1402156626150441</v>
      </c>
    </row>
    <row r="37" spans="1:63" s="98" customFormat="1" x14ac:dyDescent="0.2">
      <c r="A37" s="100">
        <v>41426</v>
      </c>
      <c r="B37" s="150">
        <v>522.13909301066303</v>
      </c>
      <c r="C37" s="123">
        <v>1602.183069191248</v>
      </c>
      <c r="D37" s="123">
        <v>207.90629140669785</v>
      </c>
      <c r="E37" s="119">
        <v>382.235515368645</v>
      </c>
      <c r="F37" s="119">
        <v>406.76954699548236</v>
      </c>
      <c r="G37" s="119">
        <v>392.27146703569775</v>
      </c>
      <c r="H37" s="151">
        <v>1579.7571854132659</v>
      </c>
      <c r="I37" s="154">
        <v>531.41712399860398</v>
      </c>
      <c r="J37" s="155">
        <v>1588.7457145459</v>
      </c>
      <c r="K37" s="155">
        <v>280.81512891656899</v>
      </c>
      <c r="L37" s="155">
        <v>418.21062877784999</v>
      </c>
      <c r="M37" s="155">
        <v>409.90226541920498</v>
      </c>
      <c r="N37" s="155">
        <v>410.397788958928</v>
      </c>
      <c r="O37" s="156">
        <v>1613.4096780566699</v>
      </c>
      <c r="P37" s="131">
        <f t="shared" si="23"/>
        <v>0.28883778383746517</v>
      </c>
      <c r="Q37" s="131">
        <f t="shared" si="24"/>
        <v>1.6028723973317227</v>
      </c>
      <c r="R37" s="131">
        <f t="shared" si="25"/>
        <v>-0.3277969653916557</v>
      </c>
      <c r="S37" s="131">
        <f t="shared" si="26"/>
        <v>0.46576383318330272</v>
      </c>
      <c r="T37" s="131">
        <f t="shared" si="27"/>
        <v>-5.1125185744634365</v>
      </c>
      <c r="U37" s="131">
        <f t="shared" si="28"/>
        <v>-1.2842367280339886</v>
      </c>
      <c r="V37" s="131">
        <f t="shared" si="29"/>
        <v>0.98814615533291317</v>
      </c>
      <c r="W37" s="98">
        <v>6.2755472571170294</v>
      </c>
      <c r="X37" s="71">
        <f t="shared" ca="1" si="30"/>
        <v>4.6299273043167535</v>
      </c>
      <c r="Y37" s="98">
        <f t="shared" ca="1" si="31"/>
        <v>222.12607433207504</v>
      </c>
      <c r="Z37" s="174">
        <f t="shared" ca="1" si="4"/>
        <v>5.4032451230734742</v>
      </c>
      <c r="AA37" s="174">
        <f t="shared" ca="1" si="42"/>
        <v>5.3476895675179188</v>
      </c>
      <c r="AB37" s="174">
        <f t="shared" ca="1" si="6"/>
        <v>222.12607433207512</v>
      </c>
      <c r="AC37" s="174">
        <f t="shared" ca="1" si="7"/>
        <v>210.12226330551454</v>
      </c>
      <c r="AD37" s="174">
        <f t="shared" ca="1" si="32"/>
        <v>4.6299273043167943E-2</v>
      </c>
      <c r="AE37" s="174">
        <f t="shared" ca="1" si="33"/>
        <v>4.7961384327023904E-2</v>
      </c>
      <c r="AF37" s="98">
        <f t="shared" ca="1" si="46"/>
        <v>551.00201461871984</v>
      </c>
      <c r="AG37" s="71">
        <f t="shared" ca="1" si="9"/>
        <v>-551.00201461871984</v>
      </c>
      <c r="AH37" s="71">
        <f t="shared" ca="1" si="10"/>
        <v>-1.8148753969474613E-3</v>
      </c>
      <c r="AI37" s="71">
        <f t="shared" ca="1" si="11"/>
        <v>-1.8148753969474614</v>
      </c>
      <c r="AJ37" s="98">
        <f t="shared" ca="1" si="34"/>
        <v>17.812709854200531</v>
      </c>
      <c r="AK37" s="98">
        <f t="shared" ca="1" si="35"/>
        <v>2.8799122392479215</v>
      </c>
      <c r="AL37" s="98">
        <v>5.3140706942318836</v>
      </c>
      <c r="AM37" s="98">
        <v>5.3140706942318836</v>
      </c>
      <c r="AN37" s="71">
        <f t="shared" si="12"/>
        <v>-5.5555555555555552E-2</v>
      </c>
      <c r="AO37" s="98">
        <v>5.3140706942318836</v>
      </c>
      <c r="AP37" s="98">
        <v>36</v>
      </c>
      <c r="AQ37" s="71">
        <f t="shared" si="13"/>
        <v>2.7777777777777776E-2</v>
      </c>
      <c r="AR37" s="174">
        <f t="shared" si="14"/>
        <v>-2.7777777777777776E-2</v>
      </c>
      <c r="AS37" s="98">
        <f t="shared" si="36"/>
        <v>96.872303230016172</v>
      </c>
      <c r="AT37" s="71">
        <f t="shared" si="15"/>
        <v>4.5733936496603977</v>
      </c>
      <c r="AU37" s="71">
        <f t="shared" ca="1" si="16"/>
        <v>5.4032451230734742</v>
      </c>
      <c r="AV37" s="71">
        <f t="shared" ca="1" si="45"/>
        <v>5.4032451230734742</v>
      </c>
      <c r="AW37" s="71">
        <f t="shared" ca="1" si="41"/>
        <v>5.4310229008512518</v>
      </c>
      <c r="AX37" s="71">
        <f t="shared" si="17"/>
        <v>-2.7777777777777776E-2</v>
      </c>
      <c r="AY37" s="71">
        <f t="shared" si="18"/>
        <v>4.5733936496603977</v>
      </c>
      <c r="AZ37" s="71">
        <f t="shared" si="2"/>
        <v>4.5733936496603977</v>
      </c>
      <c r="BA37" s="131">
        <v>-2.7777777777777776E-2</v>
      </c>
      <c r="BB37" s="71">
        <f t="shared" ca="1" si="19"/>
        <v>5.4032451230734742</v>
      </c>
      <c r="BC37" s="131">
        <f t="shared" ca="1" si="43"/>
        <v>5.4310229008512518</v>
      </c>
      <c r="BD37" s="71" cm="1">
        <f t="array" aca="1" ref="BD37:BE37" ca="1">EXP(BB37:BC37)</f>
        <v>222.12607433207512</v>
      </c>
      <c r="BE37" s="71">
        <f ca="1"/>
        <v>228.3827388813296</v>
      </c>
      <c r="BF37" s="98">
        <f t="shared" ca="1" si="37"/>
        <v>4.6299273043167943E-2</v>
      </c>
      <c r="BG37" s="131">
        <f t="shared" ca="1" si="44"/>
        <v>1.8521495265390167E-2</v>
      </c>
      <c r="BH37" s="98">
        <f t="shared" ca="1" si="39"/>
        <v>222.12607433207506</v>
      </c>
      <c r="BI37" s="98">
        <f t="shared" ca="1" si="40"/>
        <v>173.91518257494528</v>
      </c>
      <c r="BJ37" s="71">
        <f t="shared" ca="1" si="21"/>
        <v>5.4032451230734742</v>
      </c>
      <c r="BK37" s="71">
        <f t="shared" ca="1" si="22"/>
        <v>5.1585677239031718</v>
      </c>
    </row>
    <row r="38" spans="1:63" s="98" customFormat="1" x14ac:dyDescent="0.2">
      <c r="A38" s="100">
        <v>41456</v>
      </c>
      <c r="B38" s="150">
        <v>533.62615305689758</v>
      </c>
      <c r="C38" s="123">
        <v>1615.0005337447781</v>
      </c>
      <c r="D38" s="123">
        <v>207.07466624107104</v>
      </c>
      <c r="E38" s="119">
        <v>380.59734262664801</v>
      </c>
      <c r="F38" s="119">
        <v>429.25685652093836</v>
      </c>
      <c r="G38" s="119">
        <v>403.2550681126973</v>
      </c>
      <c r="H38" s="151">
        <v>1625.5701437902508</v>
      </c>
      <c r="I38" s="154">
        <v>527.43808993825201</v>
      </c>
      <c r="J38" s="155">
        <v>1572.7717062714701</v>
      </c>
      <c r="K38" s="155">
        <v>276.23945089130302</v>
      </c>
      <c r="L38" s="155">
        <v>415.91179137634202</v>
      </c>
      <c r="M38" s="155">
        <v>424.27528211229497</v>
      </c>
      <c r="N38" s="155">
        <v>412.695638752886</v>
      </c>
      <c r="O38" s="156">
        <v>1621.4321318821401</v>
      </c>
      <c r="P38" s="131">
        <f t="shared" si="23"/>
        <v>-0.74875909726281975</v>
      </c>
      <c r="Q38" s="131">
        <f t="shared" si="24"/>
        <v>-1.0054477647479132</v>
      </c>
      <c r="R38" s="131">
        <f t="shared" si="25"/>
        <v>-1.6294271761353087</v>
      </c>
      <c r="S38" s="131">
        <f t="shared" si="26"/>
        <v>-0.54968411688291496</v>
      </c>
      <c r="T38" s="131">
        <f t="shared" si="27"/>
        <v>3.5064496846317184</v>
      </c>
      <c r="U38" s="131">
        <f t="shared" si="28"/>
        <v>0.55990793707418618</v>
      </c>
      <c r="V38" s="131">
        <f t="shared" si="29"/>
        <v>0.49723600487713782</v>
      </c>
      <c r="W38" s="98">
        <v>6.2680314934164381</v>
      </c>
      <c r="X38" s="71">
        <f t="shared" ca="1" si="30"/>
        <v>3.1997030707974763</v>
      </c>
      <c r="Y38" s="98">
        <f t="shared" ca="1" si="31"/>
        <v>229.2334491535203</v>
      </c>
      <c r="Z38" s="174">
        <f t="shared" ca="1" si="4"/>
        <v>5.4347409129077509</v>
      </c>
      <c r="AA38" s="174">
        <f t="shared" ca="1" si="42"/>
        <v>5.3806868588536965</v>
      </c>
      <c r="AB38" s="174">
        <f t="shared" ca="1" si="6"/>
        <v>229.23344915352033</v>
      </c>
      <c r="AC38" s="174">
        <f t="shared" ca="1" si="7"/>
        <v>217.17139030084641</v>
      </c>
      <c r="AD38" s="174">
        <f t="shared" ca="1" si="32"/>
        <v>3.1997030707974439E-2</v>
      </c>
      <c r="AE38" s="174">
        <f t="shared" ca="1" si="33"/>
        <v>3.3547739703729373E-2</v>
      </c>
      <c r="AF38" s="98">
        <f t="shared" ca="1" si="46"/>
        <v>580.94754653814925</v>
      </c>
      <c r="AG38" s="71">
        <f t="shared" ca="1" si="9"/>
        <v>-580.94754653814925</v>
      </c>
      <c r="AH38" s="71">
        <f t="shared" ca="1" si="10"/>
        <v>-1.7213257994787533E-3</v>
      </c>
      <c r="AI38" s="71">
        <f t="shared" ca="1" si="11"/>
        <v>-1.7213257994787532</v>
      </c>
      <c r="AJ38" s="98">
        <f t="shared" ca="1" si="34"/>
        <v>17.506095083893882</v>
      </c>
      <c r="AK38" s="98">
        <f t="shared" ca="1" si="35"/>
        <v>2.8625491107986307</v>
      </c>
      <c r="AL38" s="98">
        <v>5.3167205327335925</v>
      </c>
      <c r="AM38" s="98">
        <v>5.3167205327335925</v>
      </c>
      <c r="AN38" s="71">
        <f t="shared" si="12"/>
        <v>-5.4054054054054057E-2</v>
      </c>
      <c r="AO38" s="98">
        <v>5.3167205327335925</v>
      </c>
      <c r="AP38" s="71">
        <v>37</v>
      </c>
      <c r="AQ38" s="71">
        <f t="shared" si="13"/>
        <v>2.7027027027027029E-2</v>
      </c>
      <c r="AR38" s="174">
        <f t="shared" si="14"/>
        <v>-2.7027027027027029E-2</v>
      </c>
      <c r="AS38" s="98">
        <f t="shared" si="36"/>
        <v>96.846121526440498</v>
      </c>
      <c r="AT38" s="71">
        <f t="shared" si="15"/>
        <v>4.5731233428605362</v>
      </c>
      <c r="AU38" s="71">
        <f t="shared" ca="1" si="16"/>
        <v>5.4347409129077509</v>
      </c>
      <c r="AV38" s="71">
        <f t="shared" ca="1" si="45"/>
        <v>5.4347409129077509</v>
      </c>
      <c r="AW38" s="71">
        <f t="shared" ca="1" si="41"/>
        <v>5.461767939934778</v>
      </c>
      <c r="AX38" s="71">
        <f t="shared" si="17"/>
        <v>-2.7027027027027029E-2</v>
      </c>
      <c r="AY38" s="71">
        <f t="shared" si="18"/>
        <v>4.5731233428605362</v>
      </c>
      <c r="AZ38" s="71">
        <f t="shared" si="2"/>
        <v>4.5731233428605362</v>
      </c>
      <c r="BA38" s="131">
        <v>-2.7027027027027029E-2</v>
      </c>
      <c r="BB38" s="71">
        <f t="shared" ca="1" si="19"/>
        <v>5.4347409129077509</v>
      </c>
      <c r="BC38" s="131">
        <f t="shared" ca="1" si="43"/>
        <v>5.461767939934778</v>
      </c>
      <c r="BD38" s="71" cm="1">
        <f t="array" aca="1" ref="BD38:BE38" ca="1">EXP(BB38:BC38)</f>
        <v>229.23344915352033</v>
      </c>
      <c r="BE38" s="71">
        <f ca="1"/>
        <v>235.51343011857352</v>
      </c>
      <c r="BF38" s="98">
        <f t="shared" ca="1" si="37"/>
        <v>3.1997030707974439E-2</v>
      </c>
      <c r="BG38" s="131">
        <f t="shared" ca="1" si="44"/>
        <v>4.9700036809474102E-3</v>
      </c>
      <c r="BH38" s="98">
        <f t="shared" ca="1" si="39"/>
        <v>229.23344915352027</v>
      </c>
      <c r="BI38" s="98">
        <f t="shared" ca="1" si="40"/>
        <v>174.77954167251539</v>
      </c>
      <c r="BJ38" s="71">
        <f t="shared" ca="1" si="21"/>
        <v>5.4347409129077509</v>
      </c>
      <c r="BK38" s="71">
        <f t="shared" ca="1" si="22"/>
        <v>5.1635254178851433</v>
      </c>
    </row>
    <row r="39" spans="1:63" s="98" customFormat="1" x14ac:dyDescent="0.2">
      <c r="A39" s="100">
        <v>41487</v>
      </c>
      <c r="B39" s="150">
        <v>539.49604074052343</v>
      </c>
      <c r="C39" s="123">
        <v>1618.2305348122677</v>
      </c>
      <c r="D39" s="123">
        <v>209.3524875697228</v>
      </c>
      <c r="E39" s="119">
        <v>563.72684776877099</v>
      </c>
      <c r="F39" s="119">
        <v>408.95018866477636</v>
      </c>
      <c r="G39" s="119">
        <v>408.49738399816232</v>
      </c>
      <c r="H39" s="151">
        <v>1664.5838272412168</v>
      </c>
      <c r="I39" s="154">
        <v>530.08857864318497</v>
      </c>
      <c r="J39" s="155">
        <v>1580.53055811737</v>
      </c>
      <c r="K39" s="155">
        <v>274.50670789921401</v>
      </c>
      <c r="L39" s="155">
        <v>411.08923518123999</v>
      </c>
      <c r="M39" s="155">
        <v>408.37117891815598</v>
      </c>
      <c r="N39" s="155">
        <v>417.329889152151</v>
      </c>
      <c r="O39" s="156">
        <v>1620.12284720718</v>
      </c>
      <c r="P39" s="131">
        <f t="shared" si="23"/>
        <v>0.50252129216592323</v>
      </c>
      <c r="Q39" s="131">
        <f t="shared" si="24"/>
        <v>0.49332346296422713</v>
      </c>
      <c r="R39" s="131">
        <f t="shared" si="25"/>
        <v>-0.62726123531531641</v>
      </c>
      <c r="S39" s="131">
        <f t="shared" si="26"/>
        <v>-1.1595141794713726</v>
      </c>
      <c r="T39" s="131">
        <f t="shared" si="27"/>
        <v>-3.7485339977759082</v>
      </c>
      <c r="U39" s="131">
        <f t="shared" si="28"/>
        <v>1.1229220675239304</v>
      </c>
      <c r="V39" s="131">
        <f t="shared" si="29"/>
        <v>-8.0748657265118595E-2</v>
      </c>
      <c r="W39" s="98">
        <v>6.273044122097029</v>
      </c>
      <c r="X39" s="71">
        <f t="shared" ca="1" si="30"/>
        <v>-2.7796137758137105</v>
      </c>
      <c r="Y39" s="98">
        <f t="shared" ca="1" si="31"/>
        <v>222.86164462207614</v>
      </c>
      <c r="Z39" s="174">
        <f t="shared" ca="1" si="4"/>
        <v>5.4065511512115121</v>
      </c>
      <c r="AA39" s="174">
        <f t="shared" ca="1" si="42"/>
        <v>5.3539195722641439</v>
      </c>
      <c r="AB39" s="174">
        <f t="shared" ca="1" si="6"/>
        <v>222.86164462207608</v>
      </c>
      <c r="AC39" s="174">
        <f t="shared" ca="1" si="7"/>
        <v>211.43541221791031</v>
      </c>
      <c r="AD39" s="174">
        <f t="shared" ca="1" si="32"/>
        <v>-2.7796137758137385E-2</v>
      </c>
      <c r="AE39" s="174">
        <f t="shared" ca="1" si="33"/>
        <v>-2.6412217903058366E-2</v>
      </c>
      <c r="AF39" s="98">
        <f t="shared" ca="1" si="46"/>
        <v>612.3567728034426</v>
      </c>
      <c r="AG39" s="71">
        <f t="shared" ca="1" si="9"/>
        <v>-612.3567728034426</v>
      </c>
      <c r="AH39" s="71">
        <f t="shared" ca="1" si="10"/>
        <v>-1.6330349306367272E-3</v>
      </c>
      <c r="AI39" s="71">
        <f t="shared" ca="1" si="11"/>
        <v>-1.6330349306367271</v>
      </c>
      <c r="AJ39" s="98">
        <f t="shared" ca="1" si="34"/>
        <v>17.220214436183419</v>
      </c>
      <c r="AK39" s="98">
        <f t="shared" ca="1" si="35"/>
        <v>2.8460839516620862</v>
      </c>
      <c r="AL39" s="98">
        <v>5.323497582955274</v>
      </c>
      <c r="AM39" s="98">
        <v>5.323497582955274</v>
      </c>
      <c r="AN39" s="71">
        <f t="shared" si="12"/>
        <v>-5.2631578947368418E-2</v>
      </c>
      <c r="AO39" s="98">
        <v>5.323497582955274</v>
      </c>
      <c r="AP39" s="98">
        <v>38</v>
      </c>
      <c r="AQ39" s="71">
        <f t="shared" si="13"/>
        <v>2.6315789473684209E-2</v>
      </c>
      <c r="AR39" s="174">
        <f t="shared" si="14"/>
        <v>-2.6315789473684209E-2</v>
      </c>
      <c r="AS39" s="98">
        <f t="shared" si="36"/>
        <v>96.820635704986174</v>
      </c>
      <c r="AT39" s="71">
        <f t="shared" si="15"/>
        <v>4.5728601503336845</v>
      </c>
      <c r="AU39" s="71">
        <f t="shared" ca="1" si="16"/>
        <v>5.4065511512115121</v>
      </c>
      <c r="AV39" s="71">
        <f t="shared" ca="1" si="45"/>
        <v>5.4065511512115121</v>
      </c>
      <c r="AW39" s="71">
        <f t="shared" ca="1" si="41"/>
        <v>5.4328669406851962</v>
      </c>
      <c r="AX39" s="71">
        <f t="shared" si="17"/>
        <v>-2.6315789473684209E-2</v>
      </c>
      <c r="AY39" s="71">
        <f t="shared" si="18"/>
        <v>4.5728601503336845</v>
      </c>
      <c r="AZ39" s="71">
        <f t="shared" si="2"/>
        <v>4.5728601503336845</v>
      </c>
      <c r="BA39" s="131">
        <v>-2.6315789473684209E-2</v>
      </c>
      <c r="BB39" s="71">
        <f t="shared" ca="1" si="19"/>
        <v>5.4065511512115121</v>
      </c>
      <c r="BC39" s="131">
        <f t="shared" ca="1" si="43"/>
        <v>5.4328669406851962</v>
      </c>
      <c r="BD39" s="71" cm="1">
        <f t="array" aca="1" ref="BD39:BE39" ca="1">EXP(BB39:BC39)</f>
        <v>222.86164462207608</v>
      </c>
      <c r="BE39" s="71">
        <f ca="1"/>
        <v>228.80427429380609</v>
      </c>
      <c r="BF39" s="98">
        <f t="shared" ca="1" si="37"/>
        <v>-2.7796137758137385E-2</v>
      </c>
      <c r="BG39" s="131">
        <f t="shared" ca="1" si="44"/>
        <v>-5.4111927231821594E-2</v>
      </c>
      <c r="BH39" s="98">
        <f t="shared" ca="1" si="39"/>
        <v>222.86164462207603</v>
      </c>
      <c r="BI39" s="98">
        <f t="shared" ca="1" si="40"/>
        <v>165.32188383192113</v>
      </c>
      <c r="BJ39" s="71">
        <f t="shared" ca="1" si="21"/>
        <v>5.4065511512115121</v>
      </c>
      <c r="BK39" s="71">
        <f t="shared" ca="1" si="22"/>
        <v>5.1078943846422495</v>
      </c>
    </row>
    <row r="40" spans="1:63" s="98" customFormat="1" x14ac:dyDescent="0.2">
      <c r="A40" s="100">
        <v>41518</v>
      </c>
      <c r="B40" s="150">
        <v>528.16662388497252</v>
      </c>
      <c r="C40" s="123">
        <v>1602.0482294641449</v>
      </c>
      <c r="D40" s="123">
        <v>225.89133408773088</v>
      </c>
      <c r="E40" s="119">
        <v>976.62886161597601</v>
      </c>
      <c r="F40" s="119">
        <v>405.12824345753108</v>
      </c>
      <c r="G40" s="119">
        <v>415.85033691012927</v>
      </c>
      <c r="H40" s="151">
        <v>1641.2796536598398</v>
      </c>
      <c r="I40" s="154">
        <v>526.70143214538803</v>
      </c>
      <c r="J40" s="155">
        <v>1550.35239897467</v>
      </c>
      <c r="K40" s="155">
        <v>281.86253000808699</v>
      </c>
      <c r="L40" s="155">
        <v>378.01952611798498</v>
      </c>
      <c r="M40" s="155">
        <v>407.16216509353501</v>
      </c>
      <c r="N40" s="155">
        <v>419.78139436122501</v>
      </c>
      <c r="O40" s="156">
        <v>1618.9659211191899</v>
      </c>
      <c r="P40" s="131">
        <f t="shared" si="23"/>
        <v>-0.63897745287526675</v>
      </c>
      <c r="Q40" s="131">
        <f t="shared" si="24"/>
        <v>-1.9093689133506189</v>
      </c>
      <c r="R40" s="131">
        <f t="shared" si="25"/>
        <v>2.6796511331787656</v>
      </c>
      <c r="S40" s="131">
        <f t="shared" si="26"/>
        <v>-8.0444113426310793</v>
      </c>
      <c r="T40" s="131">
        <f t="shared" si="27"/>
        <v>-0.29605757875074801</v>
      </c>
      <c r="U40" s="131">
        <f t="shared" si="28"/>
        <v>0.58742622390515464</v>
      </c>
      <c r="V40" s="131">
        <f t="shared" si="29"/>
        <v>-7.1409775498480599E-2</v>
      </c>
      <c r="W40" s="98">
        <v>6.2666338455769477</v>
      </c>
      <c r="X40" s="71">
        <f t="shared" ca="1" si="30"/>
        <v>1.1519376336348317</v>
      </c>
      <c r="Y40" s="98">
        <f t="shared" ca="1" si="31"/>
        <v>225.42887177741537</v>
      </c>
      <c r="Z40" s="174">
        <f t="shared" ca="1" si="4"/>
        <v>5.4180046846955676</v>
      </c>
      <c r="AA40" s="174">
        <f t="shared" ca="1" si="42"/>
        <v>5.3667226334135165</v>
      </c>
      <c r="AB40" s="174">
        <f t="shared" ca="1" si="6"/>
        <v>225.42887177741534</v>
      </c>
      <c r="AC40" s="174">
        <f t="shared" ca="1" si="7"/>
        <v>214.15983599663878</v>
      </c>
      <c r="AD40" s="174">
        <f t="shared" ca="1" si="32"/>
        <v>1.1519376336348586E-2</v>
      </c>
      <c r="AE40" s="174">
        <f t="shared" ca="1" si="33"/>
        <v>1.2885371235356713E-2</v>
      </c>
      <c r="AF40" s="98">
        <f t="shared" ca="1" si="46"/>
        <v>645.53429144098379</v>
      </c>
      <c r="AG40" s="71">
        <f t="shared" ca="1" si="9"/>
        <v>-645.53429144098379</v>
      </c>
      <c r="AH40" s="71">
        <f t="shared" ca="1" si="10"/>
        <v>-1.5491043826157797E-3</v>
      </c>
      <c r="AI40" s="71">
        <f t="shared" ca="1" si="11"/>
        <v>-1.5491043826157798</v>
      </c>
      <c r="AJ40" s="98">
        <f t="shared" ca="1" si="34"/>
        <v>16.953455339656664</v>
      </c>
      <c r="AK40" s="98">
        <f t="shared" ca="1" si="35"/>
        <v>2.8304716678978843</v>
      </c>
      <c r="AL40" s="98">
        <v>5.3467050895441623</v>
      </c>
      <c r="AM40" s="98">
        <v>5.3467050895441623</v>
      </c>
      <c r="AN40" s="71">
        <f t="shared" si="12"/>
        <v>-5.128205128205128E-2</v>
      </c>
      <c r="AO40" s="98">
        <v>5.3467050895441623</v>
      </c>
      <c r="AP40" s="98">
        <v>39</v>
      </c>
      <c r="AQ40" s="71">
        <f t="shared" si="13"/>
        <v>2.564102564102564E-2</v>
      </c>
      <c r="AR40" s="174">
        <f t="shared" si="14"/>
        <v>-2.564102564102564E-2</v>
      </c>
      <c r="AS40" s="98">
        <f t="shared" si="36"/>
        <v>96.795809900959256</v>
      </c>
      <c r="AT40" s="71">
        <f t="shared" si="15"/>
        <v>4.5726037071985441</v>
      </c>
      <c r="AU40" s="71">
        <f t="shared" ca="1" si="16"/>
        <v>5.4180046846955676</v>
      </c>
      <c r="AV40" s="71">
        <f t="shared" ca="1" si="45"/>
        <v>5.4180046846955676</v>
      </c>
      <c r="AW40" s="71">
        <f t="shared" ca="1" si="41"/>
        <v>5.4436457103365932</v>
      </c>
      <c r="AX40" s="71">
        <f t="shared" si="17"/>
        <v>-2.564102564102564E-2</v>
      </c>
      <c r="AY40" s="71">
        <f t="shared" si="18"/>
        <v>4.5726037071985441</v>
      </c>
      <c r="AZ40" s="71">
        <f t="shared" si="2"/>
        <v>4.5726037071985441</v>
      </c>
      <c r="BA40" s="131">
        <v>-2.564102564102564E-2</v>
      </c>
      <c r="BB40" s="71">
        <f t="shared" ca="1" si="19"/>
        <v>5.4180046846955676</v>
      </c>
      <c r="BC40" s="131">
        <f t="shared" ca="1" si="43"/>
        <v>5.4436457103365932</v>
      </c>
      <c r="BD40" s="71" cm="1">
        <f t="array" aca="1" ref="BD40:BE40" ca="1">EXP(BB40:BC40)</f>
        <v>225.42887177741534</v>
      </c>
      <c r="BE40" s="71">
        <f ca="1"/>
        <v>231.2838422006345</v>
      </c>
      <c r="BF40" s="98">
        <f t="shared" ca="1" si="37"/>
        <v>1.1519376336348586E-2</v>
      </c>
      <c r="BG40" s="131">
        <f t="shared" ca="1" si="44"/>
        <v>-1.4121649304677054E-2</v>
      </c>
      <c r="BH40" s="98">
        <f t="shared" ca="1" si="39"/>
        <v>225.42887177741531</v>
      </c>
      <c r="BI40" s="98">
        <f t="shared" ca="1" si="40"/>
        <v>162.98726616605816</v>
      </c>
      <c r="BJ40" s="71">
        <f t="shared" ca="1" si="21"/>
        <v>5.4180046846955676</v>
      </c>
      <c r="BK40" s="71">
        <f t="shared" ca="1" si="22"/>
        <v>5.0936720760744798</v>
      </c>
    </row>
    <row r="41" spans="1:63" s="98" customFormat="1" x14ac:dyDescent="0.2">
      <c r="A41" s="100">
        <v>41548</v>
      </c>
      <c r="B41" s="150">
        <v>542.95528935375182</v>
      </c>
      <c r="C41" s="123">
        <v>1614.8646152998581</v>
      </c>
      <c r="D41" s="123">
        <v>281.4606022733127</v>
      </c>
      <c r="E41" s="119">
        <v>864.01366140707296</v>
      </c>
      <c r="F41" s="119">
        <v>407.57905077077999</v>
      </c>
      <c r="G41" s="119">
        <v>444.95986049383833</v>
      </c>
      <c r="H41" s="151">
        <v>1683.9529246549957</v>
      </c>
      <c r="I41" s="154">
        <v>524.72629804654503</v>
      </c>
      <c r="J41" s="155">
        <v>1523.61279811594</v>
      </c>
      <c r="K41" s="155">
        <v>273.61056017688702</v>
      </c>
      <c r="L41" s="155">
        <v>451.12738862283999</v>
      </c>
      <c r="M41" s="155">
        <v>403.99651415696798</v>
      </c>
      <c r="N41" s="155">
        <v>421.696707778193</v>
      </c>
      <c r="O41" s="156">
        <v>1627.7028213880899</v>
      </c>
      <c r="P41" s="131">
        <f t="shared" si="23"/>
        <v>-0.37500070785792161</v>
      </c>
      <c r="Q41" s="131">
        <f t="shared" si="24"/>
        <v>-1.7247434116536482</v>
      </c>
      <c r="R41" s="131">
        <f t="shared" si="25"/>
        <v>-2.9276576176915796</v>
      </c>
      <c r="S41" s="131">
        <f t="shared" si="26"/>
        <v>19.339705346870645</v>
      </c>
      <c r="T41" s="131">
        <f t="shared" si="27"/>
        <v>-0.77749142920482939</v>
      </c>
      <c r="U41" s="131">
        <f t="shared" si="28"/>
        <v>0.4562644849666242</v>
      </c>
      <c r="V41" s="131">
        <f t="shared" si="29"/>
        <v>0.53965930690252151</v>
      </c>
      <c r="W41" s="98">
        <v>6.2628767895940118</v>
      </c>
      <c r="X41" s="71">
        <f t="shared" ca="1" si="30"/>
        <v>1.1633155826727197</v>
      </c>
      <c r="Y41" s="98">
        <f t="shared" ca="1" si="31"/>
        <v>228.05132097064538</v>
      </c>
      <c r="Z41" s="174">
        <f t="shared" ca="1" si="4"/>
        <v>5.4295706956015577</v>
      </c>
      <c r="AA41" s="174">
        <f t="shared" ca="1" si="42"/>
        <v>5.3795706956015579</v>
      </c>
      <c r="AB41" s="174">
        <f t="shared" ca="1" si="6"/>
        <v>228.05132097064541</v>
      </c>
      <c r="AC41" s="174">
        <f t="shared" ca="1" si="7"/>
        <v>216.9291268035347</v>
      </c>
      <c r="AD41" s="174">
        <f t="shared" ca="1" si="32"/>
        <v>1.1633155826727526E-2</v>
      </c>
      <c r="AE41" s="174">
        <f t="shared" ca="1" si="33"/>
        <v>1.2930953154724145E-2</v>
      </c>
      <c r="AF41" s="98">
        <f t="shared" ca="1" si="46"/>
        <v>680.58403215912256</v>
      </c>
      <c r="AG41" s="71">
        <f t="shared" ca="1" si="9"/>
        <v>-680.58403215912256</v>
      </c>
      <c r="AH41" s="71">
        <f t="shared" ca="1" si="10"/>
        <v>-1.4693262738291765E-3</v>
      </c>
      <c r="AI41" s="71">
        <f t="shared" ca="1" si="11"/>
        <v>-1.4693262738291766</v>
      </c>
      <c r="AJ41" s="98">
        <f t="shared" ca="1" si="34"/>
        <v>16.704353766029193</v>
      </c>
      <c r="AK41" s="98">
        <f t="shared" ca="1" si="35"/>
        <v>2.8156693899978289</v>
      </c>
      <c r="AL41" s="98">
        <v>5.3600171805685797</v>
      </c>
      <c r="AM41" s="98">
        <v>5.3600171805685797</v>
      </c>
      <c r="AN41" s="71">
        <f t="shared" si="12"/>
        <v>-0.05</v>
      </c>
      <c r="AO41" s="98">
        <v>5.3600171805685797</v>
      </c>
      <c r="AP41" s="71">
        <v>40</v>
      </c>
      <c r="AQ41" s="71">
        <f t="shared" si="13"/>
        <v>2.5000000000000001E-2</v>
      </c>
      <c r="AR41" s="174">
        <f t="shared" si="14"/>
        <v>-2.5000000000000001E-2</v>
      </c>
      <c r="AS41" s="98">
        <f t="shared" si="36"/>
        <v>96.771610948484025</v>
      </c>
      <c r="AT41" s="71">
        <f t="shared" si="15"/>
        <v>4.5723536759433347</v>
      </c>
      <c r="AU41" s="71">
        <f t="shared" ca="1" si="16"/>
        <v>5.4295706956015577</v>
      </c>
      <c r="AV41" s="71">
        <f t="shared" ca="1" si="45"/>
        <v>5.4295706956015577</v>
      </c>
      <c r="AW41" s="71">
        <f t="shared" ca="1" si="41"/>
        <v>5.4545706956015581</v>
      </c>
      <c r="AX41" s="71">
        <f t="shared" si="17"/>
        <v>-2.5000000000000001E-2</v>
      </c>
      <c r="AY41" s="71">
        <f t="shared" si="18"/>
        <v>4.5723536759433347</v>
      </c>
      <c r="AZ41" s="71">
        <f t="shared" si="2"/>
        <v>4.5723536759433347</v>
      </c>
      <c r="BA41" s="131">
        <v>-2.5000000000000001E-2</v>
      </c>
      <c r="BB41" s="71">
        <f t="shared" ca="1" si="19"/>
        <v>5.4295706956015577</v>
      </c>
      <c r="BC41" s="131">
        <f t="shared" ca="1" si="43"/>
        <v>5.4545706956015581</v>
      </c>
      <c r="BD41" s="71" cm="1">
        <f t="array" aca="1" ref="BD41:BE41" ca="1">EXP(BB41:BC41)</f>
        <v>228.05132097064541</v>
      </c>
      <c r="BE41" s="71">
        <f ca="1"/>
        <v>233.8244676467726</v>
      </c>
      <c r="BF41" s="98">
        <f t="shared" ca="1" si="37"/>
        <v>1.1633155826727526E-2</v>
      </c>
      <c r="BG41" s="131">
        <f t="shared" ca="1" si="44"/>
        <v>-1.3366844173272475E-2</v>
      </c>
      <c r="BH41" s="98">
        <f t="shared" ca="1" si="39"/>
        <v>228.05132097064535</v>
      </c>
      <c r="BI41" s="98">
        <f t="shared" ca="1" si="40"/>
        <v>160.80864077698877</v>
      </c>
      <c r="BJ41" s="71">
        <f t="shared" ca="1" si="21"/>
        <v>5.4295706956015577</v>
      </c>
      <c r="BK41" s="71">
        <f t="shared" ca="1" si="22"/>
        <v>5.0802150914764326</v>
      </c>
    </row>
    <row r="42" spans="1:63" s="98" customFormat="1" x14ac:dyDescent="0.2">
      <c r="A42" s="100">
        <v>41579</v>
      </c>
      <c r="B42" s="150">
        <v>526.12367538378555</v>
      </c>
      <c r="C42" s="123">
        <v>1618.0943445304579</v>
      </c>
      <c r="D42" s="123">
        <v>296.37801419379826</v>
      </c>
      <c r="E42" s="119">
        <v>592.32645252166299</v>
      </c>
      <c r="F42" s="119">
        <v>404.53960864894583</v>
      </c>
      <c r="G42" s="119">
        <v>422.26690760865262</v>
      </c>
      <c r="H42" s="151">
        <v>1687.3208305043058</v>
      </c>
      <c r="I42" s="154">
        <v>523.36734907331697</v>
      </c>
      <c r="J42" s="155">
        <v>1528.19650698749</v>
      </c>
      <c r="K42" s="155">
        <v>260.97059711403801</v>
      </c>
      <c r="L42" s="155">
        <v>417.47684770384001</v>
      </c>
      <c r="M42" s="155">
        <v>403.378835407135</v>
      </c>
      <c r="N42" s="155">
        <v>415.65962321064501</v>
      </c>
      <c r="O42" s="156">
        <v>1636.92625872702</v>
      </c>
      <c r="P42" s="131">
        <f t="shared" si="23"/>
        <v>-0.25898244061468745</v>
      </c>
      <c r="Q42" s="131">
        <f t="shared" si="24"/>
        <v>0.30084473412262014</v>
      </c>
      <c r="R42" s="131">
        <f t="shared" si="25"/>
        <v>-4.6196912336560985</v>
      </c>
      <c r="S42" s="131">
        <f t="shared" si="26"/>
        <v>-7.4592103622272248</v>
      </c>
      <c r="T42" s="131">
        <f t="shared" si="27"/>
        <v>-0.1528920988642426</v>
      </c>
      <c r="U42" s="131">
        <f t="shared" si="28"/>
        <v>-1.4316176664873126</v>
      </c>
      <c r="V42" s="131">
        <f t="shared" si="29"/>
        <v>0.56665364326545387</v>
      </c>
      <c r="W42" s="98">
        <v>6.2602836057912183</v>
      </c>
      <c r="X42" s="71">
        <f t="shared" ca="1" si="30"/>
        <v>3.2704690397463603</v>
      </c>
      <c r="Y42" s="98">
        <f t="shared" ca="1" si="31"/>
        <v>235.50966881772297</v>
      </c>
      <c r="Z42" s="174">
        <f t="shared" ca="1" si="4"/>
        <v>5.4617519691645162</v>
      </c>
      <c r="AA42" s="174">
        <f t="shared" ca="1" si="42"/>
        <v>5.4129714813596381</v>
      </c>
      <c r="AB42" s="174">
        <f t="shared" ca="1" si="6"/>
        <v>235.50966881772302</v>
      </c>
      <c r="AC42" s="174">
        <f t="shared" ca="1" si="7"/>
        <v>224.29709305348584</v>
      </c>
      <c r="AD42" s="174">
        <f t="shared" ca="1" si="32"/>
        <v>3.2704690397463931E-2</v>
      </c>
      <c r="AE42" s="174">
        <f t="shared" ca="1" si="33"/>
        <v>3.3964854597990701E-2</v>
      </c>
      <c r="AF42" s="98">
        <f t="shared" ca="1" si="46"/>
        <v>717.75584393739268</v>
      </c>
      <c r="AG42" s="71">
        <f t="shared" ca="1" si="9"/>
        <v>-717.75584393739268</v>
      </c>
      <c r="AH42" s="71">
        <f t="shared" ca="1" si="10"/>
        <v>-1.3932314288300333E-3</v>
      </c>
      <c r="AI42" s="71">
        <f t="shared" ca="1" si="11"/>
        <v>-1.3932314288300334</v>
      </c>
      <c r="AJ42" s="98">
        <f t="shared" ca="1" si="34"/>
        <v>16.47162345937792</v>
      </c>
      <c r="AK42" s="98">
        <f t="shared" ca="1" si="35"/>
        <v>2.8016391100286757</v>
      </c>
      <c r="AL42" s="98">
        <v>5.3950087460264289</v>
      </c>
      <c r="AM42" s="98">
        <v>5.3950087460264289</v>
      </c>
      <c r="AN42" s="71">
        <f t="shared" si="12"/>
        <v>-4.878048780487805E-2</v>
      </c>
      <c r="AO42" s="98">
        <v>5.3950087460264289</v>
      </c>
      <c r="AP42" s="98">
        <v>41</v>
      </c>
      <c r="AQ42" s="71">
        <f t="shared" si="13"/>
        <v>2.4390243902439025E-2</v>
      </c>
      <c r="AR42" s="174">
        <f t="shared" si="14"/>
        <v>-2.4390243902439025E-2</v>
      </c>
      <c r="AS42" s="98">
        <f t="shared" si="36"/>
        <v>96.748008116545364</v>
      </c>
      <c r="AT42" s="71">
        <f t="shared" si="15"/>
        <v>4.5721097437552727</v>
      </c>
      <c r="AU42" s="71">
        <f t="shared" ca="1" si="16"/>
        <v>5.4617519691645162</v>
      </c>
      <c r="AV42" s="71">
        <f t="shared" ca="1" si="45"/>
        <v>5.4617519691645162</v>
      </c>
      <c r="AW42" s="71">
        <f t="shared" ca="1" si="41"/>
        <v>5.4861422130669553</v>
      </c>
      <c r="AX42" s="71">
        <f t="shared" si="17"/>
        <v>-2.4390243902439025E-2</v>
      </c>
      <c r="AY42" s="71">
        <f t="shared" si="18"/>
        <v>4.5721097437552727</v>
      </c>
      <c r="AZ42" s="71">
        <f t="shared" si="2"/>
        <v>4.5721097437552727</v>
      </c>
      <c r="BA42" s="131">
        <v>-2.4390243902439025E-2</v>
      </c>
      <c r="BB42" s="71">
        <f t="shared" ca="1" si="19"/>
        <v>5.4617519691645162</v>
      </c>
      <c r="BC42" s="131">
        <f t="shared" ca="1" si="43"/>
        <v>5.4861422130669553</v>
      </c>
      <c r="BD42" s="71" cm="1">
        <f t="array" aca="1" ref="BD42:BE42" ca="1">EXP(BB42:BC42)</f>
        <v>235.50966881772302</v>
      </c>
      <c r="BE42" s="71">
        <f ca="1"/>
        <v>241.32443055385846</v>
      </c>
      <c r="BF42" s="98">
        <f t="shared" ca="1" si="37"/>
        <v>3.2704690397463931E-2</v>
      </c>
      <c r="BG42" s="131">
        <f t="shared" ca="1" si="44"/>
        <v>8.3144464950249061E-3</v>
      </c>
      <c r="BH42" s="98">
        <f t="shared" ca="1" si="39"/>
        <v>235.50966881772297</v>
      </c>
      <c r="BI42" s="98">
        <f t="shared" ca="1" si="40"/>
        <v>162.14567561666672</v>
      </c>
      <c r="BJ42" s="71">
        <f t="shared" ca="1" si="21"/>
        <v>5.4617519691645162</v>
      </c>
      <c r="BK42" s="71">
        <f t="shared" ca="1" si="22"/>
        <v>5.0884951633669697</v>
      </c>
    </row>
    <row r="43" spans="1:63" s="98" customFormat="1" x14ac:dyDescent="0.2">
      <c r="A43" s="100">
        <v>41609</v>
      </c>
      <c r="B43" s="150">
        <v>539.27676726838013</v>
      </c>
      <c r="C43" s="123">
        <v>1671.4914578999628</v>
      </c>
      <c r="D43" s="123">
        <v>343.79849646480596</v>
      </c>
      <c r="E43" s="119">
        <v>213.20437163993</v>
      </c>
      <c r="F43" s="119">
        <v>390.26147781237916</v>
      </c>
      <c r="G43" s="119">
        <v>446.75838824995446</v>
      </c>
      <c r="H43" s="151">
        <v>2014.661071622141</v>
      </c>
      <c r="I43" s="154">
        <v>522.39754094907698</v>
      </c>
      <c r="J43" s="155">
        <v>1459.6551880300899</v>
      </c>
      <c r="K43" s="155">
        <v>265.554084909067</v>
      </c>
      <c r="L43" s="155">
        <v>416.813959887669</v>
      </c>
      <c r="M43" s="155">
        <v>390.15170851493599</v>
      </c>
      <c r="N43" s="155">
        <v>418.55386251539898</v>
      </c>
      <c r="O43" s="156">
        <v>1674.1270040757099</v>
      </c>
      <c r="P43" s="131">
        <f t="shared" si="23"/>
        <v>-0.18530161003683077</v>
      </c>
      <c r="Q43" s="131">
        <f t="shared" si="24"/>
        <v>-4.485111609927344</v>
      </c>
      <c r="R43" s="131">
        <f t="shared" si="25"/>
        <v>1.7563234501188276</v>
      </c>
      <c r="S43" s="131">
        <f t="shared" si="26"/>
        <v>-0.15878433015315352</v>
      </c>
      <c r="T43" s="131">
        <f t="shared" si="27"/>
        <v>-3.2790830185348625</v>
      </c>
      <c r="U43" s="131">
        <f t="shared" si="28"/>
        <v>0.69630032438519152</v>
      </c>
      <c r="V43" s="131">
        <f t="shared" si="29"/>
        <v>2.2725975070874398</v>
      </c>
      <c r="W43" s="98">
        <v>6.2584288707326836</v>
      </c>
      <c r="X43" s="71">
        <f t="shared" ca="1" si="30"/>
        <v>1.7378445307171986</v>
      </c>
      <c r="Y43" s="98">
        <f t="shared" ca="1" si="31"/>
        <v>239.60246071658193</v>
      </c>
      <c r="Z43" s="174">
        <f t="shared" ca="1" si="4"/>
        <v>5.4789811362911527</v>
      </c>
      <c r="AA43" s="174">
        <f t="shared" ca="1" si="42"/>
        <v>5.4313620886721052</v>
      </c>
      <c r="AB43" s="174">
        <f t="shared" ca="1" si="6"/>
        <v>239.6024607165819</v>
      </c>
      <c r="AC43" s="174">
        <f t="shared" ca="1" si="7"/>
        <v>228.46021666386861</v>
      </c>
      <c r="AD43" s="174">
        <f t="shared" ca="1" si="32"/>
        <v>1.7378445307171475E-2</v>
      </c>
      <c r="AE43" s="174">
        <f t="shared" ca="1" si="33"/>
        <v>1.8560755976405163E-2</v>
      </c>
      <c r="AF43" s="98">
        <f t="shared" ca="1" si="46"/>
        <v>757.08155123134975</v>
      </c>
      <c r="AG43" s="71">
        <f t="shared" ca="1" si="9"/>
        <v>-757.08155123134975</v>
      </c>
      <c r="AH43" s="71">
        <f t="shared" ca="1" si="10"/>
        <v>-1.3208616672451697E-3</v>
      </c>
      <c r="AI43" s="71">
        <f t="shared" ca="1" si="11"/>
        <v>-1.3208616672451696</v>
      </c>
      <c r="AJ43" s="98">
        <f t="shared" ca="1" si="34"/>
        <v>16.254056099130036</v>
      </c>
      <c r="AK43" s="98">
        <f t="shared" ca="1" si="35"/>
        <v>2.7883424837296364</v>
      </c>
      <c r="AL43" s="98">
        <v>5.4150512488324862</v>
      </c>
      <c r="AM43" s="98">
        <v>5.4150512488324862</v>
      </c>
      <c r="AN43" s="71">
        <f t="shared" si="12"/>
        <v>-4.7619047619047616E-2</v>
      </c>
      <c r="AO43" s="98">
        <v>5.4150512488324862</v>
      </c>
      <c r="AP43" s="98">
        <v>42</v>
      </c>
      <c r="AQ43" s="71">
        <f t="shared" si="13"/>
        <v>2.3809523809523808E-2</v>
      </c>
      <c r="AR43" s="174">
        <f t="shared" si="14"/>
        <v>-2.3809523809523808E-2</v>
      </c>
      <c r="AS43" s="98">
        <f t="shared" si="36"/>
        <v>96.724972876517612</v>
      </c>
      <c r="AT43" s="71">
        <f t="shared" si="15"/>
        <v>4.5718716201680065</v>
      </c>
      <c r="AU43" s="71">
        <f t="shared" ca="1" si="16"/>
        <v>5.4789811362911527</v>
      </c>
      <c r="AV43" s="71">
        <f t="shared" ca="1" si="45"/>
        <v>5.4789811362911527</v>
      </c>
      <c r="AW43" s="71">
        <f t="shared" ca="1" si="41"/>
        <v>5.5027906601006764</v>
      </c>
      <c r="AX43" s="71">
        <f t="shared" si="17"/>
        <v>-2.3809523809523808E-2</v>
      </c>
      <c r="AY43" s="71">
        <f t="shared" si="18"/>
        <v>4.5718716201680065</v>
      </c>
      <c r="AZ43" s="71">
        <f t="shared" si="2"/>
        <v>4.5718716201680065</v>
      </c>
      <c r="BA43" s="131">
        <v>-2.3809523809523808E-2</v>
      </c>
      <c r="BB43" s="71">
        <f t="shared" ca="1" si="19"/>
        <v>5.4789811362911527</v>
      </c>
      <c r="BC43" s="131">
        <f t="shared" ca="1" si="43"/>
        <v>5.5027906601006764</v>
      </c>
      <c r="BD43" s="71" cm="1">
        <f t="array" aca="1" ref="BD43:BE43" ca="1">EXP(BB43:BC43)</f>
        <v>239.6024607165819</v>
      </c>
      <c r="BE43" s="71">
        <f ca="1"/>
        <v>245.37573796741631</v>
      </c>
      <c r="BF43" s="98">
        <f t="shared" ca="1" si="37"/>
        <v>1.7378445307171475E-2</v>
      </c>
      <c r="BG43" s="131">
        <f t="shared" ca="1" si="44"/>
        <v>-6.4310785023523331E-3</v>
      </c>
      <c r="BH43" s="98">
        <f t="shared" ca="1" si="39"/>
        <v>239.60246071658185</v>
      </c>
      <c r="BI43" s="98">
        <f t="shared" ca="1" si="40"/>
        <v>161.10290404795899</v>
      </c>
      <c r="BJ43" s="71">
        <f t="shared" ca="1" si="21"/>
        <v>5.4789811362911527</v>
      </c>
      <c r="BK43" s="71">
        <f t="shared" ca="1" si="22"/>
        <v>5.0820433163889165</v>
      </c>
    </row>
    <row r="44" spans="1:63" s="98" customFormat="1" x14ac:dyDescent="0.2">
      <c r="A44" s="100">
        <v>41640</v>
      </c>
      <c r="B44" s="150">
        <v>516.62714304310816</v>
      </c>
      <c r="C44" s="123">
        <v>1170.044020529974</v>
      </c>
      <c r="D44" s="123">
        <v>347.58027992591877</v>
      </c>
      <c r="E44" s="119">
        <v>140.570242302553</v>
      </c>
      <c r="F44" s="119">
        <v>389.52019799462005</v>
      </c>
      <c r="G44" s="119">
        <v>432.46211982595588</v>
      </c>
      <c r="H44" s="151">
        <v>1472.7172433557848</v>
      </c>
      <c r="I44" s="154">
        <v>520.50620200672904</v>
      </c>
      <c r="J44" s="155">
        <v>1449.1893538788499</v>
      </c>
      <c r="K44" s="155">
        <v>268.562146937016</v>
      </c>
      <c r="L44" s="155">
        <v>421.72339698054799</v>
      </c>
      <c r="M44" s="155">
        <v>389.88964817821699</v>
      </c>
      <c r="N44" s="155">
        <v>427.31131711956198</v>
      </c>
      <c r="O44" s="156">
        <v>1602.6088224720299</v>
      </c>
      <c r="P44" s="131">
        <f t="shared" si="23"/>
        <v>-0.36204974068442652</v>
      </c>
      <c r="Q44" s="131">
        <f t="shared" si="24"/>
        <v>-0.717007293028189</v>
      </c>
      <c r="R44" s="131">
        <f t="shared" si="25"/>
        <v>1.1327492962418688</v>
      </c>
      <c r="S44" s="131">
        <f t="shared" si="26"/>
        <v>1.177848528442297</v>
      </c>
      <c r="T44" s="131">
        <f t="shared" si="27"/>
        <v>-6.7168829714091771E-2</v>
      </c>
      <c r="U44" s="131">
        <f t="shared" si="28"/>
        <v>2.0923124568802223</v>
      </c>
      <c r="V44" s="131">
        <f t="shared" si="29"/>
        <v>-4.2719686994814055</v>
      </c>
      <c r="W44" s="98">
        <v>6.2548018034628612</v>
      </c>
      <c r="X44" s="71">
        <f t="shared" ca="1" si="30"/>
        <v>1.3082788280052817</v>
      </c>
      <c r="Y44" s="98">
        <f t="shared" ca="1" si="31"/>
        <v>242.73712898151663</v>
      </c>
      <c r="Z44" s="174">
        <f t="shared" ca="1" si="4"/>
        <v>5.4919790840624039</v>
      </c>
      <c r="AA44" s="174">
        <f t="shared" ca="1" si="42"/>
        <v>5.445467456155427</v>
      </c>
      <c r="AB44" s="174">
        <f t="shared" ca="1" si="6"/>
        <v>242.73712898151658</v>
      </c>
      <c r="AC44" s="174">
        <f t="shared" ca="1" si="7"/>
        <v>231.70556659381893</v>
      </c>
      <c r="AD44" s="174">
        <f t="shared" ca="1" si="32"/>
        <v>1.3082788280052604E-2</v>
      </c>
      <c r="AE44" s="174">
        <f t="shared" ca="1" si="33"/>
        <v>1.4205317570564979E-2</v>
      </c>
      <c r="AF44" s="98">
        <f t="shared" ca="1" si="46"/>
        <v>798.6603116742707</v>
      </c>
      <c r="AG44" s="71">
        <f t="shared" ca="1" si="9"/>
        <v>-798.6603116742707</v>
      </c>
      <c r="AH44" s="71">
        <f t="shared" ca="1" si="10"/>
        <v>-1.2520967742889978E-3</v>
      </c>
      <c r="AI44" s="71">
        <f t="shared" ca="1" si="11"/>
        <v>-1.2520967742889977</v>
      </c>
      <c r="AJ44" s="98">
        <f t="shared" ca="1" si="34"/>
        <v>16.050539587021703</v>
      </c>
      <c r="AK44" s="98">
        <f t="shared" ca="1" si="35"/>
        <v>2.7757424681399927</v>
      </c>
      <c r="AL44" s="98">
        <v>5.452446034443942</v>
      </c>
      <c r="AM44" s="98">
        <v>5.452446034443942</v>
      </c>
      <c r="AN44" s="71">
        <f t="shared" si="12"/>
        <v>-4.6511627906976744E-2</v>
      </c>
      <c r="AO44" s="98">
        <v>5.452446034443942</v>
      </c>
      <c r="AP44" s="71">
        <v>43</v>
      </c>
      <c r="AQ44" s="71">
        <f t="shared" si="13"/>
        <v>2.3255813953488372E-2</v>
      </c>
      <c r="AR44" s="174">
        <f t="shared" si="14"/>
        <v>-2.3255813953488372E-2</v>
      </c>
      <c r="AS44" s="98">
        <f t="shared" si="36"/>
        <v>96.702478696778883</v>
      </c>
      <c r="AT44" s="71">
        <f t="shared" si="15"/>
        <v>4.5716390349826339</v>
      </c>
      <c r="AU44" s="71">
        <f t="shared" ca="1" si="16"/>
        <v>5.4919790840624039</v>
      </c>
      <c r="AV44" s="71">
        <f t="shared" ca="1" si="45"/>
        <v>5.4919790840624039</v>
      </c>
      <c r="AW44" s="71">
        <f t="shared" ca="1" si="41"/>
        <v>5.5152348980158923</v>
      </c>
      <c r="AX44" s="71">
        <f t="shared" si="17"/>
        <v>-2.3255813953488372E-2</v>
      </c>
      <c r="AY44" s="71">
        <f t="shared" si="18"/>
        <v>4.5716390349826339</v>
      </c>
      <c r="AZ44" s="71">
        <f t="shared" si="2"/>
        <v>4.5716390349826339</v>
      </c>
      <c r="BA44" s="131">
        <v>-2.3255813953488372E-2</v>
      </c>
      <c r="BB44" s="71">
        <f t="shared" ca="1" si="19"/>
        <v>5.4919790840624039</v>
      </c>
      <c r="BC44" s="131">
        <f t="shared" ca="1" si="43"/>
        <v>5.5152348980158923</v>
      </c>
      <c r="BD44" s="71" cm="1">
        <f t="array" aca="1" ref="BD44:BE44" ca="1">EXP(BB44:BC44)</f>
        <v>242.73712898151658</v>
      </c>
      <c r="BE44" s="71">
        <f ca="1"/>
        <v>248.44833041355079</v>
      </c>
      <c r="BF44" s="98">
        <f t="shared" ca="1" si="37"/>
        <v>1.3082788280052604E-2</v>
      </c>
      <c r="BG44" s="131">
        <f t="shared" ca="1" si="44"/>
        <v>-1.0173025673435768E-2</v>
      </c>
      <c r="BH44" s="98">
        <f t="shared" ca="1" si="39"/>
        <v>242.73712898151652</v>
      </c>
      <c r="BI44" s="98">
        <f t="shared" ca="1" si="40"/>
        <v>159.46400006901405</v>
      </c>
      <c r="BJ44" s="71">
        <f t="shared" ca="1" si="21"/>
        <v>5.4919790840624039</v>
      </c>
      <c r="BK44" s="71">
        <f t="shared" ca="1" si="22"/>
        <v>5.0718181918532519</v>
      </c>
    </row>
    <row r="45" spans="1:63" s="98" customFormat="1" x14ac:dyDescent="0.2">
      <c r="A45" s="100">
        <v>41671</v>
      </c>
      <c r="B45" s="150">
        <v>476.84685302878881</v>
      </c>
      <c r="C45" s="123">
        <v>1295.2387307266811</v>
      </c>
      <c r="D45" s="123">
        <v>320.46901809169714</v>
      </c>
      <c r="E45" s="119">
        <v>137.90737811786201</v>
      </c>
      <c r="F45" s="119">
        <v>388.56950765459027</v>
      </c>
      <c r="G45" s="119">
        <v>387.91852148388244</v>
      </c>
      <c r="H45" s="151">
        <v>1463.8809398956503</v>
      </c>
      <c r="I45" s="154">
        <v>518.559820912139</v>
      </c>
      <c r="J45" s="155">
        <v>1477.76349395701</v>
      </c>
      <c r="K45" s="155">
        <v>270.28817372764797</v>
      </c>
      <c r="L45" s="155">
        <v>423.023454821634</v>
      </c>
      <c r="M45" s="155">
        <v>390.02788467468901</v>
      </c>
      <c r="N45" s="155">
        <v>416.85291849145102</v>
      </c>
      <c r="O45" s="156">
        <v>1627.9791675418801</v>
      </c>
      <c r="P45" s="131">
        <f t="shared" si="23"/>
        <v>-0.3739400389632408</v>
      </c>
      <c r="Q45" s="131">
        <f t="shared" si="24"/>
        <v>1.9717326794928169</v>
      </c>
      <c r="R45" s="131">
        <f t="shared" si="25"/>
        <v>0.6426917606660254</v>
      </c>
      <c r="S45" s="131">
        <f t="shared" si="26"/>
        <v>0.30827263803575988</v>
      </c>
      <c r="T45" s="131">
        <f t="shared" si="27"/>
        <v>3.5455287699463156E-2</v>
      </c>
      <c r="U45" s="131">
        <f t="shared" si="28"/>
        <v>-2.4474892681545128</v>
      </c>
      <c r="V45" s="131">
        <f t="shared" si="29"/>
        <v>1.583065356567559</v>
      </c>
      <c r="W45" s="98">
        <v>6.2510553940370741</v>
      </c>
      <c r="X45" s="71">
        <f t="shared" ca="1" si="30"/>
        <v>1.5015952757486484</v>
      </c>
      <c r="Y45" s="98">
        <f t="shared" ca="1" si="31"/>
        <v>246.38205824279098</v>
      </c>
      <c r="Z45" s="174">
        <f t="shared" ca="1" si="4"/>
        <v>5.5068834134350935</v>
      </c>
      <c r="AA45" s="174">
        <f t="shared" ca="1" si="42"/>
        <v>5.4614288679805476</v>
      </c>
      <c r="AB45" s="174">
        <f t="shared" ca="1" si="6"/>
        <v>246.38205824279095</v>
      </c>
      <c r="AC45" s="174">
        <f t="shared" ca="1" si="7"/>
        <v>235.43358765651047</v>
      </c>
      <c r="AD45" s="174">
        <f t="shared" ca="1" si="32"/>
        <v>1.5015952757486462E-2</v>
      </c>
      <c r="AE45" s="174">
        <f t="shared" ca="1" si="33"/>
        <v>1.608947561120444E-2</v>
      </c>
      <c r="AF45" s="98">
        <f t="shared" ca="1" si="46"/>
        <v>842.64160390755023</v>
      </c>
      <c r="AG45" s="71">
        <f t="shared" ca="1" si="9"/>
        <v>-842.64160390755023</v>
      </c>
      <c r="AH45" s="71">
        <f t="shared" ca="1" si="10"/>
        <v>-1.1867441571395687E-3</v>
      </c>
      <c r="AI45" s="71">
        <f t="shared" ca="1" si="11"/>
        <v>-1.1867441571395687</v>
      </c>
      <c r="AJ45" s="98">
        <f t="shared" ca="1" si="34"/>
        <v>15.860060746283349</v>
      </c>
      <c r="AK45" s="98">
        <f t="shared" ca="1" si="35"/>
        <v>2.7638040463559461</v>
      </c>
      <c r="AL45" s="98">
        <v>5.4951758217411628</v>
      </c>
      <c r="AM45" s="98">
        <v>5.4951758217411628</v>
      </c>
      <c r="AN45" s="71">
        <f t="shared" si="12"/>
        <v>-4.5454545454545456E-2</v>
      </c>
      <c r="AO45" s="98">
        <v>5.4951758217411628</v>
      </c>
      <c r="AP45" s="98">
        <v>44</v>
      </c>
      <c r="AQ45" s="71">
        <f t="shared" si="13"/>
        <v>2.2727272727272728E-2</v>
      </c>
      <c r="AR45" s="174">
        <f t="shared" si="14"/>
        <v>-2.2727272727272728E-2</v>
      </c>
      <c r="AS45" s="98">
        <f t="shared" si="36"/>
        <v>96.680500860711433</v>
      </c>
      <c r="AT45" s="71">
        <f t="shared" si="15"/>
        <v>4.5714117364250013</v>
      </c>
      <c r="AU45" s="71">
        <f t="shared" ca="1" si="16"/>
        <v>5.5068834134350935</v>
      </c>
      <c r="AV45" s="71">
        <f t="shared" ca="1" si="45"/>
        <v>5.5068834134350935</v>
      </c>
      <c r="AW45" s="71">
        <f t="shared" ca="1" si="41"/>
        <v>5.529610686162366</v>
      </c>
      <c r="AX45" s="71">
        <f t="shared" si="17"/>
        <v>-2.2727272727272728E-2</v>
      </c>
      <c r="AY45" s="71">
        <f t="shared" si="18"/>
        <v>4.5714117364250013</v>
      </c>
      <c r="AZ45" s="71">
        <f t="shared" si="2"/>
        <v>4.5714117364250013</v>
      </c>
      <c r="BA45" s="131">
        <v>-2.2727272727272728E-2</v>
      </c>
      <c r="BB45" s="71">
        <f t="shared" ca="1" si="19"/>
        <v>5.5068834134350935</v>
      </c>
      <c r="BC45" s="131">
        <f t="shared" ca="1" si="43"/>
        <v>5.529610686162366</v>
      </c>
      <c r="BD45" s="71" cm="1">
        <f t="array" aca="1" ref="BD45:BE45" ca="1">EXP(BB45:BC45)</f>
        <v>246.38205824279095</v>
      </c>
      <c r="BE45" s="71">
        <f ca="1"/>
        <v>252.04576701552591</v>
      </c>
      <c r="BF45" s="98">
        <f t="shared" ca="1" si="37"/>
        <v>1.5015952757486462E-2</v>
      </c>
      <c r="BG45" s="131">
        <f t="shared" ca="1" si="44"/>
        <v>-7.7113199697862664E-3</v>
      </c>
      <c r="BH45" s="98">
        <f t="shared" ca="1" si="39"/>
        <v>246.38205824279086</v>
      </c>
      <c r="BI45" s="98">
        <f t="shared" ca="1" si="40"/>
        <v>158.23432214081987</v>
      </c>
      <c r="BJ45" s="71">
        <f t="shared" ca="1" si="21"/>
        <v>5.5068834134350935</v>
      </c>
      <c r="BK45" s="71">
        <f t="shared" ca="1" si="22"/>
        <v>5.0640769859163184</v>
      </c>
    </row>
    <row r="46" spans="1:63" s="98" customFormat="1" x14ac:dyDescent="0.2">
      <c r="A46" s="100">
        <v>41699</v>
      </c>
      <c r="B46" s="150">
        <v>522.62415091955245</v>
      </c>
      <c r="C46" s="123">
        <v>1457.1435720675163</v>
      </c>
      <c r="D46" s="123">
        <v>312.13682362131306</v>
      </c>
      <c r="E46" s="119">
        <v>151.93127415187499</v>
      </c>
      <c r="F46" s="119">
        <v>385.80784163950386</v>
      </c>
      <c r="G46" s="119">
        <v>421.6674328529802</v>
      </c>
      <c r="H46" s="151">
        <v>1588.3108197867805</v>
      </c>
      <c r="I46" s="154">
        <v>517.30048751840695</v>
      </c>
      <c r="J46" s="155">
        <v>1458.54123934676</v>
      </c>
      <c r="K46" s="155">
        <v>267.06883146247401</v>
      </c>
      <c r="L46" s="155">
        <v>424.349454129251</v>
      </c>
      <c r="M46" s="155">
        <v>391.68401607391002</v>
      </c>
      <c r="N46" s="155">
        <v>413.764495171276</v>
      </c>
      <c r="O46" s="156">
        <v>1652.0423348950801</v>
      </c>
      <c r="P46" s="131">
        <f t="shared" si="23"/>
        <v>-0.24285209592923707</v>
      </c>
      <c r="Q46" s="131">
        <f t="shared" si="24"/>
        <v>-1.3007666442468775</v>
      </c>
      <c r="R46" s="131">
        <f t="shared" si="25"/>
        <v>-1.1910777377991764</v>
      </c>
      <c r="S46" s="131">
        <f t="shared" si="26"/>
        <v>0.3134576327868217</v>
      </c>
      <c r="T46" s="131">
        <f t="shared" si="27"/>
        <v>0.42461871683927654</v>
      </c>
      <c r="U46" s="131">
        <f t="shared" si="28"/>
        <v>-0.74089041558153212</v>
      </c>
      <c r="V46" s="131">
        <f t="shared" si="29"/>
        <v>1.4781004470427916</v>
      </c>
      <c r="W46" s="98">
        <v>6.2486239194378035</v>
      </c>
      <c r="X46" s="71">
        <f t="shared" ca="1" si="30"/>
        <v>-0.19624578409681259</v>
      </c>
      <c r="Y46" s="98">
        <f t="shared" ca="1" si="31"/>
        <v>245.89854384071853</v>
      </c>
      <c r="Z46" s="174">
        <f t="shared" ca="1" si="4"/>
        <v>5.5049190274507236</v>
      </c>
      <c r="AA46" s="174">
        <f t="shared" ca="1" si="42"/>
        <v>5.4604745830062793</v>
      </c>
      <c r="AB46" s="174">
        <f t="shared" ca="1" si="6"/>
        <v>245.89854384071853</v>
      </c>
      <c r="AC46" s="174">
        <f t="shared" ca="1" si="7"/>
        <v>235.2090240872335</v>
      </c>
      <c r="AD46" s="174">
        <f t="shared" ca="1" si="32"/>
        <v>-1.962457840968046E-3</v>
      </c>
      <c r="AE46" s="174">
        <f t="shared" ca="1" si="33"/>
        <v>-9.5382978916580541E-4</v>
      </c>
      <c r="AF46" s="98">
        <f t="shared" ca="1" si="46"/>
        <v>889.0283418942729</v>
      </c>
      <c r="AG46" s="71">
        <f t="shared" ca="1" si="9"/>
        <v>-889.0283418942729</v>
      </c>
      <c r="AH46" s="71">
        <f t="shared" ca="1" si="10"/>
        <v>-1.1248235324751033E-3</v>
      </c>
      <c r="AI46" s="71">
        <f t="shared" ca="1" si="11"/>
        <v>-1.1248235324751032</v>
      </c>
      <c r="AJ46" s="98">
        <f t="shared" ca="1" si="34"/>
        <v>15.681663050744307</v>
      </c>
      <c r="AK46" s="98">
        <f t="shared" ca="1" si="35"/>
        <v>2.7524920712078087</v>
      </c>
      <c r="AL46" s="98">
        <v>5.5163436691536862</v>
      </c>
      <c r="AM46" s="98">
        <v>5.5163436691536862</v>
      </c>
      <c r="AN46" s="71">
        <f t="shared" si="12"/>
        <v>-4.4444444444444446E-2</v>
      </c>
      <c r="AO46" s="98">
        <v>5.5163436691536862</v>
      </c>
      <c r="AP46" s="98">
        <v>45</v>
      </c>
      <c r="AQ46" s="71">
        <f t="shared" si="13"/>
        <v>2.2222222222222223E-2</v>
      </c>
      <c r="AR46" s="174">
        <f t="shared" si="14"/>
        <v>-2.2222222222222223E-2</v>
      </c>
      <c r="AS46" s="98">
        <f t="shared" si="36"/>
        <v>96.659016304964609</v>
      </c>
      <c r="AT46" s="71">
        <f t="shared" si="15"/>
        <v>4.5711894895077627</v>
      </c>
      <c r="AU46" s="71">
        <f t="shared" ca="1" si="16"/>
        <v>5.5049190274507236</v>
      </c>
      <c r="AV46" s="71">
        <f t="shared" ca="1" si="45"/>
        <v>5.5049190274507236</v>
      </c>
      <c r="AW46" s="71">
        <f t="shared" ca="1" si="41"/>
        <v>5.5271412496729457</v>
      </c>
      <c r="AX46" s="71">
        <f t="shared" si="17"/>
        <v>-2.2222222222222223E-2</v>
      </c>
      <c r="AY46" s="71">
        <f t="shared" si="18"/>
        <v>4.5711894895077627</v>
      </c>
      <c r="AZ46" s="71">
        <f t="shared" si="2"/>
        <v>4.5711894895077627</v>
      </c>
      <c r="BA46" s="131">
        <v>-2.2222222222222223E-2</v>
      </c>
      <c r="BB46" s="71">
        <f t="shared" ca="1" si="19"/>
        <v>5.5049190274507236</v>
      </c>
      <c r="BC46" s="131">
        <f t="shared" ca="1" si="43"/>
        <v>5.5271412496729457</v>
      </c>
      <c r="BD46" s="71" cm="1">
        <f t="array" aca="1" ref="BD46:BE46" ca="1">EXP(BB46:BC46)</f>
        <v>245.89854384071853</v>
      </c>
      <c r="BE46" s="71">
        <f ca="1"/>
        <v>251.42412387148983</v>
      </c>
      <c r="BF46" s="98">
        <f t="shared" ca="1" si="37"/>
        <v>-1.962457840968046E-3</v>
      </c>
      <c r="BG46" s="131">
        <f t="shared" ca="1" si="44"/>
        <v>-2.4184680063190269E-2</v>
      </c>
      <c r="BH46" s="98">
        <f t="shared" ca="1" si="39"/>
        <v>245.89854384071845</v>
      </c>
      <c r="BI46" s="98">
        <f t="shared" ca="1" si="40"/>
        <v>154.40747568482834</v>
      </c>
      <c r="BJ46" s="71">
        <f t="shared" ca="1" si="21"/>
        <v>5.5049190274507236</v>
      </c>
      <c r="BK46" s="71">
        <f t="shared" ca="1" si="22"/>
        <v>5.0395950540664316</v>
      </c>
    </row>
    <row r="47" spans="1:63" s="98" customFormat="1" x14ac:dyDescent="0.2">
      <c r="A47" s="100">
        <v>41730</v>
      </c>
      <c r="B47" s="150">
        <v>512.17166790116141</v>
      </c>
      <c r="C47" s="123">
        <v>1439.6578492027061</v>
      </c>
      <c r="D47" s="123">
        <v>270.62262607967841</v>
      </c>
      <c r="E47" s="119">
        <v>244.26640535463</v>
      </c>
      <c r="F47" s="119">
        <v>388.64912320781053</v>
      </c>
      <c r="G47" s="119">
        <v>405.644070404567</v>
      </c>
      <c r="H47" s="151">
        <v>1569.2510899493391</v>
      </c>
      <c r="I47" s="154">
        <v>524.70571409558397</v>
      </c>
      <c r="J47" s="155">
        <v>1481.58719583024</v>
      </c>
      <c r="K47" s="155">
        <v>269.96741775611503</v>
      </c>
      <c r="L47" s="155">
        <v>428.88722513315099</v>
      </c>
      <c r="M47" s="155">
        <v>389.10808199235498</v>
      </c>
      <c r="N47" s="155">
        <v>413.73940804211099</v>
      </c>
      <c r="O47" s="156">
        <v>1645.87040848997</v>
      </c>
      <c r="P47" s="131">
        <f t="shared" si="23"/>
        <v>1.4315135507993375</v>
      </c>
      <c r="Q47" s="131">
        <f t="shared" si="24"/>
        <v>1.5800688977297455</v>
      </c>
      <c r="R47" s="131">
        <f t="shared" si="25"/>
        <v>1.0853330498240155</v>
      </c>
      <c r="S47" s="131">
        <f t="shared" si="26"/>
        <v>1.0693476708273977</v>
      </c>
      <c r="T47" s="131">
        <f t="shared" si="27"/>
        <v>-0.65765616564475238</v>
      </c>
      <c r="U47" s="131">
        <f t="shared" si="28"/>
        <v>-6.0631420669920999E-3</v>
      </c>
      <c r="V47" s="131">
        <f t="shared" si="29"/>
        <v>-0.37359371940684127</v>
      </c>
      <c r="W47" s="98">
        <v>6.2628375608479363</v>
      </c>
      <c r="X47" s="71">
        <f t="shared" ca="1" si="30"/>
        <v>1.2592376955981854</v>
      </c>
      <c r="Y47" s="98">
        <f t="shared" ca="1" si="31"/>
        <v>248.99499099768789</v>
      </c>
      <c r="Z47" s="174">
        <f t="shared" ca="1" si="4"/>
        <v>5.51743277978722</v>
      </c>
      <c r="AA47" s="174">
        <f t="shared" ca="1" si="42"/>
        <v>5.4739545189176546</v>
      </c>
      <c r="AB47" s="174">
        <f t="shared" ca="1" si="6"/>
        <v>248.99499099768801</v>
      </c>
      <c r="AC47" s="174">
        <f t="shared" ca="1" si="7"/>
        <v>238.40109276289252</v>
      </c>
      <c r="AD47" s="174">
        <f t="shared" ca="1" si="32"/>
        <v>1.2592376955982365E-2</v>
      </c>
      <c r="AE47" s="174">
        <f t="shared" ca="1" si="33"/>
        <v>1.3571199863807726E-2</v>
      </c>
      <c r="AF47" s="98">
        <f t="shared" ca="1" si="46"/>
        <v>938.07988305154629</v>
      </c>
      <c r="AG47" s="71">
        <f t="shared" ca="1" si="9"/>
        <v>-938.07988305154629</v>
      </c>
      <c r="AH47" s="71">
        <f t="shared" ca="1" si="10"/>
        <v>-1.0660072964650189E-3</v>
      </c>
      <c r="AI47" s="71">
        <f t="shared" ca="1" si="11"/>
        <v>-1.0660072964650189</v>
      </c>
      <c r="AJ47" s="98">
        <f t="shared" ca="1" si="34"/>
        <v>15.514495378416314</v>
      </c>
      <c r="AK47" s="98">
        <f t="shared" ca="1" si="35"/>
        <v>2.7417747726157664</v>
      </c>
      <c r="AL47" s="98">
        <v>5.5232512123054249</v>
      </c>
      <c r="AM47" s="98">
        <v>5.5232512123054249</v>
      </c>
      <c r="AN47" s="71">
        <f t="shared" si="12"/>
        <v>-4.3478260869565216E-2</v>
      </c>
      <c r="AO47" s="98">
        <v>5.5232512123054249</v>
      </c>
      <c r="AP47" s="71">
        <v>46</v>
      </c>
      <c r="AQ47" s="71">
        <f t="shared" si="13"/>
        <v>2.1739130434782608E-2</v>
      </c>
      <c r="AR47" s="174">
        <f t="shared" si="14"/>
        <v>-2.1739130434782608E-2</v>
      </c>
      <c r="AS47" s="98">
        <f t="shared" si="36"/>
        <v>96.638003475333093</v>
      </c>
      <c r="AT47" s="71">
        <f t="shared" si="15"/>
        <v>4.5709720745705003</v>
      </c>
      <c r="AU47" s="71">
        <f t="shared" ca="1" si="16"/>
        <v>5.51743277978722</v>
      </c>
      <c r="AV47" s="71">
        <f t="shared" ca="1" si="45"/>
        <v>5.51743277978722</v>
      </c>
      <c r="AW47" s="71">
        <f t="shared" ca="1" si="41"/>
        <v>5.5391719102220023</v>
      </c>
      <c r="AX47" s="71">
        <f t="shared" si="17"/>
        <v>-2.1739130434782608E-2</v>
      </c>
      <c r="AY47" s="71">
        <f t="shared" si="18"/>
        <v>4.5709720745705003</v>
      </c>
      <c r="AZ47" s="71">
        <f t="shared" si="2"/>
        <v>4.5709720745705003</v>
      </c>
      <c r="BA47" s="131">
        <v>-2.1739130434782608E-2</v>
      </c>
      <c r="BB47" s="71">
        <f t="shared" ca="1" si="19"/>
        <v>5.51743277978722</v>
      </c>
      <c r="BC47" s="131">
        <f t="shared" ca="1" si="43"/>
        <v>5.5391719102220023</v>
      </c>
      <c r="BD47" s="71" cm="1">
        <f t="array" aca="1" ref="BD47:BE47" ca="1">EXP(BB47:BC47)</f>
        <v>248.99499099768801</v>
      </c>
      <c r="BE47" s="71">
        <f ca="1"/>
        <v>254.46719050693761</v>
      </c>
      <c r="BF47" s="98">
        <f t="shared" ca="1" si="37"/>
        <v>1.2592376955982365E-2</v>
      </c>
      <c r="BG47" s="131">
        <f t="shared" ca="1" si="44"/>
        <v>-9.146753478800243E-3</v>
      </c>
      <c r="BH47" s="98">
        <f t="shared" ca="1" si="39"/>
        <v>248.99499099768792</v>
      </c>
      <c r="BI47" s="98">
        <f t="shared" ca="1" si="40"/>
        <v>152.99514856945538</v>
      </c>
      <c r="BJ47" s="71">
        <f t="shared" ca="1" si="21"/>
        <v>5.51743277978722</v>
      </c>
      <c r="BK47" s="71">
        <f t="shared" ca="1" si="22"/>
        <v>5.0304062121933342</v>
      </c>
    </row>
    <row r="48" spans="1:63" s="98" customFormat="1" x14ac:dyDescent="0.2">
      <c r="A48" s="100">
        <v>41760</v>
      </c>
      <c r="B48" s="150">
        <v>529.07333294189971</v>
      </c>
      <c r="C48" s="123">
        <v>1442.5371649011115</v>
      </c>
      <c r="D48" s="123">
        <v>225.96989277653145</v>
      </c>
      <c r="E48" s="119">
        <v>338.42420132392999</v>
      </c>
      <c r="F48" s="119">
        <v>397.35089036153397</v>
      </c>
      <c r="G48" s="119">
        <v>421.86983322074968</v>
      </c>
      <c r="H48" s="151">
        <v>1595.928358478478</v>
      </c>
      <c r="I48" s="154">
        <v>526.79568089301699</v>
      </c>
      <c r="J48" s="155">
        <v>1488.2398883253099</v>
      </c>
      <c r="K48" s="155">
        <v>273.02298162844897</v>
      </c>
      <c r="L48" s="155">
        <v>430.71032726258198</v>
      </c>
      <c r="M48" s="155">
        <v>398.81871665413098</v>
      </c>
      <c r="N48" s="155">
        <v>420.73640610407801</v>
      </c>
      <c r="O48" s="156">
        <v>1647.3293573620099</v>
      </c>
      <c r="P48" s="131">
        <f t="shared" si="23"/>
        <v>0.39831218553345593</v>
      </c>
      <c r="Q48" s="131">
        <f t="shared" si="24"/>
        <v>0.44902470227827962</v>
      </c>
      <c r="R48" s="131">
        <f t="shared" si="25"/>
        <v>1.1318269062729343</v>
      </c>
      <c r="S48" s="131">
        <f t="shared" si="26"/>
        <v>0.4250772750027636</v>
      </c>
      <c r="T48" s="131">
        <f t="shared" si="27"/>
        <v>2.4956137153601361</v>
      </c>
      <c r="U48" s="131">
        <f t="shared" si="28"/>
        <v>1.6911606499071752</v>
      </c>
      <c r="V48" s="131">
        <f t="shared" si="29"/>
        <v>8.8642997924637257E-2</v>
      </c>
      <c r="W48" s="98">
        <v>6.2668127710751076</v>
      </c>
      <c r="X48" s="71">
        <f t="shared" ca="1" si="30"/>
        <v>3.4027736359245933</v>
      </c>
      <c r="Y48" s="98">
        <f t="shared" ca="1" si="31"/>
        <v>257.46772690613</v>
      </c>
      <c r="Z48" s="174">
        <f t="shared" ca="1" si="4"/>
        <v>5.5508943798456505</v>
      </c>
      <c r="AA48" s="174">
        <f t="shared" ca="1" si="42"/>
        <v>5.5083411883562885</v>
      </c>
      <c r="AB48" s="174">
        <f t="shared" ca="1" si="6"/>
        <v>257.46772690613005</v>
      </c>
      <c r="AC48" s="174">
        <f t="shared" ca="1" si="7"/>
        <v>246.74148974979553</v>
      </c>
      <c r="AD48" s="174">
        <f t="shared" ca="1" si="32"/>
        <v>3.4027736359245608E-2</v>
      </c>
      <c r="AE48" s="174">
        <f t="shared" ca="1" si="33"/>
        <v>3.4984726329246207E-2</v>
      </c>
      <c r="AF48" s="98">
        <f t="shared" ca="1" si="46"/>
        <v>990.1517065583173</v>
      </c>
      <c r="AG48" s="71">
        <f t="shared" ca="1" si="9"/>
        <v>-990.1517065583173</v>
      </c>
      <c r="AH48" s="71">
        <f t="shared" ca="1" si="10"/>
        <v>-1.0099462470007899E-3</v>
      </c>
      <c r="AI48" s="71">
        <f t="shared" ca="1" si="11"/>
        <v>-1.0099462470007898</v>
      </c>
      <c r="AJ48" s="98">
        <f t="shared" ca="1" si="34"/>
        <v>15.357807314600887</v>
      </c>
      <c r="AK48" s="98">
        <f t="shared" ca="1" si="35"/>
        <v>2.7316239645736817</v>
      </c>
      <c r="AL48" s="98">
        <v>5.5559555225885475</v>
      </c>
      <c r="AM48" s="98">
        <v>5.5559555225885475</v>
      </c>
      <c r="AN48" s="71">
        <f t="shared" si="12"/>
        <v>-4.2553191489361701E-2</v>
      </c>
      <c r="AO48" s="98">
        <v>5.5559555225885475</v>
      </c>
      <c r="AP48" s="98">
        <v>47</v>
      </c>
      <c r="AQ48" s="71">
        <f t="shared" si="13"/>
        <v>2.1276595744680851E-2</v>
      </c>
      <c r="AR48" s="174">
        <f t="shared" si="14"/>
        <v>-2.1276595744680851E-2</v>
      </c>
      <c r="AS48" s="98">
        <f t="shared" si="36"/>
        <v>96.617442197997917</v>
      </c>
      <c r="AT48" s="71">
        <f t="shared" si="15"/>
        <v>4.570759285975166</v>
      </c>
      <c r="AU48" s="71">
        <f t="shared" ca="1" si="16"/>
        <v>5.5508943798456505</v>
      </c>
      <c r="AV48" s="71">
        <f t="shared" ca="1" si="45"/>
        <v>5.5508943798456505</v>
      </c>
      <c r="AW48" s="71">
        <f t="shared" ca="1" si="41"/>
        <v>5.572170975590331</v>
      </c>
      <c r="AX48" s="71">
        <f t="shared" si="17"/>
        <v>-2.1276595744680851E-2</v>
      </c>
      <c r="AY48" s="71">
        <f t="shared" si="18"/>
        <v>4.570759285975166</v>
      </c>
      <c r="AZ48" s="71">
        <f t="shared" si="2"/>
        <v>4.570759285975166</v>
      </c>
      <c r="BA48" s="131">
        <v>-2.1276595744680851E-2</v>
      </c>
      <c r="BB48" s="71">
        <f t="shared" ca="1" si="19"/>
        <v>5.5508943798456505</v>
      </c>
      <c r="BC48" s="131">
        <f t="shared" ca="1" si="43"/>
        <v>5.572170975590331</v>
      </c>
      <c r="BD48" s="71" cm="1">
        <f t="array" aca="1" ref="BD48:BE48" ca="1">EXP(BB48:BC48)</f>
        <v>257.46772690613005</v>
      </c>
      <c r="BE48" s="71">
        <f ca="1"/>
        <v>263.00445615525609</v>
      </c>
      <c r="BF48" s="98">
        <f t="shared" ca="1" si="37"/>
        <v>3.4027736359245608E-2</v>
      </c>
      <c r="BG48" s="131">
        <f t="shared" ca="1" si="44"/>
        <v>1.2751140614564758E-2</v>
      </c>
      <c r="BH48" s="98">
        <f t="shared" ca="1" si="39"/>
        <v>257.46772690613</v>
      </c>
      <c r="BI48" s="98">
        <f t="shared" ca="1" si="40"/>
        <v>154.94601122221076</v>
      </c>
      <c r="BJ48" s="71">
        <f t="shared" ca="1" si="21"/>
        <v>5.5508943798456505</v>
      </c>
      <c r="BK48" s="71">
        <f t="shared" ca="1" si="22"/>
        <v>5.0430767415481785</v>
      </c>
    </row>
    <row r="49" spans="1:63" s="98" customFormat="1" x14ac:dyDescent="0.2">
      <c r="A49" s="100">
        <v>41791</v>
      </c>
      <c r="B49" s="150">
        <v>519.55001294894555</v>
      </c>
      <c r="C49" s="123">
        <v>1472.8304453640346</v>
      </c>
      <c r="D49" s="123">
        <v>204.50275296276098</v>
      </c>
      <c r="E49" s="119">
        <v>393.702580829704</v>
      </c>
      <c r="F49" s="119">
        <v>394.37572663454557</v>
      </c>
      <c r="G49" s="119">
        <v>402.88569072581595</v>
      </c>
      <c r="H49" s="151">
        <v>1602.312071912392</v>
      </c>
      <c r="I49" s="154">
        <v>528.15969977390705</v>
      </c>
      <c r="J49" s="155">
        <v>1465.3305305275101</v>
      </c>
      <c r="K49" s="155">
        <v>275.25530615185602</v>
      </c>
      <c r="L49" s="155">
        <v>432.63363519566002</v>
      </c>
      <c r="M49" s="155">
        <v>394.68330296895499</v>
      </c>
      <c r="N49" s="155">
        <v>422.19088716095501</v>
      </c>
      <c r="O49" s="156">
        <v>1641.2784228087801</v>
      </c>
      <c r="P49" s="131">
        <f t="shared" si="23"/>
        <v>0.25892749890769551</v>
      </c>
      <c r="Q49" s="131">
        <f t="shared" si="24"/>
        <v>-1.5393592106699572</v>
      </c>
      <c r="R49" s="131">
        <f t="shared" si="25"/>
        <v>0.81763246086184438</v>
      </c>
      <c r="S49" s="131">
        <f t="shared" si="26"/>
        <v>0.44654325920201643</v>
      </c>
      <c r="T49" s="131">
        <f t="shared" si="27"/>
        <v>-1.0369156492628662</v>
      </c>
      <c r="U49" s="131">
        <f t="shared" si="28"/>
        <v>0.34569888314281627</v>
      </c>
      <c r="V49" s="131">
        <f t="shared" si="29"/>
        <v>-0.36731783636270166</v>
      </c>
      <c r="W49" s="98">
        <v>6.2693986996669508</v>
      </c>
      <c r="X49" s="71">
        <f t="shared" ca="1" si="30"/>
        <v>1.8327982100484506</v>
      </c>
      <c r="Y49" s="98">
        <f t="shared" ca="1" si="31"/>
        <v>262.18659079631794</v>
      </c>
      <c r="Z49" s="174">
        <f t="shared" ca="1" si="4"/>
        <v>5.5690564288941511</v>
      </c>
      <c r="AA49" s="174">
        <f t="shared" ca="1" si="42"/>
        <v>5.5273897622274841</v>
      </c>
      <c r="AB49" s="174">
        <f t="shared" ca="1" si="6"/>
        <v>262.186590796318</v>
      </c>
      <c r="AC49" s="174">
        <f t="shared" ca="1" si="7"/>
        <v>251.48661368721599</v>
      </c>
      <c r="AD49" s="174">
        <f t="shared" ca="1" si="32"/>
        <v>1.8327982100484252E-2</v>
      </c>
      <c r="AE49" s="174">
        <f t="shared" ca="1" si="33"/>
        <v>1.9231155417891665E-2</v>
      </c>
      <c r="AF49" s="98">
        <f t="shared" ca="1" si="46"/>
        <v>1045.2938138282086</v>
      </c>
      <c r="AG49" s="71">
        <f t="shared" ca="1" si="9"/>
        <v>-1045.2938138282086</v>
      </c>
      <c r="AH49" s="71">
        <f t="shared" ca="1" si="10"/>
        <v>-9.5666882054689696E-4</v>
      </c>
      <c r="AI49" s="71">
        <f t="shared" ca="1" si="11"/>
        <v>-0.95666882054689695</v>
      </c>
      <c r="AJ49" s="98">
        <f t="shared" ca="1" si="34"/>
        <v>15.210883960502429</v>
      </c>
      <c r="AK49" s="98">
        <f t="shared" ca="1" si="35"/>
        <v>2.7220112216437742</v>
      </c>
      <c r="AL49" s="98">
        <v>5.5860244930817213</v>
      </c>
      <c r="AM49" s="98">
        <v>5.5860244930817213</v>
      </c>
      <c r="AN49" s="71">
        <f t="shared" si="12"/>
        <v>-4.1666666666666664E-2</v>
      </c>
      <c r="AO49" s="98">
        <v>5.5860244930817213</v>
      </c>
      <c r="AP49" s="98">
        <v>48</v>
      </c>
      <c r="AQ49" s="71">
        <f t="shared" si="13"/>
        <v>2.0833333333333332E-2</v>
      </c>
      <c r="AR49" s="174">
        <f t="shared" si="14"/>
        <v>-2.0833333333333332E-2</v>
      </c>
      <c r="AS49" s="98">
        <f t="shared" si="36"/>
        <v>96.597313564206658</v>
      </c>
      <c r="AT49" s="71">
        <f t="shared" si="15"/>
        <v>4.5705509309374293</v>
      </c>
      <c r="AU49" s="71">
        <f t="shared" ca="1" si="16"/>
        <v>5.5690564288941511</v>
      </c>
      <c r="AV49" s="71">
        <f t="shared" ca="1" si="45"/>
        <v>5.5690564288941511</v>
      </c>
      <c r="AW49" s="71">
        <f t="shared" ca="1" si="41"/>
        <v>5.5898897622274841</v>
      </c>
      <c r="AX49" s="71">
        <f t="shared" si="17"/>
        <v>-2.0833333333333332E-2</v>
      </c>
      <c r="AY49" s="71">
        <f t="shared" si="18"/>
        <v>4.5705509309374293</v>
      </c>
      <c r="AZ49" s="71">
        <f t="shared" si="2"/>
        <v>4.5705509309374293</v>
      </c>
      <c r="BA49" s="131">
        <v>-2.0833333333333332E-2</v>
      </c>
      <c r="BB49" s="71">
        <f t="shared" ca="1" si="19"/>
        <v>5.5690564288941511</v>
      </c>
      <c r="BC49" s="131">
        <f t="shared" ca="1" si="43"/>
        <v>5.5898897622274841</v>
      </c>
      <c r="BD49" s="71" cm="1">
        <f t="array" aca="1" ref="BD49:BE49" ca="1">EXP(BB49:BC49)</f>
        <v>262.186590796318</v>
      </c>
      <c r="BE49" s="71">
        <f ca="1"/>
        <v>267.70610676205769</v>
      </c>
      <c r="BF49" s="98">
        <f t="shared" ca="1" si="37"/>
        <v>1.8327982100484252E-2</v>
      </c>
      <c r="BG49" s="131">
        <f t="shared" ca="1" si="44"/>
        <v>-2.5053512328490797E-3</v>
      </c>
      <c r="BH49" s="98">
        <f t="shared" ca="1" si="39"/>
        <v>262.18659079631789</v>
      </c>
      <c r="BI49" s="98">
        <f t="shared" ca="1" si="40"/>
        <v>154.55781704197014</v>
      </c>
      <c r="BJ49" s="71">
        <f t="shared" ca="1" si="21"/>
        <v>5.5690564288941502</v>
      </c>
      <c r="BK49" s="71">
        <f t="shared" ca="1" si="22"/>
        <v>5.0405682466712101</v>
      </c>
    </row>
    <row r="50" spans="1:63" s="98" customFormat="1" x14ac:dyDescent="0.2">
      <c r="A50" s="100">
        <v>41821</v>
      </c>
      <c r="B50" s="150">
        <v>530.98011323382241</v>
      </c>
      <c r="C50" s="123">
        <v>1506.7055456074072</v>
      </c>
      <c r="D50" s="123">
        <v>208.18380251609068</v>
      </c>
      <c r="E50" s="119">
        <v>413.32871409254</v>
      </c>
      <c r="F50" s="119">
        <v>404.23319611780181</v>
      </c>
      <c r="G50" s="119">
        <v>402.88569072581595</v>
      </c>
      <c r="H50" s="151">
        <v>1648.7791219978515</v>
      </c>
      <c r="I50" s="154">
        <v>525.11702286833599</v>
      </c>
      <c r="J50" s="155">
        <v>1475.63569797736</v>
      </c>
      <c r="K50" s="155">
        <v>276.90874123396702</v>
      </c>
      <c r="L50" s="155">
        <v>452.16442662708499</v>
      </c>
      <c r="M50" s="155">
        <v>399.26105646884702</v>
      </c>
      <c r="N50" s="155">
        <v>407.89850212121002</v>
      </c>
      <c r="O50" s="156">
        <v>1642.43692785345</v>
      </c>
      <c r="P50" s="131">
        <f t="shared" si="23"/>
        <v>-0.57609032019549034</v>
      </c>
      <c r="Q50" s="131">
        <f t="shared" si="24"/>
        <v>0.70326572982411051</v>
      </c>
      <c r="R50" s="131">
        <f t="shared" si="25"/>
        <v>0.60069144723364332</v>
      </c>
      <c r="S50" s="131">
        <f t="shared" si="26"/>
        <v>4.5143950545112119</v>
      </c>
      <c r="T50" s="131">
        <f t="shared" si="27"/>
        <v>1.1598548672965023</v>
      </c>
      <c r="U50" s="131">
        <f t="shared" si="28"/>
        <v>-3.3852898000368725</v>
      </c>
      <c r="V50" s="131">
        <f t="shared" si="29"/>
        <v>7.0585528242503415E-2</v>
      </c>
      <c r="W50" s="98">
        <v>6.2636211384545453</v>
      </c>
      <c r="X50" s="71">
        <f t="shared" ca="1" si="30"/>
        <v>2.3708658899111112</v>
      </c>
      <c r="Y50" s="98">
        <f t="shared" ca="1" si="31"/>
        <v>268.40268324542865</v>
      </c>
      <c r="Z50" s="174">
        <f t="shared" ca="1" si="4"/>
        <v>5.5924884022361869</v>
      </c>
      <c r="AA50" s="174">
        <f t="shared" ca="1" si="42"/>
        <v>5.5516720757055751</v>
      </c>
      <c r="AB50" s="174">
        <f t="shared" ca="1" si="6"/>
        <v>268.40268324542876</v>
      </c>
      <c r="AC50" s="174">
        <f t="shared" ca="1" si="7"/>
        <v>257.66803637123422</v>
      </c>
      <c r="AD50" s="174">
        <f t="shared" ca="1" si="32"/>
        <v>2.3708658899111335E-2</v>
      </c>
      <c r="AE50" s="174">
        <f t="shared" ca="1" si="33"/>
        <v>2.4579529675111456E-2</v>
      </c>
      <c r="AF50" s="98">
        <f t="shared" ca="1" si="46"/>
        <v>1103.7517491358435</v>
      </c>
      <c r="AG50" s="71">
        <f t="shared" ca="1" si="9"/>
        <v>-1103.7517491358435</v>
      </c>
      <c r="AH50" s="71">
        <f t="shared" ca="1" si="10"/>
        <v>-9.0600082924708974E-4</v>
      </c>
      <c r="AI50" s="71">
        <f t="shared" ca="1" si="11"/>
        <v>-0.90600082924708969</v>
      </c>
      <c r="AJ50" s="98">
        <f t="shared" ca="1" si="34"/>
        <v>15.073073225684464</v>
      </c>
      <c r="AK50" s="98">
        <f t="shared" ca="1" si="35"/>
        <v>2.7129099218862835</v>
      </c>
      <c r="AL50" s="98">
        <v>5.5920910440442659</v>
      </c>
      <c r="AM50" s="98">
        <v>5.5920910440442659</v>
      </c>
      <c r="AN50" s="71">
        <f t="shared" si="12"/>
        <v>-4.0816326530612242E-2</v>
      </c>
      <c r="AO50" s="98">
        <v>5.5920910440442659</v>
      </c>
      <c r="AP50" s="71">
        <v>49</v>
      </c>
      <c r="AQ50" s="71">
        <f t="shared" si="13"/>
        <v>2.0408163265306121E-2</v>
      </c>
      <c r="AR50" s="174">
        <f t="shared" si="14"/>
        <v>-2.0408163265306121E-2</v>
      </c>
      <c r="AS50" s="98">
        <f t="shared" si="36"/>
        <v>96.577599826744574</v>
      </c>
      <c r="AT50" s="71">
        <f t="shared" si="15"/>
        <v>4.5703468284772857</v>
      </c>
      <c r="AU50" s="71">
        <f t="shared" ca="1" si="16"/>
        <v>5.5924884022361869</v>
      </c>
      <c r="AV50" s="71">
        <f t="shared" ca="1" si="45"/>
        <v>5.5924884022361869</v>
      </c>
      <c r="AW50" s="71">
        <f t="shared" ca="1" si="41"/>
        <v>5.6128965655014929</v>
      </c>
      <c r="AX50" s="71">
        <f t="shared" si="17"/>
        <v>-2.0408163265306121E-2</v>
      </c>
      <c r="AY50" s="71">
        <f t="shared" si="18"/>
        <v>4.5703468284772857</v>
      </c>
      <c r="AZ50" s="71">
        <f t="shared" si="2"/>
        <v>4.5703468284772857</v>
      </c>
      <c r="BA50" s="131">
        <v>-2.0408163265306121E-2</v>
      </c>
      <c r="BB50" s="71">
        <f t="shared" ca="1" si="19"/>
        <v>5.5924884022361869</v>
      </c>
      <c r="BC50" s="131">
        <f t="shared" ca="1" si="43"/>
        <v>5.6128965655014929</v>
      </c>
      <c r="BD50" s="71" cm="1">
        <f t="array" aca="1" ref="BD50:BE50" ca="1">EXP(BB50:BC50)</f>
        <v>268.40268324542876</v>
      </c>
      <c r="BE50" s="71">
        <f ca="1"/>
        <v>273.93656514124291</v>
      </c>
      <c r="BF50" s="98">
        <f t="shared" ca="1" si="37"/>
        <v>2.3708658899111335E-2</v>
      </c>
      <c r="BG50" s="131">
        <f t="shared" ca="1" si="44"/>
        <v>3.3004956338052137E-3</v>
      </c>
      <c r="BH50" s="98">
        <f t="shared" ca="1" si="39"/>
        <v>268.40268324542865</v>
      </c>
      <c r="BI50" s="98">
        <f t="shared" ca="1" si="40"/>
        <v>155.06793444228762</v>
      </c>
      <c r="BJ50" s="71">
        <f t="shared" ca="1" si="21"/>
        <v>5.5924884022361869</v>
      </c>
      <c r="BK50" s="71">
        <f t="shared" ca="1" si="22"/>
        <v>5.0438633076241119</v>
      </c>
    </row>
    <row r="51" spans="1:63" s="98" customFormat="1" x14ac:dyDescent="0.2">
      <c r="A51" s="100">
        <v>41852</v>
      </c>
      <c r="B51" s="150">
        <v>536.82089447939438</v>
      </c>
      <c r="C51" s="123">
        <v>1488.6250790601182</v>
      </c>
      <c r="D51" s="123">
        <v>211.30655955383202</v>
      </c>
      <c r="E51" s="119">
        <v>590.78573646167195</v>
      </c>
      <c r="F51" s="119">
        <v>394.63282200329809</v>
      </c>
      <c r="G51" s="119">
        <v>402.07991934436433</v>
      </c>
      <c r="H51" s="151">
        <v>1693.2961582917937</v>
      </c>
      <c r="I51" s="154">
        <v>527.20276716313697</v>
      </c>
      <c r="J51" s="155">
        <v>1472.51248082597</v>
      </c>
      <c r="K51" s="155">
        <v>276.05645850467698</v>
      </c>
      <c r="L51" s="155">
        <v>433.65305111439397</v>
      </c>
      <c r="M51" s="155">
        <v>396.98584827879</v>
      </c>
      <c r="N51" s="155">
        <v>411.16742874420902</v>
      </c>
      <c r="O51" s="156">
        <v>1643.9934066998501</v>
      </c>
      <c r="P51" s="131">
        <f t="shared" si="23"/>
        <v>0.39719609229349828</v>
      </c>
      <c r="Q51" s="131">
        <f t="shared" si="24"/>
        <v>-0.21165231741620971</v>
      </c>
      <c r="R51" s="131">
        <f t="shared" si="25"/>
        <v>-0.30778469668096875</v>
      </c>
      <c r="S51" s="131">
        <f t="shared" si="26"/>
        <v>-4.0939477815131085</v>
      </c>
      <c r="T51" s="131">
        <f t="shared" si="27"/>
        <v>-0.56985477376116478</v>
      </c>
      <c r="U51" s="131">
        <f t="shared" si="28"/>
        <v>0.8014068710719755</v>
      </c>
      <c r="V51" s="131">
        <f t="shared" si="29"/>
        <v>9.4766430296616022E-2</v>
      </c>
      <c r="W51" s="98">
        <v>6.2675852319665122</v>
      </c>
      <c r="X51" s="71">
        <f t="shared" ca="1" si="30"/>
        <v>2.9380130733568075</v>
      </c>
      <c r="Y51" s="98">
        <f t="shared" ca="1" si="31"/>
        <v>276.28838916841983</v>
      </c>
      <c r="Z51" s="174">
        <f t="shared" ca="1" si="4"/>
        <v>5.621445208492724</v>
      </c>
      <c r="AA51" s="174">
        <f t="shared" ca="1" si="42"/>
        <v>5.581445208492724</v>
      </c>
      <c r="AB51" s="174">
        <f t="shared" ca="1" si="6"/>
        <v>276.28838916841971</v>
      </c>
      <c r="AC51" s="174">
        <f t="shared" ca="1" si="7"/>
        <v>265.45496647342475</v>
      </c>
      <c r="AD51" s="174">
        <f t="shared" ca="1" si="32"/>
        <v>2.9380130733567267E-2</v>
      </c>
      <c r="AE51" s="174">
        <f t="shared" ca="1" si="33"/>
        <v>3.0220784121518074E-2</v>
      </c>
      <c r="AF51" s="98">
        <f t="shared" ca="1" si="46"/>
        <v>1165.7985489512951</v>
      </c>
      <c r="AG51" s="71">
        <f t="shared" ca="1" si="9"/>
        <v>-1165.7985489512951</v>
      </c>
      <c r="AH51" s="71">
        <f t="shared" ca="1" si="10"/>
        <v>-8.577811328548653E-4</v>
      </c>
      <c r="AI51" s="71">
        <f t="shared" ca="1" si="11"/>
        <v>-0.85778113285486535</v>
      </c>
      <c r="AJ51" s="98">
        <f t="shared" ca="1" si="34"/>
        <v>14.943779247413145</v>
      </c>
      <c r="AK51" s="98">
        <f t="shared" ca="1" si="35"/>
        <v>2.7042951093895016</v>
      </c>
      <c r="AL51" s="98">
        <v>5.6203013021646191</v>
      </c>
      <c r="AM51" s="98">
        <v>5.6203013021646191</v>
      </c>
      <c r="AN51" s="71">
        <f t="shared" si="12"/>
        <v>-0.04</v>
      </c>
      <c r="AO51" s="98">
        <v>5.6203013021646191</v>
      </c>
      <c r="AP51" s="98">
        <v>50</v>
      </c>
      <c r="AQ51" s="71">
        <f t="shared" si="13"/>
        <v>0.02</v>
      </c>
      <c r="AR51" s="174">
        <f t="shared" si="14"/>
        <v>-0.02</v>
      </c>
      <c r="AS51" s="98">
        <f t="shared" si="36"/>
        <v>96.558284306779228</v>
      </c>
      <c r="AT51" s="71">
        <f t="shared" si="15"/>
        <v>4.5701468084746191</v>
      </c>
      <c r="AU51" s="71">
        <f t="shared" ca="1" si="16"/>
        <v>5.621445208492724</v>
      </c>
      <c r="AV51" s="71">
        <f t="shared" ca="1" si="45"/>
        <v>5.621445208492724</v>
      </c>
      <c r="AW51" s="71">
        <f t="shared" ca="1" si="41"/>
        <v>5.6414452084927236</v>
      </c>
      <c r="AX51" s="71">
        <f t="shared" si="17"/>
        <v>-0.02</v>
      </c>
      <c r="AY51" s="71">
        <f t="shared" si="18"/>
        <v>4.5701468084746191</v>
      </c>
      <c r="AZ51" s="71">
        <f t="shared" si="2"/>
        <v>4.5701468084746191</v>
      </c>
      <c r="BA51" s="131">
        <v>-0.02</v>
      </c>
      <c r="BB51" s="71">
        <f t="shared" ca="1" si="19"/>
        <v>5.621445208492724</v>
      </c>
      <c r="BC51" s="131">
        <f t="shared" ca="1" si="43"/>
        <v>5.6414452084927236</v>
      </c>
      <c r="BD51" s="71" cm="1">
        <f t="array" aca="1" ref="BD51:BE51" ca="1">EXP(BB51:BC51)</f>
        <v>276.28838916841971</v>
      </c>
      <c r="BE51" s="71">
        <f ca="1"/>
        <v>281.86978486345549</v>
      </c>
      <c r="BF51" s="98">
        <f t="shared" ca="1" si="37"/>
        <v>2.9380130733567267E-2</v>
      </c>
      <c r="BG51" s="131">
        <f t="shared" ca="1" si="44"/>
        <v>9.3801307335672664E-3</v>
      </c>
      <c r="BH51" s="98">
        <f t="shared" ca="1" si="39"/>
        <v>276.2883891684196</v>
      </c>
      <c r="BI51" s="98">
        <f t="shared" ca="1" si="40"/>
        <v>156.52249193994052</v>
      </c>
      <c r="BJ51" s="71">
        <f t="shared" ca="1" si="21"/>
        <v>5.621445208492724</v>
      </c>
      <c r="BK51" s="71">
        <f t="shared" ca="1" si="22"/>
        <v>5.0531997181197719</v>
      </c>
    </row>
    <row r="52" spans="1:63" s="98" customFormat="1" x14ac:dyDescent="0.2">
      <c r="A52" s="100">
        <v>41883</v>
      </c>
      <c r="B52" s="150">
        <v>533.59996911251812</v>
      </c>
      <c r="C52" s="123">
        <v>1549.658707301583</v>
      </c>
      <c r="D52" s="123">
        <v>224.40756624616961</v>
      </c>
      <c r="E52" s="119">
        <v>1137.77262378261</v>
      </c>
      <c r="F52" s="119">
        <v>384.36825993283719</v>
      </c>
      <c r="G52" s="119">
        <v>408.51319805387413</v>
      </c>
      <c r="H52" s="151">
        <v>1674.6699005505841</v>
      </c>
      <c r="I52" s="154">
        <v>529.90179569963004</v>
      </c>
      <c r="J52" s="155">
        <v>1484.2899890178201</v>
      </c>
      <c r="K52" s="155">
        <v>278.93443586340101</v>
      </c>
      <c r="L52" s="155">
        <v>435.60221909673697</v>
      </c>
      <c r="M52" s="155">
        <v>383.23823900087001</v>
      </c>
      <c r="N52" s="155">
        <v>410.30138992084397</v>
      </c>
      <c r="O52" s="156">
        <v>1650.28194235109</v>
      </c>
      <c r="P52" s="131">
        <f t="shared" si="23"/>
        <v>0.51195264983461186</v>
      </c>
      <c r="Q52" s="131">
        <f t="shared" si="24"/>
        <v>0.7998239977731032</v>
      </c>
      <c r="R52" s="131">
        <f t="shared" si="25"/>
        <v>1.0425321596579238</v>
      </c>
      <c r="S52" s="131">
        <f t="shared" si="26"/>
        <v>0.44947636764783283</v>
      </c>
      <c r="T52" s="131">
        <f t="shared" si="27"/>
        <v>-3.4629973177949296</v>
      </c>
      <c r="U52" s="131">
        <f t="shared" si="28"/>
        <v>-0.21062923831543401</v>
      </c>
      <c r="V52" s="131">
        <f t="shared" si="29"/>
        <v>0.38251586810579852</v>
      </c>
      <c r="W52" s="98">
        <v>6.2726916982448708</v>
      </c>
      <c r="X52" s="71">
        <f t="shared" ca="1" si="30"/>
        <v>-0.12752904175172564</v>
      </c>
      <c r="Y52" s="98">
        <f t="shared" ca="1" si="31"/>
        <v>275.93604123324207</v>
      </c>
      <c r="Z52" s="174">
        <f t="shared" ca="1" si="4"/>
        <v>5.6201691042003583</v>
      </c>
      <c r="AA52" s="174">
        <f t="shared" ca="1" si="42"/>
        <v>5.5809534179258486</v>
      </c>
      <c r="AB52" s="174">
        <f t="shared" ca="1" si="6"/>
        <v>275.93604123324218</v>
      </c>
      <c r="AC52" s="174">
        <f t="shared" ca="1" si="7"/>
        <v>265.32445032091977</v>
      </c>
      <c r="AD52" s="174">
        <f t="shared" ca="1" si="32"/>
        <v>-1.2752904175163948E-3</v>
      </c>
      <c r="AE52" s="174">
        <f t="shared" ca="1" si="33"/>
        <v>-4.9166965771596516E-4</v>
      </c>
      <c r="AF52" s="98">
        <f t="shared" ca="1" si="46"/>
        <v>1231.3183988166718</v>
      </c>
      <c r="AG52" s="71">
        <f t="shared" ca="1" si="9"/>
        <v>-1231.3183988166718</v>
      </c>
      <c r="AH52" s="71">
        <f t="shared" ca="1" si="10"/>
        <v>-8.1213762497257033E-4</v>
      </c>
      <c r="AI52" s="71">
        <f t="shared" ca="1" si="11"/>
        <v>-0.81213762497257036</v>
      </c>
      <c r="AJ52" s="98">
        <f t="shared" ca="1" si="34"/>
        <v>14.822415193552059</v>
      </c>
      <c r="AK52" s="98">
        <f t="shared" ca="1" si="35"/>
        <v>2.696140575115793</v>
      </c>
      <c r="AL52" s="98">
        <v>5.6398487030023983</v>
      </c>
      <c r="AM52" s="98">
        <v>5.6398487030023983</v>
      </c>
      <c r="AN52" s="71">
        <f t="shared" si="12"/>
        <v>-3.9215686274509803E-2</v>
      </c>
      <c r="AO52" s="98">
        <v>5.6398487030023983</v>
      </c>
      <c r="AP52" s="98">
        <v>51</v>
      </c>
      <c r="AQ52" s="71">
        <f t="shared" si="13"/>
        <v>1.9607843137254902E-2</v>
      </c>
      <c r="AR52" s="174">
        <f t="shared" si="14"/>
        <v>-1.9607843137254902E-2</v>
      </c>
      <c r="AS52" s="98">
        <f t="shared" si="36"/>
        <v>96.539351309856329</v>
      </c>
      <c r="AT52" s="71">
        <f t="shared" si="15"/>
        <v>4.5699507108173574</v>
      </c>
      <c r="AU52" s="71">
        <f t="shared" ca="1" si="16"/>
        <v>5.6201691042003583</v>
      </c>
      <c r="AV52" s="71">
        <f t="shared" ca="1" si="45"/>
        <v>5.6201691042003583</v>
      </c>
      <c r="AW52" s="71">
        <f t="shared" ca="1" si="41"/>
        <v>5.6397769473376131</v>
      </c>
      <c r="AX52" s="71">
        <f t="shared" si="17"/>
        <v>-1.9607843137254902E-2</v>
      </c>
      <c r="AY52" s="71">
        <f t="shared" si="18"/>
        <v>4.5699507108173574</v>
      </c>
      <c r="AZ52" s="71">
        <f t="shared" si="2"/>
        <v>4.5699507108173574</v>
      </c>
      <c r="BA52" s="131">
        <v>-1.9607843137254902E-2</v>
      </c>
      <c r="BB52" s="71">
        <f t="shared" ca="1" si="19"/>
        <v>5.6201691042003583</v>
      </c>
      <c r="BC52" s="131">
        <f t="shared" ca="1" si="43"/>
        <v>5.6397769473376131</v>
      </c>
      <c r="BD52" s="71" cm="1">
        <f t="array" aca="1" ref="BD52:BE52" ca="1">EXP(BB52:BC52)</f>
        <v>275.93604123324218</v>
      </c>
      <c r="BE52" s="71">
        <f ca="1"/>
        <v>281.39994446777661</v>
      </c>
      <c r="BF52" s="98">
        <f t="shared" ca="1" si="37"/>
        <v>-1.2752904175163948E-3</v>
      </c>
      <c r="BG52" s="131">
        <f t="shared" ca="1" si="44"/>
        <v>-2.0883133554771297E-2</v>
      </c>
      <c r="BH52" s="98">
        <f t="shared" ca="1" si="39"/>
        <v>275.93604123324207</v>
      </c>
      <c r="BI52" s="98">
        <f t="shared" ca="1" si="40"/>
        <v>153.25381183643313</v>
      </c>
      <c r="BJ52" s="71">
        <f t="shared" ca="1" si="21"/>
        <v>5.6201691042003583</v>
      </c>
      <c r="BK52" s="71">
        <f t="shared" ca="1" si="22"/>
        <v>5.0320954478279187</v>
      </c>
    </row>
    <row r="53" spans="1:63" s="98" customFormat="1" x14ac:dyDescent="0.2">
      <c r="A53" s="100">
        <v>41913</v>
      </c>
      <c r="B53" s="150">
        <v>548.00716827855615</v>
      </c>
      <c r="C53" s="123">
        <v>1600.7974446425351</v>
      </c>
      <c r="D53" s="123">
        <v>289.4857604575588</v>
      </c>
      <c r="E53" s="119">
        <v>762.92406302244501</v>
      </c>
      <c r="F53" s="119">
        <v>382.62807547878532</v>
      </c>
      <c r="G53" s="119">
        <v>430.57291074878339</v>
      </c>
      <c r="H53" s="151">
        <v>1711.5126383626969</v>
      </c>
      <c r="I53" s="154">
        <v>529.04380136284601</v>
      </c>
      <c r="J53" s="155">
        <v>1493.0267947610701</v>
      </c>
      <c r="K53" s="155">
        <v>280.114912956556</v>
      </c>
      <c r="L53" s="155">
        <v>398.13842406744499</v>
      </c>
      <c r="M53" s="155">
        <v>379.56765627648201</v>
      </c>
      <c r="N53" s="155">
        <v>411.18773879576599</v>
      </c>
      <c r="O53" s="156">
        <v>1657.45369133851</v>
      </c>
      <c r="P53" s="131">
        <f t="shared" si="23"/>
        <v>-0.16191572546969724</v>
      </c>
      <c r="Q53" s="131">
        <f t="shared" si="24"/>
        <v>0.58861851847638036</v>
      </c>
      <c r="R53" s="131">
        <f t="shared" si="25"/>
        <v>0.42320952215921182</v>
      </c>
      <c r="S53" s="131">
        <f t="shared" si="26"/>
        <v>-8.6004600956755297</v>
      </c>
      <c r="T53" s="131">
        <f t="shared" si="27"/>
        <v>-0.95778091819789779</v>
      </c>
      <c r="U53" s="131">
        <f t="shared" si="28"/>
        <v>0.21602385385364187</v>
      </c>
      <c r="V53" s="131">
        <f t="shared" si="29"/>
        <v>0.43457719577315856</v>
      </c>
      <c r="W53" s="98">
        <v>6.2710712287383803</v>
      </c>
      <c r="X53" s="71">
        <f t="shared" ca="1" si="30"/>
        <v>2.2417069870674773</v>
      </c>
      <c r="Y53" s="98">
        <f t="shared" ca="1" si="31"/>
        <v>282.12171874940503</v>
      </c>
      <c r="Z53" s="174">
        <f t="shared" ca="1" si="4"/>
        <v>5.6423386045850146</v>
      </c>
      <c r="AA53" s="174">
        <f t="shared" ca="1" si="42"/>
        <v>5.6038770661234762</v>
      </c>
      <c r="AB53" s="174">
        <f t="shared" ca="1" si="6"/>
        <v>282.12171874940509</v>
      </c>
      <c r="AC53" s="174">
        <f t="shared" ca="1" si="7"/>
        <v>271.47690359494254</v>
      </c>
      <c r="AD53" s="174">
        <f t="shared" ca="1" si="32"/>
        <v>2.2417069870674489E-2</v>
      </c>
      <c r="AE53" s="174">
        <f t="shared" ca="1" si="33"/>
        <v>2.3188414285155945E-2</v>
      </c>
      <c r="AF53" s="98">
        <f t="shared" ca="1" si="46"/>
        <v>1300.7935521784627</v>
      </c>
      <c r="AG53" s="71">
        <f t="shared" ca="1" si="9"/>
        <v>-1300.7935521784627</v>
      </c>
      <c r="AH53" s="71">
        <f t="shared" ca="1" si="10"/>
        <v>-7.6876149818338329E-4</v>
      </c>
      <c r="AI53" s="71">
        <f t="shared" ca="1" si="11"/>
        <v>-0.76876149818338324</v>
      </c>
      <c r="AJ53" s="98">
        <f t="shared" ca="1" si="34"/>
        <v>14.708466172443147</v>
      </c>
      <c r="AK53" s="98">
        <f t="shared" ca="1" si="35"/>
        <v>2.688423258098775</v>
      </c>
      <c r="AL53" s="98">
        <v>5.6708656584604196</v>
      </c>
      <c r="AM53" s="98">
        <v>5.6708656584604196</v>
      </c>
      <c r="AN53" s="71">
        <f t="shared" si="12"/>
        <v>-3.8461538461538464E-2</v>
      </c>
      <c r="AO53" s="98">
        <v>5.6708656584604196</v>
      </c>
      <c r="AP53" s="71">
        <v>52</v>
      </c>
      <c r="AQ53" s="71">
        <f t="shared" si="13"/>
        <v>1.9230769230769232E-2</v>
      </c>
      <c r="AR53" s="174">
        <f t="shared" si="14"/>
        <v>-1.9230769230769232E-2</v>
      </c>
      <c r="AS53" s="98">
        <f t="shared" si="36"/>
        <v>96.520786049989042</v>
      </c>
      <c r="AT53" s="71">
        <f t="shared" si="15"/>
        <v>4.5697583846315544</v>
      </c>
      <c r="AU53" s="71">
        <f t="shared" ca="1" si="16"/>
        <v>5.6423386045850146</v>
      </c>
      <c r="AV53" s="71">
        <f t="shared" ca="1" si="45"/>
        <v>5.6423386045850146</v>
      </c>
      <c r="AW53" s="71">
        <f t="shared" ca="1" si="41"/>
        <v>5.6615693738157837</v>
      </c>
      <c r="AX53" s="71">
        <f t="shared" si="17"/>
        <v>-1.9230769230769232E-2</v>
      </c>
      <c r="AY53" s="71">
        <f t="shared" si="18"/>
        <v>4.5697583846315544</v>
      </c>
      <c r="AZ53" s="71">
        <f t="shared" si="2"/>
        <v>4.5697583846315544</v>
      </c>
      <c r="BA53" s="131">
        <v>-1.9230769230769232E-2</v>
      </c>
      <c r="BB53" s="71">
        <f t="shared" ca="1" si="19"/>
        <v>5.6423386045850146</v>
      </c>
      <c r="BC53" s="131">
        <f t="shared" ca="1" si="43"/>
        <v>5.6615693738157837</v>
      </c>
      <c r="BD53" s="71" cm="1">
        <f t="array" aca="1" ref="BD53:BE53" ca="1">EXP(BB53:BC53)</f>
        <v>282.12171874940509</v>
      </c>
      <c r="BE53" s="71">
        <f ca="1"/>
        <v>287.59963991607879</v>
      </c>
      <c r="BF53" s="98">
        <f t="shared" ca="1" si="37"/>
        <v>2.2417069870674489E-2</v>
      </c>
      <c r="BG53" s="131">
        <f t="shared" ca="1" si="44"/>
        <v>3.1863006399052568E-3</v>
      </c>
      <c r="BH53" s="98">
        <f t="shared" ca="1" si="39"/>
        <v>282.12171874940498</v>
      </c>
      <c r="BI53" s="98">
        <f t="shared" ca="1" si="40"/>
        <v>153.7421245551555</v>
      </c>
      <c r="BJ53" s="71">
        <f t="shared" ca="1" si="21"/>
        <v>5.6423386045850137</v>
      </c>
      <c r="BK53" s="71">
        <f t="shared" ca="1" si="22"/>
        <v>5.0352766829692222</v>
      </c>
    </row>
    <row r="54" spans="1:63" s="98" customFormat="1" x14ac:dyDescent="0.2">
      <c r="A54" s="100">
        <v>41944</v>
      </c>
      <c r="B54" s="150">
        <v>534.30698907159228</v>
      </c>
      <c r="C54" s="123">
        <v>1592.7934574193223</v>
      </c>
      <c r="D54" s="123">
        <v>316.40793618011173</v>
      </c>
      <c r="E54" s="119">
        <v>596.47273768931495</v>
      </c>
      <c r="F54" s="119">
        <v>379.09817583116546</v>
      </c>
      <c r="G54" s="119">
        <v>419.80858798006381</v>
      </c>
      <c r="H54" s="151">
        <v>1716.6471762777849</v>
      </c>
      <c r="I54" s="154">
        <v>533.062788716971</v>
      </c>
      <c r="J54" s="155">
        <v>1492.9569483912201</v>
      </c>
      <c r="K54" s="155">
        <v>277.11105775381299</v>
      </c>
      <c r="L54" s="155">
        <v>426.14359732004499</v>
      </c>
      <c r="M54" s="155">
        <v>382.10778387803299</v>
      </c>
      <c r="N54" s="155">
        <v>410.06793075636898</v>
      </c>
      <c r="O54" s="156">
        <v>1667.3564148629</v>
      </c>
      <c r="P54" s="131">
        <f t="shared" si="23"/>
        <v>0.75967005827719447</v>
      </c>
      <c r="Q54" s="131">
        <f t="shared" si="24"/>
        <v>-4.6781725616114045E-3</v>
      </c>
      <c r="R54" s="131">
        <f t="shared" si="25"/>
        <v>-1.0723653271573141</v>
      </c>
      <c r="S54" s="131">
        <f t="shared" si="26"/>
        <v>7.0340292621080778</v>
      </c>
      <c r="T54" s="131">
        <f t="shared" si="27"/>
        <v>0.66921603027753918</v>
      </c>
      <c r="U54" s="131">
        <f t="shared" si="28"/>
        <v>-0.27233497834264142</v>
      </c>
      <c r="V54" s="131">
        <f t="shared" si="29"/>
        <v>0.59746607559169718</v>
      </c>
      <c r="W54" s="98">
        <v>6.278639219698543</v>
      </c>
      <c r="X54" s="71">
        <f t="shared" ca="1" si="30"/>
        <v>-1.8401619742776987E-2</v>
      </c>
      <c r="Y54" s="98">
        <f t="shared" ca="1" si="31"/>
        <v>282.06980378350897</v>
      </c>
      <c r="Z54" s="174">
        <f t="shared" ca="1" si="4"/>
        <v>5.6421545714545287</v>
      </c>
      <c r="AA54" s="174">
        <f t="shared" ca="1" si="42"/>
        <v>5.6044187223979245</v>
      </c>
      <c r="AB54" s="174">
        <f t="shared" ca="1" si="6"/>
        <v>282.06980378350897</v>
      </c>
      <c r="AC54" s="174">
        <f t="shared" ca="1" si="7"/>
        <v>271.62399059484454</v>
      </c>
      <c r="AD54" s="174">
        <f t="shared" ca="1" si="32"/>
        <v>-1.8401619742802744E-4</v>
      </c>
      <c r="AE54" s="174">
        <f t="shared" ca="1" si="33"/>
        <v>5.4180299669792653E-4</v>
      </c>
      <c r="AF54" s="98">
        <f t="shared" ca="1" si="46"/>
        <v>1374.1863350478857</v>
      </c>
      <c r="AG54" s="71">
        <f t="shared" ca="1" si="9"/>
        <v>-1374.1863350478857</v>
      </c>
      <c r="AH54" s="71">
        <f t="shared" ca="1" si="10"/>
        <v>-7.2770335033578502E-4</v>
      </c>
      <c r="AI54" s="71">
        <f t="shared" ca="1" si="11"/>
        <v>-0.72770335033578504</v>
      </c>
      <c r="AJ54" s="98">
        <f t="shared" ca="1" si="34"/>
        <v>14.601432171323273</v>
      </c>
      <c r="AK54" s="98">
        <f t="shared" ca="1" si="35"/>
        <v>2.6811196178296477</v>
      </c>
      <c r="AL54" s="98">
        <v>5.672450330884546</v>
      </c>
      <c r="AM54" s="98">
        <v>5.672450330884546</v>
      </c>
      <c r="AN54" s="71">
        <f t="shared" si="12"/>
        <v>-3.7735849056603772E-2</v>
      </c>
      <c r="AO54" s="98">
        <v>5.672450330884546</v>
      </c>
      <c r="AP54" s="98">
        <v>53</v>
      </c>
      <c r="AQ54" s="71">
        <f t="shared" si="13"/>
        <v>1.8867924528301886E-2</v>
      </c>
      <c r="AR54" s="174">
        <f t="shared" si="14"/>
        <v>-1.8867924528301886E-2</v>
      </c>
      <c r="AS54" s="98">
        <f t="shared" si="36"/>
        <v>96.50257458092301</v>
      </c>
      <c r="AT54" s="71">
        <f t="shared" si="15"/>
        <v>4.569569687584103</v>
      </c>
      <c r="AU54" s="71">
        <f t="shared" ca="1" si="16"/>
        <v>5.6421545714545287</v>
      </c>
      <c r="AV54" s="71">
        <f t="shared" ca="1" si="45"/>
        <v>5.6421545714545287</v>
      </c>
      <c r="AW54" s="71">
        <f t="shared" ca="1" si="41"/>
        <v>5.6610224959828308</v>
      </c>
      <c r="AX54" s="71">
        <f t="shared" si="17"/>
        <v>-1.8867924528301886E-2</v>
      </c>
      <c r="AY54" s="71">
        <f t="shared" si="18"/>
        <v>4.569569687584103</v>
      </c>
      <c r="AZ54" s="71">
        <f t="shared" si="2"/>
        <v>4.569569687584103</v>
      </c>
      <c r="BA54" s="131">
        <v>-1.8867924528301886E-2</v>
      </c>
      <c r="BB54" s="71">
        <f t="shared" ca="1" si="19"/>
        <v>5.6421545714545287</v>
      </c>
      <c r="BC54" s="131">
        <f t="shared" ca="1" si="43"/>
        <v>5.6610224959828308</v>
      </c>
      <c r="BD54" s="71" cm="1">
        <f t="array" aca="1" ref="BD54:BE54" ca="1">EXP(BB54:BC54)</f>
        <v>282.06980378350897</v>
      </c>
      <c r="BE54" s="71">
        <f ca="1"/>
        <v>287.44240104738816</v>
      </c>
      <c r="BF54" s="98">
        <f t="shared" ca="1" si="37"/>
        <v>-1.8401619742802744E-4</v>
      </c>
      <c r="BG54" s="131">
        <f t="shared" ca="1" si="44"/>
        <v>-1.9051940725729914E-2</v>
      </c>
      <c r="BH54" s="98">
        <f t="shared" ca="1" si="39"/>
        <v>282.06980378350886</v>
      </c>
      <c r="BI54" s="98">
        <f t="shared" ca="1" si="40"/>
        <v>150.8130387110829</v>
      </c>
      <c r="BJ54" s="71">
        <f t="shared" ca="1" si="21"/>
        <v>5.6421545714545287</v>
      </c>
      <c r="BK54" s="71">
        <f t="shared" ca="1" si="22"/>
        <v>5.016040915437439</v>
      </c>
    </row>
    <row r="55" spans="1:63" s="98" customFormat="1" x14ac:dyDescent="0.2">
      <c r="A55" s="100">
        <v>41974</v>
      </c>
      <c r="B55" s="150">
        <v>554.61065465631282</v>
      </c>
      <c r="C55" s="123">
        <v>1739.3304555019001</v>
      </c>
      <c r="D55" s="123">
        <v>355.32611233026546</v>
      </c>
      <c r="E55" s="119">
        <v>222.15895524880699</v>
      </c>
      <c r="F55" s="119">
        <v>364.28668778658277</v>
      </c>
      <c r="G55" s="119">
        <v>432.82265420744574</v>
      </c>
      <c r="H55" s="151">
        <v>2121.7759098793422</v>
      </c>
      <c r="I55" s="154">
        <v>536.30906802859897</v>
      </c>
      <c r="J55" s="155">
        <v>1500.28798558527</v>
      </c>
      <c r="K55" s="155">
        <v>275.76785606430599</v>
      </c>
      <c r="L55" s="155">
        <v>433.57161325973902</v>
      </c>
      <c r="M55" s="155">
        <v>361.74221346304898</v>
      </c>
      <c r="N55" s="155">
        <v>409.44331680221597</v>
      </c>
      <c r="O55" s="156">
        <v>1782.6560505109601</v>
      </c>
      <c r="P55" s="131">
        <f t="shared" si="23"/>
        <v>0.60898629211042987</v>
      </c>
      <c r="Q55" s="131">
        <f t="shared" si="24"/>
        <v>0.49104143303995329</v>
      </c>
      <c r="R55" s="131">
        <f t="shared" si="25"/>
        <v>-0.48471601977728085</v>
      </c>
      <c r="S55" s="131">
        <f t="shared" si="26"/>
        <v>1.7430781516859071</v>
      </c>
      <c r="T55" s="131">
        <f t="shared" si="27"/>
        <v>-5.3297973174722415</v>
      </c>
      <c r="U55" s="131">
        <f t="shared" si="28"/>
        <v>-0.15231962982350922</v>
      </c>
      <c r="V55" s="131">
        <f t="shared" si="29"/>
        <v>6.9151163254762622</v>
      </c>
      <c r="W55" s="98">
        <v>6.2847106143460234</v>
      </c>
      <c r="X55" s="71">
        <f t="shared" ca="1" si="30"/>
        <v>0.50005086327214343</v>
      </c>
      <c r="Y55" s="98">
        <f t="shared" ca="1" si="31"/>
        <v>283.48029627235843</v>
      </c>
      <c r="Z55" s="174">
        <f t="shared" ca="1" si="4"/>
        <v>5.6471426190676501</v>
      </c>
      <c r="AA55" s="174">
        <f t="shared" ca="1" si="42"/>
        <v>5.6101055820306129</v>
      </c>
      <c r="AB55" s="174">
        <f t="shared" ca="1" si="6"/>
        <v>283.48029627235849</v>
      </c>
      <c r="AC55" s="174">
        <f t="shared" ca="1" si="7"/>
        <v>273.17307865055574</v>
      </c>
      <c r="AD55" s="174">
        <f t="shared" ca="1" si="32"/>
        <v>5.0005086327216119E-3</v>
      </c>
      <c r="AE55" s="174">
        <f t="shared" ca="1" si="33"/>
        <v>5.7030605150847347E-3</v>
      </c>
      <c r="AF55" s="98">
        <f t="shared" ca="1" si="46"/>
        <v>1451.7885972397785</v>
      </c>
      <c r="AG55" s="71">
        <f t="shared" ca="1" si="9"/>
        <v>-1451.7885972397785</v>
      </c>
      <c r="AH55" s="71">
        <f t="shared" ca="1" si="10"/>
        <v>-6.8880552023983094E-4</v>
      </c>
      <c r="AI55" s="71">
        <f t="shared" ca="1" si="11"/>
        <v>-0.68880552023983099</v>
      </c>
      <c r="AJ55" s="98">
        <f t="shared" ca="1" si="34"/>
        <v>14.500856700493124</v>
      </c>
      <c r="AK55" s="98">
        <f t="shared" ca="1" si="35"/>
        <v>2.6742077304738383</v>
      </c>
      <c r="AL55" s="98">
        <v>5.7405525299047433</v>
      </c>
      <c r="AM55" s="98">
        <v>5.7405525299047433</v>
      </c>
      <c r="AN55" s="71">
        <f t="shared" si="12"/>
        <v>-3.7037037037037035E-2</v>
      </c>
      <c r="AO55" s="98">
        <v>5.7405525299047433</v>
      </c>
      <c r="AP55" s="98">
        <v>54</v>
      </c>
      <c r="AQ55" s="71">
        <f t="shared" si="13"/>
        <v>1.8518518518518517E-2</v>
      </c>
      <c r="AR55" s="174">
        <f t="shared" si="14"/>
        <v>-1.8518518518518517E-2</v>
      </c>
      <c r="AS55" s="98">
        <f t="shared" si="36"/>
        <v>96.484703733778389</v>
      </c>
      <c r="AT55" s="71">
        <f t="shared" si="15"/>
        <v>4.5693844852500245</v>
      </c>
      <c r="AU55" s="71">
        <f t="shared" ca="1" si="16"/>
        <v>5.6471426190676501</v>
      </c>
      <c r="AV55" s="71">
        <f t="shared" ca="1" si="45"/>
        <v>5.6471426190676501</v>
      </c>
      <c r="AW55" s="71">
        <f t="shared" ca="1" si="41"/>
        <v>5.6656611375861683</v>
      </c>
      <c r="AX55" s="71">
        <f t="shared" si="17"/>
        <v>-1.8518518518518517E-2</v>
      </c>
      <c r="AY55" s="71">
        <f t="shared" si="18"/>
        <v>4.5693844852500245</v>
      </c>
      <c r="AZ55" s="71">
        <f t="shared" si="2"/>
        <v>4.5693844852500245</v>
      </c>
      <c r="BA55" s="131">
        <v>-1.8518518518518517E-2</v>
      </c>
      <c r="BB55" s="71">
        <f t="shared" ca="1" si="19"/>
        <v>5.6471426190676501</v>
      </c>
      <c r="BC55" s="131">
        <f t="shared" ca="1" si="43"/>
        <v>5.6656611375861683</v>
      </c>
      <c r="BD55" s="71" cm="1">
        <f t="array" aca="1" ref="BD55:BE55" ca="1">EXP(BB55:BC55)</f>
        <v>283.48029627235849</v>
      </c>
      <c r="BE55" s="71">
        <f ca="1"/>
        <v>288.77884056307261</v>
      </c>
      <c r="BF55" s="98">
        <f t="shared" ca="1" si="37"/>
        <v>5.0005086327216119E-3</v>
      </c>
      <c r="BG55" s="131">
        <f t="shared" ca="1" si="44"/>
        <v>-1.3518009885796906E-2</v>
      </c>
      <c r="BH55" s="98">
        <f t="shared" ca="1" si="39"/>
        <v>283.48029627235837</v>
      </c>
      <c r="BI55" s="98">
        <f t="shared" ca="1" si="40"/>
        <v>148.7743465628794</v>
      </c>
      <c r="BJ55" s="71">
        <f t="shared" ca="1" si="21"/>
        <v>5.6471426190676501</v>
      </c>
      <c r="BK55" s="71">
        <f t="shared" ca="1" si="22"/>
        <v>5.0024307054048487</v>
      </c>
    </row>
    <row r="56" spans="1:63" s="98" customFormat="1" x14ac:dyDescent="0.2">
      <c r="A56" s="100">
        <v>42005</v>
      </c>
      <c r="B56" s="150">
        <v>524.10706865021564</v>
      </c>
      <c r="C56" s="123">
        <v>1168.830066097277</v>
      </c>
      <c r="D56" s="123">
        <v>351.41752509463259</v>
      </c>
      <c r="E56" s="119">
        <v>144.50620908702501</v>
      </c>
      <c r="F56" s="119">
        <v>348.28914814912213</v>
      </c>
      <c r="G56" s="119">
        <v>414.64410273073298</v>
      </c>
      <c r="H56" s="151">
        <v>1427.9551873487974</v>
      </c>
      <c r="I56" s="154">
        <v>529.21797211532601</v>
      </c>
      <c r="J56" s="155">
        <v>1457.1474194196701</v>
      </c>
      <c r="K56" s="155">
        <v>272.00405952477001</v>
      </c>
      <c r="L56" s="155">
        <v>434.85882638389597</v>
      </c>
      <c r="M56" s="155">
        <v>351.50572638635998</v>
      </c>
      <c r="N56" s="155">
        <v>408.82848281666003</v>
      </c>
      <c r="O56" s="156">
        <v>1553.7125951570399</v>
      </c>
      <c r="P56" s="131">
        <f t="shared" si="23"/>
        <v>-1.3222032473437224</v>
      </c>
      <c r="Q56" s="131">
        <f t="shared" si="24"/>
        <v>-2.8754856787559078</v>
      </c>
      <c r="R56" s="131">
        <f t="shared" si="25"/>
        <v>-1.3648423689591596</v>
      </c>
      <c r="S56" s="131">
        <f t="shared" si="26"/>
        <v>0.29688593182548573</v>
      </c>
      <c r="T56" s="131">
        <f t="shared" si="27"/>
        <v>-2.8297739925602201</v>
      </c>
      <c r="U56" s="131">
        <f t="shared" si="28"/>
        <v>-0.15016339510872001</v>
      </c>
      <c r="V56" s="131">
        <f t="shared" si="29"/>
        <v>-12.842828277967499</v>
      </c>
      <c r="W56" s="98">
        <v>6.2714003925774566</v>
      </c>
      <c r="X56" s="71">
        <f t="shared" ca="1" si="30"/>
        <v>2.9647579649090838</v>
      </c>
      <c r="Y56" s="98">
        <f t="shared" ca="1" si="31"/>
        <v>291.88480093504108</v>
      </c>
      <c r="Z56" s="174">
        <f t="shared" ca="1" si="4"/>
        <v>5.6763592070800897</v>
      </c>
      <c r="AA56" s="174">
        <f t="shared" ca="1" si="42"/>
        <v>5.6399955707164535</v>
      </c>
      <c r="AB56" s="174">
        <f t="shared" ca="1" si="6"/>
        <v>291.88480093504103</v>
      </c>
      <c r="AC56" s="174">
        <f t="shared" ca="1" si="7"/>
        <v>281.4614717998532</v>
      </c>
      <c r="AD56" s="174">
        <f t="shared" ca="1" si="32"/>
        <v>2.9647579649090483E-2</v>
      </c>
      <c r="AE56" s="174">
        <f t="shared" ca="1" si="33"/>
        <v>3.0341178531358981E-2</v>
      </c>
      <c r="AF56" s="98">
        <f t="shared" ca="1" si="46"/>
        <v>1534.1973329465377</v>
      </c>
      <c r="AG56" s="71">
        <f t="shared" ca="1" si="9"/>
        <v>-1534.1973329465377</v>
      </c>
      <c r="AH56" s="71">
        <f t="shared" ca="1" si="10"/>
        <v>-6.5180663433916106E-4</v>
      </c>
      <c r="AI56" s="71">
        <f t="shared" ca="1" si="11"/>
        <v>-0.65180663433916108</v>
      </c>
      <c r="AJ56" s="98">
        <f t="shared" ca="1" si="34"/>
        <v>14.406339154483295</v>
      </c>
      <c r="AK56" s="98">
        <f t="shared" ca="1" si="35"/>
        <v>2.6676683287753113</v>
      </c>
      <c r="AL56" s="98">
        <v>5.7468284868642163</v>
      </c>
      <c r="AM56" s="98">
        <v>5.7468284868642163</v>
      </c>
      <c r="AN56" s="71">
        <f t="shared" si="12"/>
        <v>-3.6363636363636362E-2</v>
      </c>
      <c r="AO56" s="98">
        <v>5.7468284868642163</v>
      </c>
      <c r="AP56" s="71">
        <v>55</v>
      </c>
      <c r="AQ56" s="71">
        <f t="shared" si="13"/>
        <v>1.8181818181818181E-2</v>
      </c>
      <c r="AR56" s="174">
        <f t="shared" si="14"/>
        <v>-1.8181818181818181E-2</v>
      </c>
      <c r="AS56" s="98">
        <f t="shared" si="36"/>
        <v>96.467161060372248</v>
      </c>
      <c r="AT56" s="71">
        <f t="shared" si="15"/>
        <v>4.5692026505372771</v>
      </c>
      <c r="AU56" s="71">
        <f t="shared" ca="1" si="16"/>
        <v>5.6763592070800897</v>
      </c>
      <c r="AV56" s="71">
        <f t="shared" ca="1" si="45"/>
        <v>5.6763592070800897</v>
      </c>
      <c r="AW56" s="71">
        <f t="shared" ca="1" si="41"/>
        <v>5.6945410252619082</v>
      </c>
      <c r="AX56" s="71">
        <f t="shared" si="17"/>
        <v>-1.8181818181818181E-2</v>
      </c>
      <c r="AY56" s="71">
        <f t="shared" si="18"/>
        <v>4.5692026505372771</v>
      </c>
      <c r="AZ56" s="71">
        <f t="shared" si="2"/>
        <v>4.5692026505372771</v>
      </c>
      <c r="BA56" s="131">
        <v>-1.8181818181818181E-2</v>
      </c>
      <c r="BB56" s="71">
        <f t="shared" ca="1" si="19"/>
        <v>5.6763592070800897</v>
      </c>
      <c r="BC56" s="131">
        <f t="shared" ca="1" si="43"/>
        <v>5.6945410252619082</v>
      </c>
      <c r="BD56" s="71" cm="1">
        <f t="array" aca="1" ref="BD56:BE56" ca="1">EXP(BB56:BC56)</f>
        <v>291.88480093504103</v>
      </c>
      <c r="BE56" s="71">
        <f ca="1"/>
        <v>297.24033646773785</v>
      </c>
      <c r="BF56" s="98">
        <f t="shared" ca="1" si="37"/>
        <v>2.9647579649090483E-2</v>
      </c>
      <c r="BG56" s="131">
        <f t="shared" ca="1" si="44"/>
        <v>1.1465761467272302E-2</v>
      </c>
      <c r="BH56" s="98">
        <f t="shared" ca="1" si="39"/>
        <v>291.88480093504091</v>
      </c>
      <c r="BI56" s="98">
        <f t="shared" ca="1" si="40"/>
        <v>150.4801577330187</v>
      </c>
      <c r="BJ56" s="71">
        <f t="shared" ca="1" si="21"/>
        <v>5.6763592070800897</v>
      </c>
      <c r="BK56" s="71">
        <f t="shared" ca="1" si="22"/>
        <v>5.0138312331914463</v>
      </c>
    </row>
    <row r="57" spans="1:63" s="98" customFormat="1" x14ac:dyDescent="0.2">
      <c r="A57" s="100">
        <v>42036</v>
      </c>
      <c r="B57" s="150">
        <v>477.46153954034639</v>
      </c>
      <c r="C57" s="123">
        <v>1257.66115112067</v>
      </c>
      <c r="D57" s="123">
        <v>314.87010248479078</v>
      </c>
      <c r="E57" s="119">
        <v>142.32041421763401</v>
      </c>
      <c r="F57" s="119">
        <v>358.28969643419629</v>
      </c>
      <c r="G57" s="119">
        <v>381.47257451227438</v>
      </c>
      <c r="H57" s="151">
        <v>1370.8369798548454</v>
      </c>
      <c r="I57" s="154">
        <v>520.34714999121604</v>
      </c>
      <c r="J57" s="155">
        <v>1444.5882707672299</v>
      </c>
      <c r="K57" s="155">
        <v>266.33562924978901</v>
      </c>
      <c r="L57" s="155">
        <v>437.07657529039699</v>
      </c>
      <c r="M57" s="155">
        <v>358.57115700855502</v>
      </c>
      <c r="N57" s="155">
        <v>410.83572679774301</v>
      </c>
      <c r="O57" s="156">
        <v>1534.30815023116</v>
      </c>
      <c r="P57" s="131">
        <f t="shared" si="23"/>
        <v>-1.6762133169160052</v>
      </c>
      <c r="Q57" s="131">
        <f t="shared" si="24"/>
        <v>-0.86189965991512452</v>
      </c>
      <c r="R57" s="131">
        <f t="shared" si="25"/>
        <v>-2.0839506163564465</v>
      </c>
      <c r="S57" s="131">
        <f t="shared" si="26"/>
        <v>0.50999284640096221</v>
      </c>
      <c r="T57" s="131">
        <f t="shared" si="27"/>
        <v>2.0100470893691806</v>
      </c>
      <c r="U57" s="131">
        <f t="shared" si="28"/>
        <v>0.49097459336833538</v>
      </c>
      <c r="V57" s="131">
        <f t="shared" si="29"/>
        <v>-1.2489082592471874</v>
      </c>
      <c r="W57" s="98">
        <v>6.2544961849692555</v>
      </c>
      <c r="X57" s="71">
        <f t="shared" ca="1" si="30"/>
        <v>-0.10343318493473497</v>
      </c>
      <c r="Y57" s="98">
        <f t="shared" ca="1" si="31"/>
        <v>291.58289518909356</v>
      </c>
      <c r="Z57" s="174">
        <f t="shared" ca="1" si="4"/>
        <v>5.6753243399404116</v>
      </c>
      <c r="AA57" s="174">
        <f t="shared" ca="1" si="42"/>
        <v>5.639610054226126</v>
      </c>
      <c r="AB57" s="174">
        <f t="shared" ca="1" si="6"/>
        <v>291.58289518909362</v>
      </c>
      <c r="AC57" s="174">
        <f t="shared" ca="1" si="7"/>
        <v>281.3529846742141</v>
      </c>
      <c r="AD57" s="174">
        <f t="shared" ca="1" si="32"/>
        <v>-1.0343318493469811E-3</v>
      </c>
      <c r="AE57" s="174">
        <f t="shared" ca="1" si="33"/>
        <v>-3.8544218839386968E-4</v>
      </c>
      <c r="AF57" s="98">
        <f t="shared" ca="1" si="46"/>
        <v>1621.2680076059689</v>
      </c>
      <c r="AG57" s="71">
        <f t="shared" ca="1" si="9"/>
        <v>-1621.2680076059689</v>
      </c>
      <c r="AH57" s="71">
        <f t="shared" ca="1" si="10"/>
        <v>-6.1680116754825819E-4</v>
      </c>
      <c r="AI57" s="71">
        <f t="shared" ca="1" si="11"/>
        <v>-0.6168011675482582</v>
      </c>
      <c r="AJ57" s="98">
        <f t="shared" ca="1" si="34"/>
        <v>14.317480686377481</v>
      </c>
      <c r="AK57" s="98">
        <f t="shared" ca="1" si="35"/>
        <v>2.6614812163328079</v>
      </c>
      <c r="AL57" s="98">
        <v>5.7404924361429615</v>
      </c>
      <c r="AM57" s="98">
        <v>5.7404924361429615</v>
      </c>
      <c r="AN57" s="71">
        <f t="shared" si="12"/>
        <v>-3.5714285714285712E-2</v>
      </c>
      <c r="AO57" s="98">
        <v>5.7404924361429615</v>
      </c>
      <c r="AP57" s="98">
        <v>56</v>
      </c>
      <c r="AQ57" s="71">
        <f t="shared" si="13"/>
        <v>1.7857142857142856E-2</v>
      </c>
      <c r="AR57" s="174">
        <f t="shared" si="14"/>
        <v>-1.7857142857142856E-2</v>
      </c>
      <c r="AS57" s="98">
        <f t="shared" si="36"/>
        <v>96.449934781611461</v>
      </c>
      <c r="AT57" s="71">
        <f t="shared" si="15"/>
        <v>4.5690240631629297</v>
      </c>
      <c r="AU57" s="71">
        <f t="shared" ca="1" si="16"/>
        <v>5.6753243399404116</v>
      </c>
      <c r="AV57" s="71">
        <f t="shared" ca="1" si="45"/>
        <v>5.6753243399404116</v>
      </c>
      <c r="AW57" s="71">
        <f t="shared" ca="1" si="41"/>
        <v>5.6931814827975549</v>
      </c>
      <c r="AX57" s="71">
        <f t="shared" si="17"/>
        <v>-1.7857142857142856E-2</v>
      </c>
      <c r="AY57" s="71">
        <f t="shared" si="18"/>
        <v>4.5690240631629297</v>
      </c>
      <c r="AZ57" s="71">
        <f t="shared" si="2"/>
        <v>4.5690240631629297</v>
      </c>
      <c r="BA57" s="131">
        <v>-1.7857142857142856E-2</v>
      </c>
      <c r="BB57" s="71">
        <f t="shared" ca="1" si="19"/>
        <v>5.6753243399404116</v>
      </c>
      <c r="BC57" s="131">
        <f t="shared" ca="1" si="43"/>
        <v>5.6931814827975549</v>
      </c>
      <c r="BD57" s="71" cm="1">
        <f t="array" aca="1" ref="BD57:BE57" ca="1">EXP(BB57:BC57)</f>
        <v>291.58289518909362</v>
      </c>
      <c r="BE57" s="71">
        <f ca="1"/>
        <v>296.83650018668044</v>
      </c>
      <c r="BF57" s="98">
        <f t="shared" ca="1" si="37"/>
        <v>-1.0343318493469811E-3</v>
      </c>
      <c r="BG57" s="131">
        <f t="shared" ca="1" si="44"/>
        <v>-1.8891474706489837E-2</v>
      </c>
      <c r="BH57" s="98">
        <f t="shared" ca="1" si="39"/>
        <v>291.58289518909351</v>
      </c>
      <c r="BI57" s="98">
        <f t="shared" ca="1" si="40"/>
        <v>147.63736563937678</v>
      </c>
      <c r="BJ57" s="71">
        <f t="shared" ca="1" si="21"/>
        <v>5.6753243399404116</v>
      </c>
      <c r="BK57" s="71">
        <f t="shared" ca="1" si="22"/>
        <v>4.9947590348664432</v>
      </c>
    </row>
    <row r="58" spans="1:63" s="98" customFormat="1" x14ac:dyDescent="0.2">
      <c r="A58" s="100">
        <v>42064</v>
      </c>
      <c r="B58" s="150">
        <v>525.20769349438103</v>
      </c>
      <c r="C58" s="123">
        <v>1428.703067673081</v>
      </c>
      <c r="D58" s="123">
        <v>314.87010248479078</v>
      </c>
      <c r="E58" s="119">
        <v>158.31238766625401</v>
      </c>
      <c r="F58" s="119">
        <v>338.59558009827981</v>
      </c>
      <c r="G58" s="119">
        <v>423.4345577086246</v>
      </c>
      <c r="H58" s="151">
        <v>1464.053894484975</v>
      </c>
      <c r="I58" s="154">
        <v>519.90250323443001</v>
      </c>
      <c r="J58" s="155">
        <v>1430.1023286132199</v>
      </c>
      <c r="K58" s="155">
        <v>271.857204944317</v>
      </c>
      <c r="L58" s="155">
        <v>440.85105591178399</v>
      </c>
      <c r="M58" s="155">
        <v>341.27121484853802</v>
      </c>
      <c r="N58" s="155">
        <v>412.04081081457298</v>
      </c>
      <c r="O58" s="156">
        <v>1528.10444192973</v>
      </c>
      <c r="P58" s="131">
        <f t="shared" si="23"/>
        <v>-8.5451944301709659E-2</v>
      </c>
      <c r="Q58" s="131">
        <f t="shared" si="24"/>
        <v>-1.0027730701645794</v>
      </c>
      <c r="R58" s="131">
        <f t="shared" si="25"/>
        <v>2.0731644917659366</v>
      </c>
      <c r="S58" s="131">
        <f t="shared" si="26"/>
        <v>0.86357421897507436</v>
      </c>
      <c r="T58" s="131">
        <f t="shared" si="27"/>
        <v>-4.8246887185084546</v>
      </c>
      <c r="U58" s="131">
        <f t="shared" si="28"/>
        <v>0.29332502950096284</v>
      </c>
      <c r="V58" s="131">
        <f t="shared" si="29"/>
        <v>-0.40433261730997572</v>
      </c>
      <c r="W58" s="98">
        <v>6.2536413002163744</v>
      </c>
      <c r="X58" s="71">
        <f t="shared" ca="1" si="30"/>
        <v>1.7351736799945394</v>
      </c>
      <c r="Y58" s="98">
        <f t="shared" ca="1" si="31"/>
        <v>296.64236484178076</v>
      </c>
      <c r="Z58" s="174">
        <f t="shared" ca="1" si="4"/>
        <v>5.6925272544390948</v>
      </c>
      <c r="AA58" s="174">
        <f t="shared" ca="1" si="42"/>
        <v>5.6574395351408491</v>
      </c>
      <c r="AB58" s="174">
        <f t="shared" ca="1" si="6"/>
        <v>296.64236484178065</v>
      </c>
      <c r="AC58" s="174">
        <f t="shared" ca="1" si="7"/>
        <v>286.4143490150085</v>
      </c>
      <c r="AD58" s="174">
        <f t="shared" ca="1" si="32"/>
        <v>1.7351736799944728E-2</v>
      </c>
      <c r="AE58" s="174">
        <f t="shared" ca="1" si="33"/>
        <v>1.7989374971995042E-2</v>
      </c>
      <c r="AF58" s="98">
        <f t="shared" ca="1" si="46"/>
        <v>1713.5591308064404</v>
      </c>
      <c r="AG58" s="71">
        <f t="shared" ca="1" si="9"/>
        <v>-1713.5591308064404</v>
      </c>
      <c r="AH58" s="71">
        <f t="shared" ca="1" si="10"/>
        <v>-5.8358067837984502E-4</v>
      </c>
      <c r="AI58" s="71">
        <f t="shared" ca="1" si="11"/>
        <v>-0.58358067837984506</v>
      </c>
      <c r="AJ58" s="98">
        <f t="shared" ca="1" si="34"/>
        <v>14.233926635461016</v>
      </c>
      <c r="AK58" s="98">
        <f t="shared" ca="1" si="35"/>
        <v>2.6556283146879509</v>
      </c>
      <c r="AL58" s="98">
        <v>5.7580028200194819</v>
      </c>
      <c r="AM58" s="98">
        <v>5.7580028200194819</v>
      </c>
      <c r="AN58" s="71">
        <f t="shared" si="12"/>
        <v>-3.5087719298245612E-2</v>
      </c>
      <c r="AO58" s="98">
        <v>5.7580028200194819</v>
      </c>
      <c r="AP58" s="98">
        <v>57</v>
      </c>
      <c r="AQ58" s="71">
        <f t="shared" si="13"/>
        <v>1.7543859649122806E-2</v>
      </c>
      <c r="AR58" s="174">
        <f t="shared" si="14"/>
        <v>-1.7543859649122806E-2</v>
      </c>
      <c r="AS58" s="98">
        <f t="shared" si="36"/>
        <v>96.4330137404217</v>
      </c>
      <c r="AT58" s="71">
        <f t="shared" si="15"/>
        <v>4.5688486091752871</v>
      </c>
      <c r="AU58" s="71">
        <f t="shared" ca="1" si="16"/>
        <v>5.6925272544390948</v>
      </c>
      <c r="AV58" s="71">
        <f t="shared" ca="1" si="45"/>
        <v>5.6925272544390948</v>
      </c>
      <c r="AW58" s="71">
        <f t="shared" ca="1" si="41"/>
        <v>5.7100711140882172</v>
      </c>
      <c r="AX58" s="71">
        <f t="shared" si="17"/>
        <v>-1.7543859649122806E-2</v>
      </c>
      <c r="AY58" s="71">
        <f t="shared" si="18"/>
        <v>4.5688486091752871</v>
      </c>
      <c r="AZ58" s="71">
        <f t="shared" si="2"/>
        <v>4.5688486091752871</v>
      </c>
      <c r="BA58" s="131">
        <v>-1.7543859649122806E-2</v>
      </c>
      <c r="BB58" s="71">
        <f t="shared" ca="1" si="19"/>
        <v>5.6925272544390948</v>
      </c>
      <c r="BC58" s="131">
        <f t="shared" ca="1" si="43"/>
        <v>5.7100711140882172</v>
      </c>
      <c r="BD58" s="71" cm="1">
        <f t="array" aca="1" ref="BD58:BE58" ca="1">EXP(BB58:BC58)</f>
        <v>296.64236484178065</v>
      </c>
      <c r="BE58" s="71">
        <f ca="1"/>
        <v>301.89253633190162</v>
      </c>
      <c r="BF58" s="98">
        <f t="shared" ca="1" si="37"/>
        <v>1.7351736799944728E-2</v>
      </c>
      <c r="BG58" s="131">
        <f t="shared" ca="1" si="44"/>
        <v>-1.9212284917807798E-4</v>
      </c>
      <c r="BH58" s="98">
        <f t="shared" ca="1" si="39"/>
        <v>296.64236484178053</v>
      </c>
      <c r="BI58" s="98">
        <f t="shared" ca="1" si="40"/>
        <v>147.60900112804498</v>
      </c>
      <c r="BJ58" s="71">
        <f t="shared" ca="1" si="21"/>
        <v>5.6925272544390939</v>
      </c>
      <c r="BK58" s="71">
        <f t="shared" ca="1" si="22"/>
        <v>4.9945668935593064</v>
      </c>
    </row>
    <row r="59" spans="1:63" s="98" customFormat="1" x14ac:dyDescent="0.2">
      <c r="A59" s="100">
        <v>42095</v>
      </c>
      <c r="B59" s="150">
        <v>507.87583960906647</v>
      </c>
      <c r="C59" s="123">
        <v>1335.8373682743309</v>
      </c>
      <c r="D59" s="123">
        <v>275.51133967419196</v>
      </c>
      <c r="E59" s="119">
        <v>252.327196731333</v>
      </c>
      <c r="F59" s="119">
        <v>333.72383871779419</v>
      </c>
      <c r="G59" s="119">
        <v>399.72222247694162</v>
      </c>
      <c r="H59" s="151">
        <v>1425.9884932283658</v>
      </c>
      <c r="I59" s="154">
        <v>520.62837575723404</v>
      </c>
      <c r="J59" s="155">
        <v>1380.887817008</v>
      </c>
      <c r="K59" s="155">
        <v>274.602834666158</v>
      </c>
      <c r="L59" s="155">
        <v>442.78179039982098</v>
      </c>
      <c r="M59" s="155">
        <v>333.65757060202401</v>
      </c>
      <c r="N59" s="155">
        <v>408.28741359844901</v>
      </c>
      <c r="O59" s="156">
        <v>1503.3150871489399</v>
      </c>
      <c r="P59" s="131">
        <f t="shared" si="23"/>
        <v>0.13961704709790013</v>
      </c>
      <c r="Q59" s="131">
        <f t="shared" si="24"/>
        <v>-3.441327981959418</v>
      </c>
      <c r="R59" s="131">
        <f t="shared" si="25"/>
        <v>1.0099528987665991</v>
      </c>
      <c r="S59" s="131">
        <f t="shared" si="26"/>
        <v>0.43795618999796204</v>
      </c>
      <c r="T59" s="131">
        <f t="shared" si="27"/>
        <v>-2.2309658462970816</v>
      </c>
      <c r="U59" s="131">
        <f t="shared" si="28"/>
        <v>-0.91092850941240044</v>
      </c>
      <c r="V59" s="131">
        <f t="shared" si="29"/>
        <v>-1.6222290898837599</v>
      </c>
      <c r="W59" s="98">
        <v>6.2550364969475938</v>
      </c>
      <c r="X59" s="71">
        <f t="shared" ca="1" si="30"/>
        <v>2.7692693568981555</v>
      </c>
      <c r="Y59" s="98">
        <f t="shared" ca="1" si="31"/>
        <v>304.85719095092225</v>
      </c>
      <c r="Z59" s="174">
        <f t="shared" ca="1" si="4"/>
        <v>5.7198434405647873</v>
      </c>
      <c r="AA59" s="174">
        <f t="shared" ca="1" si="42"/>
        <v>5.6853606819440978</v>
      </c>
      <c r="AB59" s="174">
        <f t="shared" ca="1" si="6"/>
        <v>304.85719095092236</v>
      </c>
      <c r="AC59" s="174">
        <f t="shared" ca="1" si="7"/>
        <v>294.52405540444397</v>
      </c>
      <c r="AD59" s="174">
        <f t="shared" ca="1" si="32"/>
        <v>2.7692693568982296E-2</v>
      </c>
      <c r="AE59" s="174">
        <f t="shared" ca="1" si="33"/>
        <v>2.8314595331292214E-2</v>
      </c>
      <c r="AF59" s="98">
        <f t="shared" ca="1" si="46"/>
        <v>1811.5720303500718</v>
      </c>
      <c r="AG59" s="71">
        <f t="shared" ca="1" si="9"/>
        <v>-1811.5720303500718</v>
      </c>
      <c r="AH59" s="71">
        <f t="shared" ca="1" si="10"/>
        <v>-5.5200675614690189E-4</v>
      </c>
      <c r="AI59" s="71">
        <f t="shared" ca="1" si="11"/>
        <v>-0.55200675614690187</v>
      </c>
      <c r="AJ59" s="98">
        <f t="shared" ca="1" si="34"/>
        <v>14.155354398768276</v>
      </c>
      <c r="AK59" s="98">
        <f t="shared" ca="1" si="35"/>
        <v>2.6500929552527932</v>
      </c>
      <c r="AL59" s="98">
        <v>5.7936702455443507</v>
      </c>
      <c r="AM59" s="98">
        <v>5.7936702455443507</v>
      </c>
      <c r="AN59" s="71">
        <f t="shared" si="12"/>
        <v>-3.4482758620689655E-2</v>
      </c>
      <c r="AO59" s="98">
        <v>5.7936702455443507</v>
      </c>
      <c r="AP59" s="71">
        <v>58</v>
      </c>
      <c r="AQ59" s="71">
        <f t="shared" si="13"/>
        <v>1.7241379310344827E-2</v>
      </c>
      <c r="AR59" s="174">
        <f t="shared" si="14"/>
        <v>-1.7241379310344827E-2</v>
      </c>
      <c r="AS59" s="98">
        <f t="shared" si="36"/>
        <v>96.416387358742327</v>
      </c>
      <c r="AT59" s="71">
        <f t="shared" si="15"/>
        <v>4.5686761805172171</v>
      </c>
      <c r="AU59" s="71">
        <f t="shared" ca="1" si="16"/>
        <v>5.7198434405647873</v>
      </c>
      <c r="AV59" s="71">
        <f t="shared" ca="1" si="45"/>
        <v>5.7198434405647873</v>
      </c>
      <c r="AW59" s="71">
        <f t="shared" ca="1" si="41"/>
        <v>5.7370848198751325</v>
      </c>
      <c r="AX59" s="71">
        <f t="shared" si="17"/>
        <v>-1.7241379310344827E-2</v>
      </c>
      <c r="AY59" s="71">
        <f t="shared" si="18"/>
        <v>4.5686761805172171</v>
      </c>
      <c r="AZ59" s="71">
        <f t="shared" si="2"/>
        <v>4.5686761805172171</v>
      </c>
      <c r="BA59" s="131">
        <v>-1.7241379310344827E-2</v>
      </c>
      <c r="BB59" s="71">
        <f t="shared" ca="1" si="19"/>
        <v>5.7198434405647873</v>
      </c>
      <c r="BC59" s="131">
        <f t="shared" ca="1" si="43"/>
        <v>5.7370848198751325</v>
      </c>
      <c r="BD59" s="71" cm="1">
        <f t="array" aca="1" ref="BD59:BE59" ca="1">EXP(BB59:BC59)</f>
        <v>304.85719095092236</v>
      </c>
      <c r="BE59" s="71">
        <f ca="1"/>
        <v>310.15892266497531</v>
      </c>
      <c r="BF59" s="98">
        <f t="shared" ca="1" si="37"/>
        <v>2.7692693568982296E-2</v>
      </c>
      <c r="BG59" s="131">
        <f t="shared" ca="1" si="44"/>
        <v>1.0451314258637469E-2</v>
      </c>
      <c r="BH59" s="98">
        <f t="shared" ca="1" si="39"/>
        <v>304.85719095092219</v>
      </c>
      <c r="BI59" s="98">
        <f t="shared" ca="1" si="40"/>
        <v>149.15170918623775</v>
      </c>
      <c r="BJ59" s="71">
        <f t="shared" ca="1" si="21"/>
        <v>5.7198434405647864</v>
      </c>
      <c r="BK59" s="71">
        <f t="shared" ca="1" si="22"/>
        <v>5.0049639704072515</v>
      </c>
    </row>
    <row r="60" spans="1:63" s="98" customFormat="1" x14ac:dyDescent="0.2">
      <c r="A60" s="100">
        <v>42125</v>
      </c>
      <c r="B60" s="150">
        <v>524.12786647655662</v>
      </c>
      <c r="C60" s="123">
        <v>1322.4789945915875</v>
      </c>
      <c r="D60" s="123">
        <v>223.16418513609551</v>
      </c>
      <c r="E60" s="119">
        <v>347.561654759676</v>
      </c>
      <c r="F60" s="119">
        <v>330.6257093633709</v>
      </c>
      <c r="G60" s="119">
        <v>404.51888914666495</v>
      </c>
      <c r="H60" s="151">
        <v>1460.2122170658465</v>
      </c>
      <c r="I60" s="154">
        <v>522.672208894086</v>
      </c>
      <c r="J60" s="155">
        <v>1382.6486945772599</v>
      </c>
      <c r="K60" s="155">
        <v>269.10934554226401</v>
      </c>
      <c r="L60" s="155">
        <v>443.37233873259402</v>
      </c>
      <c r="M60" s="155">
        <v>334.859431554727</v>
      </c>
      <c r="N60" s="155">
        <v>405.51678582693501</v>
      </c>
      <c r="O60" s="156">
        <v>1515.09238671613</v>
      </c>
      <c r="P60" s="131">
        <f t="shared" si="23"/>
        <v>0.3925704460267383</v>
      </c>
      <c r="Q60" s="131">
        <f t="shared" si="24"/>
        <v>0.12751778584558338</v>
      </c>
      <c r="R60" s="131">
        <f t="shared" si="25"/>
        <v>-2.0005216372120032</v>
      </c>
      <c r="S60" s="131">
        <f t="shared" si="26"/>
        <v>0.13337231692382545</v>
      </c>
      <c r="T60" s="131">
        <f t="shared" si="27"/>
        <v>0.36020790732681007</v>
      </c>
      <c r="U60" s="131">
        <f t="shared" si="28"/>
        <v>-0.67859739958551302</v>
      </c>
      <c r="V60" s="131">
        <f t="shared" si="29"/>
        <v>0.78342189657165306</v>
      </c>
      <c r="W60" s="98">
        <v>6.2589545159374644</v>
      </c>
      <c r="X60" s="71">
        <f t="shared" ca="1" si="30"/>
        <v>1.6579803255954519</v>
      </c>
      <c r="Y60" s="98">
        <f t="shared" ca="1" si="31"/>
        <v>309.91166319805149</v>
      </c>
      <c r="Z60" s="174">
        <f t="shared" ca="1" si="4"/>
        <v>5.7362872994454701</v>
      </c>
      <c r="AA60" s="174">
        <f t="shared" ca="1" si="42"/>
        <v>5.7023889943607244</v>
      </c>
      <c r="AB60" s="174">
        <f t="shared" ca="1" si="6"/>
        <v>309.9116631980516</v>
      </c>
      <c r="AC60" s="174">
        <f t="shared" ca="1" si="7"/>
        <v>299.58224704421207</v>
      </c>
      <c r="AD60" s="174">
        <f t="shared" ca="1" si="32"/>
        <v>1.6579803255954539E-2</v>
      </c>
      <c r="AE60" s="174">
        <f t="shared" ca="1" si="33"/>
        <v>1.7174120575048191E-2</v>
      </c>
      <c r="AF60" s="98">
        <f t="shared" ca="1" si="46"/>
        <v>1915.4890066473492</v>
      </c>
      <c r="AG60" s="71">
        <f t="shared" ca="1" si="9"/>
        <v>-1915.4890066473492</v>
      </c>
      <c r="AH60" s="71">
        <f t="shared" ca="1" si="10"/>
        <v>-5.2205990038558592E-4</v>
      </c>
      <c r="AI60" s="71">
        <f t="shared" ca="1" si="11"/>
        <v>-0.52205990038558592</v>
      </c>
      <c r="AJ60" s="98">
        <f t="shared" ca="1" si="34"/>
        <v>14.081454969694841</v>
      </c>
      <c r="AK60" s="98">
        <f t="shared" ca="1" si="35"/>
        <v>2.644858681306935</v>
      </c>
      <c r="AL60" s="98">
        <v>5.8494647409106975</v>
      </c>
      <c r="AM60" s="98">
        <v>5.8494647409106975</v>
      </c>
      <c r="AN60" s="71">
        <f t="shared" si="12"/>
        <v>-3.3898305084745763E-2</v>
      </c>
      <c r="AO60" s="98">
        <v>5.8494647409106975</v>
      </c>
      <c r="AP60" s="98">
        <v>59</v>
      </c>
      <c r="AQ60" s="71">
        <f t="shared" si="13"/>
        <v>1.6949152542372881E-2</v>
      </c>
      <c r="AR60" s="174">
        <f t="shared" si="14"/>
        <v>-1.6949152542372881E-2</v>
      </c>
      <c r="AS60" s="98">
        <f t="shared" si="36"/>
        <v>96.400045598173037</v>
      </c>
      <c r="AT60" s="71">
        <f t="shared" si="15"/>
        <v>4.568506674626482</v>
      </c>
      <c r="AU60" s="71">
        <f t="shared" ca="1" si="16"/>
        <v>5.7362872994454701</v>
      </c>
      <c r="AV60" s="71">
        <f t="shared" ca="1" si="45"/>
        <v>5.7362872994454701</v>
      </c>
      <c r="AW60" s="71">
        <f t="shared" ca="1" si="41"/>
        <v>5.7532364519878429</v>
      </c>
      <c r="AX60" s="71">
        <f t="shared" si="17"/>
        <v>-1.6949152542372881E-2</v>
      </c>
      <c r="AY60" s="71">
        <f t="shared" si="18"/>
        <v>4.568506674626482</v>
      </c>
      <c r="AZ60" s="71">
        <f t="shared" si="2"/>
        <v>4.568506674626482</v>
      </c>
      <c r="BA60" s="131">
        <v>-1.6949152542372881E-2</v>
      </c>
      <c r="BB60" s="71">
        <f t="shared" ca="1" si="19"/>
        <v>5.7362872994454701</v>
      </c>
      <c r="BC60" s="131">
        <f t="shared" ca="1" si="43"/>
        <v>5.7532364519878429</v>
      </c>
      <c r="BD60" s="71" cm="1">
        <f t="array" aca="1" ref="BD60:BE60" ca="1">EXP(BB60:BC60)</f>
        <v>309.9116631980516</v>
      </c>
      <c r="BE60" s="71">
        <f ca="1"/>
        <v>315.20917056350186</v>
      </c>
      <c r="BF60" s="98">
        <f t="shared" ca="1" si="37"/>
        <v>1.6579803255954539E-2</v>
      </c>
      <c r="BG60" s="131">
        <f t="shared" ca="1" si="44"/>
        <v>-3.6934928641834189E-4</v>
      </c>
      <c r="BH60" s="98">
        <f t="shared" ca="1" si="39"/>
        <v>309.91166319805143</v>
      </c>
      <c r="BI60" s="98">
        <f t="shared" ca="1" si="40"/>
        <v>149.09662010888175</v>
      </c>
      <c r="BJ60" s="71">
        <f t="shared" ca="1" si="21"/>
        <v>5.7362872994454692</v>
      </c>
      <c r="BK60" s="71">
        <f t="shared" ca="1" si="22"/>
        <v>5.0045945528945861</v>
      </c>
    </row>
    <row r="61" spans="1:63" s="98" customFormat="1" x14ac:dyDescent="0.2">
      <c r="A61" s="100">
        <v>42156</v>
      </c>
      <c r="B61" s="150">
        <v>514.69356487997857</v>
      </c>
      <c r="C61" s="123">
        <v>1375.3781543752509</v>
      </c>
      <c r="D61" s="123">
        <v>202.40991591843863</v>
      </c>
      <c r="E61" s="119">
        <v>400.00182212297898</v>
      </c>
      <c r="F61" s="119">
        <v>339.0201753142768</v>
      </c>
      <c r="G61" s="119">
        <v>389.14717135909171</v>
      </c>
      <c r="H61" s="151">
        <v>1463.1326414999783</v>
      </c>
      <c r="I61" s="154">
        <v>522.55520425111695</v>
      </c>
      <c r="J61" s="155">
        <v>1364.1900894274099</v>
      </c>
      <c r="K61" s="155">
        <v>271.55633115305898</v>
      </c>
      <c r="L61" s="155">
        <v>443.44682545241398</v>
      </c>
      <c r="M61" s="155">
        <v>336.580916159602</v>
      </c>
      <c r="N61" s="155">
        <v>406.56867496371802</v>
      </c>
      <c r="O61" s="156">
        <v>1506.1649286695399</v>
      </c>
      <c r="P61" s="131">
        <f t="shared" si="23"/>
        <v>-2.2385855030748303E-2</v>
      </c>
      <c r="Q61" s="131">
        <f t="shared" si="24"/>
        <v>-1.3350177251997906</v>
      </c>
      <c r="R61" s="131">
        <f t="shared" si="25"/>
        <v>0.9092904617876485</v>
      </c>
      <c r="S61" s="131">
        <f t="shared" si="26"/>
        <v>1.6800037646220289E-2</v>
      </c>
      <c r="T61" s="131">
        <f t="shared" si="27"/>
        <v>0.51409171809264365</v>
      </c>
      <c r="U61" s="131">
        <f t="shared" si="28"/>
        <v>0.25939472138941255</v>
      </c>
      <c r="V61" s="131">
        <f t="shared" si="29"/>
        <v>-0.5892352258425575</v>
      </c>
      <c r="W61" s="98">
        <v>6.258730632327091</v>
      </c>
      <c r="X61" s="71">
        <f t="shared" ca="1" si="30"/>
        <v>2.2769794156370207</v>
      </c>
      <c r="Y61" s="98">
        <f t="shared" ca="1" si="31"/>
        <v>316.96828797572948</v>
      </c>
      <c r="Z61" s="174">
        <f t="shared" ca="1" si="4"/>
        <v>5.7588017309417001</v>
      </c>
      <c r="AA61" s="174">
        <f t="shared" ca="1" si="42"/>
        <v>5.7254683976083669</v>
      </c>
      <c r="AB61" s="174">
        <f t="shared" ca="1" si="6"/>
        <v>316.96828797572942</v>
      </c>
      <c r="AC61" s="174">
        <f t="shared" ca="1" si="7"/>
        <v>306.57683147234252</v>
      </c>
      <c r="AD61" s="174">
        <f t="shared" ca="1" si="32"/>
        <v>2.2769794156369816E-2</v>
      </c>
      <c r="AE61" s="174">
        <f t="shared" ca="1" si="33"/>
        <v>2.3347793459530974E-2</v>
      </c>
      <c r="AF61" s="98">
        <f t="shared" ca="1" si="46"/>
        <v>2025.7982207181547</v>
      </c>
      <c r="AG61" s="71">
        <f t="shared" ca="1" si="9"/>
        <v>-2025.7982207181547</v>
      </c>
      <c r="AH61" s="71">
        <f t="shared" ca="1" si="10"/>
        <v>-4.9363257888808659E-4</v>
      </c>
      <c r="AI61" s="71">
        <f t="shared" ca="1" si="11"/>
        <v>-0.49363257888808659</v>
      </c>
      <c r="AJ61" s="98">
        <f t="shared" ca="1" si="34"/>
        <v>14.011944320382971</v>
      </c>
      <c r="AK61" s="98">
        <f t="shared" ca="1" si="35"/>
        <v>2.6399101316178797</v>
      </c>
      <c r="AL61" s="98">
        <v>5.8845020593164996</v>
      </c>
      <c r="AM61" s="98">
        <v>5.8845020593164996</v>
      </c>
      <c r="AN61" s="71">
        <f t="shared" si="12"/>
        <v>-3.3333333333333333E-2</v>
      </c>
      <c r="AO61" s="98">
        <v>5.8845020593164996</v>
      </c>
      <c r="AP61" s="98">
        <v>60</v>
      </c>
      <c r="AQ61" s="71">
        <f t="shared" si="13"/>
        <v>1.6666666666666666E-2</v>
      </c>
      <c r="AR61" s="174">
        <f t="shared" si="14"/>
        <v>-1.6666666666666666E-2</v>
      </c>
      <c r="AS61" s="98">
        <f t="shared" si="36"/>
        <v>96.383978923906682</v>
      </c>
      <c r="AT61" s="71">
        <f t="shared" si="15"/>
        <v>4.5683399940693832</v>
      </c>
      <c r="AU61" s="71">
        <f t="shared" ca="1" si="16"/>
        <v>5.7588017309417001</v>
      </c>
      <c r="AV61" s="71">
        <f t="shared" ca="1" si="45"/>
        <v>5.7588017309417001</v>
      </c>
      <c r="AW61" s="71">
        <f t="shared" ca="1" si="41"/>
        <v>5.7754683976083667</v>
      </c>
      <c r="AX61" s="71">
        <f t="shared" si="17"/>
        <v>-1.6666666666666666E-2</v>
      </c>
      <c r="AY61" s="71">
        <f t="shared" si="18"/>
        <v>4.5683399940693832</v>
      </c>
      <c r="AZ61" s="71">
        <f>AY61</f>
        <v>4.5683399940693832</v>
      </c>
      <c r="BA61" s="131">
        <v>-1.6666666666666666E-2</v>
      </c>
      <c r="BB61" s="71">
        <f t="shared" ca="1" si="19"/>
        <v>5.7588017309417001</v>
      </c>
      <c r="BC61" s="131">
        <f t="shared" ca="1" si="43"/>
        <v>5.7754683976083667</v>
      </c>
      <c r="BD61" s="71" cm="1">
        <f t="array" aca="1" ref="BD61:BE61" ca="1">EXP(BB61:BC61)</f>
        <v>316.96828797572942</v>
      </c>
      <c r="BE61" s="71">
        <f ca="1"/>
        <v>322.29536174541704</v>
      </c>
      <c r="BF61" s="98">
        <f t="shared" ca="1" si="37"/>
        <v>2.2769794156369816E-2</v>
      </c>
      <c r="BG61" s="131">
        <f t="shared" ca="1" si="44"/>
        <v>6.1031274897031494E-3</v>
      </c>
      <c r="BH61" s="98">
        <f t="shared" ca="1" si="39"/>
        <v>316.96828797572925</v>
      </c>
      <c r="BI61" s="98">
        <f t="shared" ca="1" si="40"/>
        <v>150.00657578969012</v>
      </c>
      <c r="BJ61" s="71">
        <f t="shared" ca="1" si="21"/>
        <v>5.7588017309416992</v>
      </c>
      <c r="BK61" s="71">
        <f t="shared" ca="1" si="22"/>
        <v>5.0106791317333066</v>
      </c>
    </row>
    <row r="62" spans="1:63" s="98" customFormat="1" x14ac:dyDescent="0.2">
      <c r="A62" s="100">
        <v>42186</v>
      </c>
      <c r="B62" s="150">
        <v>531.67845252101779</v>
      </c>
      <c r="C62" s="123">
        <v>1400.1349611540054</v>
      </c>
      <c r="D62" s="123">
        <v>205.85088448905211</v>
      </c>
      <c r="E62" s="119">
        <v>405.06213981068902</v>
      </c>
      <c r="F62" s="119">
        <v>323.20058303713131</v>
      </c>
      <c r="G62" s="119">
        <v>409.77197144112353</v>
      </c>
      <c r="H62" s="151">
        <v>1508.4897533864776</v>
      </c>
      <c r="I62" s="154">
        <v>525.58859524780303</v>
      </c>
      <c r="J62" s="155">
        <v>1382.3517713993399</v>
      </c>
      <c r="K62" s="155">
        <v>273.22110006858099</v>
      </c>
      <c r="L62" s="155">
        <v>441.69224009851598</v>
      </c>
      <c r="M62" s="155">
        <v>318.14111385503202</v>
      </c>
      <c r="N62" s="155">
        <v>417.45185488572901</v>
      </c>
      <c r="O62" s="156">
        <v>1499.8808077464601</v>
      </c>
      <c r="P62" s="131">
        <f t="shared" si="23"/>
        <v>0.58049196946249992</v>
      </c>
      <c r="Q62" s="131">
        <f t="shared" si="24"/>
        <v>1.331316076306706</v>
      </c>
      <c r="R62" s="131">
        <f t="shared" si="25"/>
        <v>0.61304735870204752</v>
      </c>
      <c r="S62" s="131">
        <f t="shared" si="26"/>
        <v>-0.39566984206233258</v>
      </c>
      <c r="T62" s="131">
        <f t="shared" si="27"/>
        <v>-5.4785644162386404</v>
      </c>
      <c r="U62" s="131">
        <f t="shared" si="28"/>
        <v>2.6768368032736873</v>
      </c>
      <c r="V62" s="131">
        <f t="shared" si="29"/>
        <v>-0.41722661333184874</v>
      </c>
      <c r="W62" s="98">
        <v>6.2645187683957966</v>
      </c>
      <c r="X62" s="71">
        <f t="shared" ca="1" si="30"/>
        <v>2.9030068855410147</v>
      </c>
      <c r="Y62" s="98">
        <f t="shared" ca="1" si="31"/>
        <v>326.1698992006464</v>
      </c>
      <c r="Z62" s="174">
        <f t="shared" ca="1" si="4"/>
        <v>5.7874184088005043</v>
      </c>
      <c r="AA62" s="174">
        <f t="shared" ca="1" si="42"/>
        <v>5.7546315235546031</v>
      </c>
      <c r="AB62" s="174">
        <f t="shared" ca="1" si="6"/>
        <v>326.1698992006464</v>
      </c>
      <c r="AC62" s="174">
        <f t="shared" ca="1" si="7"/>
        <v>315.64921679155833</v>
      </c>
      <c r="AD62" s="174">
        <f t="shared" ca="1" si="32"/>
        <v>2.9030068855410374E-2</v>
      </c>
      <c r="AE62" s="174">
        <f t="shared" ca="1" si="33"/>
        <v>2.9592534033460627E-2</v>
      </c>
      <c r="AF62" s="98">
        <f t="shared" ca="1" si="46"/>
        <v>2143.0396398691501</v>
      </c>
      <c r="AG62" s="71">
        <f t="shared" ca="1" si="9"/>
        <v>-2143.0396398691501</v>
      </c>
      <c r="AH62" s="71">
        <f t="shared" ca="1" si="10"/>
        <v>-4.6662692625744345E-4</v>
      </c>
      <c r="AI62" s="71">
        <f t="shared" ca="1" si="11"/>
        <v>-0.46662692625744345</v>
      </c>
      <c r="AJ62" s="98">
        <f t="shared" ca="1" si="34"/>
        <v>13.946560815291864</v>
      </c>
      <c r="AK62" s="98">
        <f t="shared" ca="1" si="35"/>
        <v>2.6352329413340287</v>
      </c>
      <c r="AL62" s="98">
        <v>5.9199817998169699</v>
      </c>
      <c r="AM62" s="98">
        <v>5.9199817998169699</v>
      </c>
      <c r="AN62" s="71">
        <f t="shared" si="12"/>
        <v>-3.2786885245901641E-2</v>
      </c>
      <c r="AO62" s="98">
        <v>5.9199817998169699</v>
      </c>
      <c r="AP62" s="71">
        <v>61</v>
      </c>
      <c r="AQ62" s="71">
        <f t="shared" si="13"/>
        <v>1.6393442622950821E-2</v>
      </c>
      <c r="AR62" s="174">
        <f t="shared" si="14"/>
        <v>-1.6393442622950821E-2</v>
      </c>
      <c r="AS62" s="98">
        <f t="shared" si="36"/>
        <v>96.368178271624075</v>
      </c>
      <c r="AT62" s="71">
        <f t="shared" si="15"/>
        <v>4.568176046204437</v>
      </c>
      <c r="AU62" s="71">
        <f t="shared" ca="1" si="16"/>
        <v>5.7874184088005043</v>
      </c>
      <c r="AV62" s="71">
        <f t="shared" ca="1" si="45"/>
        <v>5.7874184088005043</v>
      </c>
      <c r="AW62" s="71">
        <f t="shared" ca="1" si="41"/>
        <v>5.8038118514234549</v>
      </c>
      <c r="AX62" s="71">
        <f t="shared" si="17"/>
        <v>-1.6393442622950821E-2</v>
      </c>
      <c r="AY62" s="71">
        <f t="shared" si="18"/>
        <v>4.568176046204437</v>
      </c>
      <c r="AZ62" s="71">
        <f t="shared" ref="AZ62:AZ66" si="47">AY62+AX62</f>
        <v>4.5517826035814863</v>
      </c>
      <c r="BA62" s="131">
        <v>-1.6393442622950821E-2</v>
      </c>
      <c r="BB62" s="71">
        <f t="shared" ca="1" si="19"/>
        <v>5.7874184088005043</v>
      </c>
      <c r="BC62" s="131">
        <f t="shared" ca="1" si="43"/>
        <v>5.8038118514234549</v>
      </c>
      <c r="BD62" s="71" cm="1">
        <f t="array" aca="1" ref="BD62:BE62" ca="1">EXP(BB62:BC62)</f>
        <v>326.1698992006464</v>
      </c>
      <c r="BE62" s="71">
        <f ca="1"/>
        <v>331.56101547040993</v>
      </c>
      <c r="BF62" s="98">
        <f t="shared" ca="1" si="37"/>
        <v>2.9030068855410374E-2</v>
      </c>
      <c r="BG62" s="131">
        <f t="shared" ca="1" si="44"/>
        <v>1.2636626232459553E-2</v>
      </c>
      <c r="BH62" s="98">
        <f t="shared" ca="1" si="39"/>
        <v>326.16989920064623</v>
      </c>
      <c r="BI62" s="98">
        <f t="shared" ca="1" si="40"/>
        <v>151.90215282035555</v>
      </c>
      <c r="BJ62" s="71">
        <f t="shared" ca="1" si="21"/>
        <v>5.7874184088005034</v>
      </c>
      <c r="BK62" s="71">
        <f t="shared" ca="1" si="22"/>
        <v>5.0232365821171987</v>
      </c>
    </row>
    <row r="63" spans="1:63" s="98" customFormat="1" x14ac:dyDescent="0.2">
      <c r="A63" s="100">
        <v>42217</v>
      </c>
      <c r="B63" s="150">
        <v>540.7169862138752</v>
      </c>
      <c r="C63" s="123">
        <v>1387.5337465036193</v>
      </c>
      <c r="D63" s="123">
        <v>209.35034952536603</v>
      </c>
      <c r="E63" s="119">
        <v>605.55537987321395</v>
      </c>
      <c r="F63" s="119">
        <v>322.50380818018357</v>
      </c>
      <c r="G63" s="119">
        <v>404.0351638409478</v>
      </c>
      <c r="H63" s="151">
        <v>1553.7444459880719</v>
      </c>
      <c r="I63" s="154">
        <v>530.58685365868405</v>
      </c>
      <c r="J63" s="155">
        <v>1381.05662523704</v>
      </c>
      <c r="K63" s="155">
        <v>272.83139777647102</v>
      </c>
      <c r="L63" s="155">
        <v>447.40886120961102</v>
      </c>
      <c r="M63" s="155">
        <v>325.04406804183799</v>
      </c>
      <c r="N63" s="155">
        <v>411.53240325609198</v>
      </c>
      <c r="O63" s="156">
        <v>1497.9635923124199</v>
      </c>
      <c r="P63" s="131">
        <f t="shared" si="23"/>
        <v>0.95098304188363159</v>
      </c>
      <c r="Q63" s="131">
        <f t="shared" si="24"/>
        <v>-9.3691503790594766E-2</v>
      </c>
      <c r="R63" s="131">
        <f t="shared" si="25"/>
        <v>-0.14263257559981923</v>
      </c>
      <c r="S63" s="131">
        <f t="shared" si="26"/>
        <v>1.2942543681138829</v>
      </c>
      <c r="T63" s="131">
        <f t="shared" si="27"/>
        <v>2.1697774623217896</v>
      </c>
      <c r="U63" s="131">
        <f t="shared" si="28"/>
        <v>-1.4179962456406798</v>
      </c>
      <c r="V63" s="131">
        <f t="shared" si="29"/>
        <v>-0.12782451939769146</v>
      </c>
      <c r="W63" s="98">
        <v>6.273983665027842</v>
      </c>
      <c r="X63" s="71">
        <f t="shared" ca="1" si="30"/>
        <v>2.0474858580562505</v>
      </c>
      <c r="Y63" s="98">
        <f t="shared" ca="1" si="31"/>
        <v>332.84818176001596</v>
      </c>
      <c r="Z63" s="174">
        <f t="shared" ca="1" si="4"/>
        <v>5.8076864753910113</v>
      </c>
      <c r="AA63" s="174">
        <f t="shared" ca="1" si="42"/>
        <v>5.7754284108748823</v>
      </c>
      <c r="AB63" s="174">
        <f t="shared" ca="1" si="6"/>
        <v>332.84818176001608</v>
      </c>
      <c r="AC63" s="174">
        <f t="shared" ca="1" si="7"/>
        <v>322.28247446434551</v>
      </c>
      <c r="AD63" s="174">
        <f t="shared" ca="1" si="32"/>
        <v>2.0474858580562749E-2</v>
      </c>
      <c r="AE63" s="174">
        <f t="shared" ca="1" si="33"/>
        <v>2.1014649553740217E-2</v>
      </c>
      <c r="AF63" s="98">
        <f t="shared" ca="1" si="46"/>
        <v>2267.5006631960987</v>
      </c>
      <c r="AG63" s="71">
        <f t="shared" ca="1" si="9"/>
        <v>-2267.5006631960987</v>
      </c>
      <c r="AH63" s="71">
        <f t="shared" ca="1" si="10"/>
        <v>-4.4101420397843461E-4</v>
      </c>
      <c r="AI63" s="71">
        <f t="shared" ca="1" si="11"/>
        <v>-0.4410142039784346</v>
      </c>
      <c r="AJ63" s="98">
        <f t="shared" ca="1" si="34"/>
        <v>13.885054501129938</v>
      </c>
      <c r="AK63" s="98">
        <f t="shared" ca="1" si="35"/>
        <v>2.6308130459314656</v>
      </c>
      <c r="AL63" s="98">
        <v>5.9390800781554454</v>
      </c>
      <c r="AM63" s="98">
        <v>5.9390800781554454</v>
      </c>
      <c r="AN63" s="71">
        <f t="shared" si="12"/>
        <v>-3.2258064516129031E-2</v>
      </c>
      <c r="AO63" s="98">
        <v>5.9390800781554454</v>
      </c>
      <c r="AP63" s="98">
        <v>62</v>
      </c>
      <c r="AQ63" s="71">
        <f t="shared" si="13"/>
        <v>1.6129032258064516E-2</v>
      </c>
      <c r="AR63" s="174">
        <f t="shared" si="14"/>
        <v>-1.6129032258064516E-2</v>
      </c>
      <c r="AS63" s="98">
        <f t="shared" si="36"/>
        <v>96.352635017064145</v>
      </c>
      <c r="AT63" s="71">
        <f t="shared" si="15"/>
        <v>4.5680147428731734</v>
      </c>
      <c r="AU63" s="71">
        <f t="shared" ca="1" si="16"/>
        <v>5.8076864753910113</v>
      </c>
      <c r="AV63" s="71">
        <f t="shared" ca="1" si="45"/>
        <v>5.8076864753910113</v>
      </c>
      <c r="AW63" s="71">
        <f t="shared" ca="1" si="41"/>
        <v>5.8238155076490763</v>
      </c>
      <c r="AX63" s="71">
        <f t="shared" si="17"/>
        <v>-1.6129032258064516E-2</v>
      </c>
      <c r="AY63" s="71">
        <f t="shared" si="18"/>
        <v>4.5680147428731734</v>
      </c>
      <c r="AZ63" s="71">
        <f t="shared" si="47"/>
        <v>4.5518857106151085</v>
      </c>
      <c r="BA63" s="131">
        <v>-1.6129032258064516E-2</v>
      </c>
      <c r="BB63" s="71">
        <f t="shared" ca="1" si="19"/>
        <v>5.8076864753910113</v>
      </c>
      <c r="BC63" s="131">
        <f t="shared" ca="1" si="43"/>
        <v>5.8238155076490763</v>
      </c>
      <c r="BD63" s="71" cm="1">
        <f t="array" aca="1" ref="BD63:BE63" ca="1">EXP(BB63:BC63)</f>
        <v>332.84818176001608</v>
      </c>
      <c r="BE63" s="71">
        <f ca="1"/>
        <v>338.26022903699931</v>
      </c>
      <c r="BF63" s="98">
        <f t="shared" ca="1" si="37"/>
        <v>2.0474858580562749E-2</v>
      </c>
      <c r="BG63" s="131">
        <f t="shared" ca="1" si="44"/>
        <v>4.3458263224982335E-3</v>
      </c>
      <c r="BH63" s="98">
        <f t="shared" ca="1" si="39"/>
        <v>332.84818176001585</v>
      </c>
      <c r="BI63" s="98">
        <f t="shared" ca="1" si="40"/>
        <v>152.5622931945264</v>
      </c>
      <c r="BJ63" s="71">
        <f t="shared" ca="1" si="21"/>
        <v>5.8076864753910105</v>
      </c>
      <c r="BK63" s="71">
        <f t="shared" ca="1" si="22"/>
        <v>5.0275729926063457</v>
      </c>
    </row>
    <row r="64" spans="1:63" s="98" customFormat="1" x14ac:dyDescent="0.2">
      <c r="A64" s="100">
        <v>42248</v>
      </c>
      <c r="B64" s="150">
        <v>538.01340128280583</v>
      </c>
      <c r="C64" s="123">
        <v>1465.235636307822</v>
      </c>
      <c r="D64" s="123">
        <v>218.35241455495674</v>
      </c>
      <c r="E64" s="119">
        <v>1179.87021086257</v>
      </c>
      <c r="F64" s="119">
        <v>329.87925679255949</v>
      </c>
      <c r="G64" s="119">
        <v>412.51990228160764</v>
      </c>
      <c r="H64" s="151">
        <v>1507.1321126084297</v>
      </c>
      <c r="I64" s="154">
        <v>533.10659926632798</v>
      </c>
      <c r="J64" s="155">
        <v>1397.5950691103301</v>
      </c>
      <c r="K64" s="155">
        <v>270.78527428853801</v>
      </c>
      <c r="L64" s="155">
        <v>445.90274284401403</v>
      </c>
      <c r="M64" s="155">
        <v>328.416986457691</v>
      </c>
      <c r="N64" s="155">
        <v>415.43697247545401</v>
      </c>
      <c r="O64" s="156">
        <v>1478.85249929152</v>
      </c>
      <c r="P64" s="131">
        <f t="shared" si="23"/>
        <v>0.47489785890262226</v>
      </c>
      <c r="Q64" s="131">
        <f t="shared" si="24"/>
        <v>1.1975210553333682</v>
      </c>
      <c r="R64" s="131">
        <f t="shared" si="25"/>
        <v>-0.74995895069575624</v>
      </c>
      <c r="S64" s="131">
        <f t="shared" si="26"/>
        <v>-0.33663132230439885</v>
      </c>
      <c r="T64" s="131">
        <f t="shared" si="27"/>
        <v>1.0376803478286689</v>
      </c>
      <c r="U64" s="131">
        <f t="shared" si="28"/>
        <v>0.94878779616590236</v>
      </c>
      <c r="V64" s="131">
        <f t="shared" si="29"/>
        <v>-1.2758049073407705</v>
      </c>
      <c r="W64" s="98">
        <v>6.2787214027922911</v>
      </c>
      <c r="X64" s="71">
        <f t="shared" ca="1" si="30"/>
        <v>2.3204522311051496</v>
      </c>
      <c r="Y64" s="98">
        <f t="shared" ca="1" si="31"/>
        <v>340.5717648198592</v>
      </c>
      <c r="Z64" s="174">
        <f t="shared" ca="1" si="4"/>
        <v>5.8306258664360735</v>
      </c>
      <c r="AA64" s="174">
        <f t="shared" ca="1" si="42"/>
        <v>5.7988798346900419</v>
      </c>
      <c r="AB64" s="174">
        <f t="shared" ca="1" si="6"/>
        <v>340.57176481985931</v>
      </c>
      <c r="AC64" s="174">
        <f t="shared" ca="1" si="7"/>
        <v>329.92977694843216</v>
      </c>
      <c r="AD64" s="174">
        <f t="shared" ca="1" si="32"/>
        <v>2.3204522311051523E-2</v>
      </c>
      <c r="AE64" s="174">
        <f t="shared" ca="1" si="33"/>
        <v>2.372857071051393E-2</v>
      </c>
      <c r="AF64" s="98">
        <f t="shared" ca="1" si="46"/>
        <v>2399.7101433860203</v>
      </c>
      <c r="AG64" s="71">
        <f t="shared" ca="1" si="9"/>
        <v>-2399.7101433860203</v>
      </c>
      <c r="AH64" s="71">
        <f t="shared" ca="1" si="10"/>
        <v>-4.1671699507382496E-4</v>
      </c>
      <c r="AI64" s="71">
        <f t="shared" ca="1" si="11"/>
        <v>-0.41671699507382498</v>
      </c>
      <c r="AJ64" s="98">
        <f t="shared" ca="1" si="34"/>
        <v>13.827193119248467</v>
      </c>
      <c r="AK64" s="98">
        <f t="shared" ca="1" si="35"/>
        <v>2.6266371691309942</v>
      </c>
      <c r="AL64" s="98">
        <v>5.9825952214688956</v>
      </c>
      <c r="AM64" s="98">
        <v>5.9825952214688956</v>
      </c>
      <c r="AN64" s="71">
        <f t="shared" si="12"/>
        <v>-3.1746031746031744E-2</v>
      </c>
      <c r="AO64" s="98">
        <v>5.9825952214688956</v>
      </c>
      <c r="AP64" s="98">
        <v>63</v>
      </c>
      <c r="AQ64" s="71">
        <f t="shared" si="13"/>
        <v>1.5873015873015872E-2</v>
      </c>
      <c r="AR64" s="174">
        <f t="shared" si="14"/>
        <v>-1.5873015873015872E-2</v>
      </c>
      <c r="AS64" s="98">
        <f t="shared" si="36"/>
        <v>96.337340948013818</v>
      </c>
      <c r="AT64" s="71">
        <f t="shared" si="15"/>
        <v>4.5678560001154782</v>
      </c>
      <c r="AU64" s="71">
        <f t="shared" ca="1" si="16"/>
        <v>5.8306258664360735</v>
      </c>
      <c r="AV64" s="71">
        <f t="shared" ca="1" si="45"/>
        <v>5.8306258664360735</v>
      </c>
      <c r="AW64" s="71">
        <f t="shared" ca="1" si="41"/>
        <v>5.8464988823090893</v>
      </c>
      <c r="AX64" s="71">
        <f t="shared" si="17"/>
        <v>-1.5873015873015872E-2</v>
      </c>
      <c r="AY64" s="71">
        <f t="shared" si="18"/>
        <v>4.5678560001154782</v>
      </c>
      <c r="AZ64" s="71">
        <f t="shared" si="47"/>
        <v>4.5519829842424624</v>
      </c>
      <c r="BA64" s="131">
        <v>-1.5873015873015872E-2</v>
      </c>
      <c r="BB64" s="71">
        <f t="shared" ca="1" si="19"/>
        <v>5.8306258664360735</v>
      </c>
      <c r="BC64" s="131">
        <f t="shared" ca="1" si="43"/>
        <v>5.8464988823090893</v>
      </c>
      <c r="BD64" s="71" cm="1">
        <f t="array" aca="1" ref="BD64:BE64" ca="1">EXP(BB64:BC64)</f>
        <v>340.57176481985931</v>
      </c>
      <c r="BE64" s="71">
        <f ca="1"/>
        <v>346.02079773401334</v>
      </c>
      <c r="BF64" s="98">
        <f t="shared" ca="1" si="37"/>
        <v>2.3204522311051523E-2</v>
      </c>
      <c r="BG64" s="131">
        <f t="shared" ca="1" si="44"/>
        <v>7.3315064380356509E-3</v>
      </c>
      <c r="BH64" s="98">
        <f t="shared" ca="1" si="39"/>
        <v>340.57176481985908</v>
      </c>
      <c r="BI64" s="98">
        <f t="shared" ca="1" si="40"/>
        <v>153.68080462928356</v>
      </c>
      <c r="BJ64" s="71">
        <f t="shared" ca="1" si="21"/>
        <v>5.8306258664360726</v>
      </c>
      <c r="BK64" s="71">
        <f t="shared" ca="1" si="22"/>
        <v>5.0348777541915428</v>
      </c>
    </row>
    <row r="65" spans="1:63" s="98" customFormat="1" x14ac:dyDescent="0.2">
      <c r="A65" s="100">
        <v>42278</v>
      </c>
      <c r="B65" s="150">
        <v>555.76784352513835</v>
      </c>
      <c r="C65" s="123">
        <v>1506.262234124441</v>
      </c>
      <c r="D65" s="123">
        <v>278.83603338667979</v>
      </c>
      <c r="E65" s="119">
        <v>820.90629181215104</v>
      </c>
      <c r="F65" s="119">
        <v>329.66636987485788</v>
      </c>
      <c r="G65" s="119">
        <v>449.23417358467071</v>
      </c>
      <c r="H65" s="151">
        <v>1519.189169509297</v>
      </c>
      <c r="I65" s="154">
        <v>536.69425686323098</v>
      </c>
      <c r="J65" s="155">
        <v>1391.97182150654</v>
      </c>
      <c r="K65" s="155">
        <v>269.59584023594903</v>
      </c>
      <c r="L65" s="155">
        <v>426.45837808981901</v>
      </c>
      <c r="M65" s="155">
        <v>329.78206662319599</v>
      </c>
      <c r="N65" s="155">
        <v>427.715283328743</v>
      </c>
      <c r="O65" s="156">
        <v>1466.74064451144</v>
      </c>
      <c r="P65" s="131">
        <f t="shared" si="23"/>
        <v>0.67297189752299857</v>
      </c>
      <c r="Q65" s="131">
        <f t="shared" si="24"/>
        <v>-0.402351706018095</v>
      </c>
      <c r="R65" s="131">
        <f t="shared" si="25"/>
        <v>-0.43925359520162033</v>
      </c>
      <c r="S65" s="131">
        <f t="shared" si="26"/>
        <v>-4.3606739510452144</v>
      </c>
      <c r="T65" s="131">
        <f t="shared" si="27"/>
        <v>0.41565455557848452</v>
      </c>
      <c r="U65" s="131">
        <f t="shared" si="28"/>
        <v>2.9555171221585113</v>
      </c>
      <c r="V65" s="131">
        <f t="shared" si="29"/>
        <v>-0.81900357107164723</v>
      </c>
      <c r="W65" s="98">
        <v>6.2854285782930921</v>
      </c>
      <c r="X65" s="71">
        <f t="shared" ca="1" si="30"/>
        <v>4.0235664773971642</v>
      </c>
      <c r="Y65" s="98">
        <f t="shared" ca="1" si="31"/>
        <v>354.27489618063095</v>
      </c>
      <c r="Z65" s="174">
        <f t="shared" ca="1" si="4"/>
        <v>5.870073154663487</v>
      </c>
      <c r="AA65" s="174">
        <f t="shared" ca="1" si="42"/>
        <v>5.838823154663487</v>
      </c>
      <c r="AB65" s="174">
        <f t="shared" ca="1" si="6"/>
        <v>354.27489618063089</v>
      </c>
      <c r="AC65" s="174">
        <f t="shared" ca="1" si="7"/>
        <v>343.37500351892385</v>
      </c>
      <c r="AD65" s="174">
        <f t="shared" ca="1" si="32"/>
        <v>4.0235664773971003E-2</v>
      </c>
      <c r="AE65" s="174">
        <f t="shared" ca="1" si="33"/>
        <v>4.075178268190438E-2</v>
      </c>
      <c r="AF65" s="98">
        <f t="shared" ca="1" si="46"/>
        <v>2540.5748843026595</v>
      </c>
      <c r="AG65" s="71">
        <f t="shared" ca="1" si="9"/>
        <v>-2540.5748843026595</v>
      </c>
      <c r="AH65" s="71">
        <f t="shared" ca="1" si="10"/>
        <v>-3.9361170031974136E-4</v>
      </c>
      <c r="AI65" s="71">
        <f t="shared" ca="1" si="11"/>
        <v>-0.39361170031974135</v>
      </c>
      <c r="AJ65" s="98">
        <f t="shared" ca="1" si="34"/>
        <v>13.772767669305299</v>
      </c>
      <c r="AK65" s="98">
        <f t="shared" ca="1" si="35"/>
        <v>2.6226932852316249</v>
      </c>
      <c r="AL65" s="98">
        <v>5.9940166303184137</v>
      </c>
      <c r="AM65" s="98">
        <v>5.9940166303184137</v>
      </c>
      <c r="AN65" s="71">
        <f t="shared" si="12"/>
        <v>-3.125E-2</v>
      </c>
      <c r="AO65" s="98">
        <v>5.9940166303184137</v>
      </c>
      <c r="AP65" s="71">
        <v>64</v>
      </c>
      <c r="AQ65" s="71">
        <f t="shared" si="13"/>
        <v>1.5625E-2</v>
      </c>
      <c r="AR65" s="174">
        <f t="shared" si="14"/>
        <v>-1.5625E-2</v>
      </c>
      <c r="AS65" s="98">
        <f t="shared" si="36"/>
        <v>96.3222882384907</v>
      </c>
      <c r="AT65" s="71">
        <f t="shared" si="15"/>
        <v>4.5676997379071755</v>
      </c>
      <c r="AU65" s="71">
        <f t="shared" ca="1" si="16"/>
        <v>5.870073154663487</v>
      </c>
      <c r="AV65" s="71">
        <f t="shared" ca="1" si="45"/>
        <v>5.870073154663487</v>
      </c>
      <c r="AW65" s="71">
        <f t="shared" ca="1" si="41"/>
        <v>5.885698154663487</v>
      </c>
      <c r="AX65" s="71">
        <f t="shared" si="17"/>
        <v>-1.5625E-2</v>
      </c>
      <c r="AY65" s="71">
        <f t="shared" si="18"/>
        <v>4.5676997379071755</v>
      </c>
      <c r="AZ65" s="71">
        <f t="shared" si="47"/>
        <v>4.5520747379071755</v>
      </c>
      <c r="BA65" s="131">
        <v>-1.5625E-2</v>
      </c>
      <c r="BB65" s="71">
        <f t="shared" ca="1" si="19"/>
        <v>5.870073154663487</v>
      </c>
      <c r="BC65" s="131">
        <f t="shared" ca="1" si="43"/>
        <v>5.885698154663487</v>
      </c>
      <c r="BD65" s="71" cm="1">
        <f t="array" aca="1" ref="BD65:BE65" ca="1">EXP(BB65:BC65)</f>
        <v>354.27489618063089</v>
      </c>
      <c r="BE65" s="71">
        <f ca="1"/>
        <v>359.8539140052618</v>
      </c>
      <c r="BF65" s="98">
        <f t="shared" ca="1" si="37"/>
        <v>4.0235664773971003E-2</v>
      </c>
      <c r="BG65" s="131">
        <f t="shared" ca="1" si="44"/>
        <v>2.4610664773971003E-2</v>
      </c>
      <c r="BH65" s="98">
        <f t="shared" ca="1" si="39"/>
        <v>354.27489618063061</v>
      </c>
      <c r="BI65" s="98">
        <f t="shared" ca="1" si="40"/>
        <v>157.46299139420898</v>
      </c>
      <c r="BJ65" s="71">
        <f t="shared" ca="1" si="21"/>
        <v>5.8700731546634861</v>
      </c>
      <c r="BK65" s="71">
        <f t="shared" ca="1" si="22"/>
        <v>5.0591904553798086</v>
      </c>
    </row>
    <row r="66" spans="1:63" s="98" customFormat="1" x14ac:dyDescent="0.2">
      <c r="A66" s="100">
        <v>42309</v>
      </c>
      <c r="B66" s="150">
        <v>534.64866547118311</v>
      </c>
      <c r="C66" s="123">
        <v>1509.2747585926898</v>
      </c>
      <c r="D66" s="123">
        <v>305.88312862518774</v>
      </c>
      <c r="E66" s="119">
        <v>610.19161065616902</v>
      </c>
      <c r="F66" s="119">
        <v>339.75320614609853</v>
      </c>
      <c r="G66" s="119">
        <v>433.51097750920724</v>
      </c>
      <c r="H66" s="151">
        <v>1496.4013319666576</v>
      </c>
      <c r="I66" s="154">
        <v>534.04748525174296</v>
      </c>
      <c r="J66" s="155">
        <v>1388.91322269234</v>
      </c>
      <c r="K66" s="155">
        <v>266.85705151113302</v>
      </c>
      <c r="L66" s="155">
        <v>442.92045178872598</v>
      </c>
      <c r="M66" s="155">
        <v>341.13077121808197</v>
      </c>
      <c r="N66" s="155">
        <v>423.40947622154903</v>
      </c>
      <c r="O66" s="156">
        <v>1452.74694769078</v>
      </c>
      <c r="P66" s="131">
        <f t="shared" si="23"/>
        <v>-0.49316190319557052</v>
      </c>
      <c r="Q66" s="131">
        <f t="shared" si="24"/>
        <v>-0.21973137436715717</v>
      </c>
      <c r="R66" s="131">
        <f t="shared" si="25"/>
        <v>-1.015886863246493</v>
      </c>
      <c r="S66" s="131">
        <f t="shared" si="26"/>
        <v>3.8601829732231892</v>
      </c>
      <c r="T66" s="131">
        <f t="shared" si="27"/>
        <v>3.4412740241126727</v>
      </c>
      <c r="U66" s="131">
        <f t="shared" si="28"/>
        <v>-1.006699380411078</v>
      </c>
      <c r="V66" s="131">
        <f t="shared" si="29"/>
        <v>-0.95406756968415607</v>
      </c>
      <c r="W66" s="98">
        <v>6.2804847586991199</v>
      </c>
      <c r="X66" s="71">
        <f t="shared" ca="1" si="30"/>
        <v>2.8307899344589931</v>
      </c>
      <c r="Y66" s="98">
        <f t="shared" ca="1" si="31"/>
        <v>364.30367428202732</v>
      </c>
      <c r="Z66" s="174">
        <f t="shared" ca="1" si="4"/>
        <v>5.8979877898325208</v>
      </c>
      <c r="AA66" s="174">
        <f t="shared" ca="1" si="42"/>
        <v>5.8672185590632902</v>
      </c>
      <c r="AB66" s="174">
        <f t="shared" ca="1" si="6"/>
        <v>364.30367428202743</v>
      </c>
      <c r="AC66" s="174">
        <f t="shared" ca="1" si="7"/>
        <v>353.26502669099597</v>
      </c>
      <c r="AD66" s="174">
        <f t="shared" ca="1" si="32"/>
        <v>2.8307899344590437E-2</v>
      </c>
      <c r="AE66" s="174">
        <f t="shared" ca="1" si="33"/>
        <v>2.8802397002457125E-2</v>
      </c>
      <c r="AF66" s="98">
        <f t="shared" ca="1" si="46"/>
        <v>2690.417680770382</v>
      </c>
      <c r="AG66" s="71">
        <f t="shared" ca="1" si="9"/>
        <v>-2690.417680770382</v>
      </c>
      <c r="AH66" s="71">
        <f t="shared" ca="1" si="10"/>
        <v>-3.7168949904970035E-4</v>
      </c>
      <c r="AI66" s="71">
        <f t="shared" ca="1" si="11"/>
        <v>-0.37168949904970033</v>
      </c>
      <c r="AJ66" s="98">
        <f t="shared" ca="1" si="34"/>
        <v>13.72157573814998</v>
      </c>
      <c r="AK66" s="98">
        <f t="shared" ca="1" si="35"/>
        <v>2.6189694654224014</v>
      </c>
      <c r="AL66" s="98">
        <v>6.0260592186691344</v>
      </c>
      <c r="AM66" s="98">
        <v>6.0260592186691344</v>
      </c>
      <c r="AN66" s="71">
        <f t="shared" si="12"/>
        <v>-3.0769230769230771E-2</v>
      </c>
      <c r="AO66" s="98">
        <v>6.0260592186691344</v>
      </c>
      <c r="AP66" s="98">
        <v>65</v>
      </c>
      <c r="AQ66" s="71">
        <f t="shared" si="13"/>
        <v>1.5384615384615385E-2</v>
      </c>
      <c r="AR66" s="174">
        <f t="shared" si="14"/>
        <v>-1.5384615384615385E-2</v>
      </c>
      <c r="AS66" s="98">
        <f t="shared" si="36"/>
        <v>96.307469424915539</v>
      </c>
      <c r="AT66" s="71">
        <f t="shared" si="15"/>
        <v>4.5675458799177955</v>
      </c>
      <c r="AU66" s="71">
        <f t="shared" ca="1" si="16"/>
        <v>5.8979877898325208</v>
      </c>
      <c r="AV66" s="71">
        <f t="shared" ca="1" si="45"/>
        <v>5.8979877898325208</v>
      </c>
      <c r="AW66" s="71">
        <f ca="1">AV66-AR66</f>
        <v>5.9133724052171361</v>
      </c>
      <c r="AX66" s="71">
        <f t="shared" si="17"/>
        <v>-1.5384615384615385E-2</v>
      </c>
      <c r="AY66" s="71">
        <f t="shared" si="18"/>
        <v>4.5675458799177955</v>
      </c>
      <c r="AZ66" s="71">
        <f t="shared" si="47"/>
        <v>4.5521612645331802</v>
      </c>
      <c r="BA66" s="131">
        <v>-1.5384615384615385E-2</v>
      </c>
      <c r="BB66" s="71">
        <f t="shared" ca="1" si="19"/>
        <v>5.8979877898325208</v>
      </c>
      <c r="BC66" s="131">
        <f t="shared" ca="1" si="43"/>
        <v>5.9133724052171361</v>
      </c>
      <c r="BD66" s="71" cm="1">
        <f t="array" aca="1" ref="BD66:BE66" ca="1">EXP(BB66:BC66)</f>
        <v>364.30367428202743</v>
      </c>
      <c r="BE66" s="71">
        <f ca="1"/>
        <v>369.95168099949001</v>
      </c>
      <c r="BF66" s="98">
        <f t="shared" ca="1" si="37"/>
        <v>2.8307899344590437E-2</v>
      </c>
      <c r="BG66" s="131">
        <f t="shared" ca="1" si="44"/>
        <v>1.2923283959975052E-2</v>
      </c>
      <c r="BH66" s="98">
        <f t="shared" ca="1" si="39"/>
        <v>364.30367428202715</v>
      </c>
      <c r="BI66" s="98">
        <f t="shared" ca="1" si="40"/>
        <v>159.49793034518348</v>
      </c>
      <c r="BJ66" s="71">
        <f t="shared" ca="1" si="21"/>
        <v>5.8979877898325199</v>
      </c>
      <c r="BK66" s="71">
        <f t="shared" ca="1" si="22"/>
        <v>5.0720309462484447</v>
      </c>
    </row>
    <row r="67" spans="1:63" s="98" customFormat="1" x14ac:dyDescent="0.2">
      <c r="A67" s="100">
        <v>42339</v>
      </c>
      <c r="B67" s="150">
        <v>556.03461209003046</v>
      </c>
      <c r="C67" s="123">
        <v>1636.0538383144758</v>
      </c>
      <c r="D67" s="123">
        <v>332.49496081557908</v>
      </c>
      <c r="E67" s="119">
        <v>230.156677637765</v>
      </c>
      <c r="F67" s="119">
        <v>349.47438595854902</v>
      </c>
      <c r="G67" s="119">
        <v>447.81683976701106</v>
      </c>
      <c r="H67" s="151">
        <v>1797.1779996919558</v>
      </c>
      <c r="I67" s="154">
        <v>537.01577258268401</v>
      </c>
      <c r="J67" s="155">
        <v>1383.5007498975301</v>
      </c>
      <c r="K67" s="155">
        <v>258.39427467044402</v>
      </c>
      <c r="L67" s="155">
        <v>450.40186652401201</v>
      </c>
      <c r="M67" s="155">
        <v>347.83424086120601</v>
      </c>
      <c r="N67" s="155">
        <v>421.26552467792197</v>
      </c>
      <c r="O67" s="156">
        <v>1461.49182433232</v>
      </c>
      <c r="P67" s="131">
        <f t="shared" si="23"/>
        <v>0.55580962609380435</v>
      </c>
      <c r="Q67" s="131">
        <f t="shared" si="24"/>
        <v>-0.38969121370435289</v>
      </c>
      <c r="R67" s="131">
        <f t="shared" si="25"/>
        <v>-3.1712772035690193</v>
      </c>
      <c r="S67" s="131">
        <f t="shared" si="26"/>
        <v>1.6891102465628904</v>
      </c>
      <c r="T67" s="131">
        <f t="shared" si="27"/>
        <v>1.9650732823626242</v>
      </c>
      <c r="U67" s="131">
        <f t="shared" si="28"/>
        <v>-0.50635417108738068</v>
      </c>
      <c r="V67" s="131">
        <f t="shared" si="29"/>
        <v>0.60195456995731433</v>
      </c>
      <c r="W67" s="98">
        <v>6.2860274657398794</v>
      </c>
      <c r="X67" s="71">
        <f t="shared" ca="1" si="30"/>
        <v>1.585632575973835</v>
      </c>
      <c r="Y67" s="98">
        <f t="shared" ca="1" si="31"/>
        <v>370.08019201691275</v>
      </c>
      <c r="Z67" s="174">
        <f t="shared" ref="Z67:Z130" ca="1" si="48">LN(Y67)</f>
        <v>5.9137197173354394</v>
      </c>
      <c r="AA67" s="174">
        <f t="shared" ca="1" si="42"/>
        <v>5.8834166870324092</v>
      </c>
      <c r="AB67" s="174">
        <f t="shared" ref="AB67:AB130" ca="1" si="49">EXP(Z67)</f>
        <v>370.08019201691286</v>
      </c>
      <c r="AC67" s="174">
        <f t="shared" ref="AC67:AC130" ca="1" si="50">EXP(AA67)</f>
        <v>359.03385477354561</v>
      </c>
      <c r="AD67" s="174">
        <f t="shared" ca="1" si="32"/>
        <v>1.5856325759738388E-2</v>
      </c>
      <c r="AE67" s="174">
        <f t="shared" ca="1" si="33"/>
        <v>1.633002886412438E-2</v>
      </c>
      <c r="AF67" s="98">
        <f t="shared" ref="AF67:AF98" ca="1" si="51">AF66*(1+Z67/100)</f>
        <v>2849.5214416367789</v>
      </c>
      <c r="AG67" s="71">
        <f t="shared" ref="AG67:AG130" ca="1" si="52">AF67*(-1)</f>
        <v>-2849.5214416367789</v>
      </c>
      <c r="AH67" s="71">
        <f t="shared" ref="AH67:AH130" ca="1" si="53">1/AG67</f>
        <v>-3.5093612049663859E-4</v>
      </c>
      <c r="AI67" s="71">
        <f t="shared" ref="AI67:AI130" ca="1" si="54">AH67*1000</f>
        <v>-0.35093612049663858</v>
      </c>
      <c r="AJ67" s="98">
        <f t="shared" ca="1" si="34"/>
        <v>13.673421772583509</v>
      </c>
      <c r="AK67" s="98">
        <f t="shared" ca="1" si="35"/>
        <v>2.6154539319647276</v>
      </c>
      <c r="AL67" s="172">
        <v>6.0323952295762968</v>
      </c>
      <c r="AM67" s="98">
        <v>2.5990380000000002</v>
      </c>
      <c r="AN67" s="71">
        <f t="shared" ref="AN67:AN130" si="55">AR67*2</f>
        <v>-3.0303030303030304E-2</v>
      </c>
      <c r="AO67" s="98">
        <f>AM67*AN67</f>
        <v>-7.8758727272727286E-2</v>
      </c>
      <c r="AP67" s="98">
        <v>66</v>
      </c>
      <c r="AQ67" s="71">
        <f t="shared" ref="AQ67:AQ130" si="56">1/AP67</f>
        <v>1.5151515151515152E-2</v>
      </c>
      <c r="AR67" s="174">
        <f t="shared" ref="AR67:AR130" si="57">AQ67*(-1)</f>
        <v>-1.5151515151515152E-2</v>
      </c>
      <c r="AS67" s="98">
        <f t="shared" si="36"/>
        <v>96.292877384093586</v>
      </c>
      <c r="AT67" s="71">
        <f t="shared" ref="AT67:AT130" si="58">LN(AS67)</f>
        <v>4.5673943532867005</v>
      </c>
      <c r="AU67" s="71">
        <f t="shared" ref="AU67:AU130" ca="1" si="59">Z67</f>
        <v>5.9137197173354394</v>
      </c>
      <c r="AV67" s="98">
        <f ca="1">AU67+AR67</f>
        <v>5.8985682021839239</v>
      </c>
      <c r="AW67" s="71">
        <f ca="1">AV67-AR67</f>
        <v>5.9137197173354394</v>
      </c>
      <c r="AX67" s="71">
        <f t="shared" ref="AX67:AX130" si="60">AR67</f>
        <v>-1.5151515151515152E-2</v>
      </c>
      <c r="AY67" s="71">
        <f t="shared" ref="AY67:AY130" si="61">AT67</f>
        <v>4.5673943532867005</v>
      </c>
      <c r="AZ67" s="71">
        <f t="shared" ref="AZ67:AZ130" si="62">AY67+AX67</f>
        <v>4.5522428381351849</v>
      </c>
      <c r="BA67" s="131">
        <v>-1.5151515151515152E-2</v>
      </c>
      <c r="BB67" s="71">
        <f t="shared" ref="BB67:BB130" ca="1" si="63">Z67</f>
        <v>5.9137197173354394</v>
      </c>
      <c r="BC67" s="131">
        <f t="shared" ca="1" si="43"/>
        <v>5.928871232486955</v>
      </c>
      <c r="BD67" s="71" cm="1">
        <f t="array" aca="1" ref="BD67:BE67" ca="1">EXP(BB67:BC67)</f>
        <v>370.08019201691286</v>
      </c>
      <c r="BE67" s="71">
        <f ca="1"/>
        <v>375.73016237177183</v>
      </c>
      <c r="BF67" s="98">
        <f t="shared" ca="1" si="37"/>
        <v>1.5856325759738388E-2</v>
      </c>
      <c r="BG67" s="131">
        <f t="shared" ca="1" si="44"/>
        <v>7.0481060822323582E-4</v>
      </c>
      <c r="BH67" s="98">
        <f t="shared" ca="1" si="39"/>
        <v>370.08019201691258</v>
      </c>
      <c r="BI67" s="98">
        <f t="shared" ca="1" si="40"/>
        <v>159.61034617848043</v>
      </c>
      <c r="BJ67" s="71">
        <f t="shared" ref="BJ67:BJ130" ca="1" si="64">LN(BH67)</f>
        <v>5.9137197173354386</v>
      </c>
      <c r="BK67" s="71">
        <f t="shared" ref="BK67:BK130" ca="1" si="65">LN(BI67)</f>
        <v>5.0727355085943167</v>
      </c>
    </row>
    <row r="68" spans="1:63" s="98" customFormat="1" x14ac:dyDescent="0.2">
      <c r="A68" s="100">
        <v>42370</v>
      </c>
      <c r="B68" s="150">
        <v>527.12081226134887</v>
      </c>
      <c r="C68" s="123">
        <v>1102.7002870239567</v>
      </c>
      <c r="D68" s="123">
        <v>359.75954760245656</v>
      </c>
      <c r="E68" s="119">
        <v>149.27491398689699</v>
      </c>
      <c r="F68" s="119">
        <v>349.75635737046122</v>
      </c>
      <c r="G68" s="119">
        <v>417.81311150262127</v>
      </c>
      <c r="H68" s="151">
        <v>1308.3455837757438</v>
      </c>
      <c r="I68" s="154">
        <v>533.33661502606901</v>
      </c>
      <c r="J68" s="155">
        <v>1394.36298517827</v>
      </c>
      <c r="K68" s="155">
        <v>278.40349137534901</v>
      </c>
      <c r="L68" s="155">
        <v>453.74062192343098</v>
      </c>
      <c r="M68" s="155">
        <v>355.40161575428101</v>
      </c>
      <c r="N68" s="155">
        <v>413.47286374408901</v>
      </c>
      <c r="O68" s="156">
        <v>1433.36278134844</v>
      </c>
      <c r="P68" s="131">
        <f t="shared" ref="P68:P131" si="66">I68/I67*100-100</f>
        <v>-0.68511163814066833</v>
      </c>
      <c r="Q68" s="131">
        <f t="shared" ref="Q68:Q131" si="67">J68/J67*100-100</f>
        <v>0.78512680831899218</v>
      </c>
      <c r="R68" s="131">
        <f t="shared" ref="R68:R131" si="68">K68/K67*100-100</f>
        <v>7.7436764922228747</v>
      </c>
      <c r="S68" s="131">
        <f t="shared" ref="S68:S131" si="69">L68/L67*100-100</f>
        <v>0.74128365079522496</v>
      </c>
      <c r="T68" s="131">
        <f t="shared" ref="T68:T131" si="70">M68/M67*100-100</f>
        <v>2.1755692810284728</v>
      </c>
      <c r="U68" s="131">
        <f t="shared" ref="U68:U131" si="71">N68/N67*100-100</f>
        <v>-1.8498216629027127</v>
      </c>
      <c r="V68" s="131">
        <f t="shared" ref="V68:V131" si="72">O68/O67*100-100</f>
        <v>-1.9246801463792451</v>
      </c>
      <c r="W68" s="98">
        <v>6.2791527727147116</v>
      </c>
      <c r="X68" s="71">
        <f t="shared" ref="X68:X131" ca="1" si="73">NORMINV(RAND(),2,1.5)</f>
        <v>4.14120795168414</v>
      </c>
      <c r="Y68" s="98">
        <f t="shared" ref="Y68:Y131" ca="1" si="74">Y67*(1+X68/100)</f>
        <v>385.40598235632507</v>
      </c>
      <c r="Z68" s="174">
        <f t="shared" ca="1" si="48"/>
        <v>5.9542972783204196</v>
      </c>
      <c r="AA68" s="174">
        <f t="shared" ca="1" si="42"/>
        <v>5.9244465320517632</v>
      </c>
      <c r="AB68" s="174">
        <f t="shared" ca="1" si="49"/>
        <v>385.40598235632513</v>
      </c>
      <c r="AC68" s="174">
        <f t="shared" ca="1" si="50"/>
        <v>374.07134155776129</v>
      </c>
      <c r="AD68" s="174">
        <f t="shared" ref="AD68:AD131" ca="1" si="75">AB68/AB67-1</f>
        <v>4.1412079516841116E-2</v>
      </c>
      <c r="AE68" s="174">
        <f t="shared" ref="AE68:AE131" ca="1" si="76">AC68/AC67-1</f>
        <v>4.1883200105740093E-2</v>
      </c>
      <c r="AF68" s="98">
        <f t="shared" ca="1" si="51"/>
        <v>3019.1904192813145</v>
      </c>
      <c r="AG68" s="71">
        <f t="shared" ca="1" si="52"/>
        <v>-3019.1904192813145</v>
      </c>
      <c r="AH68" s="71">
        <f t="shared" ca="1" si="53"/>
        <v>-3.312146175391081E-4</v>
      </c>
      <c r="AI68" s="71">
        <f t="shared" ca="1" si="54"/>
        <v>-0.33121461753910808</v>
      </c>
      <c r="AJ68" s="98">
        <f t="shared" ref="AJ68:AJ131" ca="1" si="77">AJ67*(1+AI68/100)</f>
        <v>13.628133400954937</v>
      </c>
      <c r="AK68" s="98">
        <f t="shared" ref="AK68:AK131" ca="1" si="78">LN(AJ68)</f>
        <v>2.6121362884912669</v>
      </c>
      <c r="AL68" s="172">
        <v>2.5956803469758269</v>
      </c>
      <c r="AM68" s="98">
        <f>AL68*$AN$67</f>
        <v>-7.86569802113887E-2</v>
      </c>
      <c r="AN68" s="71">
        <f t="shared" si="55"/>
        <v>-2.9850746268656716E-2</v>
      </c>
      <c r="AO68" s="98">
        <v>6.0246020806936738</v>
      </c>
      <c r="AP68" s="71">
        <v>67</v>
      </c>
      <c r="AQ68" s="71">
        <f t="shared" si="56"/>
        <v>1.4925373134328358E-2</v>
      </c>
      <c r="AR68" s="174">
        <f t="shared" si="57"/>
        <v>-1.4925373134328358E-2</v>
      </c>
      <c r="AS68" s="98">
        <f t="shared" ref="AS68:AS131" si="79">AS67*(1+AR68/100)</f>
        <v>96.278505312842228</v>
      </c>
      <c r="AT68" s="71">
        <f t="shared" si="58"/>
        <v>4.5672450884159108</v>
      </c>
      <c r="AU68" s="71">
        <f t="shared" ca="1" si="59"/>
        <v>5.9542972783204196</v>
      </c>
      <c r="AV68" s="98">
        <f ca="1">AU68+AX68</f>
        <v>5.9393719051860909</v>
      </c>
      <c r="AX68" s="71">
        <f t="shared" si="60"/>
        <v>-1.4925373134328358E-2</v>
      </c>
      <c r="AY68" s="71">
        <f t="shared" si="61"/>
        <v>4.5672450884159108</v>
      </c>
      <c r="AZ68" s="71">
        <f t="shared" si="62"/>
        <v>4.5523197152815822</v>
      </c>
      <c r="BA68" s="131">
        <v>-1.4925373134328358E-2</v>
      </c>
      <c r="BB68" s="71">
        <f t="shared" ca="1" si="63"/>
        <v>5.9542972783204196</v>
      </c>
      <c r="BC68" s="131">
        <f t="shared" ca="1" si="43"/>
        <v>5.9692226514547482</v>
      </c>
      <c r="BD68" s="71" cm="1">
        <f t="array" aca="1" ref="BD68:BE68" ca="1">EXP(BB68:BC68)</f>
        <v>385.40598235632513</v>
      </c>
      <c r="BE68" s="71">
        <f ca="1"/>
        <v>391.20145264334343</v>
      </c>
      <c r="BF68" s="98">
        <f t="shared" ref="BF68:BF131" ca="1" si="80">BD68/BD67-1</f>
        <v>4.1412079516841116E-2</v>
      </c>
      <c r="BG68" s="131">
        <f t="shared" ca="1" si="44"/>
        <v>2.6486706382512756E-2</v>
      </c>
      <c r="BH68" s="98">
        <f t="shared" ref="BH68:BH131" ca="1" si="81">BH67*(1+BF68)</f>
        <v>385.40598235632478</v>
      </c>
      <c r="BI68" s="98">
        <f t="shared" ref="BI68:BI131" ca="1" si="82">BI67*(1+BG68)</f>
        <v>163.83789855332105</v>
      </c>
      <c r="BJ68" s="71">
        <f t="shared" ca="1" si="64"/>
        <v>5.9542972783204187</v>
      </c>
      <c r="BK68" s="71">
        <f t="shared" ca="1" si="65"/>
        <v>5.0988775155562465</v>
      </c>
    </row>
    <row r="69" spans="1:63" s="98" customFormat="1" x14ac:dyDescent="0.2">
      <c r="A69" s="100">
        <v>42401</v>
      </c>
      <c r="B69" s="150">
        <v>505.5088589586336</v>
      </c>
      <c r="C69" s="123">
        <v>1244.9486240500471</v>
      </c>
      <c r="D69" s="123">
        <v>314.78960415214948</v>
      </c>
      <c r="E69" s="119">
        <v>147.72858995790401</v>
      </c>
      <c r="F69" s="119">
        <v>376.27124195906345</v>
      </c>
      <c r="G69" s="119">
        <v>395.66901659298236</v>
      </c>
      <c r="H69" s="151">
        <v>1282.1786721002288</v>
      </c>
      <c r="I69" s="154">
        <v>536.03409501199098</v>
      </c>
      <c r="J69" s="155">
        <v>1395.38270542178</v>
      </c>
      <c r="K69" s="155">
        <v>266.83897498885898</v>
      </c>
      <c r="L69" s="155">
        <v>456.35186697888599</v>
      </c>
      <c r="M69" s="155">
        <v>363.081836393831</v>
      </c>
      <c r="N69" s="155">
        <v>413.13014777205899</v>
      </c>
      <c r="O69" s="156">
        <v>1443.4962408911499</v>
      </c>
      <c r="P69" s="131">
        <f t="shared" si="66"/>
        <v>0.50577438524264551</v>
      </c>
      <c r="Q69" s="131">
        <f t="shared" si="67"/>
        <v>7.3131620270274311E-2</v>
      </c>
      <c r="R69" s="131">
        <f t="shared" si="68"/>
        <v>-4.1538690227481823</v>
      </c>
      <c r="S69" s="131">
        <f t="shared" si="69"/>
        <v>0.57549289820819638</v>
      </c>
      <c r="T69" s="131">
        <f t="shared" si="70"/>
        <v>2.1609976711135772</v>
      </c>
      <c r="U69" s="131">
        <f t="shared" si="71"/>
        <v>-8.2887174003786868E-2</v>
      </c>
      <c r="V69" s="131">
        <f t="shared" si="72"/>
        <v>0.70697102468201933</v>
      </c>
      <c r="W69" s="98">
        <v>6.2841977691447637</v>
      </c>
      <c r="X69" s="71">
        <f t="shared" ca="1" si="73"/>
        <v>1.0538341901234269</v>
      </c>
      <c r="Y69" s="98">
        <f t="shared" ca="1" si="74"/>
        <v>389.46752236917712</v>
      </c>
      <c r="Z69" s="174">
        <f t="shared" ca="1" si="48"/>
        <v>5.9647804789566639</v>
      </c>
      <c r="AA69" s="174">
        <f t="shared" ca="1" si="42"/>
        <v>5.9353687142507816</v>
      </c>
      <c r="AB69" s="174">
        <f t="shared" ca="1" si="49"/>
        <v>389.46752236917723</v>
      </c>
      <c r="AC69" s="174">
        <f t="shared" ca="1" si="50"/>
        <v>378.17941060606245</v>
      </c>
      <c r="AD69" s="174">
        <f t="shared" ca="1" si="75"/>
        <v>1.0538341901234594E-2</v>
      </c>
      <c r="AE69" s="174">
        <f t="shared" ca="1" si="76"/>
        <v>1.098204698385552E-2</v>
      </c>
      <c r="AF69" s="98">
        <f t="shared" ca="1" si="51"/>
        <v>3199.278500033136</v>
      </c>
      <c r="AG69" s="71">
        <f t="shared" ca="1" si="52"/>
        <v>-3199.278500033136</v>
      </c>
      <c r="AH69" s="71">
        <f t="shared" ca="1" si="53"/>
        <v>-3.1257047487101943E-4</v>
      </c>
      <c r="AI69" s="71">
        <f t="shared" ca="1" si="54"/>
        <v>-0.31257047487101941</v>
      </c>
      <c r="AJ69" s="98">
        <f t="shared" ca="1" si="77"/>
        <v>13.585535879667516</v>
      </c>
      <c r="AK69" s="98">
        <f t="shared" ca="1" si="78"/>
        <v>2.6090056885241357</v>
      </c>
      <c r="AL69" s="98">
        <v>2.5925126688826379</v>
      </c>
      <c r="AM69" s="98">
        <f t="shared" ref="AM69:AM132" si="83">AL69*$AN$67</f>
        <v>-7.856098996614054E-2</v>
      </c>
      <c r="AN69" s="71">
        <f t="shared" si="55"/>
        <v>-2.9411764705882353E-2</v>
      </c>
      <c r="AO69" s="98">
        <v>6.0172498656748141</v>
      </c>
      <c r="AP69" s="98">
        <v>68</v>
      </c>
      <c r="AQ69" s="71">
        <f t="shared" si="56"/>
        <v>1.4705882352941176E-2</v>
      </c>
      <c r="AR69" s="174">
        <f t="shared" si="57"/>
        <v>-1.4705882352941176E-2</v>
      </c>
      <c r="AS69" s="98">
        <f t="shared" si="79"/>
        <v>96.264346709119749</v>
      </c>
      <c r="AT69" s="71">
        <f t="shared" si="58"/>
        <v>4.5670980187781725</v>
      </c>
      <c r="AU69" s="71">
        <f t="shared" ca="1" si="59"/>
        <v>5.9647804789566639</v>
      </c>
      <c r="AV69" s="98">
        <f t="shared" ref="AV69:AV132" ca="1" si="84">AU69+AX69</f>
        <v>5.9500745966037227</v>
      </c>
      <c r="AX69" s="71">
        <f t="shared" si="60"/>
        <v>-1.4705882352941176E-2</v>
      </c>
      <c r="AY69" s="71">
        <f t="shared" si="61"/>
        <v>4.5670980187781725</v>
      </c>
      <c r="AZ69" s="71">
        <f t="shared" si="62"/>
        <v>4.5523921364252313</v>
      </c>
      <c r="BA69" s="131">
        <v>-1.4705882352941176E-2</v>
      </c>
      <c r="BB69" s="71">
        <f t="shared" ca="1" si="63"/>
        <v>5.9647804789566639</v>
      </c>
      <c r="BC69" s="131">
        <f t="shared" ca="1" si="43"/>
        <v>5.979486361309605</v>
      </c>
      <c r="BD69" s="71" cm="1">
        <f t="array" aca="1" ref="BD69:BE69" ca="1">EXP(BB69:BC69)</f>
        <v>389.46752236917723</v>
      </c>
      <c r="BE69" s="71">
        <f ca="1"/>
        <v>395.23730683703445</v>
      </c>
      <c r="BF69" s="98">
        <f t="shared" ca="1" si="80"/>
        <v>1.0538341901234594E-2</v>
      </c>
      <c r="BG69" s="131">
        <f t="shared" ca="1" si="44"/>
        <v>-4.1675404517065827E-3</v>
      </c>
      <c r="BH69" s="98">
        <f t="shared" ca="1" si="81"/>
        <v>389.46752236917695</v>
      </c>
      <c r="BI69" s="98">
        <f t="shared" ca="1" si="82"/>
        <v>163.15509748357749</v>
      </c>
      <c r="BJ69" s="71">
        <f t="shared" ca="1" si="64"/>
        <v>5.964780478956663</v>
      </c>
      <c r="BK69" s="71">
        <f t="shared" ca="1" si="65"/>
        <v>5.0947012667043365</v>
      </c>
    </row>
    <row r="70" spans="1:63" s="98" customFormat="1" x14ac:dyDescent="0.2">
      <c r="A70" s="100">
        <v>42430</v>
      </c>
      <c r="B70" s="150">
        <v>547.46609425220015</v>
      </c>
      <c r="C70" s="123">
        <v>1388.1177158158025</v>
      </c>
      <c r="D70" s="123">
        <v>312.27128731893231</v>
      </c>
      <c r="E70" s="119">
        <v>164.011633622239</v>
      </c>
      <c r="F70" s="119">
        <v>366.49147701278355</v>
      </c>
      <c r="G70" s="119">
        <v>421.78317168811913</v>
      </c>
      <c r="H70" s="151">
        <v>1347.5697843773405</v>
      </c>
      <c r="I70" s="154">
        <v>541.70358097057795</v>
      </c>
      <c r="J70" s="155">
        <v>1394.6918425788399</v>
      </c>
      <c r="K70" s="155">
        <v>265.93350099205003</v>
      </c>
      <c r="L70" s="155">
        <v>456.41243562594798</v>
      </c>
      <c r="M70" s="155">
        <v>365.532436488423</v>
      </c>
      <c r="N70" s="155">
        <v>410.29494535471201</v>
      </c>
      <c r="O70" s="156">
        <v>1411.47690289773</v>
      </c>
      <c r="P70" s="131">
        <f t="shared" si="66"/>
        <v>1.0576726389876683</v>
      </c>
      <c r="Q70" s="131">
        <f t="shared" si="67"/>
        <v>-4.9510635344390153E-2</v>
      </c>
      <c r="R70" s="131">
        <f t="shared" si="68"/>
        <v>-0.33933348636448102</v>
      </c>
      <c r="S70" s="131">
        <f t="shared" si="69"/>
        <v>1.327235658375514E-2</v>
      </c>
      <c r="T70" s="131">
        <f t="shared" si="70"/>
        <v>0.67494428223994873</v>
      </c>
      <c r="U70" s="131">
        <f t="shared" si="71"/>
        <v>-0.68627342561097748</v>
      </c>
      <c r="V70" s="131">
        <f t="shared" si="72"/>
        <v>-2.2181795204158306</v>
      </c>
      <c r="W70" s="98">
        <v>6.2947189532578012</v>
      </c>
      <c r="X70" s="71">
        <f t="shared" ca="1" si="73"/>
        <v>1.3143654176331405</v>
      </c>
      <c r="Y70" s="98">
        <f t="shared" ca="1" si="74"/>
        <v>394.58654879611021</v>
      </c>
      <c r="Z70" s="174">
        <f t="shared" ca="1" si="48"/>
        <v>5.9778385048070684</v>
      </c>
      <c r="AA70" s="174">
        <f t="shared" ca="1" si="42"/>
        <v>5.9488529975606914</v>
      </c>
      <c r="AB70" s="174">
        <f t="shared" ca="1" si="49"/>
        <v>394.58654879611004</v>
      </c>
      <c r="AC70" s="174">
        <f t="shared" ca="1" si="50"/>
        <v>383.31342538437582</v>
      </c>
      <c r="AD70" s="174">
        <f t="shared" ca="1" si="75"/>
        <v>1.3143654176330788E-2</v>
      </c>
      <c r="AE70" s="174">
        <f t="shared" ca="1" si="76"/>
        <v>1.3575606271334806E-2</v>
      </c>
      <c r="AF70" s="98">
        <f t="shared" ca="1" si="51"/>
        <v>3390.5262020841305</v>
      </c>
      <c r="AG70" s="71">
        <f t="shared" ca="1" si="52"/>
        <v>-3390.5262020841305</v>
      </c>
      <c r="AH70" s="71">
        <f t="shared" ca="1" si="53"/>
        <v>-2.9493946968624154E-4</v>
      </c>
      <c r="AI70" s="71">
        <f t="shared" ca="1" si="54"/>
        <v>-0.29493946968624152</v>
      </c>
      <c r="AJ70" s="98">
        <f t="shared" ca="1" si="77"/>
        <v>13.545466772189991</v>
      </c>
      <c r="AK70" s="98">
        <f t="shared" ca="1" si="78"/>
        <v>2.6060519357915801</v>
      </c>
      <c r="AL70" s="98">
        <v>2.589524378009052</v>
      </c>
      <c r="AM70" s="98">
        <f t="shared" si="83"/>
        <v>-7.8470435697244004E-2</v>
      </c>
      <c r="AN70" s="71">
        <f t="shared" si="55"/>
        <v>-2.8985507246376812E-2</v>
      </c>
      <c r="AO70" s="98">
        <v>6.0103140103274102</v>
      </c>
      <c r="AP70" s="98">
        <v>69</v>
      </c>
      <c r="AQ70" s="71">
        <f t="shared" si="56"/>
        <v>1.4492753623188406E-2</v>
      </c>
      <c r="AR70" s="174">
        <f t="shared" si="57"/>
        <v>-1.4492753623188406E-2</v>
      </c>
      <c r="AS70" s="98">
        <f t="shared" si="79"/>
        <v>96.25039535452423</v>
      </c>
      <c r="AT70" s="71">
        <f t="shared" si="58"/>
        <v>4.56695308073893</v>
      </c>
      <c r="AU70" s="71">
        <f t="shared" ca="1" si="59"/>
        <v>5.9778385048070684</v>
      </c>
      <c r="AV70" s="98">
        <f t="shared" ca="1" si="84"/>
        <v>5.9633457511838799</v>
      </c>
      <c r="AX70" s="71">
        <f t="shared" si="60"/>
        <v>-1.4492753623188406E-2</v>
      </c>
      <c r="AY70" s="71">
        <f t="shared" si="61"/>
        <v>4.56695308073893</v>
      </c>
      <c r="AZ70" s="71">
        <f t="shared" si="62"/>
        <v>4.5524603271157416</v>
      </c>
      <c r="BA70" s="131">
        <v>-1.4492753623188406E-2</v>
      </c>
      <c r="BB70" s="71">
        <f t="shared" ca="1" si="63"/>
        <v>5.9778385048070684</v>
      </c>
      <c r="BC70" s="131">
        <f t="shared" ca="1" si="43"/>
        <v>5.9923312584302568</v>
      </c>
      <c r="BD70" s="71" cm="1">
        <f t="array" aca="1" ref="BD70:BE70" ca="1">EXP(BB70:BC70)</f>
        <v>394.58654879611004</v>
      </c>
      <c r="BE70" s="71">
        <f ca="1"/>
        <v>400.34683481002679</v>
      </c>
      <c r="BF70" s="98">
        <f t="shared" ca="1" si="80"/>
        <v>1.3143654176330788E-2</v>
      </c>
      <c r="BG70" s="131">
        <f t="shared" ca="1" si="44"/>
        <v>-1.3490994468576181E-3</v>
      </c>
      <c r="BH70" s="98">
        <f t="shared" ca="1" si="81"/>
        <v>394.58654879610981</v>
      </c>
      <c r="BI70" s="98">
        <f t="shared" ca="1" si="82"/>
        <v>162.93498503181041</v>
      </c>
      <c r="BJ70" s="71">
        <f t="shared" ca="1" si="64"/>
        <v>5.9778385048070675</v>
      </c>
      <c r="BK70" s="71">
        <f t="shared" ca="1" si="65"/>
        <v>5.0933512564035066</v>
      </c>
    </row>
    <row r="71" spans="1:63" s="98" customFormat="1" x14ac:dyDescent="0.2">
      <c r="A71" s="100">
        <v>42461</v>
      </c>
      <c r="B71" s="150">
        <v>516.80799297407702</v>
      </c>
      <c r="C71" s="123">
        <v>1343.6979489096968</v>
      </c>
      <c r="D71" s="123">
        <v>264.18150907181672</v>
      </c>
      <c r="E71" s="119">
        <v>261.15864861692899</v>
      </c>
      <c r="F71" s="119">
        <v>355.2738008952731</v>
      </c>
      <c r="G71" s="119">
        <v>401.53757944708946</v>
      </c>
      <c r="H71" s="151">
        <v>1330.0513771804351</v>
      </c>
      <c r="I71" s="154">
        <v>530.10201352490196</v>
      </c>
      <c r="J71" s="155">
        <v>1395.3109132452801</v>
      </c>
      <c r="K71" s="155">
        <v>268.702948903074</v>
      </c>
      <c r="L71" s="155">
        <v>458.31116295547997</v>
      </c>
      <c r="M71" s="155">
        <v>358.18219480691698</v>
      </c>
      <c r="N71" s="155">
        <v>412.16106140084202</v>
      </c>
      <c r="O71" s="156">
        <v>1406.61443803314</v>
      </c>
      <c r="P71" s="131">
        <f t="shared" si="66"/>
        <v>-2.1416818816093723</v>
      </c>
      <c r="Q71" s="131">
        <f t="shared" si="67"/>
        <v>4.4387630840049042E-2</v>
      </c>
      <c r="R71" s="131">
        <f t="shared" si="68"/>
        <v>1.0414061788728048</v>
      </c>
      <c r="S71" s="131">
        <f t="shared" si="69"/>
        <v>0.41601130497856786</v>
      </c>
      <c r="T71" s="131">
        <f t="shared" si="70"/>
        <v>-2.0108315836804849</v>
      </c>
      <c r="U71" s="131">
        <f t="shared" si="71"/>
        <v>0.45482306503110692</v>
      </c>
      <c r="V71" s="131">
        <f t="shared" si="72"/>
        <v>-0.34449482344398064</v>
      </c>
      <c r="W71" s="98">
        <v>6.2730694663734585</v>
      </c>
      <c r="X71" s="71">
        <f t="shared" ca="1" si="73"/>
        <v>3.9525957862840322</v>
      </c>
      <c r="Y71" s="98">
        <f t="shared" ca="1" si="74"/>
        <v>410.18296009706887</v>
      </c>
      <c r="Z71" s="174">
        <f t="shared" ca="1" si="48"/>
        <v>6.0166033043002409</v>
      </c>
      <c r="AA71" s="174">
        <f t="shared" ca="1" si="42"/>
        <v>5.9880318757288125</v>
      </c>
      <c r="AB71" s="174">
        <f t="shared" ca="1" si="49"/>
        <v>410.18296009706893</v>
      </c>
      <c r="AC71" s="174">
        <f t="shared" ca="1" si="50"/>
        <v>398.6292854006731</v>
      </c>
      <c r="AD71" s="174">
        <f t="shared" ca="1" si="75"/>
        <v>3.9525957862841077E-2</v>
      </c>
      <c r="AE71" s="174">
        <f t="shared" ca="1" si="76"/>
        <v>3.9956492525506926E-2</v>
      </c>
      <c r="AF71" s="98">
        <f t="shared" ca="1" si="51"/>
        <v>3594.5207135918899</v>
      </c>
      <c r="AG71" s="71">
        <f t="shared" ca="1" si="52"/>
        <v>-3594.5207135918899</v>
      </c>
      <c r="AH71" s="71">
        <f t="shared" ca="1" si="53"/>
        <v>-2.7820120669181839E-4</v>
      </c>
      <c r="AI71" s="71">
        <f t="shared" ca="1" si="54"/>
        <v>-0.27820120669181841</v>
      </c>
      <c r="AJ71" s="98">
        <f t="shared" ca="1" si="77"/>
        <v>13.50778312017772</v>
      </c>
      <c r="AK71" s="98">
        <f t="shared" ca="1" si="78"/>
        <v>2.6032660467368709</v>
      </c>
      <c r="AL71" s="98">
        <v>2.5867057357967043</v>
      </c>
      <c r="AM71" s="98">
        <f t="shared" si="83"/>
        <v>-7.8385022296869833E-2</v>
      </c>
      <c r="AN71" s="71">
        <f t="shared" si="55"/>
        <v>-2.8571428571428571E-2</v>
      </c>
      <c r="AO71" s="98">
        <v>6.0037719113524624</v>
      </c>
      <c r="AP71" s="71">
        <v>70</v>
      </c>
      <c r="AQ71" s="71">
        <f t="shared" si="56"/>
        <v>1.4285714285714285E-2</v>
      </c>
      <c r="AR71" s="174">
        <f t="shared" si="57"/>
        <v>-1.4285714285714285E-2</v>
      </c>
      <c r="AS71" s="98">
        <f t="shared" si="79"/>
        <v>96.236645298045019</v>
      </c>
      <c r="AT71" s="71">
        <f t="shared" si="58"/>
        <v>4.5668102133910198</v>
      </c>
      <c r="AU71" s="71">
        <f t="shared" ca="1" si="59"/>
        <v>6.0166033043002409</v>
      </c>
      <c r="AV71" s="98">
        <f t="shared" ca="1" si="84"/>
        <v>6.0023175900145267</v>
      </c>
      <c r="AX71" s="71">
        <f t="shared" si="60"/>
        <v>-1.4285714285714285E-2</v>
      </c>
      <c r="AY71" s="71">
        <f t="shared" si="61"/>
        <v>4.5668102133910198</v>
      </c>
      <c r="AZ71" s="71">
        <f t="shared" si="62"/>
        <v>4.5525244991053055</v>
      </c>
      <c r="BA71" s="131">
        <v>-1.4285714285714285E-2</v>
      </c>
      <c r="BB71" s="71">
        <f t="shared" ca="1" si="63"/>
        <v>6.0166033043002409</v>
      </c>
      <c r="BC71" s="131">
        <f t="shared" ca="1" si="43"/>
        <v>6.0308890185859552</v>
      </c>
      <c r="BD71" s="71" cm="1">
        <f t="array" aca="1" ref="BD71:BE71" ca="1">EXP(BB71:BC71)</f>
        <v>410.18296009706893</v>
      </c>
      <c r="BE71" s="71">
        <f ca="1"/>
        <v>416.08477209928901</v>
      </c>
      <c r="BF71" s="98">
        <f t="shared" ca="1" si="80"/>
        <v>3.9525957862841077E-2</v>
      </c>
      <c r="BG71" s="131">
        <f t="shared" ca="1" si="44"/>
        <v>2.5240243577126793E-2</v>
      </c>
      <c r="BH71" s="98">
        <f t="shared" ca="1" si="81"/>
        <v>410.18296009706876</v>
      </c>
      <c r="BI71" s="98">
        <f t="shared" ca="1" si="82"/>
        <v>167.04750374124882</v>
      </c>
      <c r="BJ71" s="71">
        <f t="shared" ca="1" si="64"/>
        <v>6.0166033043002409</v>
      </c>
      <c r="BK71" s="71">
        <f t="shared" ca="1" si="65"/>
        <v>5.1182782255079289</v>
      </c>
    </row>
    <row r="72" spans="1:63" s="98" customFormat="1" x14ac:dyDescent="0.2">
      <c r="A72" s="100">
        <v>42491</v>
      </c>
      <c r="B72" s="150">
        <v>529.72819279842895</v>
      </c>
      <c r="C72" s="123">
        <v>1326.2298755738707</v>
      </c>
      <c r="D72" s="123">
        <v>227.724460819906</v>
      </c>
      <c r="E72" s="119">
        <v>359.37875102150502</v>
      </c>
      <c r="F72" s="119">
        <v>348.07713761397258</v>
      </c>
      <c r="G72" s="119">
        <v>406.35603040045453</v>
      </c>
      <c r="H72" s="151">
        <v>1340.6917881978786</v>
      </c>
      <c r="I72" s="154">
        <v>528.21844602218903</v>
      </c>
      <c r="J72" s="155">
        <v>1377.0052217929201</v>
      </c>
      <c r="K72" s="155">
        <v>274.295633416763</v>
      </c>
      <c r="L72" s="155">
        <v>459.39971173132602</v>
      </c>
      <c r="M72" s="155">
        <v>349.10580772433002</v>
      </c>
      <c r="N72" s="155">
        <v>404.29546310770399</v>
      </c>
      <c r="O72" s="156">
        <v>1396.43989041231</v>
      </c>
      <c r="P72" s="131">
        <f t="shared" si="66"/>
        <v>-0.3553217031167577</v>
      </c>
      <c r="Q72" s="131">
        <f t="shared" si="67"/>
        <v>-1.3119435445239702</v>
      </c>
      <c r="R72" s="131">
        <f t="shared" si="68"/>
        <v>2.0813632810953635</v>
      </c>
      <c r="S72" s="131">
        <f t="shared" si="69"/>
        <v>0.2375130400111658</v>
      </c>
      <c r="T72" s="131">
        <f t="shared" si="70"/>
        <v>-2.5340140336902408</v>
      </c>
      <c r="U72" s="131">
        <f t="shared" si="71"/>
        <v>-1.908379764552393</v>
      </c>
      <c r="V72" s="131">
        <f t="shared" si="72"/>
        <v>-0.7233359295712205</v>
      </c>
      <c r="W72" s="98">
        <v>6.269509921673154</v>
      </c>
      <c r="X72" s="71">
        <f t="shared" ca="1" si="73"/>
        <v>5.047777860951344</v>
      </c>
      <c r="Y72" s="98">
        <f t="shared" ca="1" si="74"/>
        <v>430.88808474624358</v>
      </c>
      <c r="Z72" s="174">
        <f t="shared" ca="1" si="48"/>
        <v>6.0658483922233239</v>
      </c>
      <c r="AA72" s="174">
        <f t="shared" ca="1" si="42"/>
        <v>6.0376793781388169</v>
      </c>
      <c r="AB72" s="174">
        <f t="shared" ca="1" si="49"/>
        <v>430.88808474624341</v>
      </c>
      <c r="AC72" s="174">
        <f t="shared" ca="1" si="50"/>
        <v>418.91975167848722</v>
      </c>
      <c r="AD72" s="174">
        <f t="shared" ca="1" si="75"/>
        <v>5.0477778609512747E-2</v>
      </c>
      <c r="AE72" s="174">
        <f t="shared" ca="1" si="76"/>
        <v>5.0900591153054897E-2</v>
      </c>
      <c r="AF72" s="98">
        <f t="shared" ca="1" si="51"/>
        <v>3812.5588905054383</v>
      </c>
      <c r="AG72" s="71">
        <f t="shared" ca="1" si="52"/>
        <v>-3812.5588905054383</v>
      </c>
      <c r="AH72" s="71">
        <f t="shared" ca="1" si="53"/>
        <v>-2.62291030438989E-4</v>
      </c>
      <c r="AI72" s="71">
        <f t="shared" ca="1" si="54"/>
        <v>-0.26229103043898899</v>
      </c>
      <c r="AJ72" s="98">
        <f t="shared" ca="1" si="77"/>
        <v>13.472353416642342</v>
      </c>
      <c r="AK72" s="98">
        <f t="shared" ca="1" si="78"/>
        <v>2.6006396905764824</v>
      </c>
      <c r="AL72" s="98">
        <v>2.5840475347419365</v>
      </c>
      <c r="AM72" s="98">
        <f t="shared" si="83"/>
        <v>-7.8304470749755647E-2</v>
      </c>
      <c r="AN72" s="71">
        <f t="shared" si="55"/>
        <v>-2.8169014084507043E-2</v>
      </c>
      <c r="AO72" s="98">
        <v>5.9976021980346754</v>
      </c>
      <c r="AP72" s="98">
        <v>71</v>
      </c>
      <c r="AQ72" s="71">
        <f t="shared" si="56"/>
        <v>1.4084507042253521E-2</v>
      </c>
      <c r="AR72" s="174">
        <f t="shared" si="57"/>
        <v>-1.4084507042253521E-2</v>
      </c>
      <c r="AS72" s="98">
        <f t="shared" si="79"/>
        <v>96.223090840960779</v>
      </c>
      <c r="AT72" s="71">
        <f t="shared" si="58"/>
        <v>4.5666693584009987</v>
      </c>
      <c r="AU72" s="71">
        <f t="shared" ca="1" si="59"/>
        <v>6.0658483922233239</v>
      </c>
      <c r="AV72" s="98">
        <f t="shared" ca="1" si="84"/>
        <v>6.05176388518107</v>
      </c>
      <c r="AX72" s="71">
        <f t="shared" si="60"/>
        <v>-1.4084507042253521E-2</v>
      </c>
      <c r="AY72" s="71">
        <f t="shared" si="61"/>
        <v>4.5666693584009987</v>
      </c>
      <c r="AZ72" s="71">
        <f t="shared" si="62"/>
        <v>4.5525848513587448</v>
      </c>
      <c r="BA72" s="131">
        <v>-1.4084507042253521E-2</v>
      </c>
      <c r="BB72" s="71">
        <f t="shared" ca="1" si="63"/>
        <v>6.0658483922233239</v>
      </c>
      <c r="BC72" s="131">
        <f t="shared" ca="1" si="43"/>
        <v>6.0799328992655779</v>
      </c>
      <c r="BD72" s="71" cm="1">
        <f t="array" aca="1" ref="BD72:BE72" ca="1">EXP(BB72:BC72)</f>
        <v>430.88808474624341</v>
      </c>
      <c r="BE72" s="71">
        <f ca="1"/>
        <v>436.99987072230374</v>
      </c>
      <c r="BF72" s="98">
        <f t="shared" ca="1" si="80"/>
        <v>5.0477778609512747E-2</v>
      </c>
      <c r="BG72" s="131">
        <f t="shared" ca="1" si="44"/>
        <v>3.6393271567259224E-2</v>
      </c>
      <c r="BH72" s="98">
        <f t="shared" ca="1" si="81"/>
        <v>430.88808474624318</v>
      </c>
      <c r="BI72" s="98">
        <f t="shared" ca="1" si="82"/>
        <v>173.12690890953684</v>
      </c>
      <c r="BJ72" s="71">
        <f t="shared" ca="1" si="64"/>
        <v>6.0658483922233231</v>
      </c>
      <c r="BK72" s="71">
        <f t="shared" ca="1" si="65"/>
        <v>5.1540249030730854</v>
      </c>
    </row>
    <row r="73" spans="1:63" s="98" customFormat="1" x14ac:dyDescent="0.2">
      <c r="A73" s="100">
        <v>42522</v>
      </c>
      <c r="B73" s="150">
        <v>520.19308532805724</v>
      </c>
      <c r="C73" s="123">
        <v>1399.1725187304335</v>
      </c>
      <c r="D73" s="123">
        <v>206.31836150283482</v>
      </c>
      <c r="E73" s="119">
        <v>411.60187496454603</v>
      </c>
      <c r="F73" s="119">
        <v>356.33402035169462</v>
      </c>
      <c r="G73" s="119">
        <v>394.97806154924177</v>
      </c>
      <c r="H73" s="151">
        <v>1348.7359389270659</v>
      </c>
      <c r="I73" s="154">
        <v>528.01284659844202</v>
      </c>
      <c r="J73" s="155">
        <v>1385.0544788161999</v>
      </c>
      <c r="K73" s="155">
        <v>276.37063429072703</v>
      </c>
      <c r="L73" s="155">
        <v>461.32316739058899</v>
      </c>
      <c r="M73" s="155">
        <v>354.14889243451398</v>
      </c>
      <c r="N73" s="155">
        <v>413.88860442581</v>
      </c>
      <c r="O73" s="156">
        <v>1391.8762741215601</v>
      </c>
      <c r="P73" s="131">
        <f t="shared" si="66"/>
        <v>-3.8923181364708626E-2</v>
      </c>
      <c r="Q73" s="131">
        <f t="shared" si="67"/>
        <v>0.58454803917152276</v>
      </c>
      <c r="R73" s="131">
        <f t="shared" si="68"/>
        <v>0.75648337821378675</v>
      </c>
      <c r="S73" s="131">
        <f t="shared" si="69"/>
        <v>0.4186889129760516</v>
      </c>
      <c r="T73" s="131">
        <f t="shared" si="70"/>
        <v>1.4445719889501873</v>
      </c>
      <c r="U73" s="131">
        <f t="shared" si="71"/>
        <v>2.3728045930484285</v>
      </c>
      <c r="V73" s="131">
        <f t="shared" si="72"/>
        <v>-0.32680363272939417</v>
      </c>
      <c r="W73" s="98">
        <v>6.2691206140891431</v>
      </c>
      <c r="X73" s="71">
        <f t="shared" ca="1" si="73"/>
        <v>-1.3250258603879219</v>
      </c>
      <c r="Y73" s="98">
        <f t="shared" ca="1" si="74"/>
        <v>425.17870619402566</v>
      </c>
      <c r="Z73" s="174">
        <f t="shared" ca="1" si="48"/>
        <v>6.0525095657077177</v>
      </c>
      <c r="AA73" s="174">
        <f t="shared" ca="1" si="42"/>
        <v>6.02473178792994</v>
      </c>
      <c r="AB73" s="174">
        <f t="shared" ca="1" si="49"/>
        <v>425.17870619402549</v>
      </c>
      <c r="AC73" s="174">
        <f t="shared" ca="1" si="50"/>
        <v>413.53071321884573</v>
      </c>
      <c r="AD73" s="174">
        <f t="shared" ca="1" si="75"/>
        <v>-1.3250258603879184E-2</v>
      </c>
      <c r="AE73" s="174">
        <f t="shared" ca="1" si="76"/>
        <v>-1.2864130750696812E-2</v>
      </c>
      <c r="AF73" s="98">
        <f t="shared" ca="1" si="51"/>
        <v>4043.3143820515197</v>
      </c>
      <c r="AG73" s="71">
        <f t="shared" ca="1" si="52"/>
        <v>-4043.3143820515197</v>
      </c>
      <c r="AH73" s="71">
        <f t="shared" ca="1" si="53"/>
        <v>-2.4732185170637519E-4</v>
      </c>
      <c r="AI73" s="71">
        <f t="shared" ca="1" si="54"/>
        <v>-0.24732185170637519</v>
      </c>
      <c r="AJ73" s="98">
        <f t="shared" ca="1" si="77"/>
        <v>13.439033342703876</v>
      </c>
      <c r="AK73" s="98">
        <f t="shared" ca="1" si="78"/>
        <v>2.5981634086023937</v>
      </c>
      <c r="AL73" s="98">
        <v>2.5815410373668768</v>
      </c>
      <c r="AM73" s="98">
        <f t="shared" si="83"/>
        <v>-7.8228516283844751E-2</v>
      </c>
      <c r="AN73" s="71">
        <f t="shared" si="55"/>
        <v>-2.7777777777777776E-2</v>
      </c>
      <c r="AO73" s="98">
        <v>5.99178459059367</v>
      </c>
      <c r="AP73" s="98">
        <v>72</v>
      </c>
      <c r="AQ73" s="71">
        <f t="shared" si="56"/>
        <v>1.3888888888888888E-2</v>
      </c>
      <c r="AR73" s="174">
        <f t="shared" si="57"/>
        <v>-1.3888888888888888E-2</v>
      </c>
      <c r="AS73" s="98">
        <f t="shared" si="79"/>
        <v>96.209726522788415</v>
      </c>
      <c r="AT73" s="71">
        <f t="shared" si="58"/>
        <v>4.5665304598661542</v>
      </c>
      <c r="AU73" s="71">
        <f t="shared" ca="1" si="59"/>
        <v>6.0525095657077177</v>
      </c>
      <c r="AV73" s="98">
        <f t="shared" ca="1" si="84"/>
        <v>6.0386206768188284</v>
      </c>
      <c r="AX73" s="71">
        <f t="shared" si="60"/>
        <v>-1.3888888888888888E-2</v>
      </c>
      <c r="AY73" s="71">
        <f t="shared" si="61"/>
        <v>4.5665304598661542</v>
      </c>
      <c r="AZ73" s="71">
        <f t="shared" si="62"/>
        <v>4.552641570977265</v>
      </c>
      <c r="BA73" s="131">
        <v>-1.3888888888888888E-2</v>
      </c>
      <c r="BB73" s="71">
        <f t="shared" ca="1" si="63"/>
        <v>6.0525095657077177</v>
      </c>
      <c r="BC73" s="131">
        <f t="shared" ca="1" si="43"/>
        <v>6.066398454596607</v>
      </c>
      <c r="BD73" s="71" cm="1">
        <f t="array" aca="1" ref="BD73:BE73" ca="1">EXP(BB73:BC73)</f>
        <v>425.17870619402549</v>
      </c>
      <c r="BE73" s="71">
        <f ca="1"/>
        <v>431.12516526731758</v>
      </c>
      <c r="BF73" s="98">
        <f t="shared" ca="1" si="80"/>
        <v>-1.3250258603879184E-2</v>
      </c>
      <c r="BG73" s="131">
        <f t="shared" ca="1" si="44"/>
        <v>-2.7139147492768072E-2</v>
      </c>
      <c r="BH73" s="98">
        <f t="shared" ca="1" si="81"/>
        <v>425.17870619402527</v>
      </c>
      <c r="BI73" s="98">
        <f t="shared" ca="1" si="82"/>
        <v>168.42839219367391</v>
      </c>
      <c r="BJ73" s="71">
        <f t="shared" ca="1" si="64"/>
        <v>6.0525095657077168</v>
      </c>
      <c r="BK73" s="71">
        <f t="shared" ca="1" si="65"/>
        <v>5.1265106873217947</v>
      </c>
    </row>
    <row r="74" spans="1:63" s="98" customFormat="1" x14ac:dyDescent="0.2">
      <c r="A74" s="100">
        <v>42552</v>
      </c>
      <c r="B74" s="150">
        <v>535.79887788789893</v>
      </c>
      <c r="C74" s="123">
        <v>1379.5841034682073</v>
      </c>
      <c r="D74" s="123">
        <v>207.34995331034898</v>
      </c>
      <c r="E74" s="119">
        <v>435.03673815667997</v>
      </c>
      <c r="F74" s="119">
        <v>364.25485880893126</v>
      </c>
      <c r="G74" s="119">
        <v>414.72696462670388</v>
      </c>
      <c r="H74" s="151">
        <v>1408.080320239857</v>
      </c>
      <c r="I74" s="154">
        <v>530.18368902899203</v>
      </c>
      <c r="J74" s="155">
        <v>1392.3664898316199</v>
      </c>
      <c r="K74" s="155">
        <v>274.880097863412</v>
      </c>
      <c r="L74" s="155">
        <v>472.29824637945501</v>
      </c>
      <c r="M74" s="155">
        <v>365.439533319286</v>
      </c>
      <c r="N74" s="155">
        <v>420.79195512424099</v>
      </c>
      <c r="O74" s="156">
        <v>1397.93339183226</v>
      </c>
      <c r="P74" s="131">
        <f t="shared" si="66"/>
        <v>0.4111343965464016</v>
      </c>
      <c r="Q74" s="131">
        <f t="shared" si="67"/>
        <v>0.52792226784245599</v>
      </c>
      <c r="R74" s="131">
        <f t="shared" si="68"/>
        <v>-0.53932518233722249</v>
      </c>
      <c r="S74" s="131">
        <f t="shared" si="69"/>
        <v>2.3790435349139329</v>
      </c>
      <c r="T74" s="131">
        <f t="shared" si="70"/>
        <v>3.1881056600677482</v>
      </c>
      <c r="U74" s="131">
        <f t="shared" si="71"/>
        <v>1.6679248050349287</v>
      </c>
      <c r="V74" s="131">
        <f t="shared" si="72"/>
        <v>0.43517644659347354</v>
      </c>
      <c r="W74" s="98">
        <v>6.2732235295736976</v>
      </c>
      <c r="X74" s="71">
        <f t="shared" ca="1" si="73"/>
        <v>1.7855919822388282</v>
      </c>
      <c r="Y74" s="98">
        <f t="shared" ca="1" si="74"/>
        <v>432.77066308201296</v>
      </c>
      <c r="Z74" s="174">
        <f t="shared" ca="1" si="48"/>
        <v>6.0702079412283929</v>
      </c>
      <c r="AA74" s="174">
        <f t="shared" ca="1" si="42"/>
        <v>6.0428106809544202</v>
      </c>
      <c r="AB74" s="174">
        <f t="shared" ca="1" si="49"/>
        <v>432.77066308201307</v>
      </c>
      <c r="AC74" s="174">
        <f t="shared" ca="1" si="50"/>
        <v>421.07488035996482</v>
      </c>
      <c r="AD74" s="174">
        <f t="shared" ca="1" si="75"/>
        <v>1.7855919822388877E-2</v>
      </c>
      <c r="AE74" s="174">
        <f t="shared" ca="1" si="76"/>
        <v>1.8243305515077024E-2</v>
      </c>
      <c r="AF74" s="98">
        <f t="shared" ca="1" si="51"/>
        <v>4288.7519727596409</v>
      </c>
      <c r="AG74" s="71">
        <f t="shared" ca="1" si="52"/>
        <v>-4288.7519727596409</v>
      </c>
      <c r="AH74" s="71">
        <f t="shared" ca="1" si="53"/>
        <v>-2.3316806529069105E-4</v>
      </c>
      <c r="AI74" s="71">
        <f t="shared" ca="1" si="54"/>
        <v>-0.23316806529069106</v>
      </c>
      <c r="AJ74" s="98">
        <f t="shared" ca="1" si="77"/>
        <v>13.407697808664922</v>
      </c>
      <c r="AK74" s="98">
        <f t="shared" ca="1" si="78"/>
        <v>2.5958290053491737</v>
      </c>
      <c r="AL74" s="98">
        <v>2.5791776461122282</v>
      </c>
      <c r="AM74" s="98">
        <f t="shared" si="83"/>
        <v>-7.8156898367037222E-2</v>
      </c>
      <c r="AN74" s="71">
        <f t="shared" si="55"/>
        <v>-2.7397260273972601E-2</v>
      </c>
      <c r="AO74" s="98">
        <v>5.986299134001591</v>
      </c>
      <c r="AP74" s="71">
        <v>73</v>
      </c>
      <c r="AQ74" s="71">
        <f t="shared" si="56"/>
        <v>1.3698630136986301E-2</v>
      </c>
      <c r="AR74" s="174">
        <f t="shared" si="57"/>
        <v>-1.3698630136986301E-2</v>
      </c>
      <c r="AS74" s="98">
        <f t="shared" si="79"/>
        <v>96.196547108196256</v>
      </c>
      <c r="AT74" s="71">
        <f t="shared" si="58"/>
        <v>4.5663934641813047</v>
      </c>
      <c r="AU74" s="71">
        <f t="shared" ca="1" si="59"/>
        <v>6.0702079412283929</v>
      </c>
      <c r="AV74" s="98">
        <f t="shared" ca="1" si="84"/>
        <v>6.056509311091407</v>
      </c>
      <c r="AX74" s="71">
        <f t="shared" si="60"/>
        <v>-1.3698630136986301E-2</v>
      </c>
      <c r="AY74" s="71">
        <f t="shared" si="61"/>
        <v>4.5663934641813047</v>
      </c>
      <c r="AZ74" s="71">
        <f t="shared" si="62"/>
        <v>4.5526948340443187</v>
      </c>
      <c r="BA74" s="131">
        <v>-1.3698630136986301E-2</v>
      </c>
      <c r="BB74" s="71">
        <f t="shared" ca="1" si="63"/>
        <v>6.0702079412283929</v>
      </c>
      <c r="BC74" s="131">
        <f t="shared" ca="1" si="43"/>
        <v>6.0839065713653788</v>
      </c>
      <c r="BD74" s="71" cm="1">
        <f t="array" aca="1" ref="BD74:BE74" ca="1">EXP(BB74:BC74)</f>
        <v>432.77066308201307</v>
      </c>
      <c r="BE74" s="71">
        <f ca="1"/>
        <v>438.73981961991205</v>
      </c>
      <c r="BF74" s="98">
        <f t="shared" ca="1" si="80"/>
        <v>1.7855919822388877E-2</v>
      </c>
      <c r="BG74" s="131">
        <f t="shared" ca="1" si="44"/>
        <v>4.1572896854025765E-3</v>
      </c>
      <c r="BH74" s="98">
        <f t="shared" ca="1" si="81"/>
        <v>432.77066308201285</v>
      </c>
      <c r="BI74" s="98">
        <f t="shared" ca="1" si="82"/>
        <v>169.1285978112696</v>
      </c>
      <c r="BJ74" s="71">
        <f t="shared" ca="1" si="64"/>
        <v>6.070207941228392</v>
      </c>
      <c r="BK74" s="71">
        <f t="shared" ca="1" si="65"/>
        <v>5.1306593593542296</v>
      </c>
    </row>
    <row r="75" spans="1:63" s="98" customFormat="1" x14ac:dyDescent="0.2">
      <c r="A75" s="100">
        <v>42583</v>
      </c>
      <c r="B75" s="150">
        <v>540.08526891100212</v>
      </c>
      <c r="C75" s="123">
        <v>1400.2778650202304</v>
      </c>
      <c r="D75" s="123">
        <v>211.08225246993527</v>
      </c>
      <c r="E75" s="119">
        <v>640.07203652598696</v>
      </c>
      <c r="F75" s="119">
        <v>360.17731043455058</v>
      </c>
      <c r="G75" s="119">
        <v>414.72696462670388</v>
      </c>
      <c r="H75" s="151">
        <v>1453.1388904875325</v>
      </c>
      <c r="I75" s="154">
        <v>528.60540784291504</v>
      </c>
      <c r="J75" s="155">
        <v>1381.3253889043499</v>
      </c>
      <c r="K75" s="155">
        <v>274.44765540058103</v>
      </c>
      <c r="L75" s="155">
        <v>478.22106056497603</v>
      </c>
      <c r="M75" s="155">
        <v>356.866747625399</v>
      </c>
      <c r="N75" s="155">
        <v>421.18054686318999</v>
      </c>
      <c r="O75" s="156">
        <v>1394.1349608165999</v>
      </c>
      <c r="P75" s="131">
        <f t="shared" si="66"/>
        <v>-0.29768573019805444</v>
      </c>
      <c r="Q75" s="131">
        <f t="shared" si="67"/>
        <v>-0.79297376142723408</v>
      </c>
      <c r="R75" s="131">
        <f t="shared" si="68"/>
        <v>-0.15732039758144367</v>
      </c>
      <c r="S75" s="131">
        <f t="shared" si="69"/>
        <v>1.2540411129882756</v>
      </c>
      <c r="T75" s="131">
        <f t="shared" si="70"/>
        <v>-2.345883494328163</v>
      </c>
      <c r="U75" s="131">
        <f t="shared" si="71"/>
        <v>9.2347711075959182E-2</v>
      </c>
      <c r="V75" s="131">
        <f t="shared" si="72"/>
        <v>-0.27171759669332118</v>
      </c>
      <c r="W75" s="98">
        <v>6.2702422326190215</v>
      </c>
      <c r="X75" s="71">
        <f t="shared" ca="1" si="73"/>
        <v>5.3266941407691855</v>
      </c>
      <c r="Y75" s="98">
        <f t="shared" ca="1" si="74"/>
        <v>455.82303263537051</v>
      </c>
      <c r="Z75" s="174">
        <f t="shared" ca="1" si="48"/>
        <v>6.1221046478634573</v>
      </c>
      <c r="AA75" s="174">
        <f t="shared" ca="1" si="42"/>
        <v>6.0950776208364301</v>
      </c>
      <c r="AB75" s="174">
        <f t="shared" ca="1" si="49"/>
        <v>455.82303263537068</v>
      </c>
      <c r="AC75" s="174">
        <f t="shared" ca="1" si="50"/>
        <v>443.66848175926248</v>
      </c>
      <c r="AD75" s="174">
        <f t="shared" ca="1" si="75"/>
        <v>5.3266941407692059E-2</v>
      </c>
      <c r="AE75" s="174">
        <f t="shared" ca="1" si="76"/>
        <v>5.365696804326836E-2</v>
      </c>
      <c r="AF75" s="98">
        <f t="shared" ca="1" si="51"/>
        <v>4551.3138566192938</v>
      </c>
      <c r="AG75" s="71">
        <f t="shared" ca="1" si="52"/>
        <v>-4551.3138566192938</v>
      </c>
      <c r="AH75" s="71">
        <f t="shared" ca="1" si="53"/>
        <v>-2.1971677443110852E-4</v>
      </c>
      <c r="AI75" s="71">
        <f t="shared" ca="1" si="54"/>
        <v>-0.21971677443110851</v>
      </c>
      <c r="AJ75" s="98">
        <f t="shared" ca="1" si="77"/>
        <v>13.378238847514252</v>
      </c>
      <c r="AK75" s="98">
        <f t="shared" ca="1" si="78"/>
        <v>2.5936294202903345</v>
      </c>
      <c r="AL75" s="98">
        <v>2.5769497252934275</v>
      </c>
      <c r="AM75" s="98">
        <f t="shared" si="83"/>
        <v>-7.808938561495235E-2</v>
      </c>
      <c r="AN75" s="71">
        <f t="shared" si="55"/>
        <v>-2.7027027027027029E-2</v>
      </c>
      <c r="AO75" s="98">
        <v>5.9811281057522123</v>
      </c>
      <c r="AP75" s="98">
        <v>74</v>
      </c>
      <c r="AQ75" s="71">
        <f t="shared" si="56"/>
        <v>1.3513513513513514E-2</v>
      </c>
      <c r="AR75" s="174">
        <f t="shared" si="57"/>
        <v>-1.3513513513513514E-2</v>
      </c>
      <c r="AS75" s="98">
        <f t="shared" si="79"/>
        <v>96.183547574803256</v>
      </c>
      <c r="AT75" s="71">
        <f t="shared" si="58"/>
        <v>4.5662583199145939</v>
      </c>
      <c r="AU75" s="71">
        <f t="shared" ca="1" si="59"/>
        <v>6.1221046478634573</v>
      </c>
      <c r="AV75" s="98">
        <f t="shared" ca="1" si="84"/>
        <v>6.1085911343499442</v>
      </c>
      <c r="AX75" s="71">
        <f t="shared" si="60"/>
        <v>-1.3513513513513514E-2</v>
      </c>
      <c r="AY75" s="71">
        <f t="shared" si="61"/>
        <v>4.5662583199145939</v>
      </c>
      <c r="AZ75" s="71">
        <f t="shared" si="62"/>
        <v>4.5527448064010807</v>
      </c>
      <c r="BA75" s="131">
        <v>-1.3513513513513514E-2</v>
      </c>
      <c r="BB75" s="71">
        <f t="shared" ca="1" si="63"/>
        <v>6.1221046478634573</v>
      </c>
      <c r="BC75" s="131">
        <f t="shared" ca="1" si="43"/>
        <v>6.1356181613769705</v>
      </c>
      <c r="BD75" s="71" cm="1">
        <f t="array" aca="1" ref="BD75:BE75" ca="1">EXP(BB75:BC75)</f>
        <v>455.82303263537068</v>
      </c>
      <c r="BE75" s="71">
        <f ca="1"/>
        <v>462.02461153192297</v>
      </c>
      <c r="BF75" s="98">
        <f t="shared" ca="1" si="80"/>
        <v>5.3266941407692059E-2</v>
      </c>
      <c r="BG75" s="131">
        <f t="shared" ca="1" si="44"/>
        <v>3.9753427894178545E-2</v>
      </c>
      <c r="BH75" s="98">
        <f t="shared" ca="1" si="81"/>
        <v>455.82303263537045</v>
      </c>
      <c r="BI75" s="98">
        <f t="shared" ca="1" si="82"/>
        <v>175.85203932920342</v>
      </c>
      <c r="BJ75" s="71">
        <f t="shared" ca="1" si="64"/>
        <v>6.1221046478634564</v>
      </c>
      <c r="BK75" s="71">
        <f t="shared" ca="1" si="65"/>
        <v>5.1696429558342851</v>
      </c>
    </row>
    <row r="76" spans="1:63" s="98" customFormat="1" x14ac:dyDescent="0.2">
      <c r="A76" s="100">
        <v>42614</v>
      </c>
      <c r="B76" s="150">
        <v>539.00509837318009</v>
      </c>
      <c r="C76" s="123">
        <v>1433.8845337807159</v>
      </c>
      <c r="D76" s="123">
        <v>221.00311833602223</v>
      </c>
      <c r="E76" s="119">
        <v>1235.3241107731101</v>
      </c>
      <c r="F76" s="119">
        <v>352.38897586429221</v>
      </c>
      <c r="G76" s="119">
        <v>427.9982274947584</v>
      </c>
      <c r="H76" s="151">
        <v>1432.7949460207071</v>
      </c>
      <c r="I76" s="154">
        <v>533.61208604563706</v>
      </c>
      <c r="J76" s="155">
        <v>1366.42966936165</v>
      </c>
      <c r="K76" s="155">
        <v>273.592065081116</v>
      </c>
      <c r="L76" s="155">
        <v>461.24025498442199</v>
      </c>
      <c r="M76" s="155">
        <v>350.39462921727397</v>
      </c>
      <c r="N76" s="155">
        <v>430.26492384634798</v>
      </c>
      <c r="O76" s="156">
        <v>1399.5303257506</v>
      </c>
      <c r="P76" s="131">
        <f t="shared" si="66"/>
        <v>0.94714850216020352</v>
      </c>
      <c r="Q76" s="131">
        <f t="shared" si="67"/>
        <v>-1.0783642769727919</v>
      </c>
      <c r="R76" s="131">
        <f t="shared" si="68"/>
        <v>-0.31174991027567955</v>
      </c>
      <c r="S76" s="131">
        <f t="shared" si="69"/>
        <v>-3.550827636175768</v>
      </c>
      <c r="T76" s="131">
        <f t="shared" si="70"/>
        <v>-1.8135952568264457</v>
      </c>
      <c r="U76" s="131">
        <f t="shared" si="71"/>
        <v>2.1568842746454919</v>
      </c>
      <c r="V76" s="131">
        <f t="shared" si="72"/>
        <v>0.38700449279600946</v>
      </c>
      <c r="W76" s="98">
        <v>6.2796691443554709</v>
      </c>
      <c r="X76" s="71">
        <f t="shared" ca="1" si="73"/>
        <v>-0.48709733736979155</v>
      </c>
      <c r="Y76" s="98">
        <f t="shared" ca="1" si="74"/>
        <v>453.60273078028541</v>
      </c>
      <c r="Z76" s="174">
        <f t="shared" ca="1" si="48"/>
        <v>6.1172217726341449</v>
      </c>
      <c r="AA76" s="174">
        <f t="shared" ca="1" si="42"/>
        <v>6.0905551059674785</v>
      </c>
      <c r="AB76" s="174">
        <f t="shared" ca="1" si="49"/>
        <v>453.6027307802853</v>
      </c>
      <c r="AC76" s="174">
        <f t="shared" ca="1" si="50"/>
        <v>441.66651482843508</v>
      </c>
      <c r="AD76" s="174">
        <f t="shared" ca="1" si="75"/>
        <v>-4.8709733736984617E-3</v>
      </c>
      <c r="AE76" s="174">
        <f t="shared" ca="1" si="76"/>
        <v>-4.5123036977724462E-3</v>
      </c>
      <c r="AF76" s="98">
        <f t="shared" ca="1" si="51"/>
        <v>4829.7278187973234</v>
      </c>
      <c r="AG76" s="71">
        <f t="shared" ca="1" si="52"/>
        <v>-4829.7278187973234</v>
      </c>
      <c r="AH76" s="71">
        <f t="shared" ca="1" si="53"/>
        <v>-2.0705100525706549E-4</v>
      </c>
      <c r="AI76" s="71">
        <f t="shared" ca="1" si="54"/>
        <v>-0.20705100525706549</v>
      </c>
      <c r="AJ76" s="98">
        <f t="shared" ca="1" si="77"/>
        <v>13.350539069494783</v>
      </c>
      <c r="AK76" s="98">
        <f t="shared" ca="1" si="78"/>
        <v>2.5915567637684558</v>
      </c>
      <c r="AL76" s="98">
        <v>2.5748501436759677</v>
      </c>
      <c r="AM76" s="98">
        <f t="shared" si="83"/>
        <v>-7.8025761929574777E-2</v>
      </c>
      <c r="AN76" s="71">
        <f t="shared" si="55"/>
        <v>-2.6666666666666668E-2</v>
      </c>
      <c r="AO76" s="98">
        <v>5.9762549541733314</v>
      </c>
      <c r="AP76" s="98">
        <v>75</v>
      </c>
      <c r="AQ76" s="71">
        <f t="shared" si="56"/>
        <v>1.3333333333333334E-2</v>
      </c>
      <c r="AR76" s="174">
        <f t="shared" si="57"/>
        <v>-1.3333333333333334E-2</v>
      </c>
      <c r="AS76" s="98">
        <f t="shared" si="79"/>
        <v>96.170723101793286</v>
      </c>
      <c r="AT76" s="71">
        <f t="shared" si="58"/>
        <v>4.5661249776915822</v>
      </c>
      <c r="AU76" s="71">
        <f t="shared" ca="1" si="59"/>
        <v>6.1172217726341449</v>
      </c>
      <c r="AV76" s="98">
        <f t="shared" ca="1" si="84"/>
        <v>6.1038884393008113</v>
      </c>
      <c r="AX76" s="71">
        <f t="shared" si="60"/>
        <v>-1.3333333333333334E-2</v>
      </c>
      <c r="AY76" s="71">
        <f t="shared" si="61"/>
        <v>4.5661249776915822</v>
      </c>
      <c r="AZ76" s="71">
        <f t="shared" si="62"/>
        <v>4.5527916443582486</v>
      </c>
      <c r="BA76" s="131">
        <v>-1.3333333333333334E-2</v>
      </c>
      <c r="BB76" s="71">
        <f t="shared" ca="1" si="63"/>
        <v>6.1172217726341449</v>
      </c>
      <c r="BC76" s="131">
        <f t="shared" ca="1" si="43"/>
        <v>6.1305551059674785</v>
      </c>
      <c r="BD76" s="71" cm="1">
        <f t="array" aca="1" ref="BD76:BE76" ca="1">EXP(BB76:BC76)</f>
        <v>453.6027307802853</v>
      </c>
      <c r="BE76" s="71">
        <f ca="1"/>
        <v>459.69126723343743</v>
      </c>
      <c r="BF76" s="98">
        <f t="shared" ca="1" si="80"/>
        <v>-4.8709733736984617E-3</v>
      </c>
      <c r="BG76" s="131">
        <f t="shared" ca="1" si="44"/>
        <v>-1.8204306707031798E-2</v>
      </c>
      <c r="BH76" s="98">
        <f t="shared" ca="1" si="81"/>
        <v>453.60273078028507</v>
      </c>
      <c r="BI76" s="98">
        <f t="shared" ca="1" si="82"/>
        <v>172.65077487019758</v>
      </c>
      <c r="BJ76" s="71">
        <f t="shared" ca="1" si="64"/>
        <v>6.117221772634144</v>
      </c>
      <c r="BK76" s="71">
        <f t="shared" ca="1" si="65"/>
        <v>5.1512709119243807</v>
      </c>
    </row>
    <row r="77" spans="1:63" s="98" customFormat="1" x14ac:dyDescent="0.2">
      <c r="A77" s="100">
        <v>42644</v>
      </c>
      <c r="B77" s="150">
        <v>553.55823602925602</v>
      </c>
      <c r="C77" s="123">
        <v>1494.1076841995059</v>
      </c>
      <c r="D77" s="123">
        <v>281.7789758784283</v>
      </c>
      <c r="E77" s="119">
        <v>856.20526236007299</v>
      </c>
      <c r="F77" s="119">
        <v>382.78308050553085</v>
      </c>
      <c r="G77" s="119">
        <v>445.54615482204343</v>
      </c>
      <c r="H77" s="151">
        <v>1444.2573055888729</v>
      </c>
      <c r="I77" s="154">
        <v>534.57639786119205</v>
      </c>
      <c r="J77" s="155">
        <v>1380.02021800739</v>
      </c>
      <c r="K77" s="155">
        <v>273.16085351155499</v>
      </c>
      <c r="L77" s="155">
        <v>441.71808867193602</v>
      </c>
      <c r="M77" s="155">
        <v>386.042802059015</v>
      </c>
      <c r="N77" s="155">
        <v>425.64996394779303</v>
      </c>
      <c r="O77" s="156">
        <v>1393.91879107826</v>
      </c>
      <c r="P77" s="131">
        <f t="shared" si="66"/>
        <v>0.18071401318906055</v>
      </c>
      <c r="Q77" s="131">
        <f t="shared" si="67"/>
        <v>0.99460286544341159</v>
      </c>
      <c r="R77" s="131">
        <f t="shared" si="68"/>
        <v>-0.15761113884394717</v>
      </c>
      <c r="S77" s="131">
        <f t="shared" si="69"/>
        <v>-4.2325374035588794</v>
      </c>
      <c r="T77" s="131">
        <f t="shared" si="70"/>
        <v>10.17372124720444</v>
      </c>
      <c r="U77" s="131">
        <f t="shared" si="71"/>
        <v>-1.0725856658961703</v>
      </c>
      <c r="V77" s="131">
        <f t="shared" si="72"/>
        <v>-0.40095841934189025</v>
      </c>
      <c r="W77" s="98">
        <v>6.2814746535741968</v>
      </c>
      <c r="X77" s="71">
        <f t="shared" ca="1" si="73"/>
        <v>-6.6590549689601986E-2</v>
      </c>
      <c r="Y77" s="98">
        <f t="shared" ca="1" si="74"/>
        <v>453.30067422845178</v>
      </c>
      <c r="Z77" s="174">
        <f t="shared" ca="1" si="48"/>
        <v>6.1165556453237073</v>
      </c>
      <c r="AA77" s="174">
        <f t="shared" ca="1" si="42"/>
        <v>6.0902398558500233</v>
      </c>
      <c r="AB77" s="174">
        <f t="shared" ca="1" si="49"/>
        <v>453.3006742284519</v>
      </c>
      <c r="AC77" s="174">
        <f t="shared" ca="1" si="50"/>
        <v>441.52730135244462</v>
      </c>
      <c r="AD77" s="174">
        <f t="shared" ca="1" si="75"/>
        <v>-6.6590549689549139E-4</v>
      </c>
      <c r="AE77" s="174">
        <f t="shared" ca="1" si="76"/>
        <v>-3.1520043135835341E-4</v>
      </c>
      <c r="AF77" s="98">
        <f t="shared" ca="1" si="51"/>
        <v>5125.1408083517408</v>
      </c>
      <c r="AG77" s="71">
        <f t="shared" ca="1" si="52"/>
        <v>-5125.1408083517408</v>
      </c>
      <c r="AH77" s="71">
        <f t="shared" ca="1" si="53"/>
        <v>-1.9511659043014716E-4</v>
      </c>
      <c r="AI77" s="71">
        <f t="shared" ca="1" si="54"/>
        <v>-0.19511659043014717</v>
      </c>
      <c r="AJ77" s="98">
        <f t="shared" ca="1" si="77"/>
        <v>13.32448995285834</v>
      </c>
      <c r="AK77" s="98">
        <f t="shared" ca="1" si="78"/>
        <v>2.5896036918602712</v>
      </c>
      <c r="AL77" s="98">
        <v>2.5728715177830419</v>
      </c>
      <c r="AM77" s="98">
        <f t="shared" si="83"/>
        <v>-7.796580356918309E-2</v>
      </c>
      <c r="AN77" s="71">
        <f t="shared" si="55"/>
        <v>-2.6315789473684209E-2</v>
      </c>
      <c r="AO77" s="98">
        <v>5.9716625421356468</v>
      </c>
      <c r="AP77" s="71">
        <v>76</v>
      </c>
      <c r="AQ77" s="71">
        <f t="shared" si="56"/>
        <v>1.3157894736842105E-2</v>
      </c>
      <c r="AR77" s="174">
        <f t="shared" si="57"/>
        <v>-1.3157894736842105E-2</v>
      </c>
      <c r="AS77" s="98">
        <f t="shared" si="79"/>
        <v>96.158069059279896</v>
      </c>
      <c r="AT77" s="71">
        <f t="shared" si="58"/>
        <v>4.5659933900869447</v>
      </c>
      <c r="AU77" s="71">
        <f t="shared" ca="1" si="59"/>
        <v>6.1165556453237073</v>
      </c>
      <c r="AV77" s="98">
        <f t="shared" ca="1" si="84"/>
        <v>6.1033977505868648</v>
      </c>
      <c r="AX77" s="71">
        <f t="shared" si="60"/>
        <v>-1.3157894736842105E-2</v>
      </c>
      <c r="AY77" s="71">
        <f t="shared" si="61"/>
        <v>4.5659933900869447</v>
      </c>
      <c r="AZ77" s="71">
        <f t="shared" si="62"/>
        <v>4.5528354953501022</v>
      </c>
      <c r="BA77" s="131">
        <v>-1.3157894736842105E-2</v>
      </c>
      <c r="BB77" s="71">
        <f t="shared" ca="1" si="63"/>
        <v>6.1165556453237073</v>
      </c>
      <c r="BC77" s="131">
        <f t="shared" ca="1" si="43"/>
        <v>6.1297135400605498</v>
      </c>
      <c r="BD77" s="71" cm="1">
        <f t="array" aca="1" ref="BD77:BE77" ca="1">EXP(BB77:BC77)</f>
        <v>453.3006742284519</v>
      </c>
      <c r="BE77" s="71">
        <f ca="1"/>
        <v>459.30456947386898</v>
      </c>
      <c r="BF77" s="98">
        <f t="shared" ca="1" si="80"/>
        <v>-6.6590549689549139E-4</v>
      </c>
      <c r="BG77" s="131">
        <f t="shared" ca="1" si="44"/>
        <v>-1.3823800233737596E-2</v>
      </c>
      <c r="BH77" s="98">
        <f t="shared" ca="1" si="81"/>
        <v>453.30067422845167</v>
      </c>
      <c r="BI77" s="98">
        <f t="shared" ca="1" si="82"/>
        <v>170.26408504819196</v>
      </c>
      <c r="BJ77" s="71">
        <f t="shared" ca="1" si="64"/>
        <v>6.1165556453237064</v>
      </c>
      <c r="BK77" s="71">
        <f t="shared" ca="1" si="65"/>
        <v>5.1373506731681537</v>
      </c>
    </row>
    <row r="78" spans="1:63" s="98" customFormat="1" x14ac:dyDescent="0.2">
      <c r="A78" s="100">
        <v>42675</v>
      </c>
      <c r="B78" s="150">
        <v>536.39793071234908</v>
      </c>
      <c r="C78" s="123">
        <v>1547.8955608306883</v>
      </c>
      <c r="D78" s="123">
        <v>318.12846376674554</v>
      </c>
      <c r="E78" s="119">
        <v>651.68464018078896</v>
      </c>
      <c r="F78" s="119">
        <v>405.37771491987371</v>
      </c>
      <c r="G78" s="119">
        <v>443.76397020275527</v>
      </c>
      <c r="H78" s="151">
        <v>1431.2589898385729</v>
      </c>
      <c r="I78" s="154">
        <v>536.40265412599194</v>
      </c>
      <c r="J78" s="155">
        <v>1415.17322075328</v>
      </c>
      <c r="K78" s="155">
        <v>276.73413125181997</v>
      </c>
      <c r="L78" s="155">
        <v>477.84233070445998</v>
      </c>
      <c r="M78" s="155">
        <v>404.78157607615702</v>
      </c>
      <c r="N78" s="155">
        <v>434.22963766433298</v>
      </c>
      <c r="O78" s="156">
        <v>1393.9379704373</v>
      </c>
      <c r="P78" s="131">
        <f t="shared" si="66"/>
        <v>0.34162680434577908</v>
      </c>
      <c r="Q78" s="131">
        <f t="shared" si="67"/>
        <v>2.5472817200205498</v>
      </c>
      <c r="R78" s="131">
        <f t="shared" si="68"/>
        <v>1.3081221903979099</v>
      </c>
      <c r="S78" s="131">
        <f t="shared" si="69"/>
        <v>8.1781215121016828</v>
      </c>
      <c r="T78" s="131">
        <f t="shared" si="70"/>
        <v>4.8540664188520282</v>
      </c>
      <c r="U78" s="131">
        <f t="shared" si="71"/>
        <v>2.0156641473584784</v>
      </c>
      <c r="V78" s="131">
        <f t="shared" si="72"/>
        <v>1.375930876520215E-3</v>
      </c>
      <c r="W78" s="98">
        <v>6.2848850994303156</v>
      </c>
      <c r="X78" s="71">
        <f t="shared" ca="1" si="73"/>
        <v>4.0407658020556978</v>
      </c>
      <c r="Y78" s="98">
        <f t="shared" ca="1" si="74"/>
        <v>471.61749285316296</v>
      </c>
      <c r="Z78" s="174">
        <f t="shared" ca="1" si="48"/>
        <v>6.1561682605392622</v>
      </c>
      <c r="AA78" s="174">
        <f t="shared" ca="1" si="42"/>
        <v>6.130194234565236</v>
      </c>
      <c r="AB78" s="174">
        <f t="shared" ca="1" si="49"/>
        <v>471.61749285316284</v>
      </c>
      <c r="AC78" s="174">
        <f t="shared" ca="1" si="50"/>
        <v>459.52540773000806</v>
      </c>
      <c r="AD78" s="174">
        <f t="shared" ca="1" si="75"/>
        <v>4.0407658020556347E-2</v>
      </c>
      <c r="AE78" s="174">
        <f t="shared" ca="1" si="76"/>
        <v>4.0763292150753472E-2</v>
      </c>
      <c r="AF78" s="98">
        <f t="shared" ca="1" si="51"/>
        <v>5440.6531001034364</v>
      </c>
      <c r="AG78" s="71">
        <f t="shared" ca="1" si="52"/>
        <v>-5440.6531001034364</v>
      </c>
      <c r="AH78" s="71">
        <f t="shared" ca="1" si="53"/>
        <v>-1.8380146309658821E-4</v>
      </c>
      <c r="AI78" s="71">
        <f t="shared" ca="1" si="54"/>
        <v>-0.18380146309658821</v>
      </c>
      <c r="AJ78" s="98">
        <f t="shared" ca="1" si="77"/>
        <v>13.299999345374827</v>
      </c>
      <c r="AK78" s="98">
        <f t="shared" ca="1" si="78"/>
        <v>2.587763986007769</v>
      </c>
      <c r="AL78" s="98">
        <v>2.5710073114801779</v>
      </c>
      <c r="AM78" s="98">
        <f t="shared" si="83"/>
        <v>-7.7909312469096298E-2</v>
      </c>
      <c r="AN78" s="71">
        <f t="shared" si="55"/>
        <v>-2.5974025974025976E-2</v>
      </c>
      <c r="AO78" s="98">
        <v>5.967335699200552</v>
      </c>
      <c r="AP78" s="98">
        <v>77</v>
      </c>
      <c r="AQ78" s="71">
        <f t="shared" si="56"/>
        <v>1.2987012987012988E-2</v>
      </c>
      <c r="AR78" s="174">
        <f t="shared" si="57"/>
        <v>-1.2987012987012988E-2</v>
      </c>
      <c r="AS78" s="98">
        <f t="shared" si="79"/>
        <v>96.145580998363116</v>
      </c>
      <c r="AT78" s="71">
        <f t="shared" si="58"/>
        <v>4.5658635115232187</v>
      </c>
      <c r="AU78" s="71">
        <f t="shared" ca="1" si="59"/>
        <v>6.1561682605392622</v>
      </c>
      <c r="AV78" s="98">
        <f t="shared" ca="1" si="84"/>
        <v>6.1431812475522491</v>
      </c>
      <c r="AX78" s="71">
        <f t="shared" si="60"/>
        <v>-1.2987012987012988E-2</v>
      </c>
      <c r="AY78" s="71">
        <f t="shared" si="61"/>
        <v>4.5658635115232187</v>
      </c>
      <c r="AZ78" s="71">
        <f t="shared" si="62"/>
        <v>4.5528764985362056</v>
      </c>
      <c r="BA78" s="131">
        <v>-1.2987012987012988E-2</v>
      </c>
      <c r="BB78" s="71">
        <f t="shared" ca="1" si="63"/>
        <v>6.1561682605392622</v>
      </c>
      <c r="BC78" s="131">
        <f t="shared" ca="1" si="43"/>
        <v>6.1691552735262754</v>
      </c>
      <c r="BD78" s="71" cm="1">
        <f t="array" aca="1" ref="BD78:BE78" ca="1">EXP(BB78:BC78)</f>
        <v>471.61749285316284</v>
      </c>
      <c r="BE78" s="71">
        <f ca="1"/>
        <v>477.78234018596316</v>
      </c>
      <c r="BF78" s="98">
        <f t="shared" ca="1" si="80"/>
        <v>4.0407658020556347E-2</v>
      </c>
      <c r="BG78" s="131">
        <f t="shared" ca="1" si="44"/>
        <v>2.7420645033543359E-2</v>
      </c>
      <c r="BH78" s="98">
        <f t="shared" ca="1" si="81"/>
        <v>471.61749285316256</v>
      </c>
      <c r="BI78" s="98">
        <f t="shared" ca="1" si="82"/>
        <v>174.9328360862595</v>
      </c>
      <c r="BJ78" s="71">
        <f t="shared" ca="1" si="64"/>
        <v>6.1561682605392614</v>
      </c>
      <c r="BK78" s="71">
        <f t="shared" ca="1" si="65"/>
        <v>5.1644021064630241</v>
      </c>
    </row>
    <row r="79" spans="1:63" s="98" customFormat="1" x14ac:dyDescent="0.2">
      <c r="A79" s="100">
        <v>42705</v>
      </c>
      <c r="B79" s="150">
        <v>559.99943966369244</v>
      </c>
      <c r="C79" s="123">
        <v>1670.1793101363126</v>
      </c>
      <c r="D79" s="123">
        <v>349.94131014342014</v>
      </c>
      <c r="E79" s="119">
        <v>237.982004677449</v>
      </c>
      <c r="F79" s="119">
        <v>383.69763975431528</v>
      </c>
      <c r="G79" s="119">
        <v>461.51452901086549</v>
      </c>
      <c r="H79" s="151">
        <v>1693.1793849790317</v>
      </c>
      <c r="I79" s="154">
        <v>540.83423603220103</v>
      </c>
      <c r="J79" s="155">
        <v>1415.41892077748</v>
      </c>
      <c r="K79" s="155">
        <v>272.40370704768998</v>
      </c>
      <c r="L79" s="155">
        <v>467.044484999269</v>
      </c>
      <c r="M79" s="155">
        <v>385.75201555011898</v>
      </c>
      <c r="N79" s="155">
        <v>438.47869796390501</v>
      </c>
      <c r="O79" s="156">
        <v>1363.79344097122</v>
      </c>
      <c r="P79" s="131">
        <f t="shared" si="66"/>
        <v>0.82616703555089543</v>
      </c>
      <c r="Q79" s="131">
        <f t="shared" si="67"/>
        <v>1.7361833915231273E-2</v>
      </c>
      <c r="R79" s="131">
        <f t="shared" si="68"/>
        <v>-1.5648319867669187</v>
      </c>
      <c r="S79" s="131">
        <f t="shared" si="69"/>
        <v>-2.2597089063399238</v>
      </c>
      <c r="T79" s="131">
        <f t="shared" si="70"/>
        <v>-4.7011923592238105</v>
      </c>
      <c r="U79" s="131">
        <f t="shared" si="71"/>
        <v>0.978528393968503</v>
      </c>
      <c r="V79" s="131">
        <f t="shared" si="72"/>
        <v>-2.162544539670094</v>
      </c>
      <c r="W79" s="98">
        <v>6.2931128289975575</v>
      </c>
      <c r="X79" s="71">
        <f t="shared" ca="1" si="73"/>
        <v>4.2194913857180953</v>
      </c>
      <c r="Y79" s="98">
        <f t="shared" ca="1" si="74"/>
        <v>491.5173523376418</v>
      </c>
      <c r="Z79" s="174">
        <f t="shared" ca="1" si="48"/>
        <v>6.1974972438218865</v>
      </c>
      <c r="AA79" s="174">
        <f t="shared" ca="1" si="42"/>
        <v>6.1718562181808609</v>
      </c>
      <c r="AB79" s="174">
        <f t="shared" ca="1" si="49"/>
        <v>491.51735233764168</v>
      </c>
      <c r="AC79" s="174">
        <f t="shared" ca="1" si="50"/>
        <v>479.07454814927377</v>
      </c>
      <c r="AD79" s="174">
        <f t="shared" ca="1" si="75"/>
        <v>4.2194913857180882E-2</v>
      </c>
      <c r="AE79" s="174">
        <f t="shared" ca="1" si="76"/>
        <v>4.2542022901052912E-2</v>
      </c>
      <c r="AF79" s="98">
        <f t="shared" ca="1" si="51"/>
        <v>5777.8374260282562</v>
      </c>
      <c r="AG79" s="71">
        <f t="shared" ca="1" si="52"/>
        <v>-5777.8374260282562</v>
      </c>
      <c r="AH79" s="71">
        <f t="shared" ca="1" si="53"/>
        <v>-1.7307513629496671E-4</v>
      </c>
      <c r="AI79" s="71">
        <f t="shared" ca="1" si="54"/>
        <v>-0.17307513629496671</v>
      </c>
      <c r="AJ79" s="98">
        <f t="shared" ca="1" si="77"/>
        <v>13.276980353380591</v>
      </c>
      <c r="AK79" s="98">
        <f t="shared" ca="1" si="78"/>
        <v>2.5860317351642776</v>
      </c>
      <c r="AL79" s="98">
        <v>2.5692509065356819</v>
      </c>
      <c r="AM79" s="98">
        <f t="shared" si="83"/>
        <v>-7.7856088076838845E-2</v>
      </c>
      <c r="AN79" s="71">
        <f t="shared" si="55"/>
        <v>-2.564102564102564E-2</v>
      </c>
      <c r="AO79" s="98">
        <v>5.9632590643809058</v>
      </c>
      <c r="AP79" s="98">
        <v>78</v>
      </c>
      <c r="AQ79" s="71">
        <f t="shared" si="56"/>
        <v>1.282051282051282E-2</v>
      </c>
      <c r="AR79" s="174">
        <f t="shared" si="57"/>
        <v>-1.282051282051282E-2</v>
      </c>
      <c r="AS79" s="98">
        <f t="shared" si="79"/>
        <v>96.133254641824863</v>
      </c>
      <c r="AT79" s="71">
        <f t="shared" si="58"/>
        <v>4.5657352981760333</v>
      </c>
      <c r="AU79" s="71">
        <f t="shared" ca="1" si="59"/>
        <v>6.1974972438218865</v>
      </c>
      <c r="AV79" s="98">
        <f t="shared" ca="1" si="84"/>
        <v>6.1846767310013737</v>
      </c>
      <c r="AX79" s="71">
        <f t="shared" si="60"/>
        <v>-1.282051282051282E-2</v>
      </c>
      <c r="AY79" s="71">
        <f t="shared" si="61"/>
        <v>4.5657352981760333</v>
      </c>
      <c r="AZ79" s="71">
        <f t="shared" si="62"/>
        <v>4.5529147853555205</v>
      </c>
      <c r="BA79" s="131">
        <v>-1.282051282051282E-2</v>
      </c>
      <c r="BB79" s="71">
        <f t="shared" ca="1" si="63"/>
        <v>6.1974972438218865</v>
      </c>
      <c r="BC79" s="131">
        <f t="shared" ca="1" si="43"/>
        <v>6.2103177566423993</v>
      </c>
      <c r="BD79" s="71" cm="1">
        <f t="array" aca="1" ref="BD79:BE79" ca="1">EXP(BB79:BC79)</f>
        <v>491.51735233764168</v>
      </c>
      <c r="BE79" s="71">
        <f ca="1"/>
        <v>497.8594242942649</v>
      </c>
      <c r="BF79" s="98">
        <f t="shared" ca="1" si="80"/>
        <v>4.2194913857180882E-2</v>
      </c>
      <c r="BG79" s="131">
        <f t="shared" ca="1" si="44"/>
        <v>2.9374401036668062E-2</v>
      </c>
      <c r="BH79" s="98">
        <f t="shared" ca="1" si="81"/>
        <v>491.5173523376414</v>
      </c>
      <c r="BI79" s="98">
        <f t="shared" ca="1" si="82"/>
        <v>180.07138336793901</v>
      </c>
      <c r="BJ79" s="71">
        <f t="shared" ca="1" si="64"/>
        <v>6.1974972438218856</v>
      </c>
      <c r="BK79" s="71">
        <f t="shared" ca="1" si="65"/>
        <v>5.1933533465417474</v>
      </c>
    </row>
    <row r="80" spans="1:63" s="98" customFormat="1" x14ac:dyDescent="0.2">
      <c r="A80" s="100">
        <v>42736</v>
      </c>
      <c r="B80" s="150">
        <v>538.71946095647218</v>
      </c>
      <c r="C80" s="123">
        <v>1082.2761929683304</v>
      </c>
      <c r="D80" s="123">
        <v>349.59136883327676</v>
      </c>
      <c r="E80" s="119">
        <v>150.469113298792</v>
      </c>
      <c r="F80" s="119">
        <v>380.63558562204344</v>
      </c>
      <c r="G80" s="119">
        <v>450.89969484361558</v>
      </c>
      <c r="H80" s="151">
        <v>1273.2708975042319</v>
      </c>
      <c r="I80" s="154">
        <v>544.663107669346</v>
      </c>
      <c r="J80" s="155">
        <v>1356.3668333834501</v>
      </c>
      <c r="K80" s="155">
        <v>270.26559798836701</v>
      </c>
      <c r="L80" s="155">
        <v>462.87020490755998</v>
      </c>
      <c r="M80" s="155">
        <v>383.00470830993999</v>
      </c>
      <c r="N80" s="155">
        <v>442.23874935416501</v>
      </c>
      <c r="O80" s="156">
        <v>1399.40554307105</v>
      </c>
      <c r="P80" s="131">
        <f t="shared" si="66"/>
        <v>0.70795659410084966</v>
      </c>
      <c r="Q80" s="131">
        <f t="shared" si="67"/>
        <v>-4.1720572282298605</v>
      </c>
      <c r="R80" s="131">
        <f t="shared" si="68"/>
        <v>-0.7849045383764377</v>
      </c>
      <c r="S80" s="131">
        <f t="shared" si="69"/>
        <v>-0.89376498937045312</v>
      </c>
      <c r="T80" s="131">
        <f t="shared" si="70"/>
        <v>-0.71219517447266867</v>
      </c>
      <c r="U80" s="131">
        <f t="shared" si="71"/>
        <v>0.85752202050406368</v>
      </c>
      <c r="V80" s="131">
        <f t="shared" si="72"/>
        <v>2.6112533635936046</v>
      </c>
      <c r="W80" s="98">
        <v>6.3001674524636835</v>
      </c>
      <c r="X80" s="71">
        <f t="shared" ca="1" si="73"/>
        <v>2.1411042133118587</v>
      </c>
      <c r="Y80" s="98">
        <f t="shared" ca="1" si="74"/>
        <v>502.04125107770193</v>
      </c>
      <c r="Z80" s="174">
        <f t="shared" ca="1" si="48"/>
        <v>6.2186822897772327</v>
      </c>
      <c r="AA80" s="174">
        <f t="shared" ca="1" si="42"/>
        <v>6.19336583408103</v>
      </c>
      <c r="AB80" s="174">
        <f t="shared" ca="1" si="49"/>
        <v>502.04125107770182</v>
      </c>
      <c r="AC80" s="174">
        <f t="shared" ca="1" si="50"/>
        <v>489.49088173299992</v>
      </c>
      <c r="AD80" s="174">
        <f t="shared" ca="1" si="75"/>
        <v>2.1411042133118618E-2</v>
      </c>
      <c r="AE80" s="174">
        <f t="shared" ca="1" si="76"/>
        <v>2.1742615265130993E-2</v>
      </c>
      <c r="AF80" s="98">
        <f t="shared" ca="1" si="51"/>
        <v>6137.1427787727953</v>
      </c>
      <c r="AG80" s="71">
        <f t="shared" ca="1" si="52"/>
        <v>-6137.1427787727953</v>
      </c>
      <c r="AH80" s="71">
        <f t="shared" ca="1" si="53"/>
        <v>-1.6294227396155896E-4</v>
      </c>
      <c r="AI80" s="71">
        <f t="shared" ca="1" si="54"/>
        <v>-0.16294227396155897</v>
      </c>
      <c r="AJ80" s="98">
        <f t="shared" ca="1" si="77"/>
        <v>13.255346539679362</v>
      </c>
      <c r="AK80" s="98">
        <f t="shared" ca="1" si="78"/>
        <v>2.5844009834716157</v>
      </c>
      <c r="AL80" s="98">
        <v>2.5675968162629803</v>
      </c>
      <c r="AM80" s="98">
        <f t="shared" si="83"/>
        <v>-7.7805964129181227E-2</v>
      </c>
      <c r="AN80" s="71">
        <f t="shared" si="55"/>
        <v>-2.5316455696202531E-2</v>
      </c>
      <c r="AO80" s="98">
        <v>5.9594199030179968</v>
      </c>
      <c r="AP80" s="71">
        <v>79</v>
      </c>
      <c r="AQ80" s="71">
        <f t="shared" si="56"/>
        <v>1.2658227848101266E-2</v>
      </c>
      <c r="AR80" s="174">
        <f t="shared" si="57"/>
        <v>-1.2658227848101266E-2</v>
      </c>
      <c r="AS80" s="98">
        <f t="shared" si="79"/>
        <v>96.121085875414494</v>
      </c>
      <c r="AT80" s="71">
        <f t="shared" si="58"/>
        <v>4.5656087078853398</v>
      </c>
      <c r="AU80" s="71">
        <f t="shared" ca="1" si="59"/>
        <v>6.2186822897772327</v>
      </c>
      <c r="AV80" s="98">
        <f t="shared" ca="1" si="84"/>
        <v>6.2060240619291314</v>
      </c>
      <c r="AX80" s="71">
        <f t="shared" si="60"/>
        <v>-1.2658227848101266E-2</v>
      </c>
      <c r="AY80" s="71">
        <f t="shared" si="61"/>
        <v>4.5656087078853398</v>
      </c>
      <c r="AZ80" s="71">
        <f t="shared" si="62"/>
        <v>4.5529504800372385</v>
      </c>
      <c r="BA80" s="131">
        <v>-1.2658227848101266E-2</v>
      </c>
      <c r="BB80" s="71">
        <f t="shared" ca="1" si="63"/>
        <v>6.2186822897772327</v>
      </c>
      <c r="BC80" s="131">
        <f t="shared" ca="1" si="43"/>
        <v>6.231340517625334</v>
      </c>
      <c r="BD80" s="71" cm="1">
        <f t="array" aca="1" ref="BD80:BE80" ca="1">EXP(BB80:BC80)</f>
        <v>502.04125107770182</v>
      </c>
      <c r="BE80" s="71">
        <f ca="1"/>
        <v>508.43659508983239</v>
      </c>
      <c r="BF80" s="98">
        <f t="shared" ca="1" si="80"/>
        <v>2.1411042133118618E-2</v>
      </c>
      <c r="BG80" s="131">
        <f t="shared" ca="1" si="44"/>
        <v>8.7528142850173529E-3</v>
      </c>
      <c r="BH80" s="98">
        <f t="shared" ca="1" si="81"/>
        <v>502.04125107770153</v>
      </c>
      <c r="BI80" s="98">
        <f t="shared" ca="1" si="82"/>
        <v>181.64751474460473</v>
      </c>
      <c r="BJ80" s="71">
        <f t="shared" ca="1" si="64"/>
        <v>6.2186822897772318</v>
      </c>
      <c r="BK80" s="71">
        <f t="shared" ca="1" si="65"/>
        <v>5.2020680770135002</v>
      </c>
    </row>
    <row r="81" spans="1:63" s="98" customFormat="1" x14ac:dyDescent="0.2">
      <c r="A81" s="100">
        <v>42767</v>
      </c>
      <c r="B81" s="150">
        <v>505.31885437717085</v>
      </c>
      <c r="C81" s="123">
        <v>1133.1431740378418</v>
      </c>
      <c r="D81" s="123">
        <v>308.33958731095009</v>
      </c>
      <c r="E81" s="119">
        <v>148.319504317736</v>
      </c>
      <c r="F81" s="119">
        <v>365.44878278179709</v>
      </c>
      <c r="G81" s="119">
        <v>410.31872230769017</v>
      </c>
      <c r="H81" s="151">
        <v>1251.6252922466599</v>
      </c>
      <c r="I81" s="154">
        <v>549.50724165854001</v>
      </c>
      <c r="J81" s="155">
        <v>1339.3043438325501</v>
      </c>
      <c r="K81" s="155">
        <v>261.29598132904403</v>
      </c>
      <c r="L81" s="155">
        <v>461.97920280612499</v>
      </c>
      <c r="M81" s="155">
        <v>363.41238294622099</v>
      </c>
      <c r="N81" s="155">
        <v>442.99173307516702</v>
      </c>
      <c r="O81" s="156">
        <v>1412.20788638305</v>
      </c>
      <c r="P81" s="131">
        <f t="shared" si="66"/>
        <v>0.8893816968662378</v>
      </c>
      <c r="Q81" s="131">
        <f t="shared" si="67"/>
        <v>-1.2579553798390748</v>
      </c>
      <c r="R81" s="131">
        <f t="shared" si="68"/>
        <v>-3.3188155377840758</v>
      </c>
      <c r="S81" s="131">
        <f t="shared" si="69"/>
        <v>-0.19249502171196298</v>
      </c>
      <c r="T81" s="131">
        <f t="shared" si="70"/>
        <v>-5.1154267659457133</v>
      </c>
      <c r="U81" s="131">
        <f t="shared" si="71"/>
        <v>0.17026633738035457</v>
      </c>
      <c r="V81" s="131">
        <f t="shared" si="72"/>
        <v>0.91484154649728566</v>
      </c>
      <c r="W81" s="98">
        <v>6.3090219523893047</v>
      </c>
      <c r="X81" s="71">
        <f t="shared" ca="1" si="73"/>
        <v>2.7341186787182896</v>
      </c>
      <c r="Y81" s="98">
        <f t="shared" ca="1" si="74"/>
        <v>515.76765469828831</v>
      </c>
      <c r="Z81" s="174">
        <f t="shared" ca="1" si="48"/>
        <v>6.2456563824818998</v>
      </c>
      <c r="AA81" s="174">
        <f t="shared" ca="1" si="42"/>
        <v>6.2206563824818994</v>
      </c>
      <c r="AB81" s="174">
        <f t="shared" ca="1" si="49"/>
        <v>515.76765469828842</v>
      </c>
      <c r="AC81" s="174">
        <f t="shared" ca="1" si="50"/>
        <v>503.03330593084695</v>
      </c>
      <c r="AD81" s="174">
        <f t="shared" ca="1" si="75"/>
        <v>2.7341186787183336E-2</v>
      </c>
      <c r="AE81" s="174">
        <f t="shared" ca="1" si="76"/>
        <v>2.766634620424635E-2</v>
      </c>
      <c r="AF81" s="98">
        <f t="shared" ca="1" si="51"/>
        <v>6520.4476284372449</v>
      </c>
      <c r="AG81" s="71">
        <f t="shared" ca="1" si="52"/>
        <v>-6520.4476284372449</v>
      </c>
      <c r="AH81" s="71">
        <f t="shared" ca="1" si="53"/>
        <v>-1.5336370399460903E-4</v>
      </c>
      <c r="AI81" s="71">
        <f t="shared" ca="1" si="54"/>
        <v>-0.15336370399460902</v>
      </c>
      <c r="AJ81" s="98">
        <f t="shared" ca="1" si="77"/>
        <v>13.235017649248787</v>
      </c>
      <c r="AK81" s="98">
        <f t="shared" ca="1" si="78"/>
        <v>2.5828661692066066</v>
      </c>
      <c r="AL81" s="98">
        <v>2.5660395823851334</v>
      </c>
      <c r="AM81" s="98">
        <f t="shared" si="83"/>
        <v>-7.7758775223791918E-2</v>
      </c>
      <c r="AN81" s="71">
        <f t="shared" si="55"/>
        <v>-2.5000000000000001E-2</v>
      </c>
      <c r="AO81" s="98">
        <v>5.9558055463921766</v>
      </c>
      <c r="AP81" s="98">
        <v>80</v>
      </c>
      <c r="AQ81" s="71">
        <f t="shared" si="56"/>
        <v>1.2500000000000001E-2</v>
      </c>
      <c r="AR81" s="174">
        <f t="shared" si="57"/>
        <v>-1.2500000000000001E-2</v>
      </c>
      <c r="AS81" s="98">
        <f t="shared" si="79"/>
        <v>96.109070739680064</v>
      </c>
      <c r="AT81" s="71">
        <f t="shared" si="58"/>
        <v>4.5654837000721891</v>
      </c>
      <c r="AU81" s="71">
        <f t="shared" ca="1" si="59"/>
        <v>6.2456563824818998</v>
      </c>
      <c r="AV81" s="98">
        <f t="shared" ca="1" si="84"/>
        <v>6.2331563824818996</v>
      </c>
      <c r="AX81" s="71">
        <f t="shared" si="60"/>
        <v>-1.2500000000000001E-2</v>
      </c>
      <c r="AY81" s="71">
        <f t="shared" si="61"/>
        <v>4.5654837000721891</v>
      </c>
      <c r="AZ81" s="71">
        <f t="shared" si="62"/>
        <v>4.5529837000721889</v>
      </c>
      <c r="BA81" s="131">
        <v>-1.2500000000000001E-2</v>
      </c>
      <c r="BB81" s="71">
        <f t="shared" ca="1" si="63"/>
        <v>6.2456563824818998</v>
      </c>
      <c r="BC81" s="131">
        <f t="shared" ca="1" si="43"/>
        <v>6.2581563824819</v>
      </c>
      <c r="BD81" s="71" cm="1">
        <f t="array" aca="1" ref="BD81:BE81" ca="1">EXP(BB81:BC81)</f>
        <v>515.76765469828842</v>
      </c>
      <c r="BE81" s="71">
        <f ca="1"/>
        <v>522.2552131491376</v>
      </c>
      <c r="BF81" s="98">
        <f t="shared" ca="1" si="80"/>
        <v>2.7341186787183336E-2</v>
      </c>
      <c r="BG81" s="131">
        <f t="shared" ca="1" si="44"/>
        <v>1.4841186787183335E-2</v>
      </c>
      <c r="BH81" s="98">
        <f t="shared" ca="1" si="81"/>
        <v>515.7676546982882</v>
      </c>
      <c r="BI81" s="98">
        <f t="shared" ca="1" si="82"/>
        <v>184.34337944035707</v>
      </c>
      <c r="BJ81" s="71">
        <f t="shared" ca="1" si="64"/>
        <v>6.2456563824818998</v>
      </c>
      <c r="BK81" s="71">
        <f t="shared" ca="1" si="65"/>
        <v>5.2168002110456113</v>
      </c>
    </row>
    <row r="82" spans="1:63" s="98" customFormat="1" x14ac:dyDescent="0.2">
      <c r="A82" s="100">
        <v>42795</v>
      </c>
      <c r="B82" s="150">
        <v>552.81882668862499</v>
      </c>
      <c r="C82" s="123">
        <v>1330.3100863204263</v>
      </c>
      <c r="D82" s="123">
        <v>298.47272051699969</v>
      </c>
      <c r="E82" s="119">
        <v>166.30779649295101</v>
      </c>
      <c r="F82" s="119">
        <v>381.91887136583597</v>
      </c>
      <c r="G82" s="119">
        <v>438.63071414692075</v>
      </c>
      <c r="H82" s="151">
        <v>1350.5036903341461</v>
      </c>
      <c r="I82" s="154">
        <v>546.59489705371004</v>
      </c>
      <c r="J82" s="155">
        <v>1351.08898692551</v>
      </c>
      <c r="K82" s="155">
        <v>259.63879881338801</v>
      </c>
      <c r="L82" s="155">
        <v>462.88743602577301</v>
      </c>
      <c r="M82" s="155">
        <v>380.70093628664</v>
      </c>
      <c r="N82" s="155">
        <v>429.759894067468</v>
      </c>
      <c r="O82" s="156">
        <v>1411.5752174838799</v>
      </c>
      <c r="P82" s="131">
        <f t="shared" si="66"/>
        <v>-0.52999203359719615</v>
      </c>
      <c r="Q82" s="131">
        <f t="shared" si="67"/>
        <v>0.87990777803624098</v>
      </c>
      <c r="R82" s="131">
        <f t="shared" si="68"/>
        <v>-0.63421661030797338</v>
      </c>
      <c r="S82" s="131">
        <f t="shared" si="69"/>
        <v>0.19659612686702133</v>
      </c>
      <c r="T82" s="131">
        <f t="shared" si="70"/>
        <v>4.7572824019531055</v>
      </c>
      <c r="U82" s="131">
        <f t="shared" si="71"/>
        <v>-2.98692684756125</v>
      </c>
      <c r="V82" s="131">
        <f t="shared" si="72"/>
        <v>-4.4799983435197532E-2</v>
      </c>
      <c r="W82" s="98">
        <v>6.3037079376540293</v>
      </c>
      <c r="X82" s="71">
        <f t="shared" ca="1" si="73"/>
        <v>1.8716066002169276</v>
      </c>
      <c r="Y82" s="98">
        <f t="shared" ca="1" si="74"/>
        <v>525.42079616540548</v>
      </c>
      <c r="Z82" s="174">
        <f t="shared" ca="1" si="48"/>
        <v>6.2641994580543399</v>
      </c>
      <c r="AA82" s="174">
        <f t="shared" ca="1" si="42"/>
        <v>6.2395081000296484</v>
      </c>
      <c r="AB82" s="174">
        <f t="shared" ca="1" si="49"/>
        <v>525.42079616540559</v>
      </c>
      <c r="AC82" s="174">
        <f t="shared" ca="1" si="50"/>
        <v>512.60629789338293</v>
      </c>
      <c r="AD82" s="174">
        <f t="shared" ca="1" si="75"/>
        <v>1.871606600216924E-2</v>
      </c>
      <c r="AE82" s="174">
        <f t="shared" ca="1" si="76"/>
        <v>1.9030533067430744E-2</v>
      </c>
      <c r="AF82" s="98">
        <f t="shared" ca="1" si="51"/>
        <v>6928.9014734405282</v>
      </c>
      <c r="AG82" s="71">
        <f t="shared" ca="1" si="52"/>
        <v>-6928.9014734405282</v>
      </c>
      <c r="AH82" s="71">
        <f t="shared" ca="1" si="53"/>
        <v>-1.4432302203071343E-4</v>
      </c>
      <c r="AI82" s="71">
        <f t="shared" ca="1" si="54"/>
        <v>-0.14432302203071343</v>
      </c>
      <c r="AJ82" s="98">
        <f t="shared" ca="1" si="77"/>
        <v>13.215916471811093</v>
      </c>
      <c r="AK82" s="98">
        <f t="shared" ca="1" si="78"/>
        <v>2.5814218965264382</v>
      </c>
      <c r="AL82" s="98">
        <v>2.5645739110458532</v>
      </c>
      <c r="AM82" s="98">
        <f t="shared" si="83"/>
        <v>-7.7714360940783433E-2</v>
      </c>
      <c r="AN82" s="71">
        <f t="shared" si="55"/>
        <v>-2.4691358024691357E-2</v>
      </c>
      <c r="AO82" s="98">
        <v>5.9524037074059049</v>
      </c>
      <c r="AP82" s="98">
        <v>81</v>
      </c>
      <c r="AQ82" s="71">
        <f t="shared" si="56"/>
        <v>1.2345679012345678E-2</v>
      </c>
      <c r="AR82" s="174">
        <f t="shared" si="57"/>
        <v>-1.2345679012345678E-2</v>
      </c>
      <c r="AS82" s="98">
        <f t="shared" si="79"/>
        <v>96.097205422304796</v>
      </c>
      <c r="AT82" s="71">
        <f t="shared" si="58"/>
        <v>4.5653602356606484</v>
      </c>
      <c r="AU82" s="71">
        <f t="shared" ca="1" si="59"/>
        <v>6.2641994580543399</v>
      </c>
      <c r="AV82" s="98">
        <f t="shared" ca="1" si="84"/>
        <v>6.2518537790419941</v>
      </c>
      <c r="AX82" s="71">
        <f t="shared" si="60"/>
        <v>-1.2345679012345678E-2</v>
      </c>
      <c r="AY82" s="71">
        <f t="shared" si="61"/>
        <v>4.5653602356606484</v>
      </c>
      <c r="AZ82" s="71">
        <f t="shared" si="62"/>
        <v>4.5530145566483027</v>
      </c>
      <c r="BA82" s="131">
        <v>-1.2345679012345678E-2</v>
      </c>
      <c r="BB82" s="71">
        <f t="shared" ca="1" si="63"/>
        <v>6.2641994580543399</v>
      </c>
      <c r="BC82" s="131">
        <f t="shared" ca="1" si="43"/>
        <v>6.2765451370666856</v>
      </c>
      <c r="BD82" s="71" cm="1">
        <f t="array" aca="1" ref="BD82:BE82" ca="1">EXP(BB82:BC82)</f>
        <v>525.42079616540559</v>
      </c>
      <c r="BE82" s="71">
        <f ca="1"/>
        <v>531.94767916270075</v>
      </c>
      <c r="BF82" s="98">
        <f t="shared" ca="1" si="80"/>
        <v>1.871606600216924E-2</v>
      </c>
      <c r="BG82" s="131">
        <f t="shared" ca="1" si="44"/>
        <v>6.3703869898235621E-3</v>
      </c>
      <c r="BH82" s="98">
        <f t="shared" ca="1" si="81"/>
        <v>525.42079616540536</v>
      </c>
      <c r="BI82" s="98">
        <f t="shared" ca="1" si="82"/>
        <v>185.517718106404</v>
      </c>
      <c r="BJ82" s="71">
        <f t="shared" ca="1" si="64"/>
        <v>6.264199458054339</v>
      </c>
      <c r="BK82" s="71">
        <f t="shared" ca="1" si="65"/>
        <v>5.2231503928845893</v>
      </c>
    </row>
    <row r="83" spans="1:63" s="98" customFormat="1" x14ac:dyDescent="0.2">
      <c r="A83" s="100">
        <v>42826</v>
      </c>
      <c r="B83" s="150">
        <v>542.31526898154107</v>
      </c>
      <c r="C83" s="123">
        <v>1313.0160551982608</v>
      </c>
      <c r="D83" s="123">
        <v>260.56668501134072</v>
      </c>
      <c r="E83" s="119">
        <v>263.77023510309903</v>
      </c>
      <c r="F83" s="119">
        <v>365.84722080102938</v>
      </c>
      <c r="G83" s="119">
        <v>439.50797557521457</v>
      </c>
      <c r="H83" s="151">
        <v>1335.6481497404707</v>
      </c>
      <c r="I83" s="154">
        <v>555.93372192438301</v>
      </c>
      <c r="J83" s="155">
        <v>1370.2425567764001</v>
      </c>
      <c r="K83" s="155">
        <v>260.23109556123001</v>
      </c>
      <c r="L83" s="155">
        <v>463.111474071168</v>
      </c>
      <c r="M83" s="155">
        <v>371.38924649185401</v>
      </c>
      <c r="N83" s="155">
        <v>447.18011706563601</v>
      </c>
      <c r="O83" s="156">
        <v>1409.5262794406999</v>
      </c>
      <c r="P83" s="131">
        <f t="shared" si="66"/>
        <v>1.7085459306355801</v>
      </c>
      <c r="Q83" s="131">
        <f t="shared" si="67"/>
        <v>1.4176394031954374</v>
      </c>
      <c r="R83" s="131">
        <f t="shared" si="68"/>
        <v>0.22812335850763077</v>
      </c>
      <c r="S83" s="131">
        <f t="shared" si="69"/>
        <v>4.8400113711991821E-2</v>
      </c>
      <c r="T83" s="131">
        <f t="shared" si="70"/>
        <v>-2.4459329902396121</v>
      </c>
      <c r="U83" s="131">
        <f t="shared" si="71"/>
        <v>4.053478055686881</v>
      </c>
      <c r="V83" s="131">
        <f t="shared" si="72"/>
        <v>-0.14515259391080804</v>
      </c>
      <c r="W83" s="98">
        <v>6.3206490819731078</v>
      </c>
      <c r="X83" s="71">
        <f t="shared" ca="1" si="73"/>
        <v>1.5504596395450583</v>
      </c>
      <c r="Y83" s="98">
        <f t="shared" ca="1" si="74"/>
        <v>533.56723354772635</v>
      </c>
      <c r="Z83" s="174">
        <f t="shared" ca="1" si="48"/>
        <v>6.2795850863211484</v>
      </c>
      <c r="AA83" s="174">
        <f t="shared" ca="1" si="42"/>
        <v>6.2551948424187094</v>
      </c>
      <c r="AB83" s="174">
        <f t="shared" ca="1" si="49"/>
        <v>533.56723354772635</v>
      </c>
      <c r="AC83" s="174">
        <f t="shared" ca="1" si="50"/>
        <v>520.71082142994646</v>
      </c>
      <c r="AD83" s="174">
        <f t="shared" ca="1" si="75"/>
        <v>1.5504596395450321E-2</v>
      </c>
      <c r="AE83" s="174">
        <f t="shared" ca="1" si="76"/>
        <v>1.5810425213014456E-2</v>
      </c>
      <c r="AF83" s="98">
        <f t="shared" ca="1" si="51"/>
        <v>7364.0077370125855</v>
      </c>
      <c r="AG83" s="71">
        <f t="shared" ca="1" si="52"/>
        <v>-7364.0077370125855</v>
      </c>
      <c r="AH83" s="71">
        <f t="shared" ca="1" si="53"/>
        <v>-1.3579562049804116E-4</v>
      </c>
      <c r="AI83" s="71">
        <f t="shared" ca="1" si="54"/>
        <v>-0.13579562049804117</v>
      </c>
      <c r="AJ83" s="98">
        <f t="shared" ca="1" si="77"/>
        <v>13.197969836033696</v>
      </c>
      <c r="AK83" s="98">
        <f t="shared" ca="1" si="78"/>
        <v>2.5800630174633685</v>
      </c>
      <c r="AL83" s="98">
        <v>2.5631946843812039</v>
      </c>
      <c r="AM83" s="98">
        <f t="shared" si="83"/>
        <v>-7.7672566193369819E-2</v>
      </c>
      <c r="AN83" s="71">
        <f t="shared" si="55"/>
        <v>-2.4390243902439025E-2</v>
      </c>
      <c r="AO83" s="98">
        <v>5.9492025074417896</v>
      </c>
      <c r="AP83" s="71">
        <v>82</v>
      </c>
      <c r="AQ83" s="71">
        <f t="shared" si="56"/>
        <v>1.2195121951219513E-2</v>
      </c>
      <c r="AR83" s="174">
        <f t="shared" si="57"/>
        <v>-1.2195121951219513E-2</v>
      </c>
      <c r="AS83" s="98">
        <f t="shared" si="79"/>
        <v>96.085486250911828</v>
      </c>
      <c r="AT83" s="71">
        <f t="shared" si="58"/>
        <v>4.5652382770044815</v>
      </c>
      <c r="AU83" s="71">
        <f t="shared" ca="1" si="59"/>
        <v>6.2795850863211484</v>
      </c>
      <c r="AV83" s="98">
        <f t="shared" ca="1" si="84"/>
        <v>6.2673899643699293</v>
      </c>
      <c r="AX83" s="71">
        <f t="shared" si="60"/>
        <v>-1.2195121951219513E-2</v>
      </c>
      <c r="AY83" s="71">
        <f t="shared" si="61"/>
        <v>4.5652382770044815</v>
      </c>
      <c r="AZ83" s="71">
        <f t="shared" si="62"/>
        <v>4.5530431550532624</v>
      </c>
      <c r="BA83" s="131">
        <v>-1.2195121951219513E-2</v>
      </c>
      <c r="BB83" s="71">
        <f t="shared" ca="1" si="63"/>
        <v>6.2795850863211484</v>
      </c>
      <c r="BC83" s="131">
        <f t="shared" ca="1" si="43"/>
        <v>6.2917802082723675</v>
      </c>
      <c r="BD83" s="71" cm="1">
        <f t="array" aca="1" ref="BD83:BE83" ca="1">EXP(BB83:BC83)</f>
        <v>533.56723354772635</v>
      </c>
      <c r="BE83" s="71">
        <f ca="1"/>
        <v>540.11398913493247</v>
      </c>
      <c r="BF83" s="98">
        <f t="shared" ca="1" si="80"/>
        <v>1.5504596395450321E-2</v>
      </c>
      <c r="BG83" s="131">
        <f t="shared" ca="1" si="44"/>
        <v>3.3094744442308081E-3</v>
      </c>
      <c r="BH83" s="98">
        <f t="shared" ca="1" si="81"/>
        <v>533.56723354772612</v>
      </c>
      <c r="BI83" s="98">
        <f t="shared" ca="1" si="82"/>
        <v>186.13168425342917</v>
      </c>
      <c r="BJ83" s="71">
        <f t="shared" ca="1" si="64"/>
        <v>6.2795850863211484</v>
      </c>
      <c r="BK83" s="71">
        <f t="shared" ca="1" si="65"/>
        <v>5.226454403070834</v>
      </c>
    </row>
    <row r="84" spans="1:63" s="98" customFormat="1" x14ac:dyDescent="0.2">
      <c r="A84" s="100">
        <v>42856</v>
      </c>
      <c r="B84" s="150">
        <v>561.29630339589494</v>
      </c>
      <c r="C84" s="123">
        <v>1348.4674886886139</v>
      </c>
      <c r="D84" s="123">
        <v>216.79148192943549</v>
      </c>
      <c r="E84" s="119">
        <v>361.17564477661301</v>
      </c>
      <c r="F84" s="119">
        <v>372.21221935043786</v>
      </c>
      <c r="G84" s="119">
        <v>445.22157925769233</v>
      </c>
      <c r="H84" s="151">
        <v>1359.6898164357992</v>
      </c>
      <c r="I84" s="154">
        <v>559.97811025691703</v>
      </c>
      <c r="J84" s="155">
        <v>1389.6759467157401</v>
      </c>
      <c r="K84" s="155">
        <v>261.177842130138</v>
      </c>
      <c r="L84" s="155">
        <v>462.83434670748102</v>
      </c>
      <c r="M84" s="155">
        <v>370.37780552502898</v>
      </c>
      <c r="N84" s="155">
        <v>447.58110694042699</v>
      </c>
      <c r="O84" s="156">
        <v>1413.80551459614</v>
      </c>
      <c r="P84" s="131">
        <f t="shared" si="66"/>
        <v>0.72749469460752891</v>
      </c>
      <c r="Q84" s="131">
        <f t="shared" si="67"/>
        <v>1.4182445176026874</v>
      </c>
      <c r="R84" s="131">
        <f t="shared" si="68"/>
        <v>0.36380993088707214</v>
      </c>
      <c r="S84" s="131">
        <f t="shared" si="69"/>
        <v>-5.9840314741251177E-2</v>
      </c>
      <c r="T84" s="131">
        <f t="shared" si="70"/>
        <v>-0.27233986346647043</v>
      </c>
      <c r="U84" s="131">
        <f t="shared" si="71"/>
        <v>8.9670774591283475E-2</v>
      </c>
      <c r="V84" s="131">
        <f t="shared" si="72"/>
        <v>0.30359385403855299</v>
      </c>
      <c r="W84" s="98">
        <v>6.3278976941382732</v>
      </c>
      <c r="X84" s="71">
        <f t="shared" ca="1" si="73"/>
        <v>2.7513859681851658</v>
      </c>
      <c r="Y84" s="98">
        <f t="shared" ca="1" si="74"/>
        <v>548.24772754239223</v>
      </c>
      <c r="Z84" s="174">
        <f t="shared" ca="1" si="48"/>
        <v>6.3067272423598899</v>
      </c>
      <c r="AA84" s="174">
        <f t="shared" ca="1" si="42"/>
        <v>6.2826308568177209</v>
      </c>
      <c r="AB84" s="174">
        <f t="shared" ca="1" si="49"/>
        <v>548.24772754239211</v>
      </c>
      <c r="AC84" s="174">
        <f t="shared" ca="1" si="50"/>
        <v>535.1948342765113</v>
      </c>
      <c r="AD84" s="174">
        <f t="shared" ca="1" si="75"/>
        <v>2.7513859681851383E-2</v>
      </c>
      <c r="AE84" s="174">
        <f t="shared" ca="1" si="76"/>
        <v>2.7815847588474663E-2</v>
      </c>
      <c r="AF84" s="98">
        <f t="shared" ca="1" si="51"/>
        <v>7828.435619092249</v>
      </c>
      <c r="AG84" s="71">
        <f t="shared" ca="1" si="52"/>
        <v>-7828.435619092249</v>
      </c>
      <c r="AH84" s="71">
        <f t="shared" ca="1" si="53"/>
        <v>-1.2773944229178648E-4</v>
      </c>
      <c r="AI84" s="71">
        <f t="shared" ca="1" si="54"/>
        <v>-0.12773944229178649</v>
      </c>
      <c r="AJ84" s="98">
        <f t="shared" ca="1" si="77"/>
        <v>13.181110822971309</v>
      </c>
      <c r="AK84" s="98">
        <f t="shared" ca="1" si="78"/>
        <v>2.578784806476738</v>
      </c>
      <c r="AL84" s="98">
        <v>2.5618972103910522</v>
      </c>
      <c r="AM84" s="98">
        <f t="shared" si="83"/>
        <v>-7.7633248799728855E-2</v>
      </c>
      <c r="AN84" s="71">
        <f t="shared" si="55"/>
        <v>-2.4096385542168676E-2</v>
      </c>
      <c r="AO84" s="98">
        <v>5.9461910563169154</v>
      </c>
      <c r="AP84" s="98">
        <v>83</v>
      </c>
      <c r="AQ84" s="71">
        <f t="shared" si="56"/>
        <v>1.2048192771084338E-2</v>
      </c>
      <c r="AR84" s="174">
        <f t="shared" si="57"/>
        <v>-1.2048192771084338E-2</v>
      </c>
      <c r="AS84" s="98">
        <f t="shared" si="79"/>
        <v>96.073909686303281</v>
      </c>
      <c r="AT84" s="71">
        <f t="shared" si="58"/>
        <v>4.5651177878182398</v>
      </c>
      <c r="AU84" s="71">
        <f t="shared" ca="1" si="59"/>
        <v>6.3067272423598899</v>
      </c>
      <c r="AV84" s="98">
        <f t="shared" ca="1" si="84"/>
        <v>6.2946790495888054</v>
      </c>
      <c r="AX84" s="71">
        <f t="shared" si="60"/>
        <v>-1.2048192771084338E-2</v>
      </c>
      <c r="AY84" s="71">
        <f t="shared" si="61"/>
        <v>4.5651177878182398</v>
      </c>
      <c r="AZ84" s="71">
        <f t="shared" si="62"/>
        <v>4.5530695950471554</v>
      </c>
      <c r="BA84" s="131">
        <v>-1.2048192771084338E-2</v>
      </c>
      <c r="BB84" s="71">
        <f t="shared" ca="1" si="63"/>
        <v>6.3067272423598899</v>
      </c>
      <c r="BC84" s="131">
        <f t="shared" ca="1" si="43"/>
        <v>6.3187754351309744</v>
      </c>
      <c r="BD84" s="71" cm="1">
        <f t="array" aca="1" ref="BD84:BE84" ca="1">EXP(BB84:BC84)</f>
        <v>548.24772754239211</v>
      </c>
      <c r="BE84" s="71">
        <f ca="1"/>
        <v>554.89307366995911</v>
      </c>
      <c r="BF84" s="98">
        <f t="shared" ca="1" si="80"/>
        <v>2.7513859681851383E-2</v>
      </c>
      <c r="BG84" s="131">
        <f t="shared" ca="1" si="44"/>
        <v>1.5465666910767045E-2</v>
      </c>
      <c r="BH84" s="98">
        <f t="shared" ca="1" si="81"/>
        <v>548.24772754239189</v>
      </c>
      <c r="BI84" s="98">
        <f t="shared" ca="1" si="82"/>
        <v>189.01033488363279</v>
      </c>
      <c r="BJ84" s="71">
        <f t="shared" ca="1" si="64"/>
        <v>6.3067272423598899</v>
      </c>
      <c r="BK84" s="71">
        <f t="shared" ca="1" si="65"/>
        <v>5.2418016954886237</v>
      </c>
    </row>
    <row r="85" spans="1:63" s="98" customFormat="1" x14ac:dyDescent="0.2">
      <c r="A85" s="100">
        <v>42887</v>
      </c>
      <c r="B85" s="150">
        <v>548.94778472118526</v>
      </c>
      <c r="C85" s="123">
        <v>1417.2393306117331</v>
      </c>
      <c r="D85" s="123">
        <v>189.69254668825604</v>
      </c>
      <c r="E85" s="119">
        <v>407.07425433993598</v>
      </c>
      <c r="F85" s="119">
        <v>376.47557117766814</v>
      </c>
      <c r="G85" s="119">
        <v>430.52926714218853</v>
      </c>
      <c r="H85" s="151">
        <v>1374.646404416593</v>
      </c>
      <c r="I85" s="154">
        <v>557.06338590254097</v>
      </c>
      <c r="J85" s="155">
        <v>1394.3108346113299</v>
      </c>
      <c r="K85" s="155">
        <v>253.89061508768901</v>
      </c>
      <c r="L85" s="155">
        <v>461.844849720475</v>
      </c>
      <c r="M85" s="155">
        <v>374.94941749139099</v>
      </c>
      <c r="N85" s="155">
        <v>449.296436921701</v>
      </c>
      <c r="O85" s="156">
        <v>1413.4403539539101</v>
      </c>
      <c r="P85" s="131">
        <f t="shared" si="66"/>
        <v>-0.52050683785456897</v>
      </c>
      <c r="Q85" s="131">
        <f t="shared" si="67"/>
        <v>0.33352292716469378</v>
      </c>
      <c r="R85" s="131">
        <f t="shared" si="68"/>
        <v>-2.7901398460968778</v>
      </c>
      <c r="S85" s="131">
        <f t="shared" si="69"/>
        <v>-0.2137907426372152</v>
      </c>
      <c r="T85" s="131">
        <f t="shared" si="70"/>
        <v>1.2343104522371391</v>
      </c>
      <c r="U85" s="131">
        <f t="shared" si="71"/>
        <v>0.38324450131499077</v>
      </c>
      <c r="V85" s="131">
        <f t="shared" si="72"/>
        <v>-2.5828208933972974E-2</v>
      </c>
      <c r="W85" s="98">
        <v>6.3226790322005275</v>
      </c>
      <c r="X85" s="71">
        <f t="shared" ca="1" si="73"/>
        <v>1.3842871943486914</v>
      </c>
      <c r="Y85" s="98">
        <f t="shared" ca="1" si="74"/>
        <v>555.83705062806928</v>
      </c>
      <c r="Z85" s="174">
        <f t="shared" ca="1" si="48"/>
        <v>6.3204751768859371</v>
      </c>
      <c r="AA85" s="174">
        <f t="shared" ca="1" si="42"/>
        <v>6.2966656530764133</v>
      </c>
      <c r="AB85" s="174">
        <f t="shared" ca="1" si="49"/>
        <v>555.83705062806916</v>
      </c>
      <c r="AC85" s="174">
        <f t="shared" ca="1" si="50"/>
        <v>542.75914233059905</v>
      </c>
      <c r="AD85" s="174">
        <f t="shared" ca="1" si="75"/>
        <v>1.3842871943486879E-2</v>
      </c>
      <c r="AE85" s="174">
        <f t="shared" ca="1" si="76"/>
        <v>1.4133746384741075E-2</v>
      </c>
      <c r="AF85" s="98">
        <f t="shared" ca="1" si="51"/>
        <v>8323.2299491354715</v>
      </c>
      <c r="AG85" s="71">
        <f t="shared" ca="1" si="52"/>
        <v>-8323.2299491354715</v>
      </c>
      <c r="AH85" s="71">
        <f t="shared" ca="1" si="53"/>
        <v>-1.201456653379941E-4</v>
      </c>
      <c r="AI85" s="71">
        <f t="shared" ca="1" si="54"/>
        <v>-0.1201456653379941</v>
      </c>
      <c r="AJ85" s="98">
        <f t="shared" ca="1" si="77"/>
        <v>13.165274289674112</v>
      </c>
      <c r="AK85" s="98">
        <f t="shared" ca="1" si="78"/>
        <v>2.5775826274956919</v>
      </c>
      <c r="AL85" s="98">
        <v>2.5606767096763208</v>
      </c>
      <c r="AM85" s="98">
        <f t="shared" si="83"/>
        <v>-7.7596263929585477E-2</v>
      </c>
      <c r="AN85" s="71">
        <f t="shared" si="55"/>
        <v>-2.3809523809523808E-2</v>
      </c>
      <c r="AO85" s="98">
        <v>5.9433582609944766</v>
      </c>
      <c r="AP85" s="98">
        <v>84</v>
      </c>
      <c r="AQ85" s="71">
        <f t="shared" si="56"/>
        <v>1.1904761904761904E-2</v>
      </c>
      <c r="AR85" s="174">
        <f t="shared" si="57"/>
        <v>-1.1904761904761904E-2</v>
      </c>
      <c r="AS85" s="98">
        <f t="shared" si="79"/>
        <v>96.062472316102529</v>
      </c>
      <c r="AT85" s="71">
        <f t="shared" si="58"/>
        <v>4.5649987331124624</v>
      </c>
      <c r="AU85" s="71">
        <f t="shared" ca="1" si="59"/>
        <v>6.3204751768859371</v>
      </c>
      <c r="AV85" s="98">
        <f t="shared" ca="1" si="84"/>
        <v>6.3085704149811752</v>
      </c>
      <c r="AX85" s="71">
        <f t="shared" si="60"/>
        <v>-1.1904761904761904E-2</v>
      </c>
      <c r="AY85" s="71">
        <f t="shared" si="61"/>
        <v>4.5649987331124624</v>
      </c>
      <c r="AZ85" s="71">
        <f t="shared" si="62"/>
        <v>4.5530939712077005</v>
      </c>
      <c r="BA85" s="131">
        <v>-1.1904761904761904E-2</v>
      </c>
      <c r="BB85" s="71">
        <f t="shared" ca="1" si="63"/>
        <v>6.3204751768859371</v>
      </c>
      <c r="BC85" s="131">
        <f t="shared" ca="1" si="43"/>
        <v>6.3323799387906989</v>
      </c>
      <c r="BD85" s="71" cm="1">
        <f t="array" aca="1" ref="BD85:BE85" ca="1">EXP(BB85:BC85)</f>
        <v>555.83705062806916</v>
      </c>
      <c r="BE85" s="71">
        <f ca="1"/>
        <v>562.49370268581981</v>
      </c>
      <c r="BF85" s="98">
        <f t="shared" ca="1" si="80"/>
        <v>1.3842871943486879E-2</v>
      </c>
      <c r="BG85" s="131">
        <f t="shared" ca="1" si="44"/>
        <v>1.9381100387249744E-3</v>
      </c>
      <c r="BH85" s="98">
        <f t="shared" ca="1" si="81"/>
        <v>555.83705062806894</v>
      </c>
      <c r="BI85" s="98">
        <f t="shared" ca="1" si="82"/>
        <v>189.37665771109354</v>
      </c>
      <c r="BJ85" s="71">
        <f t="shared" ca="1" si="64"/>
        <v>6.3204751768859371</v>
      </c>
      <c r="BK85" s="71">
        <f t="shared" ca="1" si="65"/>
        <v>5.2437379298152544</v>
      </c>
    </row>
    <row r="86" spans="1:63" s="98" customFormat="1" x14ac:dyDescent="0.2">
      <c r="A86" s="100">
        <v>42917</v>
      </c>
      <c r="B86" s="150">
        <v>563.22042712393613</v>
      </c>
      <c r="C86" s="123">
        <v>1339.2911674280876</v>
      </c>
      <c r="D86" s="123">
        <v>191.58947215513859</v>
      </c>
      <c r="E86" s="119">
        <v>424.16081970276298</v>
      </c>
      <c r="F86" s="119">
        <v>368.77119496864123</v>
      </c>
      <c r="G86" s="119">
        <v>440.00091101931667</v>
      </c>
      <c r="H86" s="151">
        <v>1426.8829677844235</v>
      </c>
      <c r="I86" s="154">
        <v>557.18243470157097</v>
      </c>
      <c r="J86" s="155">
        <v>1364.4178381376901</v>
      </c>
      <c r="K86" s="155">
        <v>253.64133538506201</v>
      </c>
      <c r="L86" s="155">
        <v>458.70091171695998</v>
      </c>
      <c r="M86" s="155">
        <v>370.45176517214401</v>
      </c>
      <c r="N86" s="155">
        <v>445.55662580120497</v>
      </c>
      <c r="O86" s="156">
        <v>1416.4195617934199</v>
      </c>
      <c r="P86" s="131">
        <f t="shared" si="66"/>
        <v>2.1370781502199065E-2</v>
      </c>
      <c r="Q86" s="131">
        <f t="shared" si="67"/>
        <v>-2.1439262846991198</v>
      </c>
      <c r="R86" s="131">
        <f t="shared" si="68"/>
        <v>-9.8183898030626438E-2</v>
      </c>
      <c r="S86" s="131">
        <f t="shared" si="69"/>
        <v>-0.68073466780408864</v>
      </c>
      <c r="T86" s="131">
        <f t="shared" si="70"/>
        <v>-1.1995357532060211</v>
      </c>
      <c r="U86" s="131">
        <f t="shared" si="71"/>
        <v>-0.83237052715550419</v>
      </c>
      <c r="V86" s="131">
        <f t="shared" si="72"/>
        <v>0.21077704702400979</v>
      </c>
      <c r="W86" s="98">
        <v>6.3228927171832865</v>
      </c>
      <c r="X86" s="71">
        <f t="shared" ca="1" si="73"/>
        <v>2.1248329564943402</v>
      </c>
      <c r="Y86" s="98">
        <f t="shared" ca="1" si="74"/>
        <v>567.64765946422062</v>
      </c>
      <c r="Z86" s="174">
        <f t="shared" ca="1" si="48"/>
        <v>6.3415009083997536</v>
      </c>
      <c r="AA86" s="174">
        <f t="shared" ca="1" si="42"/>
        <v>6.3179714966350478</v>
      </c>
      <c r="AB86" s="174">
        <f t="shared" ca="1" si="49"/>
        <v>567.64765946422085</v>
      </c>
      <c r="AC86" s="174">
        <f t="shared" ca="1" si="50"/>
        <v>554.4471530373113</v>
      </c>
      <c r="AD86" s="174">
        <f t="shared" ca="1" si="75"/>
        <v>2.1248329564943935E-2</v>
      </c>
      <c r="AE86" s="174">
        <f t="shared" ca="1" si="76"/>
        <v>2.1534433591526625E-2</v>
      </c>
      <c r="AF86" s="98">
        <f t="shared" ca="1" si="51"/>
        <v>8851.0476519680979</v>
      </c>
      <c r="AG86" s="71">
        <f t="shared" ca="1" si="52"/>
        <v>-8851.0476519680979</v>
      </c>
      <c r="AH86" s="71">
        <f t="shared" ca="1" si="53"/>
        <v>-1.1298097573541391E-4</v>
      </c>
      <c r="AI86" s="71">
        <f t="shared" ca="1" si="54"/>
        <v>-0.11298097573541391</v>
      </c>
      <c r="AJ86" s="98">
        <f t="shared" ca="1" si="77"/>
        <v>13.150400034323395</v>
      </c>
      <c r="AK86" s="98">
        <f t="shared" ca="1" si="78"/>
        <v>2.5764521790221631</v>
      </c>
      <c r="AL86" s="98">
        <v>2.5595285757809272</v>
      </c>
      <c r="AM86" s="98">
        <f t="shared" si="83"/>
        <v>-7.7561471993361428E-2</v>
      </c>
      <c r="AN86" s="71">
        <f t="shared" si="55"/>
        <v>-2.3529411764705882E-2</v>
      </c>
      <c r="AO86" s="98">
        <v>5.9406934298402243</v>
      </c>
      <c r="AP86" s="71">
        <v>85</v>
      </c>
      <c r="AQ86" s="71">
        <f t="shared" si="56"/>
        <v>1.1764705882352941E-2</v>
      </c>
      <c r="AR86" s="174">
        <f t="shared" si="57"/>
        <v>-1.1764705882352941E-2</v>
      </c>
      <c r="AS86" s="98">
        <f t="shared" si="79"/>
        <v>96.051170848771221</v>
      </c>
      <c r="AT86" s="71">
        <f t="shared" si="58"/>
        <v>4.5648810791326806</v>
      </c>
      <c r="AU86" s="71">
        <f t="shared" ca="1" si="59"/>
        <v>6.3415009083997536</v>
      </c>
      <c r="AV86" s="98">
        <f t="shared" ca="1" si="84"/>
        <v>6.3297362025174007</v>
      </c>
      <c r="AX86" s="71">
        <f t="shared" si="60"/>
        <v>-1.1764705882352941E-2</v>
      </c>
      <c r="AY86" s="71">
        <f t="shared" si="61"/>
        <v>4.5648810791326806</v>
      </c>
      <c r="AZ86" s="71">
        <f t="shared" si="62"/>
        <v>4.5531163732503277</v>
      </c>
      <c r="BA86" s="131">
        <v>-1.1764705882352941E-2</v>
      </c>
      <c r="BB86" s="71">
        <f t="shared" ca="1" si="63"/>
        <v>6.3415009083997536</v>
      </c>
      <c r="BC86" s="131">
        <f t="shared" ca="1" si="43"/>
        <v>6.3532656142821065</v>
      </c>
      <c r="BD86" s="71" cm="1">
        <f t="array" aca="1" ref="BD86:BE86" ca="1">EXP(BB86:BC86)</f>
        <v>567.64765946422085</v>
      </c>
      <c r="BE86" s="71">
        <f ca="1"/>
        <v>574.36530530507423</v>
      </c>
      <c r="BF86" s="98">
        <f t="shared" ca="1" si="80"/>
        <v>2.1248329564943935E-2</v>
      </c>
      <c r="BG86" s="131">
        <f t="shared" ca="1" si="44"/>
        <v>9.4836236825909942E-3</v>
      </c>
      <c r="BH86" s="98">
        <f t="shared" ca="1" si="81"/>
        <v>567.64765946422062</v>
      </c>
      <c r="BI86" s="98">
        <f t="shared" ca="1" si="82"/>
        <v>191.17263466709241</v>
      </c>
      <c r="BJ86" s="71">
        <f t="shared" ca="1" si="64"/>
        <v>6.3415009083997536</v>
      </c>
      <c r="BK86" s="71">
        <f t="shared" ca="1" si="65"/>
        <v>5.2531768662479799</v>
      </c>
    </row>
    <row r="87" spans="1:63" s="98" customFormat="1" x14ac:dyDescent="0.2">
      <c r="A87" s="100">
        <v>42948</v>
      </c>
      <c r="B87" s="150">
        <v>561.53076584256428</v>
      </c>
      <c r="C87" s="123">
        <v>1383.4877759532144</v>
      </c>
      <c r="D87" s="123">
        <v>196.95397737548248</v>
      </c>
      <c r="E87" s="119">
        <v>674.63592649838995</v>
      </c>
      <c r="F87" s="119">
        <v>390.87593103650255</v>
      </c>
      <c r="G87" s="119">
        <v>447.04092559562577</v>
      </c>
      <c r="H87" s="151">
        <v>1481.1045205602315</v>
      </c>
      <c r="I87" s="154">
        <v>550.32640545648701</v>
      </c>
      <c r="J87" s="155">
        <v>1366.0002031265201</v>
      </c>
      <c r="K87" s="155">
        <v>255.66940925611499</v>
      </c>
      <c r="L87" s="155">
        <v>511.880280894907</v>
      </c>
      <c r="M87" s="155">
        <v>387.62342702469402</v>
      </c>
      <c r="N87" s="155">
        <v>447.92301665398497</v>
      </c>
      <c r="O87" s="156">
        <v>1421.3224237023901</v>
      </c>
      <c r="P87" s="131">
        <f t="shared" si="66"/>
        <v>-1.2304819423742401</v>
      </c>
      <c r="Q87" s="131">
        <f t="shared" si="67"/>
        <v>0.11597363685818607</v>
      </c>
      <c r="R87" s="131">
        <f t="shared" si="68"/>
        <v>0.79958334392699726</v>
      </c>
      <c r="S87" s="131">
        <f t="shared" si="69"/>
        <v>11.593473616368399</v>
      </c>
      <c r="T87" s="131">
        <f t="shared" si="70"/>
        <v>4.6353300124162047</v>
      </c>
      <c r="U87" s="131">
        <f t="shared" si="71"/>
        <v>0.53110889071052725</v>
      </c>
      <c r="V87" s="131">
        <f t="shared" si="72"/>
        <v>0.34614474702412679</v>
      </c>
      <c r="W87" s="98">
        <v>6.3105115666624618</v>
      </c>
      <c r="X87" s="71">
        <f t="shared" ca="1" si="73"/>
        <v>2.1657862012394542</v>
      </c>
      <c r="Y87" s="98">
        <f t="shared" ca="1" si="74"/>
        <v>579.94169414455553</v>
      </c>
      <c r="Z87" s="174">
        <f t="shared" ca="1" si="48"/>
        <v>6.36292757115028</v>
      </c>
      <c r="AA87" s="174">
        <f t="shared" ca="1" si="42"/>
        <v>6.3396717571967915</v>
      </c>
      <c r="AB87" s="174">
        <f t="shared" ca="1" si="49"/>
        <v>579.9416941445553</v>
      </c>
      <c r="AC87" s="174">
        <f t="shared" ca="1" si="50"/>
        <v>566.61029510242236</v>
      </c>
      <c r="AD87" s="174">
        <f t="shared" ca="1" si="75"/>
        <v>2.1657862012393947E-2</v>
      </c>
      <c r="AE87" s="174">
        <f t="shared" ca="1" si="76"/>
        <v>2.1937423609230011E-2</v>
      </c>
      <c r="AF87" s="98">
        <f t="shared" ca="1" si="51"/>
        <v>9414.2334033508268</v>
      </c>
      <c r="AG87" s="71">
        <f t="shared" ca="1" si="52"/>
        <v>-9414.2334033508268</v>
      </c>
      <c r="AH87" s="71">
        <f t="shared" ca="1" si="53"/>
        <v>-1.0622213802815511E-4</v>
      </c>
      <c r="AI87" s="71">
        <f t="shared" ca="1" si="54"/>
        <v>-0.10622213802815511</v>
      </c>
      <c r="AJ87" s="98">
        <f t="shared" ca="1" si="77"/>
        <v>13.136431398247682</v>
      </c>
      <c r="AK87" s="98">
        <f t="shared" ca="1" si="78"/>
        <v>2.5753893930849263</v>
      </c>
      <c r="AL87" s="98">
        <v>2.5584487954698769</v>
      </c>
      <c r="AM87" s="98">
        <f t="shared" si="83"/>
        <v>-7.7528751377875058E-2</v>
      </c>
      <c r="AN87" s="71">
        <f t="shared" si="55"/>
        <v>-2.3255813953488372E-2</v>
      </c>
      <c r="AO87" s="98">
        <v>5.9381872480924507</v>
      </c>
      <c r="AP87" s="98">
        <v>86</v>
      </c>
      <c r="AQ87" s="71">
        <f t="shared" si="56"/>
        <v>1.1627906976744186E-2</v>
      </c>
      <c r="AR87" s="174">
        <f t="shared" si="57"/>
        <v>-1.1627906976744186E-2</v>
      </c>
      <c r="AS87" s="98">
        <f t="shared" si="79"/>
        <v>96.040002107974857</v>
      </c>
      <c r="AT87" s="71">
        <f t="shared" si="58"/>
        <v>4.5647647933019782</v>
      </c>
      <c r="AU87" s="71">
        <f t="shared" ca="1" si="59"/>
        <v>6.36292757115028</v>
      </c>
      <c r="AV87" s="98">
        <f t="shared" ca="1" si="84"/>
        <v>6.3512996641735358</v>
      </c>
      <c r="AX87" s="71">
        <f t="shared" si="60"/>
        <v>-1.1627906976744186E-2</v>
      </c>
      <c r="AY87" s="71">
        <f t="shared" si="61"/>
        <v>4.5647647933019782</v>
      </c>
      <c r="AZ87" s="71">
        <f t="shared" si="62"/>
        <v>4.5531368863252339</v>
      </c>
      <c r="BA87" s="131">
        <v>-1.1627906976744186E-2</v>
      </c>
      <c r="BB87" s="71">
        <f t="shared" ca="1" si="63"/>
        <v>6.36292757115028</v>
      </c>
      <c r="BC87" s="131">
        <f t="shared" ca="1" si="43"/>
        <v>6.3745554781270242</v>
      </c>
      <c r="BD87" s="71" cm="1">
        <f t="array" aca="1" ref="BD87:BE87" ca="1">EXP(BB87:BC87)</f>
        <v>579.9416941445553</v>
      </c>
      <c r="BE87" s="71">
        <f ca="1"/>
        <v>586.72456106401614</v>
      </c>
      <c r="BF87" s="98">
        <f t="shared" ca="1" si="80"/>
        <v>2.1657862012393947E-2</v>
      </c>
      <c r="BG87" s="131">
        <f t="shared" ca="1" si="44"/>
        <v>1.0029955035649761E-2</v>
      </c>
      <c r="BH87" s="98">
        <f t="shared" ca="1" si="81"/>
        <v>579.94169414455507</v>
      </c>
      <c r="BI87" s="98">
        <f t="shared" ca="1" si="82"/>
        <v>193.09008759685005</v>
      </c>
      <c r="BJ87" s="71">
        <f t="shared" ca="1" si="64"/>
        <v>6.36292757115028</v>
      </c>
      <c r="BK87" s="71">
        <f t="shared" ca="1" si="65"/>
        <v>5.2631568551124834</v>
      </c>
    </row>
    <row r="88" spans="1:63" s="98" customFormat="1" x14ac:dyDescent="0.2">
      <c r="A88" s="100">
        <v>42979</v>
      </c>
      <c r="B88" s="150">
        <v>541.87718903807456</v>
      </c>
      <c r="C88" s="123">
        <v>1422.2254336799044</v>
      </c>
      <c r="D88" s="123">
        <v>207.39253817638303</v>
      </c>
      <c r="E88" s="119">
        <v>1342.7973084103701</v>
      </c>
      <c r="F88" s="119">
        <v>383.86689709033453</v>
      </c>
      <c r="G88" s="119">
        <v>440.33531171169136</v>
      </c>
      <c r="H88" s="151">
        <v>1470.7367889163099</v>
      </c>
      <c r="I88" s="154">
        <v>536.75051346375403</v>
      </c>
      <c r="J88" s="155">
        <v>1361.68572092824</v>
      </c>
      <c r="K88" s="155">
        <v>256.53855703091398</v>
      </c>
      <c r="L88" s="155">
        <v>497.15165784065601</v>
      </c>
      <c r="M88" s="155">
        <v>384.443722711688</v>
      </c>
      <c r="N88" s="155">
        <v>446.82935554465399</v>
      </c>
      <c r="O88" s="156">
        <v>1435.96137395799</v>
      </c>
      <c r="P88" s="131">
        <f t="shared" si="66"/>
        <v>-2.4668799930601182</v>
      </c>
      <c r="Q88" s="131">
        <f t="shared" si="67"/>
        <v>-0.31584784456144632</v>
      </c>
      <c r="R88" s="131">
        <f t="shared" si="68"/>
        <v>0.33994985060115823</v>
      </c>
      <c r="S88" s="131">
        <f t="shared" si="69"/>
        <v>-2.8773569922446143</v>
      </c>
      <c r="T88" s="131">
        <f t="shared" si="70"/>
        <v>-0.82030756949153272</v>
      </c>
      <c r="U88" s="131">
        <f t="shared" si="71"/>
        <v>-0.24416273972717306</v>
      </c>
      <c r="V88" s="131">
        <f t="shared" si="72"/>
        <v>1.0299528109510163</v>
      </c>
      <c r="W88" s="98">
        <v>6.2855333933746493</v>
      </c>
      <c r="X88" s="71">
        <f t="shared" ca="1" si="73"/>
        <v>1.0642410879235165</v>
      </c>
      <c r="Y88" s="98">
        <f t="shared" ca="1" si="74"/>
        <v>586.11367193964156</v>
      </c>
      <c r="Z88" s="174">
        <f t="shared" ca="1" si="48"/>
        <v>6.3735137501846211</v>
      </c>
      <c r="AA88" s="174">
        <f t="shared" ca="1" si="42"/>
        <v>6.3505252444374944</v>
      </c>
      <c r="AB88" s="174">
        <f t="shared" ca="1" si="49"/>
        <v>586.11367193964145</v>
      </c>
      <c r="AC88" s="174">
        <f t="shared" ca="1" si="50"/>
        <v>572.79348660855101</v>
      </c>
      <c r="AD88" s="174">
        <f t="shared" ca="1" si="75"/>
        <v>1.0642410879235342E-2</v>
      </c>
      <c r="AE88" s="174">
        <f t="shared" ca="1" si="76"/>
        <v>1.0912599999636452E-2</v>
      </c>
      <c r="AF88" s="98">
        <f t="shared" ca="1" si="51"/>
        <v>10014.250863787865</v>
      </c>
      <c r="AG88" s="71">
        <f t="shared" ca="1" si="52"/>
        <v>-10014.250863787865</v>
      </c>
      <c r="AH88" s="71">
        <f t="shared" ca="1" si="53"/>
        <v>-9.9857694160235209E-5</v>
      </c>
      <c r="AI88" s="71">
        <f t="shared" ca="1" si="54"/>
        <v>-9.9857694160235211E-2</v>
      </c>
      <c r="AJ88" s="98">
        <f t="shared" ca="1" si="77"/>
        <v>13.12331366075845</v>
      </c>
      <c r="AK88" s="98">
        <f t="shared" ca="1" si="78"/>
        <v>2.5743903172332088</v>
      </c>
      <c r="AL88" s="98">
        <v>2.5574333514914991</v>
      </c>
      <c r="AM88" s="98">
        <f t="shared" si="83"/>
        <v>-7.7497980348227247E-2</v>
      </c>
      <c r="AN88" s="71">
        <f t="shared" si="55"/>
        <v>-2.2988505747126436E-2</v>
      </c>
      <c r="AO88" s="98">
        <v>5.9358303916667001</v>
      </c>
      <c r="AP88" s="98">
        <v>87</v>
      </c>
      <c r="AQ88" s="71">
        <f t="shared" si="56"/>
        <v>1.1494252873563218E-2</v>
      </c>
      <c r="AR88" s="174">
        <f t="shared" si="57"/>
        <v>-1.1494252873563218E-2</v>
      </c>
      <c r="AS88" s="98">
        <f t="shared" si="79"/>
        <v>96.028963027272781</v>
      </c>
      <c r="AT88" s="71">
        <f t="shared" si="58"/>
        <v>4.5646498441668442</v>
      </c>
      <c r="AU88" s="71">
        <f t="shared" ca="1" si="59"/>
        <v>6.3735137501846211</v>
      </c>
      <c r="AV88" s="98">
        <f t="shared" ca="1" si="84"/>
        <v>6.3620194973110582</v>
      </c>
      <c r="AX88" s="71">
        <f t="shared" si="60"/>
        <v>-1.1494252873563218E-2</v>
      </c>
      <c r="AY88" s="71">
        <f t="shared" si="61"/>
        <v>4.5646498441668442</v>
      </c>
      <c r="AZ88" s="71">
        <f t="shared" si="62"/>
        <v>4.5531555912932813</v>
      </c>
      <c r="BA88" s="131">
        <v>-1.1494252873563218E-2</v>
      </c>
      <c r="BB88" s="71">
        <f t="shared" ca="1" si="63"/>
        <v>6.3735137501846211</v>
      </c>
      <c r="BC88" s="131">
        <f t="shared" ca="1" si="43"/>
        <v>6.3850080030581839</v>
      </c>
      <c r="BD88" s="71" cm="1">
        <f t="array" aca="1" ref="BD88:BE88" ca="1">EXP(BB88:BC88)</f>
        <v>586.11367193964145</v>
      </c>
      <c r="BE88" s="71">
        <f ca="1"/>
        <v>592.88947750864372</v>
      </c>
      <c r="BF88" s="98">
        <f t="shared" ca="1" si="80"/>
        <v>1.0642410879235342E-2</v>
      </c>
      <c r="BG88" s="131">
        <f t="shared" ca="1" si="44"/>
        <v>-8.51841994327876E-4</v>
      </c>
      <c r="BH88" s="98">
        <f t="shared" ca="1" si="81"/>
        <v>586.11367193964122</v>
      </c>
      <c r="BI88" s="98">
        <f t="shared" ca="1" si="82"/>
        <v>192.92560535154661</v>
      </c>
      <c r="BJ88" s="71">
        <f t="shared" ca="1" si="64"/>
        <v>6.3735137501846211</v>
      </c>
      <c r="BK88" s="71">
        <f t="shared" ca="1" si="65"/>
        <v>5.26230465009459</v>
      </c>
    </row>
    <row r="89" spans="1:63" s="98" customFormat="1" x14ac:dyDescent="0.2">
      <c r="A89" s="100">
        <v>43009</v>
      </c>
      <c r="B89" s="150">
        <v>559.75913627633099</v>
      </c>
      <c r="C89" s="123">
        <v>1491.9144799302201</v>
      </c>
      <c r="D89" s="123">
        <v>267.32898170935778</v>
      </c>
      <c r="E89" s="119">
        <v>836.51254132579197</v>
      </c>
      <c r="F89" s="119">
        <v>376.32231431610001</v>
      </c>
      <c r="G89" s="119">
        <v>473.80079540177985</v>
      </c>
      <c r="H89" s="151">
        <v>1475.1489992830586</v>
      </c>
      <c r="I89" s="154">
        <v>540.25899254413503</v>
      </c>
      <c r="J89" s="155">
        <v>1364.1102351991501</v>
      </c>
      <c r="K89" s="155">
        <v>260.98133780377998</v>
      </c>
      <c r="L89" s="155">
        <v>427.58441315483901</v>
      </c>
      <c r="M89" s="155">
        <v>376.688165932088</v>
      </c>
      <c r="N89" s="155">
        <v>450.19910252941202</v>
      </c>
      <c r="O89" s="156">
        <v>1427.1787960665599</v>
      </c>
      <c r="P89" s="131">
        <f t="shared" si="66"/>
        <v>0.65365174180087138</v>
      </c>
      <c r="Q89" s="131">
        <f t="shared" si="67"/>
        <v>0.17805241206887956</v>
      </c>
      <c r="R89" s="131">
        <f t="shared" si="68"/>
        <v>1.7318179474793851</v>
      </c>
      <c r="S89" s="131">
        <f t="shared" si="69"/>
        <v>-13.993163572656584</v>
      </c>
      <c r="T89" s="131">
        <f t="shared" si="70"/>
        <v>-2.0173451460972984</v>
      </c>
      <c r="U89" s="131">
        <f t="shared" si="71"/>
        <v>0.75414628491688518</v>
      </c>
      <c r="V89" s="131">
        <f t="shared" si="72"/>
        <v>-0.61161658319696244</v>
      </c>
      <c r="W89" s="98">
        <v>6.2920486404018865</v>
      </c>
      <c r="X89" s="71">
        <f t="shared" ca="1" si="73"/>
        <v>1.7417512939104873</v>
      </c>
      <c r="Y89" s="98">
        <f t="shared" ca="1" si="74"/>
        <v>596.32231440443661</v>
      </c>
      <c r="Z89" s="174">
        <f t="shared" ca="1" si="48"/>
        <v>6.3907813168685008</v>
      </c>
      <c r="AA89" s="174">
        <f t="shared" ca="1" si="42"/>
        <v>6.3680540441412283</v>
      </c>
      <c r="AB89" s="174">
        <f t="shared" ca="1" si="49"/>
        <v>596.32231440443661</v>
      </c>
      <c r="AC89" s="174">
        <f t="shared" ca="1" si="50"/>
        <v>582.92238325914593</v>
      </c>
      <c r="AD89" s="174">
        <f t="shared" ca="1" si="75"/>
        <v>1.7417512939105206E-2</v>
      </c>
      <c r="AE89" s="174">
        <f t="shared" ca="1" si="76"/>
        <v>1.7683330707140232E-2</v>
      </c>
      <c r="AF89" s="98">
        <f t="shared" ca="1" si="51"/>
        <v>10654.239737015163</v>
      </c>
      <c r="AG89" s="71">
        <f t="shared" ca="1" si="52"/>
        <v>-10654.239737015163</v>
      </c>
      <c r="AH89" s="71">
        <f t="shared" ca="1" si="53"/>
        <v>-9.3859348455036252E-5</v>
      </c>
      <c r="AI89" s="71">
        <f t="shared" ca="1" si="54"/>
        <v>-9.3859348455036254E-2</v>
      </c>
      <c r="AJ89" s="98">
        <f t="shared" ca="1" si="77"/>
        <v>13.110996204060751</v>
      </c>
      <c r="AK89" s="98">
        <f t="shared" ca="1" si="78"/>
        <v>2.5734512829939789</v>
      </c>
      <c r="AL89" s="98">
        <v>2.5564786292920263</v>
      </c>
      <c r="AM89" s="98">
        <f t="shared" si="83"/>
        <v>-7.7469049372485652E-2</v>
      </c>
      <c r="AN89" s="71">
        <f t="shared" si="55"/>
        <v>-2.2727272727272728E-2</v>
      </c>
      <c r="AO89" s="98">
        <v>5.9336144711446961</v>
      </c>
      <c r="AP89" s="71">
        <v>88</v>
      </c>
      <c r="AQ89" s="71">
        <f t="shared" si="56"/>
        <v>1.1363636363636364E-2</v>
      </c>
      <c r="AR89" s="174">
        <f t="shared" si="57"/>
        <v>-1.1363636363636364E-2</v>
      </c>
      <c r="AS89" s="98">
        <f t="shared" si="79"/>
        <v>96.018050645110591</v>
      </c>
      <c r="AT89" s="71">
        <f t="shared" si="58"/>
        <v>4.5645362013461064</v>
      </c>
      <c r="AU89" s="71">
        <f t="shared" ca="1" si="59"/>
        <v>6.3907813168685008</v>
      </c>
      <c r="AV89" s="98">
        <f t="shared" ca="1" si="84"/>
        <v>6.3794176805048641</v>
      </c>
      <c r="AX89" s="71">
        <f t="shared" si="60"/>
        <v>-1.1363636363636364E-2</v>
      </c>
      <c r="AY89" s="71">
        <f t="shared" si="61"/>
        <v>4.5645362013461064</v>
      </c>
      <c r="AZ89" s="71">
        <f t="shared" si="62"/>
        <v>4.5531725649824697</v>
      </c>
      <c r="BA89" s="131">
        <v>-1.1363636363636364E-2</v>
      </c>
      <c r="BB89" s="71">
        <f t="shared" ca="1" si="63"/>
        <v>6.3907813168685008</v>
      </c>
      <c r="BC89" s="131">
        <f t="shared" ca="1" si="43"/>
        <v>6.4021449532321375</v>
      </c>
      <c r="BD89" s="71" cm="1">
        <f t="array" aca="1" ref="BD89:BE89" ca="1">EXP(BB89:BC89)</f>
        <v>596.32231440443661</v>
      </c>
      <c r="BE89" s="71">
        <f ca="1"/>
        <v>603.13735281339075</v>
      </c>
      <c r="BF89" s="98">
        <f t="shared" ca="1" si="80"/>
        <v>1.7417512939105206E-2</v>
      </c>
      <c r="BG89" s="131">
        <f t="shared" ca="1" si="44"/>
        <v>6.0538765754688424E-3</v>
      </c>
      <c r="BH89" s="98">
        <f t="shared" ca="1" si="81"/>
        <v>596.32231440443638</v>
      </c>
      <c r="BI89" s="98">
        <f t="shared" ca="1" si="82"/>
        <v>194.09355315459246</v>
      </c>
      <c r="BJ89" s="71">
        <f t="shared" ca="1" si="64"/>
        <v>6.3907813168685008</v>
      </c>
      <c r="BK89" s="71">
        <f t="shared" ca="1" si="65"/>
        <v>5.2683402755821112</v>
      </c>
    </row>
    <row r="90" spans="1:63" s="98" customFormat="1" x14ac:dyDescent="0.2">
      <c r="A90" s="100">
        <v>43040</v>
      </c>
      <c r="B90" s="150">
        <v>536.80901168900141</v>
      </c>
      <c r="C90" s="123">
        <v>1497.882137849941</v>
      </c>
      <c r="D90" s="123">
        <v>295.93318275225903</v>
      </c>
      <c r="E90" s="119">
        <v>660.80822514331999</v>
      </c>
      <c r="F90" s="119">
        <v>380.02748511964705</v>
      </c>
      <c r="G90" s="119">
        <v>441.10854051905699</v>
      </c>
      <c r="H90" s="151">
        <v>1454.4969132930958</v>
      </c>
      <c r="I90" s="154">
        <v>537.11495680315795</v>
      </c>
      <c r="J90" s="155">
        <v>1369.02606189781</v>
      </c>
      <c r="K90" s="155">
        <v>257.21096645420403</v>
      </c>
      <c r="L90" s="155">
        <v>486.46693929146898</v>
      </c>
      <c r="M90" s="155">
        <v>380.14900358436199</v>
      </c>
      <c r="N90" s="155">
        <v>432.98191468716402</v>
      </c>
      <c r="O90" s="156">
        <v>1423.2968692806101</v>
      </c>
      <c r="P90" s="131">
        <f t="shared" si="66"/>
        <v>-0.58194972862395389</v>
      </c>
      <c r="Q90" s="131">
        <f t="shared" si="67"/>
        <v>0.36036872767412831</v>
      </c>
      <c r="R90" s="131">
        <f t="shared" si="68"/>
        <v>-1.4446900231658333</v>
      </c>
      <c r="S90" s="131">
        <f t="shared" si="69"/>
        <v>13.770971140453398</v>
      </c>
      <c r="T90" s="131">
        <f t="shared" si="70"/>
        <v>0.91875401599368445</v>
      </c>
      <c r="U90" s="131">
        <f t="shared" si="71"/>
        <v>-3.824349658965204</v>
      </c>
      <c r="V90" s="131">
        <f t="shared" si="72"/>
        <v>-0.27200003227689251</v>
      </c>
      <c r="W90" s="98">
        <v>6.2862121438578074</v>
      </c>
      <c r="X90" s="71">
        <f t="shared" ca="1" si="73"/>
        <v>1.1135650752440904</v>
      </c>
      <c r="Y90" s="98">
        <f t="shared" ca="1" si="74"/>
        <v>602.96275143353171</v>
      </c>
      <c r="Z90" s="174">
        <f t="shared" ca="1" si="48"/>
        <v>6.4018554227355162</v>
      </c>
      <c r="AA90" s="174">
        <f t="shared" ca="1" si="42"/>
        <v>6.3793835126231571</v>
      </c>
      <c r="AB90" s="174">
        <f t="shared" ca="1" si="49"/>
        <v>602.96275143353159</v>
      </c>
      <c r="AC90" s="174">
        <f t="shared" ca="1" si="50"/>
        <v>589.564136753399</v>
      </c>
      <c r="AD90" s="174">
        <f t="shared" ca="1" si="75"/>
        <v>1.1135650752440718E-2</v>
      </c>
      <c r="AE90" s="174">
        <f t="shared" ca="1" si="76"/>
        <v>1.1393889967166393E-2</v>
      </c>
      <c r="AF90" s="98">
        <f t="shared" ca="1" si="51"/>
        <v>11336.308761370512</v>
      </c>
      <c r="AG90" s="71">
        <f t="shared" ca="1" si="52"/>
        <v>-11336.308761370512</v>
      </c>
      <c r="AH90" s="71">
        <f t="shared" ca="1" si="53"/>
        <v>-8.8212135100588433E-5</v>
      </c>
      <c r="AI90" s="71">
        <f t="shared" ca="1" si="54"/>
        <v>-8.8212135100588437E-2</v>
      </c>
      <c r="AJ90" s="98">
        <f t="shared" ca="1" si="77"/>
        <v>13.099430714376192</v>
      </c>
      <c r="AK90" s="98">
        <f t="shared" ca="1" si="78"/>
        <v>2.5725687723449786</v>
      </c>
      <c r="AL90" s="98">
        <v>2.5555812517058372</v>
      </c>
      <c r="AM90" s="98">
        <f t="shared" si="83"/>
        <v>-7.7441856112298105E-2</v>
      </c>
      <c r="AN90" s="71">
        <f t="shared" si="55"/>
        <v>-2.247191011235955E-2</v>
      </c>
      <c r="AO90" s="98">
        <v>5.9315316480886047</v>
      </c>
      <c r="AP90" s="98">
        <v>89</v>
      </c>
      <c r="AQ90" s="71">
        <f t="shared" si="56"/>
        <v>1.1235955056179775E-2</v>
      </c>
      <c r="AR90" s="174">
        <f t="shared" si="57"/>
        <v>-1.1235955056179775E-2</v>
      </c>
      <c r="AS90" s="98">
        <f t="shared" si="79"/>
        <v>96.007262100094295</v>
      </c>
      <c r="AT90" s="71">
        <f t="shared" si="58"/>
        <v>4.5644238354827378</v>
      </c>
      <c r="AU90" s="71">
        <f t="shared" ca="1" si="59"/>
        <v>6.4018554227355162</v>
      </c>
      <c r="AV90" s="98">
        <f t="shared" ca="1" si="84"/>
        <v>6.3906194676793362</v>
      </c>
      <c r="AX90" s="71">
        <f t="shared" si="60"/>
        <v>-1.1235955056179775E-2</v>
      </c>
      <c r="AY90" s="71">
        <f t="shared" si="61"/>
        <v>4.5644238354827378</v>
      </c>
      <c r="AZ90" s="71">
        <f t="shared" si="62"/>
        <v>4.5531878804265578</v>
      </c>
      <c r="BA90" s="131">
        <v>-1.1235955056179775E-2</v>
      </c>
      <c r="BB90" s="71">
        <f t="shared" ca="1" si="63"/>
        <v>6.4018554227355162</v>
      </c>
      <c r="BC90" s="131">
        <f t="shared" ca="1" si="43"/>
        <v>6.4130913777916962</v>
      </c>
      <c r="BD90" s="71" cm="1">
        <f t="array" aca="1" ref="BD90:BE90" ca="1">EXP(BB90:BC90)</f>
        <v>602.96275143353159</v>
      </c>
      <c r="BE90" s="71">
        <f ca="1"/>
        <v>609.77581778575029</v>
      </c>
      <c r="BF90" s="98">
        <f t="shared" ca="1" si="80"/>
        <v>1.1135650752440718E-2</v>
      </c>
      <c r="BG90" s="131">
        <f t="shared" ca="1" si="44"/>
        <v>-1.0030430373905719E-4</v>
      </c>
      <c r="BH90" s="98">
        <f t="shared" ca="1" si="81"/>
        <v>602.96275143353137</v>
      </c>
      <c r="BI90" s="98">
        <f t="shared" ca="1" si="82"/>
        <v>194.07408473588305</v>
      </c>
      <c r="BJ90" s="71">
        <f t="shared" ca="1" si="64"/>
        <v>6.4018554227355162</v>
      </c>
      <c r="BK90" s="71">
        <f t="shared" ca="1" si="65"/>
        <v>5.2682399662475596</v>
      </c>
    </row>
    <row r="91" spans="1:63" s="98" customFormat="1" x14ac:dyDescent="0.2">
      <c r="A91" s="100">
        <v>43070</v>
      </c>
      <c r="B91" s="150">
        <v>556.67094512149447</v>
      </c>
      <c r="C91" s="123">
        <v>1631.1936481185858</v>
      </c>
      <c r="D91" s="123">
        <v>330.85329831702558</v>
      </c>
      <c r="E91" s="119">
        <v>246.07339283648199</v>
      </c>
      <c r="F91" s="119">
        <v>358.4126871596153</v>
      </c>
      <c r="G91" s="119">
        <v>460.9584248424145</v>
      </c>
      <c r="H91" s="151">
        <v>1741.0328052118357</v>
      </c>
      <c r="I91" s="154">
        <v>537.00300451488204</v>
      </c>
      <c r="J91" s="155">
        <v>1380.51081767458</v>
      </c>
      <c r="K91" s="155">
        <v>257.07771162146798</v>
      </c>
      <c r="L91" s="155">
        <v>481.48362663717</v>
      </c>
      <c r="M91" s="155">
        <v>363.28528577456501</v>
      </c>
      <c r="N91" s="155">
        <v>441.029354640203</v>
      </c>
      <c r="O91" s="156">
        <v>1419.3425704113699</v>
      </c>
      <c r="P91" s="131">
        <f t="shared" si="66"/>
        <v>-2.0843263971315196E-2</v>
      </c>
      <c r="Q91" s="131">
        <f t="shared" si="67"/>
        <v>0.83889971830406296</v>
      </c>
      <c r="R91" s="131">
        <f t="shared" si="68"/>
        <v>-5.1807601585977636E-2</v>
      </c>
      <c r="S91" s="131">
        <f t="shared" si="69"/>
        <v>-1.0243887614556257</v>
      </c>
      <c r="T91" s="131">
        <f t="shared" si="70"/>
        <v>-4.4360810237017034</v>
      </c>
      <c r="U91" s="131">
        <f t="shared" si="71"/>
        <v>1.8586087963635407</v>
      </c>
      <c r="V91" s="131">
        <f t="shared" si="72"/>
        <v>-0.27782671026591288</v>
      </c>
      <c r="W91" s="98">
        <v>6.2860036894929934</v>
      </c>
      <c r="X91" s="71">
        <f t="shared" ca="1" si="73"/>
        <v>2.9746830649377909</v>
      </c>
      <c r="Y91" s="98">
        <f t="shared" ca="1" si="74"/>
        <v>620.89898228830793</v>
      </c>
      <c r="Z91" s="174">
        <f t="shared" ca="1" si="48"/>
        <v>6.4311683992783584</v>
      </c>
      <c r="AA91" s="174">
        <f t="shared" ca="1" si="42"/>
        <v>6.4089461770561362</v>
      </c>
      <c r="AB91" s="174">
        <f t="shared" ca="1" si="49"/>
        <v>620.89898228830782</v>
      </c>
      <c r="AC91" s="174">
        <f t="shared" ca="1" si="50"/>
        <v>607.25340618037592</v>
      </c>
      <c r="AD91" s="174">
        <f t="shared" ca="1" si="75"/>
        <v>2.9746830649377998E-2</v>
      </c>
      <c r="AE91" s="174">
        <f t="shared" ca="1" si="76"/>
        <v>3.0003978064859771E-2</v>
      </c>
      <c r="AF91" s="98">
        <f t="shared" ca="1" si="51"/>
        <v>12065.365868076397</v>
      </c>
      <c r="AG91" s="71">
        <f t="shared" ca="1" si="52"/>
        <v>-12065.365868076397</v>
      </c>
      <c r="AH91" s="71">
        <f t="shared" ca="1" si="53"/>
        <v>-8.2881862923517942E-5</v>
      </c>
      <c r="AI91" s="71">
        <f t="shared" ca="1" si="54"/>
        <v>-8.2881862923517943E-2</v>
      </c>
      <c r="AJ91" s="98">
        <f t="shared" ca="1" si="77"/>
        <v>13.088573662167741</v>
      </c>
      <c r="AK91" s="98">
        <f t="shared" ca="1" si="78"/>
        <v>2.5717396100556824</v>
      </c>
      <c r="AL91" s="98">
        <v>2.5547379424126615</v>
      </c>
      <c r="AM91" s="98">
        <f t="shared" si="83"/>
        <v>-7.7416301285232164E-2</v>
      </c>
      <c r="AN91" s="71">
        <f t="shared" si="55"/>
        <v>-2.2222222222222223E-2</v>
      </c>
      <c r="AO91" s="98">
        <v>5.9295743181237448</v>
      </c>
      <c r="AP91" s="98">
        <v>90</v>
      </c>
      <c r="AQ91" s="71">
        <f t="shared" si="56"/>
        <v>1.1111111111111112E-2</v>
      </c>
      <c r="AR91" s="174">
        <f t="shared" si="57"/>
        <v>-1.1111111111111112E-2</v>
      </c>
      <c r="AS91" s="98">
        <f t="shared" si="79"/>
        <v>95.996594626527624</v>
      </c>
      <c r="AT91" s="71">
        <f t="shared" si="58"/>
        <v>4.5643127181983303</v>
      </c>
      <c r="AU91" s="71">
        <f t="shared" ca="1" si="59"/>
        <v>6.4311683992783584</v>
      </c>
      <c r="AV91" s="98">
        <f t="shared" ca="1" si="84"/>
        <v>6.4200572881672473</v>
      </c>
      <c r="AX91" s="71">
        <f t="shared" si="60"/>
        <v>-1.1111111111111112E-2</v>
      </c>
      <c r="AY91" s="71">
        <f t="shared" si="61"/>
        <v>4.5643127181983303</v>
      </c>
      <c r="AZ91" s="71">
        <f t="shared" si="62"/>
        <v>4.5532016070872192</v>
      </c>
      <c r="BA91" s="131">
        <v>-1.1111111111111112E-2</v>
      </c>
      <c r="BB91" s="71">
        <f t="shared" ca="1" si="63"/>
        <v>6.4311683992783584</v>
      </c>
      <c r="BC91" s="131">
        <f t="shared" ca="1" si="43"/>
        <v>6.4422795103894694</v>
      </c>
      <c r="BD91" s="71" cm="1">
        <f t="array" aca="1" ref="BD91:BE91" ca="1">EXP(BB91:BC91)</f>
        <v>620.89898228830782</v>
      </c>
      <c r="BE91" s="71">
        <f ca="1"/>
        <v>627.83632931436432</v>
      </c>
      <c r="BF91" s="98">
        <f t="shared" ca="1" si="80"/>
        <v>2.9746830649377998E-2</v>
      </c>
      <c r="BG91" s="131">
        <f t="shared" ca="1" si="44"/>
        <v>1.8635719538266884E-2</v>
      </c>
      <c r="BH91" s="98">
        <f t="shared" ca="1" si="81"/>
        <v>620.89898228830759</v>
      </c>
      <c r="BI91" s="98">
        <f t="shared" ca="1" si="82"/>
        <v>197.69079494866682</v>
      </c>
      <c r="BJ91" s="71">
        <f t="shared" ca="1" si="64"/>
        <v>6.4311683992783584</v>
      </c>
      <c r="BK91" s="71">
        <f t="shared" ca="1" si="65"/>
        <v>5.2867041683878169</v>
      </c>
    </row>
    <row r="92" spans="1:63" s="98" customFormat="1" x14ac:dyDescent="0.2">
      <c r="A92" s="100">
        <v>43101</v>
      </c>
      <c r="B92" s="150">
        <v>537.74413298736363</v>
      </c>
      <c r="C92" s="123">
        <v>1130.4171981461798</v>
      </c>
      <c r="D92" s="123">
        <v>344.41828354802362</v>
      </c>
      <c r="E92" s="119">
        <v>153.929902904664</v>
      </c>
      <c r="F92" s="119">
        <v>450.92357583508027</v>
      </c>
      <c r="G92" s="119">
        <v>454.50500689462069</v>
      </c>
      <c r="H92" s="151">
        <v>1309.2566695193004</v>
      </c>
      <c r="I92" s="154">
        <v>543.33796433906105</v>
      </c>
      <c r="J92" s="155">
        <v>1385.1045623881801</v>
      </c>
      <c r="K92" s="155">
        <v>265.79624661465198</v>
      </c>
      <c r="L92" s="155">
        <v>476.88540921757101</v>
      </c>
      <c r="M92" s="155">
        <v>450.32331344650697</v>
      </c>
      <c r="N92" s="155">
        <v>449.83320724933702</v>
      </c>
      <c r="O92" s="156">
        <v>1436.25076338134</v>
      </c>
      <c r="P92" s="131">
        <f t="shared" si="66"/>
        <v>1.1796879665323132</v>
      </c>
      <c r="Q92" s="131">
        <f t="shared" si="67"/>
        <v>0.33275687917738139</v>
      </c>
      <c r="R92" s="131">
        <f t="shared" si="68"/>
        <v>3.3914005761890138</v>
      </c>
      <c r="S92" s="131">
        <f t="shared" si="69"/>
        <v>-0.9550101322685407</v>
      </c>
      <c r="T92" s="131">
        <f t="shared" si="70"/>
        <v>23.9585887676037</v>
      </c>
      <c r="U92" s="131">
        <f t="shared" si="71"/>
        <v>1.9962055850718343</v>
      </c>
      <c r="V92" s="131">
        <f t="shared" si="72"/>
        <v>1.1912693469814997</v>
      </c>
      <c r="W92" s="98">
        <v>6.2977315284198001</v>
      </c>
      <c r="X92" s="71">
        <f t="shared" ca="1" si="73"/>
        <v>2.9795184323949329</v>
      </c>
      <c r="Y92" s="98">
        <f t="shared" ca="1" si="74"/>
        <v>639.39878191214052</v>
      </c>
      <c r="Z92" s="174">
        <f t="shared" ca="1" si="48"/>
        <v>6.460528331575663</v>
      </c>
      <c r="AA92" s="174">
        <f t="shared" ca="1" si="42"/>
        <v>6.4385503095976411</v>
      </c>
      <c r="AB92" s="174">
        <f t="shared" ca="1" si="49"/>
        <v>639.39878191214029</v>
      </c>
      <c r="AC92" s="174">
        <f t="shared" ca="1" si="50"/>
        <v>625.499361796843</v>
      </c>
      <c r="AD92" s="174">
        <f t="shared" ca="1" si="75"/>
        <v>2.9795184323949009E-2</v>
      </c>
      <c r="AE92" s="174">
        <f t="shared" ca="1" si="76"/>
        <v>3.004669126721593E-2</v>
      </c>
      <c r="AF92" s="98">
        <f t="shared" ca="1" si="51"/>
        <v>12844.852248291732</v>
      </c>
      <c r="AG92" s="71">
        <f t="shared" ca="1" si="52"/>
        <v>-12844.852248291732</v>
      </c>
      <c r="AH92" s="71">
        <f t="shared" ca="1" si="53"/>
        <v>-7.7852199516969324E-5</v>
      </c>
      <c r="AI92" s="71">
        <f t="shared" ca="1" si="54"/>
        <v>-7.7852199516969325E-2</v>
      </c>
      <c r="AJ92" s="98">
        <f t="shared" ca="1" si="77"/>
        <v>13.078383919686345</v>
      </c>
      <c r="AK92" s="98">
        <f t="shared" ca="1" si="78"/>
        <v>2.5709607848548859</v>
      </c>
      <c r="AL92" s="98">
        <v>2.5539457549045683</v>
      </c>
      <c r="AM92" s="98">
        <f t="shared" si="83"/>
        <v>-7.7392295603168737E-2</v>
      </c>
      <c r="AN92" s="71">
        <f t="shared" si="55"/>
        <v>-2.197802197802198E-2</v>
      </c>
      <c r="AO92" s="98">
        <v>5.9277356423734284</v>
      </c>
      <c r="AP92" s="71">
        <v>91</v>
      </c>
      <c r="AQ92" s="71">
        <f t="shared" si="56"/>
        <v>1.098901098901099E-2</v>
      </c>
      <c r="AR92" s="174">
        <f t="shared" si="57"/>
        <v>-1.098901098901099E-2</v>
      </c>
      <c r="AS92" s="98">
        <f t="shared" si="79"/>
        <v>95.98604555019503</v>
      </c>
      <c r="AT92" s="71">
        <f t="shared" si="58"/>
        <v>4.5642028220500794</v>
      </c>
      <c r="AU92" s="71">
        <f t="shared" ca="1" si="59"/>
        <v>6.460528331575663</v>
      </c>
      <c r="AV92" s="98">
        <f t="shared" ca="1" si="84"/>
        <v>6.449539320586652</v>
      </c>
      <c r="AX92" s="71">
        <f t="shared" si="60"/>
        <v>-1.098901098901099E-2</v>
      </c>
      <c r="AY92" s="71">
        <f t="shared" si="61"/>
        <v>4.5642028220500794</v>
      </c>
      <c r="AZ92" s="71">
        <f t="shared" si="62"/>
        <v>4.5532138110610685</v>
      </c>
      <c r="BA92" s="131">
        <v>-1.098901098901099E-2</v>
      </c>
      <c r="BB92" s="71">
        <f t="shared" ca="1" si="63"/>
        <v>6.460528331575663</v>
      </c>
      <c r="BC92" s="131">
        <f t="shared" ca="1" si="43"/>
        <v>6.4715173425646739</v>
      </c>
      <c r="BD92" s="71" cm="1">
        <f t="array" aca="1" ref="BD92:BE92" ca="1">EXP(BB92:BC92)</f>
        <v>639.39878191214029</v>
      </c>
      <c r="BE92" s="71">
        <f ca="1"/>
        <v>646.46389033253433</v>
      </c>
      <c r="BF92" s="98">
        <f t="shared" ca="1" si="80"/>
        <v>2.9795184323949009E-2</v>
      </c>
      <c r="BG92" s="131">
        <f t="shared" ca="1" si="44"/>
        <v>1.8806173334938017E-2</v>
      </c>
      <c r="BH92" s="98">
        <f t="shared" ca="1" si="81"/>
        <v>639.39878191214007</v>
      </c>
      <c r="BI92" s="98">
        <f t="shared" ca="1" si="82"/>
        <v>201.40860230519314</v>
      </c>
      <c r="BJ92" s="71">
        <f t="shared" ca="1" si="64"/>
        <v>6.460528331575663</v>
      </c>
      <c r="BK92" s="71">
        <f t="shared" ca="1" si="65"/>
        <v>5.3053356919105061</v>
      </c>
    </row>
    <row r="93" spans="1:63" s="98" customFormat="1" x14ac:dyDescent="0.2">
      <c r="A93" s="100">
        <v>43132</v>
      </c>
      <c r="B93" s="150">
        <v>499.02655541227341</v>
      </c>
      <c r="C93" s="123">
        <v>1140.5909529294954</v>
      </c>
      <c r="D93" s="123">
        <v>317.89807571482578</v>
      </c>
      <c r="E93" s="119">
        <v>151.73085291704399</v>
      </c>
      <c r="F93" s="119">
        <v>405.47247469561017</v>
      </c>
      <c r="G93" s="119">
        <v>416.78109132236722</v>
      </c>
      <c r="H93" s="151">
        <v>1272.59748277276</v>
      </c>
      <c r="I93" s="154">
        <v>543.64911985562196</v>
      </c>
      <c r="J93" s="155">
        <v>1349.3320830392099</v>
      </c>
      <c r="K93" s="155">
        <v>269.42005785441398</v>
      </c>
      <c r="L93" s="155">
        <v>475.01660406987702</v>
      </c>
      <c r="M93" s="155">
        <v>402.34236314672103</v>
      </c>
      <c r="N93" s="155">
        <v>449.81817549108399</v>
      </c>
      <c r="O93" s="156">
        <v>1433.84963063858</v>
      </c>
      <c r="P93" s="131">
        <f t="shared" si="66"/>
        <v>5.726739837503203E-2</v>
      </c>
      <c r="Q93" s="131">
        <f t="shared" si="67"/>
        <v>-2.5826555135513871</v>
      </c>
      <c r="R93" s="131">
        <f t="shared" si="68"/>
        <v>1.3633793877517775</v>
      </c>
      <c r="S93" s="131">
        <f t="shared" si="69"/>
        <v>-0.39187719136975829</v>
      </c>
      <c r="T93" s="131">
        <f t="shared" si="70"/>
        <v>-10.654778215360039</v>
      </c>
      <c r="U93" s="131">
        <f t="shared" si="71"/>
        <v>-3.3416292996548691E-3</v>
      </c>
      <c r="V93" s="131">
        <f t="shared" si="72"/>
        <v>-0.16718060689534298</v>
      </c>
      <c r="W93" s="98">
        <v>6.2983040384883822</v>
      </c>
      <c r="X93" s="71">
        <f t="shared" ca="1" si="73"/>
        <v>3.3911190766791917</v>
      </c>
      <c r="Y93" s="98">
        <f t="shared" ca="1" si="74"/>
        <v>661.0815559816175</v>
      </c>
      <c r="Z93" s="174">
        <f t="shared" ca="1" si="48"/>
        <v>6.4938772149662576</v>
      </c>
      <c r="AA93" s="174">
        <f t="shared" ca="1" si="42"/>
        <v>6.4721380845314753</v>
      </c>
      <c r="AB93" s="174">
        <f t="shared" ca="1" si="49"/>
        <v>661.0815559816175</v>
      </c>
      <c r="AC93" s="174">
        <f t="shared" ca="1" si="50"/>
        <v>646.86530217298366</v>
      </c>
      <c r="AD93" s="174">
        <f t="shared" ca="1" si="75"/>
        <v>3.3911190766792387E-2</v>
      </c>
      <c r="AE93" s="174">
        <f t="shared" ca="1" si="76"/>
        <v>3.4158212911302943E-2</v>
      </c>
      <c r="AF93" s="98">
        <f t="shared" ca="1" si="51"/>
        <v>13678.981181739631</v>
      </c>
      <c r="AG93" s="71">
        <f t="shared" ca="1" si="52"/>
        <v>-13678.981181739631</v>
      </c>
      <c r="AH93" s="71">
        <f t="shared" ca="1" si="53"/>
        <v>-7.3104859690495207E-5</v>
      </c>
      <c r="AI93" s="71">
        <f t="shared" ca="1" si="54"/>
        <v>-7.3104859690495211E-2</v>
      </c>
      <c r="AJ93" s="98">
        <f t="shared" ca="1" si="77"/>
        <v>13.068822985472075</v>
      </c>
      <c r="AK93" s="98">
        <f t="shared" ca="1" si="78"/>
        <v>2.570229468911652</v>
      </c>
      <c r="AL93" s="98">
        <v>2.5532016352964177</v>
      </c>
      <c r="AM93" s="98">
        <f t="shared" si="83"/>
        <v>-7.7369746524133878E-2</v>
      </c>
      <c r="AN93" s="71">
        <f t="shared" si="55"/>
        <v>-2.1739130434782608E-2</v>
      </c>
      <c r="AO93" s="98">
        <v>5.9260085327373089</v>
      </c>
      <c r="AP93" s="98">
        <v>92</v>
      </c>
      <c r="AQ93" s="71">
        <f t="shared" si="56"/>
        <v>1.0869565217391304E-2</v>
      </c>
      <c r="AR93" s="174">
        <f t="shared" si="57"/>
        <v>-1.0869565217391304E-2</v>
      </c>
      <c r="AS93" s="98">
        <f t="shared" si="79"/>
        <v>95.975612284374364</v>
      </c>
      <c r="AT93" s="71">
        <f t="shared" si="58"/>
        <v>4.5640941204901049</v>
      </c>
      <c r="AU93" s="71">
        <f t="shared" ca="1" si="59"/>
        <v>6.4938772149662576</v>
      </c>
      <c r="AV93" s="98">
        <f t="shared" ca="1" si="84"/>
        <v>6.483007649748866</v>
      </c>
      <c r="AX93" s="71">
        <f t="shared" si="60"/>
        <v>-1.0869565217391304E-2</v>
      </c>
      <c r="AY93" s="71">
        <f t="shared" si="61"/>
        <v>4.5640941204901049</v>
      </c>
      <c r="AZ93" s="71">
        <f t="shared" si="62"/>
        <v>4.5532245552727133</v>
      </c>
      <c r="BA93" s="131">
        <v>-1.0869565217391304E-2</v>
      </c>
      <c r="BB93" s="71">
        <f t="shared" ca="1" si="63"/>
        <v>6.4938772149662576</v>
      </c>
      <c r="BC93" s="131">
        <f t="shared" ca="1" si="43"/>
        <v>6.5047467801836492</v>
      </c>
      <c r="BD93" s="71" cm="1">
        <f t="array" aca="1" ref="BD93:BE93" ca="1">EXP(BB93:BC93)</f>
        <v>661.0815559816175</v>
      </c>
      <c r="BE93" s="71">
        <f ca="1"/>
        <v>668.30641949783706</v>
      </c>
      <c r="BF93" s="98">
        <f t="shared" ca="1" si="80"/>
        <v>3.3911190766792387E-2</v>
      </c>
      <c r="BG93" s="131">
        <f t="shared" ca="1" si="44"/>
        <v>2.3041625549401083E-2</v>
      </c>
      <c r="BH93" s="98">
        <f t="shared" ca="1" si="81"/>
        <v>661.08155598161738</v>
      </c>
      <c r="BI93" s="98">
        <f t="shared" ca="1" si="82"/>
        <v>206.04938390193763</v>
      </c>
      <c r="BJ93" s="71">
        <f t="shared" ca="1" si="64"/>
        <v>6.4938772149662576</v>
      </c>
      <c r="BK93" s="71">
        <f t="shared" ca="1" si="65"/>
        <v>5.3281158677388012</v>
      </c>
    </row>
    <row r="94" spans="1:63" s="98" customFormat="1" x14ac:dyDescent="0.2">
      <c r="A94" s="100">
        <v>43160</v>
      </c>
      <c r="B94" s="150">
        <v>553.91947650762359</v>
      </c>
      <c r="C94" s="123">
        <v>1332.2102330216505</v>
      </c>
      <c r="D94" s="123">
        <v>326.16342568341128</v>
      </c>
      <c r="E94" s="119">
        <v>170.29918360878199</v>
      </c>
      <c r="F94" s="119">
        <v>393.50751352187291</v>
      </c>
      <c r="G94" s="119">
        <v>466.37804118972889</v>
      </c>
      <c r="H94" s="151">
        <v>1379.495671325672</v>
      </c>
      <c r="I94" s="154">
        <v>547.67514766541694</v>
      </c>
      <c r="J94" s="155">
        <v>1371.2843757373901</v>
      </c>
      <c r="K94" s="155">
        <v>277.43641060620502</v>
      </c>
      <c r="L94" s="155">
        <v>474.32407949481399</v>
      </c>
      <c r="M94" s="155">
        <v>395.756281376125</v>
      </c>
      <c r="N94" s="155">
        <v>454.58951933588901</v>
      </c>
      <c r="O94" s="156">
        <v>1436.0745782054</v>
      </c>
      <c r="P94" s="131">
        <f t="shared" si="66"/>
        <v>0.74055630051681476</v>
      </c>
      <c r="Q94" s="131">
        <f t="shared" si="67"/>
        <v>1.6269006699029376</v>
      </c>
      <c r="R94" s="131">
        <f t="shared" si="68"/>
        <v>2.9754105227468983</v>
      </c>
      <c r="S94" s="131">
        <f t="shared" si="69"/>
        <v>-0.14578955117137582</v>
      </c>
      <c r="T94" s="131">
        <f t="shared" si="70"/>
        <v>-1.6369347038393585</v>
      </c>
      <c r="U94" s="131">
        <f t="shared" si="71"/>
        <v>1.0607272237490122</v>
      </c>
      <c r="V94" s="131">
        <f t="shared" si="72"/>
        <v>0.15517300554238034</v>
      </c>
      <c r="W94" s="98">
        <v>6.3056823149438701</v>
      </c>
      <c r="X94" s="71">
        <f t="shared" ca="1" si="73"/>
        <v>2.6685825751572314</v>
      </c>
      <c r="Y94" s="98">
        <f t="shared" ca="1" si="74"/>
        <v>678.72306319212123</v>
      </c>
      <c r="Z94" s="174">
        <f t="shared" ca="1" si="48"/>
        <v>6.5202131845558453</v>
      </c>
      <c r="AA94" s="174">
        <f t="shared" ref="AA94:AA136" ca="1" si="85">Z94+AN94</f>
        <v>6.4987078082117593</v>
      </c>
      <c r="AB94" s="174">
        <f t="shared" ca="1" si="49"/>
        <v>678.72306319212134</v>
      </c>
      <c r="AC94" s="174">
        <f t="shared" ca="1" si="50"/>
        <v>664.28269756233112</v>
      </c>
      <c r="AD94" s="174">
        <f t="shared" ca="1" si="75"/>
        <v>2.6685825751572523E-2</v>
      </c>
      <c r="AE94" s="174">
        <f t="shared" ca="1" si="76"/>
        <v>2.6925845814944838E-2</v>
      </c>
      <c r="AF94" s="98">
        <f t="shared" ca="1" si="51"/>
        <v>14570.879916264332</v>
      </c>
      <c r="AG94" s="71">
        <f t="shared" ca="1" si="52"/>
        <v>-14570.879916264332</v>
      </c>
      <c r="AH94" s="71">
        <f t="shared" ca="1" si="53"/>
        <v>-6.8630035093747378E-5</v>
      </c>
      <c r="AI94" s="71">
        <f t="shared" ca="1" si="54"/>
        <v>-6.8630035093747377E-2</v>
      </c>
      <c r="AJ94" s="98">
        <f t="shared" ca="1" si="77"/>
        <v>13.059853847670807</v>
      </c>
      <c r="AK94" s="98">
        <f t="shared" ca="1" si="78"/>
        <v>2.5695429329488224</v>
      </c>
      <c r="AL94" s="98">
        <v>2.5525028357652837</v>
      </c>
      <c r="AM94" s="98">
        <f t="shared" si="83"/>
        <v>-7.7348570780766179E-2</v>
      </c>
      <c r="AN94" s="71">
        <f t="shared" si="55"/>
        <v>-2.1505376344086023E-2</v>
      </c>
      <c r="AO94" s="98">
        <v>5.9243866114887371</v>
      </c>
      <c r="AP94" s="98">
        <v>93</v>
      </c>
      <c r="AQ94" s="71">
        <f t="shared" si="56"/>
        <v>1.0752688172043012E-2</v>
      </c>
      <c r="AR94" s="174">
        <f t="shared" si="57"/>
        <v>-1.0752688172043012E-2</v>
      </c>
      <c r="AS94" s="98">
        <f t="shared" si="79"/>
        <v>95.965292326064215</v>
      </c>
      <c r="AT94" s="71">
        <f t="shared" si="58"/>
        <v>4.563986587826955</v>
      </c>
      <c r="AU94" s="71">
        <f t="shared" ca="1" si="59"/>
        <v>6.5202131845558453</v>
      </c>
      <c r="AV94" s="98">
        <f t="shared" ca="1" si="84"/>
        <v>6.5094604963838023</v>
      </c>
      <c r="AX94" s="71">
        <f t="shared" si="60"/>
        <v>-1.0752688172043012E-2</v>
      </c>
      <c r="AY94" s="71">
        <f t="shared" si="61"/>
        <v>4.563986587826955</v>
      </c>
      <c r="AZ94" s="71">
        <f t="shared" si="62"/>
        <v>4.553233899654912</v>
      </c>
      <c r="BA94" s="131">
        <v>-1.0752688172043012E-2</v>
      </c>
      <c r="BB94" s="71">
        <f t="shared" ca="1" si="63"/>
        <v>6.5202131845558453</v>
      </c>
      <c r="BC94" s="131">
        <f t="shared" ca="1" si="43"/>
        <v>6.5309658727278883</v>
      </c>
      <c r="BD94" s="71" cm="1">
        <f t="array" aca="1" ref="BD94:BE94" ca="1">EXP(BB94:BC94)</f>
        <v>678.72306319212134</v>
      </c>
      <c r="BE94" s="71">
        <f ca="1"/>
        <v>686.06053874245561</v>
      </c>
      <c r="BF94" s="98">
        <f t="shared" ca="1" si="80"/>
        <v>2.6685825751572523E-2</v>
      </c>
      <c r="BG94" s="131">
        <f t="shared" ca="1" si="44"/>
        <v>1.5933137579529511E-2</v>
      </c>
      <c r="BH94" s="98">
        <f t="shared" ca="1" si="81"/>
        <v>678.72306319212123</v>
      </c>
      <c r="BI94" s="98">
        <f t="shared" ca="1" si="82"/>
        <v>209.3323970838245</v>
      </c>
      <c r="BJ94" s="71">
        <f t="shared" ca="1" si="64"/>
        <v>6.5202131845558453</v>
      </c>
      <c r="BK94" s="71">
        <f t="shared" ca="1" si="65"/>
        <v>5.3439234052605862</v>
      </c>
    </row>
    <row r="95" spans="1:63" s="98" customFormat="1" x14ac:dyDescent="0.2">
      <c r="A95" s="100">
        <v>43191</v>
      </c>
      <c r="B95" s="150">
        <v>538.40973116541011</v>
      </c>
      <c r="C95" s="123">
        <v>1321.5525511574774</v>
      </c>
      <c r="D95" s="123">
        <v>261.90923082377924</v>
      </c>
      <c r="E95" s="119">
        <v>269.83695051046999</v>
      </c>
      <c r="F95" s="119">
        <v>418.90367573877199</v>
      </c>
      <c r="G95" s="119">
        <v>448.65567562451923</v>
      </c>
      <c r="H95" s="151">
        <v>1371.2186972977181</v>
      </c>
      <c r="I95" s="154">
        <v>551.07478301407605</v>
      </c>
      <c r="J95" s="155">
        <v>1367.8520889271999</v>
      </c>
      <c r="K95" s="155">
        <v>267.42896544322002</v>
      </c>
      <c r="L95" s="155">
        <v>474.34391729496201</v>
      </c>
      <c r="M95" s="155">
        <v>420.343835372451</v>
      </c>
      <c r="N95" s="155">
        <v>454.59025556112402</v>
      </c>
      <c r="O95" s="156">
        <v>1439.3657969281701</v>
      </c>
      <c r="P95" s="131">
        <f t="shared" si="66"/>
        <v>0.62073938595730738</v>
      </c>
      <c r="Q95" s="131">
        <f t="shared" si="67"/>
        <v>-0.25029723016749017</v>
      </c>
      <c r="R95" s="131">
        <f t="shared" si="68"/>
        <v>-3.6071131186849215</v>
      </c>
      <c r="S95" s="131">
        <f t="shared" si="69"/>
        <v>4.1823303950963009E-3</v>
      </c>
      <c r="T95" s="131">
        <f t="shared" si="70"/>
        <v>6.2128019575153957</v>
      </c>
      <c r="U95" s="131">
        <f t="shared" si="71"/>
        <v>1.6195385148876085E-4</v>
      </c>
      <c r="V95" s="131">
        <f t="shared" si="72"/>
        <v>0.22918160189722414</v>
      </c>
      <c r="W95" s="98">
        <v>6.3118705222920655</v>
      </c>
      <c r="X95" s="71">
        <f t="shared" ca="1" si="73"/>
        <v>2.577389008885016</v>
      </c>
      <c r="Y95" s="98">
        <f t="shared" ca="1" si="74"/>
        <v>696.21639682360274</v>
      </c>
      <c r="Z95" s="174">
        <f t="shared" ca="1" si="48"/>
        <v>6.5456605269868149</v>
      </c>
      <c r="AA95" s="174">
        <f t="shared" ca="1" si="85"/>
        <v>6.5243839312421343</v>
      </c>
      <c r="AB95" s="174">
        <f t="shared" ca="1" si="49"/>
        <v>696.21639682360251</v>
      </c>
      <c r="AC95" s="174">
        <f t="shared" ca="1" si="50"/>
        <v>681.55975661162506</v>
      </c>
      <c r="AD95" s="174">
        <f t="shared" ca="1" si="75"/>
        <v>2.5773890088849782E-2</v>
      </c>
      <c r="AE95" s="174">
        <f t="shared" ca="1" si="76"/>
        <v>2.6008594101117222E-2</v>
      </c>
      <c r="AF95" s="98">
        <f t="shared" ca="1" si="51"/>
        <v>15524.640251377896</v>
      </c>
      <c r="AG95" s="71">
        <f t="shared" ca="1" si="52"/>
        <v>-15524.640251377896</v>
      </c>
      <c r="AH95" s="71">
        <f t="shared" ca="1" si="53"/>
        <v>-6.4413730934038523E-5</v>
      </c>
      <c r="AI95" s="71">
        <f t="shared" ca="1" si="54"/>
        <v>-6.4413730934038529E-2</v>
      </c>
      <c r="AJ95" s="98">
        <f t="shared" ca="1" si="77"/>
        <v>13.051441508552989</v>
      </c>
      <c r="AK95" s="98">
        <f t="shared" ca="1" si="78"/>
        <v>2.5688985880939152</v>
      </c>
      <c r="AL95" s="98">
        <v>2.5518466539727225</v>
      </c>
      <c r="AM95" s="98">
        <f t="shared" si="83"/>
        <v>-7.73286864840219E-2</v>
      </c>
      <c r="AN95" s="71">
        <f t="shared" si="55"/>
        <v>-2.1276595744680851E-2</v>
      </c>
      <c r="AO95" s="98">
        <v>5.9228636064710418</v>
      </c>
      <c r="AP95" s="71">
        <v>94</v>
      </c>
      <c r="AQ95" s="71">
        <f t="shared" si="56"/>
        <v>1.0638297872340425E-2</v>
      </c>
      <c r="AR95" s="174">
        <f t="shared" si="57"/>
        <v>-1.0638297872340425E-2</v>
      </c>
      <c r="AS95" s="98">
        <f t="shared" si="79"/>
        <v>95.955083252412507</v>
      </c>
      <c r="AT95" s="71">
        <f t="shared" si="58"/>
        <v>4.5638801991891613</v>
      </c>
      <c r="AU95" s="71">
        <f t="shared" ca="1" si="59"/>
        <v>6.5456605269868149</v>
      </c>
      <c r="AV95" s="98">
        <f t="shared" ca="1" si="84"/>
        <v>6.5350222291144746</v>
      </c>
      <c r="AX95" s="71">
        <f t="shared" si="60"/>
        <v>-1.0638297872340425E-2</v>
      </c>
      <c r="AY95" s="71">
        <f t="shared" si="61"/>
        <v>4.5638801991891613</v>
      </c>
      <c r="AZ95" s="71">
        <f t="shared" si="62"/>
        <v>4.553241901316821</v>
      </c>
      <c r="BA95" s="131">
        <v>-1.0638297872340425E-2</v>
      </c>
      <c r="BB95" s="71">
        <f t="shared" ca="1" si="63"/>
        <v>6.5456605269868149</v>
      </c>
      <c r="BC95" s="131">
        <f t="shared" ref="BC95:BC136" ca="1" si="86">BB95-BA95</f>
        <v>6.5562988248591552</v>
      </c>
      <c r="BD95" s="71" cm="1">
        <f t="array" aca="1" ref="BD95:BE95" ca="1">EXP(BB95:BC95)</f>
        <v>696.21639682360251</v>
      </c>
      <c r="BE95" s="71">
        <f ca="1"/>
        <v>703.66249089514065</v>
      </c>
      <c r="BF95" s="98">
        <f t="shared" ca="1" si="80"/>
        <v>2.5773890088849782E-2</v>
      </c>
      <c r="BG95" s="131">
        <f t="shared" ref="BG95:BG136" ca="1" si="87">BF95+BA95</f>
        <v>1.5135592216509357E-2</v>
      </c>
      <c r="BH95" s="98">
        <f t="shared" ca="1" si="81"/>
        <v>696.21639682360239</v>
      </c>
      <c r="BI95" s="98">
        <f t="shared" ca="1" si="82"/>
        <v>212.50076688378968</v>
      </c>
      <c r="BJ95" s="71">
        <f t="shared" ca="1" si="64"/>
        <v>6.5456605269868149</v>
      </c>
      <c r="BK95" s="71">
        <f t="shared" ca="1" si="65"/>
        <v>5.3589455972228519</v>
      </c>
    </row>
    <row r="96" spans="1:63" s="98" customFormat="1" x14ac:dyDescent="0.2">
      <c r="A96" s="100">
        <v>43221</v>
      </c>
      <c r="B96" s="150">
        <v>554.56202310037247</v>
      </c>
      <c r="C96" s="123">
        <v>1361.1991276922017</v>
      </c>
      <c r="D96" s="123">
        <v>216.86084312208919</v>
      </c>
      <c r="E96" s="119">
        <v>369.121508961698</v>
      </c>
      <c r="F96" s="119">
        <v>413.18283404843032</v>
      </c>
      <c r="G96" s="119">
        <v>457.62878913700962</v>
      </c>
      <c r="H96" s="151">
        <v>1391.7869777571836</v>
      </c>
      <c r="I96" s="154">
        <v>553.56456474889501</v>
      </c>
      <c r="J96" s="155">
        <v>1407.64255106262</v>
      </c>
      <c r="K96" s="155">
        <v>261.65522003733201</v>
      </c>
      <c r="L96" s="155">
        <v>474.90088646165498</v>
      </c>
      <c r="M96" s="155">
        <v>411.36915960658899</v>
      </c>
      <c r="N96" s="155">
        <v>455.98412698561299</v>
      </c>
      <c r="O96" s="156">
        <v>1441.94212932703</v>
      </c>
      <c r="P96" s="131">
        <f t="shared" si="66"/>
        <v>0.45180469358463426</v>
      </c>
      <c r="Q96" s="131">
        <f t="shared" si="67"/>
        <v>2.9089740372899087</v>
      </c>
      <c r="R96" s="131">
        <f t="shared" si="68"/>
        <v>-2.1589828148641033</v>
      </c>
      <c r="S96" s="131">
        <f t="shared" si="69"/>
        <v>0.11741884872671449</v>
      </c>
      <c r="T96" s="131">
        <f t="shared" si="70"/>
        <v>-2.1350796682696398</v>
      </c>
      <c r="U96" s="131">
        <f t="shared" si="71"/>
        <v>0.30662149208818335</v>
      </c>
      <c r="V96" s="131">
        <f t="shared" si="72"/>
        <v>0.1789908030577152</v>
      </c>
      <c r="W96" s="98">
        <v>6.3163783934919771</v>
      </c>
      <c r="X96" s="71">
        <f t="shared" ca="1" si="73"/>
        <v>1.6276530885756049</v>
      </c>
      <c r="Y96" s="98">
        <f t="shared" ca="1" si="74"/>
        <v>707.54838450967179</v>
      </c>
      <c r="Z96" s="174">
        <f t="shared" ca="1" si="48"/>
        <v>6.5618060151785764</v>
      </c>
      <c r="AA96" s="174">
        <f t="shared" ca="1" si="85"/>
        <v>6.540753383599629</v>
      </c>
      <c r="AB96" s="174">
        <f t="shared" ca="1" si="49"/>
        <v>707.54838450967202</v>
      </c>
      <c r="AC96" s="174">
        <f t="shared" ca="1" si="50"/>
        <v>692.80833190635349</v>
      </c>
      <c r="AD96" s="174">
        <f t="shared" ca="1" si="75"/>
        <v>1.6276530885756646E-2</v>
      </c>
      <c r="AE96" s="174">
        <f t="shared" ca="1" si="76"/>
        <v>1.6504165901242152E-2</v>
      </c>
      <c r="AF96" s="98">
        <f t="shared" ca="1" si="51"/>
        <v>16543.337029227645</v>
      </c>
      <c r="AG96" s="71">
        <f t="shared" ca="1" si="52"/>
        <v>-16543.337029227645</v>
      </c>
      <c r="AH96" s="71">
        <f t="shared" ca="1" si="53"/>
        <v>-6.0447296590359483E-5</v>
      </c>
      <c r="AI96" s="71">
        <f t="shared" ca="1" si="54"/>
        <v>-6.0447296590359481E-2</v>
      </c>
      <c r="AJ96" s="98">
        <f t="shared" ca="1" si="77"/>
        <v>13.043552264994997</v>
      </c>
      <c r="AK96" s="98">
        <f t="shared" ca="1" si="78"/>
        <v>2.5682939323605729</v>
      </c>
      <c r="AL96" s="98">
        <v>2.5512306151579822</v>
      </c>
      <c r="AM96" s="98">
        <f t="shared" si="83"/>
        <v>-7.7310018641150974E-2</v>
      </c>
      <c r="AN96" s="71">
        <f t="shared" si="55"/>
        <v>-2.1052631578947368E-2</v>
      </c>
      <c r="AO96" s="98">
        <v>5.9214337737378262</v>
      </c>
      <c r="AP96" s="98">
        <v>95</v>
      </c>
      <c r="AQ96" s="71">
        <f t="shared" si="56"/>
        <v>1.0526315789473684E-2</v>
      </c>
      <c r="AR96" s="174">
        <f t="shared" si="57"/>
        <v>-1.0526315789473684E-2</v>
      </c>
      <c r="AS96" s="98">
        <f t="shared" si="79"/>
        <v>95.944982717333303</v>
      </c>
      <c r="AT96" s="71">
        <f t="shared" si="58"/>
        <v>4.5637749304907116</v>
      </c>
      <c r="AU96" s="71">
        <f t="shared" ca="1" si="59"/>
        <v>6.5618060151785764</v>
      </c>
      <c r="AV96" s="98">
        <f t="shared" ca="1" si="84"/>
        <v>6.5512796993891032</v>
      </c>
      <c r="AX96" s="71">
        <f t="shared" si="60"/>
        <v>-1.0526315789473684E-2</v>
      </c>
      <c r="AY96" s="71">
        <f t="shared" si="61"/>
        <v>4.5637749304907116</v>
      </c>
      <c r="AZ96" s="71">
        <f t="shared" si="62"/>
        <v>4.5532486147012383</v>
      </c>
      <c r="BA96" s="131">
        <v>-1.0526315789473684E-2</v>
      </c>
      <c r="BB96" s="71">
        <f t="shared" ca="1" si="63"/>
        <v>6.5618060151785764</v>
      </c>
      <c r="BC96" s="131">
        <f t="shared" ca="1" si="86"/>
        <v>6.5723323309680497</v>
      </c>
      <c r="BD96" s="71" cm="1">
        <f t="array" aca="1" ref="BD96:BE96" ca="1">EXP(BB96:BC96)</f>
        <v>707.54838450967202</v>
      </c>
      <c r="BE96" s="71">
        <f ca="1"/>
        <v>715.03559950215163</v>
      </c>
      <c r="BF96" s="98">
        <f t="shared" ca="1" si="80"/>
        <v>1.6276530885756646E-2</v>
      </c>
      <c r="BG96" s="131">
        <f t="shared" ca="1" si="87"/>
        <v>5.750215096282962E-3</v>
      </c>
      <c r="BH96" s="98">
        <f t="shared" ca="1" si="81"/>
        <v>707.54838450967202</v>
      </c>
      <c r="BI96" s="98">
        <f t="shared" ca="1" si="82"/>
        <v>213.72269200149654</v>
      </c>
      <c r="BJ96" s="71">
        <f t="shared" ca="1" si="64"/>
        <v>6.5618060151785764</v>
      </c>
      <c r="BK96" s="71">
        <f t="shared" ca="1" si="65"/>
        <v>5.3646793429371398</v>
      </c>
    </row>
    <row r="97" spans="1:63" s="98" customFormat="1" x14ac:dyDescent="0.2">
      <c r="A97" s="100">
        <v>43252</v>
      </c>
      <c r="B97" s="150">
        <v>551.78921298487057</v>
      </c>
      <c r="C97" s="123">
        <v>1374.8111189691238</v>
      </c>
      <c r="D97" s="123">
        <v>195.60848049612446</v>
      </c>
      <c r="E97" s="119">
        <v>410.330848374656</v>
      </c>
      <c r="F97" s="119">
        <v>404.39758958810665</v>
      </c>
      <c r="G97" s="119">
        <v>437.95075120411826</v>
      </c>
      <c r="H97" s="151">
        <v>1415.4473563790559</v>
      </c>
      <c r="I97" s="154">
        <v>560.826342435622</v>
      </c>
      <c r="J97" s="155">
        <v>1361.0087330584299</v>
      </c>
      <c r="K97" s="155">
        <v>261.97672718075802</v>
      </c>
      <c r="L97" s="155">
        <v>471.88277316030297</v>
      </c>
      <c r="M97" s="155">
        <v>406.53056352664299</v>
      </c>
      <c r="N97" s="155">
        <v>460.28425059119797</v>
      </c>
      <c r="O97" s="156">
        <v>1448.5816730521301</v>
      </c>
      <c r="P97" s="131">
        <f t="shared" si="66"/>
        <v>1.3118212669593419</v>
      </c>
      <c r="Q97" s="131">
        <f t="shared" si="67"/>
        <v>-3.3129019841710914</v>
      </c>
      <c r="R97" s="131">
        <f t="shared" si="68"/>
        <v>0.12287434715811685</v>
      </c>
      <c r="S97" s="131">
        <f t="shared" si="69"/>
        <v>-0.63552488264215867</v>
      </c>
      <c r="T97" s="131">
        <f t="shared" si="70"/>
        <v>-1.1762175085204092</v>
      </c>
      <c r="U97" s="131">
        <f t="shared" si="71"/>
        <v>0.94304238921910155</v>
      </c>
      <c r="V97" s="131">
        <f t="shared" si="72"/>
        <v>0.46045840467945709</v>
      </c>
      <c r="W97" s="98">
        <v>6.3294113075765681</v>
      </c>
      <c r="X97" s="71">
        <f t="shared" ca="1" si="73"/>
        <v>2.1430300784712522</v>
      </c>
      <c r="Y97" s="98">
        <f t="shared" ca="1" si="74"/>
        <v>722.71135920945153</v>
      </c>
      <c r="Z97" s="174">
        <f t="shared" ca="1" si="48"/>
        <v>6.5830099159036886</v>
      </c>
      <c r="AA97" s="174">
        <f t="shared" ca="1" si="85"/>
        <v>6.5621765825703555</v>
      </c>
      <c r="AB97" s="174">
        <f t="shared" ca="1" si="49"/>
        <v>722.71135920945176</v>
      </c>
      <c r="AC97" s="174">
        <f t="shared" ca="1" si="50"/>
        <v>707.81062745541851</v>
      </c>
      <c r="AD97" s="174">
        <f t="shared" ca="1" si="75"/>
        <v>2.143030078471253E-2</v>
      </c>
      <c r="AE97" s="174">
        <f t="shared" ca="1" si="76"/>
        <v>2.1654323220657856E-2</v>
      </c>
      <c r="AF97" s="98">
        <f t="shared" ca="1" si="51"/>
        <v>17632.386546283065</v>
      </c>
      <c r="AG97" s="71">
        <f t="shared" ca="1" si="52"/>
        <v>-17632.386546283065</v>
      </c>
      <c r="AH97" s="71">
        <f t="shared" ca="1" si="53"/>
        <v>-5.6713820183961516E-5</v>
      </c>
      <c r="AI97" s="71">
        <f t="shared" ca="1" si="54"/>
        <v>-5.6713820183961518E-2</v>
      </c>
      <c r="AJ97" s="98">
        <f t="shared" ca="1" si="77"/>
        <v>13.036154768217827</v>
      </c>
      <c r="AK97" s="98">
        <f t="shared" ca="1" si="78"/>
        <v>2.5677266332750315</v>
      </c>
      <c r="AL97" s="98">
        <v>2.5506523257648364</v>
      </c>
      <c r="AM97" s="98">
        <f t="shared" si="83"/>
        <v>-7.7292494720146557E-2</v>
      </c>
      <c r="AN97" s="71">
        <f t="shared" si="55"/>
        <v>-2.0833333333333332E-2</v>
      </c>
      <c r="AO97" s="98">
        <v>5.9200915578192719</v>
      </c>
      <c r="AP97" s="98">
        <v>96</v>
      </c>
      <c r="AQ97" s="71">
        <f t="shared" si="56"/>
        <v>1.0416666666666666E-2</v>
      </c>
      <c r="AR97" s="174">
        <f t="shared" si="57"/>
        <v>-1.0416666666666666E-2</v>
      </c>
      <c r="AS97" s="98">
        <f t="shared" si="79"/>
        <v>95.934988448300246</v>
      </c>
      <c r="AT97" s="71">
        <f t="shared" si="58"/>
        <v>4.5636707583983203</v>
      </c>
      <c r="AU97" s="71">
        <f t="shared" ca="1" si="59"/>
        <v>6.5830099159036886</v>
      </c>
      <c r="AV97" s="98">
        <f t="shared" ca="1" si="84"/>
        <v>6.5725932492370216</v>
      </c>
      <c r="AX97" s="71">
        <f t="shared" si="60"/>
        <v>-1.0416666666666666E-2</v>
      </c>
      <c r="AY97" s="71">
        <f t="shared" si="61"/>
        <v>4.5636707583983203</v>
      </c>
      <c r="AZ97" s="71">
        <f t="shared" si="62"/>
        <v>4.5532540917316533</v>
      </c>
      <c r="BA97" s="131">
        <v>-1.0416666666666666E-2</v>
      </c>
      <c r="BB97" s="71">
        <f t="shared" ca="1" si="63"/>
        <v>6.5830099159036886</v>
      </c>
      <c r="BC97" s="131">
        <f t="shared" ca="1" si="86"/>
        <v>6.5934265825703555</v>
      </c>
      <c r="BD97" s="71" cm="1">
        <f t="array" aca="1" ref="BD97:BE97" ca="1">EXP(BB97:BC97)</f>
        <v>722.71135920945176</v>
      </c>
      <c r="BE97" s="71">
        <f ca="1"/>
        <v>730.27894863493145</v>
      </c>
      <c r="BF97" s="98">
        <f t="shared" ca="1" si="80"/>
        <v>2.143030078471253E-2</v>
      </c>
      <c r="BG97" s="131">
        <f t="shared" ca="1" si="87"/>
        <v>1.1013634118045864E-2</v>
      </c>
      <c r="BH97" s="98">
        <f t="shared" ca="1" si="81"/>
        <v>722.71135920945176</v>
      </c>
      <c r="BI97" s="98">
        <f t="shared" ca="1" si="82"/>
        <v>216.07655553392482</v>
      </c>
      <c r="BJ97" s="71">
        <f t="shared" ca="1" si="64"/>
        <v>6.5830099159036886</v>
      </c>
      <c r="BK97" s="71">
        <f t="shared" ca="1" si="65"/>
        <v>5.3756327686590684</v>
      </c>
    </row>
    <row r="98" spans="1:63" s="98" customFormat="1" x14ac:dyDescent="0.2">
      <c r="A98" s="100">
        <v>43282</v>
      </c>
      <c r="B98" s="150">
        <v>571.6536246523259</v>
      </c>
      <c r="C98" s="123">
        <v>1344.5652743518031</v>
      </c>
      <c r="D98" s="123">
        <v>197.56456530108571</v>
      </c>
      <c r="E98" s="119">
        <v>431.37155363771001</v>
      </c>
      <c r="F98" s="119">
        <v>410.97890788463718</v>
      </c>
      <c r="G98" s="119">
        <v>456.78263350589532</v>
      </c>
      <c r="H98" s="151">
        <v>1462.1571191395647</v>
      </c>
      <c r="I98" s="154">
        <v>565.46181516473905</v>
      </c>
      <c r="J98" s="155">
        <v>1363.24765425176</v>
      </c>
      <c r="K98" s="155">
        <v>261.29012378316901</v>
      </c>
      <c r="L98" s="155">
        <v>464.91684842271002</v>
      </c>
      <c r="M98" s="155">
        <v>410.28065994261198</v>
      </c>
      <c r="N98" s="155">
        <v>459.20595573258203</v>
      </c>
      <c r="O98" s="156">
        <v>1452.0784794912399</v>
      </c>
      <c r="P98" s="131">
        <f t="shared" si="66"/>
        <v>0.82654333050504647</v>
      </c>
      <c r="Q98" s="131">
        <f t="shared" si="67"/>
        <v>0.16450454276650817</v>
      </c>
      <c r="R98" s="131">
        <f t="shared" si="68"/>
        <v>-0.26208564591895822</v>
      </c>
      <c r="S98" s="131">
        <f t="shared" si="69"/>
        <v>-1.476198143649242</v>
      </c>
      <c r="T98" s="131">
        <f t="shared" si="70"/>
        <v>0.92246358636285208</v>
      </c>
      <c r="U98" s="131">
        <f t="shared" si="71"/>
        <v>-0.23426716365614197</v>
      </c>
      <c r="V98" s="131">
        <f t="shared" si="72"/>
        <v>0.24139518704127738</v>
      </c>
      <c r="W98" s="98">
        <v>6.3376427692528754</v>
      </c>
      <c r="X98" s="71">
        <f t="shared" ca="1" si="73"/>
        <v>0.88179611846085737</v>
      </c>
      <c r="Y98" s="98">
        <f t="shared" ca="1" si="74"/>
        <v>729.08419992263623</v>
      </c>
      <c r="Z98" s="174">
        <f t="shared" ca="1" si="48"/>
        <v>6.5917892259187276</v>
      </c>
      <c r="AA98" s="174">
        <f t="shared" ca="1" si="85"/>
        <v>6.5711706692176968</v>
      </c>
      <c r="AB98" s="174">
        <f t="shared" ca="1" si="49"/>
        <v>729.08419992263623</v>
      </c>
      <c r="AC98" s="174">
        <f t="shared" ca="1" si="50"/>
        <v>714.20545226456989</v>
      </c>
      <c r="AD98" s="174">
        <f t="shared" ca="1" si="75"/>
        <v>8.8179611846084249E-3</v>
      </c>
      <c r="AE98" s="174">
        <f t="shared" ca="1" si="76"/>
        <v>9.0346549784661168E-3</v>
      </c>
      <c r="AF98" s="98">
        <f t="shared" ca="1" si="51"/>
        <v>18794.676302913296</v>
      </c>
      <c r="AG98" s="71">
        <f t="shared" ca="1" si="52"/>
        <v>-18794.676302913296</v>
      </c>
      <c r="AH98" s="71">
        <f t="shared" ca="1" si="53"/>
        <v>-5.3206556148295756E-5</v>
      </c>
      <c r="AI98" s="71">
        <f t="shared" ca="1" si="54"/>
        <v>-5.320655614829576E-2</v>
      </c>
      <c r="AJ98" s="98">
        <f t="shared" ca="1" si="77"/>
        <v>13.029218679211496</v>
      </c>
      <c r="AK98" s="98">
        <f t="shared" ca="1" si="78"/>
        <v>2.5671944261164392</v>
      </c>
      <c r="AL98" s="98">
        <v>2.550109434915258</v>
      </c>
      <c r="AM98" s="98">
        <f t="shared" si="83"/>
        <v>-7.7276043482280551E-2</v>
      </c>
      <c r="AN98" s="71">
        <f t="shared" si="55"/>
        <v>-2.0618556701030927E-2</v>
      </c>
      <c r="AO98" s="98">
        <v>5.9188315023021234</v>
      </c>
      <c r="AP98" s="71">
        <v>97</v>
      </c>
      <c r="AQ98" s="71">
        <f t="shared" si="56"/>
        <v>1.0309278350515464E-2</v>
      </c>
      <c r="AR98" s="174">
        <f t="shared" si="57"/>
        <v>-1.0309278350515464E-2</v>
      </c>
      <c r="AS98" s="98">
        <f t="shared" si="79"/>
        <v>95.92509824330557</v>
      </c>
      <c r="AT98" s="71">
        <f t="shared" si="58"/>
        <v>4.5635676603003894</v>
      </c>
      <c r="AU98" s="71">
        <f t="shared" ca="1" si="59"/>
        <v>6.5917892259187276</v>
      </c>
      <c r="AV98" s="98">
        <f t="shared" ca="1" si="84"/>
        <v>6.5814799475682122</v>
      </c>
      <c r="AX98" s="71">
        <f t="shared" si="60"/>
        <v>-1.0309278350515464E-2</v>
      </c>
      <c r="AY98" s="71">
        <f t="shared" si="61"/>
        <v>4.5635676603003894</v>
      </c>
      <c r="AZ98" s="71">
        <f t="shared" si="62"/>
        <v>4.553258381949874</v>
      </c>
      <c r="BA98" s="131">
        <v>-1.0309278350515464E-2</v>
      </c>
      <c r="BB98" s="71">
        <f t="shared" ca="1" si="63"/>
        <v>6.5917892259187276</v>
      </c>
      <c r="BC98" s="131">
        <f t="shared" ca="1" si="86"/>
        <v>6.6020985042692431</v>
      </c>
      <c r="BD98" s="71" cm="1">
        <f t="array" aca="1" ref="BD98:BE98" ca="1">EXP(BB98:BC98)</f>
        <v>729.08419992263623</v>
      </c>
      <c r="BE98" s="71">
        <f ca="1"/>
        <v>736.63940934444327</v>
      </c>
      <c r="BF98" s="98">
        <f t="shared" ca="1" si="80"/>
        <v>8.8179611846084249E-3</v>
      </c>
      <c r="BG98" s="131">
        <f t="shared" ca="1" si="87"/>
        <v>-1.4913171659070388E-3</v>
      </c>
      <c r="BH98" s="98">
        <f t="shared" ca="1" si="81"/>
        <v>729.08419992263634</v>
      </c>
      <c r="BI98" s="98">
        <f t="shared" ca="1" si="82"/>
        <v>215.75431685750701</v>
      </c>
      <c r="BJ98" s="71">
        <f t="shared" ca="1" si="64"/>
        <v>6.5917892259187276</v>
      </c>
      <c r="BK98" s="71">
        <f t="shared" ca="1" si="65"/>
        <v>5.3741403383729018</v>
      </c>
    </row>
    <row r="99" spans="1:63" s="98" customFormat="1" x14ac:dyDescent="0.2">
      <c r="A99" s="100">
        <v>43313</v>
      </c>
      <c r="B99" s="150">
        <v>580.80008264676314</v>
      </c>
      <c r="C99" s="123">
        <v>1388.9359284054124</v>
      </c>
      <c r="D99" s="123">
        <v>201.12072747650527</v>
      </c>
      <c r="E99" s="119">
        <v>603.12451828956102</v>
      </c>
      <c r="F99" s="119">
        <v>405.20990656796289</v>
      </c>
      <c r="G99" s="119">
        <v>457.23941613940116</v>
      </c>
      <c r="H99" s="151">
        <v>1514.794775428589</v>
      </c>
      <c r="I99" s="154">
        <v>570.28369542297605</v>
      </c>
      <c r="J99" s="155">
        <v>1368.8047957190699</v>
      </c>
      <c r="K99" s="155">
        <v>260.85709122171602</v>
      </c>
      <c r="L99" s="155">
        <v>466.98786932158902</v>
      </c>
      <c r="M99" s="155">
        <v>402.24062405586102</v>
      </c>
      <c r="N99" s="155">
        <v>460.27891270433003</v>
      </c>
      <c r="O99" s="156">
        <v>1457.8080193533799</v>
      </c>
      <c r="P99" s="131">
        <f t="shared" si="66"/>
        <v>0.8527331340370381</v>
      </c>
      <c r="Q99" s="131">
        <f t="shared" si="67"/>
        <v>0.40763990680477491</v>
      </c>
      <c r="R99" s="131">
        <f t="shared" si="68"/>
        <v>-0.1657286372646638</v>
      </c>
      <c r="S99" s="131">
        <f t="shared" si="69"/>
        <v>0.44546049598012871</v>
      </c>
      <c r="T99" s="131">
        <f t="shared" si="70"/>
        <v>-1.9596429156264747</v>
      </c>
      <c r="U99" s="131">
        <f t="shared" si="71"/>
        <v>0.23365484666597069</v>
      </c>
      <c r="V99" s="131">
        <f t="shared" si="72"/>
        <v>0.39457508275637565</v>
      </c>
      <c r="W99" s="98">
        <v>6.3461339482798031</v>
      </c>
      <c r="X99" s="71">
        <f t="shared" ca="1" si="73"/>
        <v>0.89621936097066213</v>
      </c>
      <c r="Y99" s="98">
        <f t="shared" ca="1" si="74"/>
        <v>735.6183936801209</v>
      </c>
      <c r="Z99" s="174">
        <f t="shared" ca="1" si="48"/>
        <v>6.6007114974204297</v>
      </c>
      <c r="AA99" s="174">
        <f t="shared" ca="1" si="85"/>
        <v>6.5803033341551238</v>
      </c>
      <c r="AB99" s="174">
        <f t="shared" ca="1" si="49"/>
        <v>735.61839368012113</v>
      </c>
      <c r="AC99" s="174">
        <f t="shared" ca="1" si="50"/>
        <v>720.75792659017509</v>
      </c>
      <c r="AD99" s="174">
        <f t="shared" ca="1" si="75"/>
        <v>8.9621936097068478E-3</v>
      </c>
      <c r="AE99" s="174">
        <f t="shared" ca="1" si="76"/>
        <v>9.1744949647596385E-3</v>
      </c>
      <c r="AF99" s="98">
        <f t="shared" ref="AF99:AF130" ca="1" si="88">AF98*(1+Z99/100)</f>
        <v>20035.258662542648</v>
      </c>
      <c r="AG99" s="71">
        <f t="shared" ca="1" si="52"/>
        <v>-20035.258662542648</v>
      </c>
      <c r="AH99" s="71">
        <f t="shared" ca="1" si="53"/>
        <v>-4.9912008466832107E-5</v>
      </c>
      <c r="AI99" s="71">
        <f t="shared" ca="1" si="54"/>
        <v>-4.9912008466832108E-2</v>
      </c>
      <c r="AJ99" s="98">
        <f t="shared" ca="1" si="77"/>
        <v>13.022715534481165</v>
      </c>
      <c r="AK99" s="98">
        <f t="shared" ca="1" si="78"/>
        <v>2.5666951814298788</v>
      </c>
      <c r="AL99" s="98">
        <v>2.5495998347781041</v>
      </c>
      <c r="AM99" s="98">
        <f t="shared" si="83"/>
        <v>-7.7260601053881953E-2</v>
      </c>
      <c r="AN99" s="71">
        <f t="shared" si="55"/>
        <v>-2.0408163265306121E-2</v>
      </c>
      <c r="AO99" s="98">
        <v>5.9176487148875658</v>
      </c>
      <c r="AP99" s="98">
        <v>98</v>
      </c>
      <c r="AQ99" s="71">
        <f t="shared" si="56"/>
        <v>1.020408163265306E-2</v>
      </c>
      <c r="AR99" s="174">
        <f t="shared" si="57"/>
        <v>-1.020408163265306E-2</v>
      </c>
      <c r="AS99" s="98">
        <f t="shared" si="79"/>
        <v>95.915309967974622</v>
      </c>
      <c r="AT99" s="71">
        <f t="shared" si="58"/>
        <v>4.5634656142775443</v>
      </c>
      <c r="AU99" s="71">
        <f t="shared" ca="1" si="59"/>
        <v>6.6007114974204297</v>
      </c>
      <c r="AV99" s="98">
        <f t="shared" ca="1" si="84"/>
        <v>6.5905074157877763</v>
      </c>
      <c r="AX99" s="71">
        <f t="shared" si="60"/>
        <v>-1.020408163265306E-2</v>
      </c>
      <c r="AY99" s="71">
        <f t="shared" si="61"/>
        <v>4.5634656142775443</v>
      </c>
      <c r="AZ99" s="71">
        <f t="shared" si="62"/>
        <v>4.5532615326448909</v>
      </c>
      <c r="BA99" s="131">
        <v>-1.020408163265306E-2</v>
      </c>
      <c r="BB99" s="71">
        <f t="shared" ca="1" si="63"/>
        <v>6.6007114974204297</v>
      </c>
      <c r="BC99" s="131">
        <f t="shared" ca="1" si="86"/>
        <v>6.6109155790530831</v>
      </c>
      <c r="BD99" s="71" cm="1">
        <f t="array" aca="1" ref="BD99:BE99" ca="1">EXP(BB99:BC99)</f>
        <v>735.61839368012113</v>
      </c>
      <c r="BE99" s="71">
        <f ca="1"/>
        <v>743.16313191701897</v>
      </c>
      <c r="BF99" s="98">
        <f t="shared" ca="1" si="80"/>
        <v>8.9621936097068478E-3</v>
      </c>
      <c r="BG99" s="131">
        <f t="shared" ca="1" si="87"/>
        <v>-1.2418880229462127E-3</v>
      </c>
      <c r="BH99" s="98">
        <f t="shared" ca="1" si="81"/>
        <v>735.61839368012124</v>
      </c>
      <c r="BI99" s="98">
        <f t="shared" ca="1" si="82"/>
        <v>215.48637415550272</v>
      </c>
      <c r="BJ99" s="71">
        <f t="shared" ca="1" si="64"/>
        <v>6.6007114974204297</v>
      </c>
      <c r="BK99" s="71">
        <f t="shared" ca="1" si="65"/>
        <v>5.3728976785679805</v>
      </c>
    </row>
    <row r="100" spans="1:63" s="98" customFormat="1" x14ac:dyDescent="0.2">
      <c r="A100" s="100">
        <v>43344</v>
      </c>
      <c r="B100" s="150">
        <v>574.99208182029554</v>
      </c>
      <c r="C100" s="123">
        <v>1438.9376218280072</v>
      </c>
      <c r="D100" s="123">
        <v>209.5677980305185</v>
      </c>
      <c r="E100" s="119">
        <v>1279.68583491508</v>
      </c>
      <c r="F100" s="119">
        <v>398.18089503538909</v>
      </c>
      <c r="G100" s="119">
        <v>448.09462781661313</v>
      </c>
      <c r="H100" s="151">
        <v>1498.1320328988747</v>
      </c>
      <c r="I100" s="154">
        <v>570.81411078921406</v>
      </c>
      <c r="J100" s="155">
        <v>1385.6389918032601</v>
      </c>
      <c r="K100" s="155">
        <v>258.41950690232801</v>
      </c>
      <c r="L100" s="155">
        <v>471.52287705340098</v>
      </c>
      <c r="M100" s="155">
        <v>401.49596361313098</v>
      </c>
      <c r="N100" s="155">
        <v>452.57735686283098</v>
      </c>
      <c r="O100" s="156">
        <v>1464.9294327704199</v>
      </c>
      <c r="P100" s="131">
        <f t="shared" si="66"/>
        <v>9.3009035765007297E-2</v>
      </c>
      <c r="Q100" s="131">
        <f t="shared" si="67"/>
        <v>1.2298463693902022</v>
      </c>
      <c r="R100" s="131">
        <f t="shared" si="68"/>
        <v>-0.93445200510811333</v>
      </c>
      <c r="S100" s="131">
        <f t="shared" si="69"/>
        <v>0.97111895827191574</v>
      </c>
      <c r="T100" s="131">
        <f t="shared" si="70"/>
        <v>-0.1851281044717723</v>
      </c>
      <c r="U100" s="131">
        <f t="shared" si="71"/>
        <v>-1.6732367329733222</v>
      </c>
      <c r="V100" s="131">
        <f t="shared" si="72"/>
        <v>0.4885014571533759</v>
      </c>
      <c r="W100" s="98">
        <v>6.3470636063714272</v>
      </c>
      <c r="X100" s="71">
        <f t="shared" ca="1" si="73"/>
        <v>3.6470124250174463</v>
      </c>
      <c r="Y100" s="98">
        <f t="shared" ca="1" si="74"/>
        <v>762.44648789834855</v>
      </c>
      <c r="Z100" s="174">
        <f t="shared" ca="1" si="48"/>
        <v>6.6365323262134046</v>
      </c>
      <c r="AA100" s="174">
        <f t="shared" ca="1" si="85"/>
        <v>6.6163303060113847</v>
      </c>
      <c r="AB100" s="174">
        <f t="shared" ca="1" si="49"/>
        <v>762.44648789834866</v>
      </c>
      <c r="AC100" s="174">
        <f t="shared" ca="1" si="50"/>
        <v>747.19807155158151</v>
      </c>
      <c r="AD100" s="174">
        <f t="shared" ca="1" si="75"/>
        <v>3.6470124250174152E-2</v>
      </c>
      <c r="AE100" s="174">
        <f t="shared" ca="1" si="76"/>
        <v>3.668380740048427E-2</v>
      </c>
      <c r="AF100" s="98">
        <f t="shared" ca="1" si="88"/>
        <v>21364.905080322762</v>
      </c>
      <c r="AG100" s="71">
        <f t="shared" ca="1" si="52"/>
        <v>-21364.905080322762</v>
      </c>
      <c r="AH100" s="71">
        <f t="shared" ca="1" si="53"/>
        <v>-4.6805730998590181E-5</v>
      </c>
      <c r="AI100" s="71">
        <f t="shared" ca="1" si="54"/>
        <v>-4.680573099859018E-2</v>
      </c>
      <c r="AJ100" s="98">
        <f t="shared" ca="1" si="77"/>
        <v>13.016620157279384</v>
      </c>
      <c r="AK100" s="98">
        <f t="shared" ca="1" si="78"/>
        <v>2.566227014546878</v>
      </c>
      <c r="AL100" s="98">
        <v>2.549121648977831</v>
      </c>
      <c r="AM100" s="98">
        <f t="shared" si="83"/>
        <v>-7.7246110575085791E-2</v>
      </c>
      <c r="AN100" s="71">
        <f t="shared" si="55"/>
        <v>-2.0202020202020204E-2</v>
      </c>
      <c r="AO100" s="98">
        <v>5.9165388404877222</v>
      </c>
      <c r="AP100" s="98">
        <v>99</v>
      </c>
      <c r="AQ100" s="71">
        <f t="shared" si="56"/>
        <v>1.0101010101010102E-2</v>
      </c>
      <c r="AR100" s="174">
        <f t="shared" si="57"/>
        <v>-1.0101010101010102E-2</v>
      </c>
      <c r="AS100" s="98">
        <f t="shared" si="79"/>
        <v>95.905621552826346</v>
      </c>
      <c r="AT100" s="71">
        <f t="shared" si="58"/>
        <v>4.5633645990746707</v>
      </c>
      <c r="AU100" s="71">
        <f t="shared" ca="1" si="59"/>
        <v>6.6365323262134046</v>
      </c>
      <c r="AV100" s="98">
        <f t="shared" ca="1" si="84"/>
        <v>6.6264313161123942</v>
      </c>
      <c r="AX100" s="71">
        <f t="shared" si="60"/>
        <v>-1.0101010101010102E-2</v>
      </c>
      <c r="AY100" s="71">
        <f t="shared" si="61"/>
        <v>4.5633645990746707</v>
      </c>
      <c r="AZ100" s="71">
        <f t="shared" si="62"/>
        <v>4.5532635889736603</v>
      </c>
      <c r="BA100" s="131">
        <v>-1.0101010101010102E-2</v>
      </c>
      <c r="BB100" s="71">
        <f t="shared" ca="1" si="63"/>
        <v>6.6365323262134046</v>
      </c>
      <c r="BC100" s="131">
        <f t="shared" ca="1" si="86"/>
        <v>6.646633336314415</v>
      </c>
      <c r="BD100" s="71" cm="1">
        <f t="array" aca="1" ref="BD100:BE100" ca="1">EXP(BB100:BC100)</f>
        <v>762.44648789834866</v>
      </c>
      <c r="BE100" s="71">
        <f ca="1"/>
        <v>770.18699523165719</v>
      </c>
      <c r="BF100" s="98">
        <f t="shared" ca="1" si="80"/>
        <v>3.6470124250174152E-2</v>
      </c>
      <c r="BG100" s="131">
        <f t="shared" ca="1" si="87"/>
        <v>2.6369114149164048E-2</v>
      </c>
      <c r="BH100" s="98">
        <f t="shared" ca="1" si="81"/>
        <v>762.44648789834878</v>
      </c>
      <c r="BI100" s="98">
        <f t="shared" ca="1" si="82"/>
        <v>221.16855895319864</v>
      </c>
      <c r="BJ100" s="71">
        <f t="shared" ca="1" si="64"/>
        <v>6.6365323262134046</v>
      </c>
      <c r="BK100" s="71">
        <f t="shared" ca="1" si="65"/>
        <v>5.3989251209976121</v>
      </c>
    </row>
    <row r="101" spans="1:63" s="98" customFormat="1" x14ac:dyDescent="0.2">
      <c r="A101" s="100">
        <v>43374</v>
      </c>
      <c r="B101" s="150">
        <v>594.54181260218559</v>
      </c>
      <c r="C101" s="123">
        <v>1515.2013157848914</v>
      </c>
      <c r="D101" s="123">
        <v>262.58845093223965</v>
      </c>
      <c r="E101" s="119">
        <v>937.73055882621202</v>
      </c>
      <c r="F101" s="119">
        <v>397.72619275121752</v>
      </c>
      <c r="G101" s="119">
        <v>472.73983234652684</v>
      </c>
      <c r="H101" s="151">
        <v>1504.1245610304702</v>
      </c>
      <c r="I101" s="154">
        <v>574.67184937490197</v>
      </c>
      <c r="J101" s="155">
        <v>1377.86187155471</v>
      </c>
      <c r="K101" s="155">
        <v>257.77437915022699</v>
      </c>
      <c r="L101" s="155">
        <v>474.10951350074799</v>
      </c>
      <c r="M101" s="155">
        <v>395.24005408104699</v>
      </c>
      <c r="N101" s="155">
        <v>454.18597539618798</v>
      </c>
      <c r="O101" s="156">
        <v>1459.6739486301501</v>
      </c>
      <c r="P101" s="131">
        <f t="shared" si="66"/>
        <v>0.67583097768100231</v>
      </c>
      <c r="Q101" s="131">
        <f t="shared" si="67"/>
        <v>-0.56126597869688055</v>
      </c>
      <c r="R101" s="131">
        <f t="shared" si="68"/>
        <v>-0.24964359689180071</v>
      </c>
      <c r="S101" s="131">
        <f t="shared" si="69"/>
        <v>0.54857072121529882</v>
      </c>
      <c r="T101" s="131">
        <f t="shared" si="70"/>
        <v>-1.5581500435984452</v>
      </c>
      <c r="U101" s="131">
        <f t="shared" si="71"/>
        <v>0.35543504529427139</v>
      </c>
      <c r="V101" s="131">
        <f t="shared" si="72"/>
        <v>-0.3587533994952139</v>
      </c>
      <c r="W101" s="98">
        <v>6.3537991811486814</v>
      </c>
      <c r="X101" s="71">
        <f t="shared" ca="1" si="73"/>
        <v>4.4511682832799346</v>
      </c>
      <c r="Y101" s="98">
        <f t="shared" ca="1" si="74"/>
        <v>796.38426414466164</v>
      </c>
      <c r="Z101" s="174">
        <f t="shared" ca="1" si="48"/>
        <v>6.6800818132613617</v>
      </c>
      <c r="AA101" s="174">
        <f t="shared" ca="1" si="85"/>
        <v>6.6600818132613622</v>
      </c>
      <c r="AB101" s="174">
        <f t="shared" ca="1" si="49"/>
        <v>796.38426414466198</v>
      </c>
      <c r="AC101" s="174">
        <f t="shared" ca="1" si="50"/>
        <v>780.61479915697464</v>
      </c>
      <c r="AD101" s="174">
        <f t="shared" ca="1" si="75"/>
        <v>4.4511682832799604E-2</v>
      </c>
      <c r="AE101" s="174">
        <f t="shared" ca="1" si="76"/>
        <v>4.4722716609803648E-2</v>
      </c>
      <c r="AF101" s="98">
        <f t="shared" ca="1" si="88"/>
        <v>22792.098219013955</v>
      </c>
      <c r="AG101" s="71">
        <f t="shared" ca="1" si="52"/>
        <v>-22792.098219013955</v>
      </c>
      <c r="AH101" s="71">
        <f t="shared" ca="1" si="53"/>
        <v>-4.3874854802343973E-5</v>
      </c>
      <c r="AI101" s="71">
        <f t="shared" ca="1" si="54"/>
        <v>-4.3874854802343974E-2</v>
      </c>
      <c r="AJ101" s="98">
        <f t="shared" ca="1" si="77"/>
        <v>13.010909134085205</v>
      </c>
      <c r="AK101" s="98">
        <f t="shared" ca="1" si="78"/>
        <v>2.5657881697205478</v>
      </c>
      <c r="AL101" s="98">
        <v>2.548673061813945</v>
      </c>
      <c r="AM101" s="98">
        <f t="shared" si="83"/>
        <v>-7.7232517024665007E-2</v>
      </c>
      <c r="AN101" s="71">
        <f t="shared" si="55"/>
        <v>-0.02</v>
      </c>
      <c r="AO101" s="98">
        <v>5.9154976648421664</v>
      </c>
      <c r="AP101" s="71">
        <v>100</v>
      </c>
      <c r="AQ101" s="71">
        <f t="shared" si="56"/>
        <v>0.01</v>
      </c>
      <c r="AR101" s="174">
        <f t="shared" si="57"/>
        <v>-0.01</v>
      </c>
      <c r="AS101" s="98">
        <f t="shared" si="79"/>
        <v>95.896030990671065</v>
      </c>
      <c r="AT101" s="71">
        <f t="shared" si="58"/>
        <v>4.5632645940743375</v>
      </c>
      <c r="AU101" s="71">
        <f t="shared" ca="1" si="59"/>
        <v>6.6800818132613617</v>
      </c>
      <c r="AV101" s="98">
        <f t="shared" ca="1" si="84"/>
        <v>6.670081813261362</v>
      </c>
      <c r="AX101" s="71">
        <f t="shared" si="60"/>
        <v>-0.01</v>
      </c>
      <c r="AY101" s="71">
        <f t="shared" si="61"/>
        <v>4.5632645940743375</v>
      </c>
      <c r="AZ101" s="71">
        <f t="shared" si="62"/>
        <v>4.5532645940743377</v>
      </c>
      <c r="BA101" s="131">
        <v>-0.01</v>
      </c>
      <c r="BB101" s="71">
        <f t="shared" ca="1" si="63"/>
        <v>6.6800818132613617</v>
      </c>
      <c r="BC101" s="131">
        <f t="shared" ca="1" si="86"/>
        <v>6.6900818132613615</v>
      </c>
      <c r="BD101" s="71" cm="1">
        <f t="array" aca="1" ref="BD101:BE101" ca="1">EXP(BB101:BC101)</f>
        <v>796.38426414466198</v>
      </c>
      <c r="BE101" s="71">
        <f ca="1"/>
        <v>804.38805906251787</v>
      </c>
      <c r="BF101" s="98">
        <f t="shared" ca="1" si="80"/>
        <v>4.4511682832799604E-2</v>
      </c>
      <c r="BG101" s="131">
        <f t="shared" ca="1" si="87"/>
        <v>3.4511682832799602E-2</v>
      </c>
      <c r="BH101" s="98">
        <f t="shared" ca="1" si="81"/>
        <v>796.3842641446621</v>
      </c>
      <c r="BI101" s="98">
        <f t="shared" ca="1" si="82"/>
        <v>228.80145811237878</v>
      </c>
      <c r="BJ101" s="71">
        <f t="shared" ca="1" si="64"/>
        <v>6.6800818132613617</v>
      </c>
      <c r="BK101" s="71">
        <f t="shared" ca="1" si="65"/>
        <v>5.4328546323541245</v>
      </c>
    </row>
    <row r="102" spans="1:63" s="98" customFormat="1" x14ac:dyDescent="0.2">
      <c r="A102" s="100">
        <v>43405</v>
      </c>
      <c r="B102" s="150">
        <v>572.54376553590475</v>
      </c>
      <c r="C102" s="123">
        <v>1510.6557118375367</v>
      </c>
      <c r="D102" s="123">
        <v>304.07742617953352</v>
      </c>
      <c r="E102" s="119">
        <v>620.49892340957695</v>
      </c>
      <c r="F102" s="119">
        <v>402.04091052215693</v>
      </c>
      <c r="G102" s="119">
        <v>461.86681620255672</v>
      </c>
      <c r="H102" s="151">
        <v>1501.1163119084092</v>
      </c>
      <c r="I102" s="154">
        <v>572.23119946366103</v>
      </c>
      <c r="J102" s="155">
        <v>1386.0823342574199</v>
      </c>
      <c r="K102" s="155">
        <v>265.02560292829497</v>
      </c>
      <c r="L102" s="155">
        <v>455.31028803530103</v>
      </c>
      <c r="M102" s="155">
        <v>402.77070518644501</v>
      </c>
      <c r="N102" s="155">
        <v>453.86607376069003</v>
      </c>
      <c r="O102" s="156">
        <v>1474.6659401564</v>
      </c>
      <c r="P102" s="131">
        <f t="shared" si="66"/>
        <v>-0.42470323087788131</v>
      </c>
      <c r="Q102" s="131">
        <f t="shared" si="67"/>
        <v>0.5966100719105043</v>
      </c>
      <c r="R102" s="131">
        <f t="shared" si="68"/>
        <v>2.8130118291710033</v>
      </c>
      <c r="S102" s="131">
        <f t="shared" si="69"/>
        <v>-3.9651652055316333</v>
      </c>
      <c r="T102" s="131">
        <f t="shared" si="70"/>
        <v>1.9053360173495406</v>
      </c>
      <c r="U102" s="131">
        <f t="shared" si="71"/>
        <v>-7.043406287895948E-2</v>
      </c>
      <c r="V102" s="131">
        <f t="shared" si="72"/>
        <v>1.0270781046903892</v>
      </c>
      <c r="W102" s="98">
        <v>6.3495431045815982</v>
      </c>
      <c r="X102" s="71">
        <f t="shared" ca="1" si="73"/>
        <v>3.4953717903184702</v>
      </c>
      <c r="Y102" s="98">
        <f t="shared" ca="1" si="74"/>
        <v>824.22085505610949</v>
      </c>
      <c r="Z102" s="174">
        <f t="shared" ca="1" si="48"/>
        <v>6.7144385219771046</v>
      </c>
      <c r="AA102" s="174">
        <f t="shared" ca="1" si="85"/>
        <v>6.6946365417790847</v>
      </c>
      <c r="AB102" s="174">
        <f t="shared" ca="1" si="49"/>
        <v>824.22085505610926</v>
      </c>
      <c r="AC102" s="174">
        <f t="shared" ca="1" si="50"/>
        <v>808.06018471380435</v>
      </c>
      <c r="AD102" s="174">
        <f t="shared" ca="1" si="75"/>
        <v>3.4953717903184023E-2</v>
      </c>
      <c r="AE102" s="174">
        <f t="shared" ca="1" si="76"/>
        <v>3.5158679526021475E-2</v>
      </c>
      <c r="AF102" s="98">
        <f t="shared" ca="1" si="88"/>
        <v>24322.459641798287</v>
      </c>
      <c r="AG102" s="71">
        <f t="shared" ca="1" si="52"/>
        <v>-24322.459641798287</v>
      </c>
      <c r="AH102" s="71">
        <f t="shared" ca="1" si="53"/>
        <v>-4.111426289640108E-5</v>
      </c>
      <c r="AI102" s="71">
        <f t="shared" ca="1" si="54"/>
        <v>-4.1114262896401077E-2</v>
      </c>
      <c r="AJ102" s="98">
        <f t="shared" ca="1" si="77"/>
        <v>13.005559794698605</v>
      </c>
      <c r="AK102" s="98">
        <f t="shared" ca="1" si="78"/>
        <v>2.5653769425492801</v>
      </c>
      <c r="AL102" s="98">
        <v>2.5482524120808137</v>
      </c>
      <c r="AM102" s="98">
        <f t="shared" si="83"/>
        <v>-7.7219770063054957E-2</v>
      </c>
      <c r="AN102" s="71">
        <f t="shared" si="55"/>
        <v>-1.9801980198019802E-2</v>
      </c>
      <c r="AO102" s="98">
        <v>5.914521332274707</v>
      </c>
      <c r="AP102" s="98">
        <v>101</v>
      </c>
      <c r="AQ102" s="71">
        <f t="shared" si="56"/>
        <v>9.9009900990099011E-3</v>
      </c>
      <c r="AR102" s="174">
        <f t="shared" si="57"/>
        <v>-9.9009900990099011E-3</v>
      </c>
      <c r="AS102" s="98">
        <f t="shared" si="79"/>
        <v>95.886536334137332</v>
      </c>
      <c r="AT102" s="71">
        <f t="shared" si="58"/>
        <v>4.5631655792715433</v>
      </c>
      <c r="AU102" s="71">
        <f t="shared" ca="1" si="59"/>
        <v>6.7144385219771046</v>
      </c>
      <c r="AV102" s="98">
        <f t="shared" ca="1" si="84"/>
        <v>6.7045375318780946</v>
      </c>
      <c r="AX102" s="71">
        <f t="shared" si="60"/>
        <v>-9.9009900990099011E-3</v>
      </c>
      <c r="AY102" s="71">
        <f t="shared" si="61"/>
        <v>4.5631655792715433</v>
      </c>
      <c r="AZ102" s="71">
        <f t="shared" si="62"/>
        <v>4.5532645891725334</v>
      </c>
      <c r="BA102" s="131">
        <v>-9.9009900990099011E-3</v>
      </c>
      <c r="BB102" s="71">
        <f t="shared" ca="1" si="63"/>
        <v>6.7144385219771046</v>
      </c>
      <c r="BC102" s="131">
        <f t="shared" ca="1" si="86"/>
        <v>6.7243395120761145</v>
      </c>
      <c r="BD102" s="71" cm="1">
        <f t="array" aca="1" ref="BD102:BE102" ca="1">EXP(BB102:BC102)</f>
        <v>824.22085505610926</v>
      </c>
      <c r="BE102" s="71">
        <f ca="1"/>
        <v>832.42199026460628</v>
      </c>
      <c r="BF102" s="98">
        <f t="shared" ca="1" si="80"/>
        <v>3.4953717903184023E-2</v>
      </c>
      <c r="BG102" s="131">
        <f t="shared" ca="1" si="87"/>
        <v>2.505272780417412E-2</v>
      </c>
      <c r="BH102" s="98">
        <f t="shared" ca="1" si="81"/>
        <v>824.22085505610937</v>
      </c>
      <c r="BI102" s="98">
        <f t="shared" ca="1" si="82"/>
        <v>234.53355876366635</v>
      </c>
      <c r="BJ102" s="71">
        <f t="shared" ca="1" si="64"/>
        <v>6.7144385219771046</v>
      </c>
      <c r="BK102" s="71">
        <f t="shared" ca="1" si="65"/>
        <v>5.4575986853815843</v>
      </c>
    </row>
    <row r="103" spans="1:63" s="98" customFormat="1" x14ac:dyDescent="0.2">
      <c r="A103" s="100">
        <v>43435</v>
      </c>
      <c r="B103" s="150">
        <v>592.58279732966139</v>
      </c>
      <c r="C103" s="123">
        <v>1628.4868573608646</v>
      </c>
      <c r="D103" s="123">
        <v>345.43195613995005</v>
      </c>
      <c r="E103" s="119">
        <v>245.827319443645</v>
      </c>
      <c r="F103" s="119">
        <v>405.43690633135867</v>
      </c>
      <c r="G103" s="119">
        <v>475.72282068863342</v>
      </c>
      <c r="H103" s="151">
        <v>1780.3239459233732</v>
      </c>
      <c r="I103" s="154">
        <v>571.44935567107495</v>
      </c>
      <c r="J103" s="155">
        <v>1367.9165470635501</v>
      </c>
      <c r="K103" s="155">
        <v>268.19488447581398</v>
      </c>
      <c r="L103" s="155">
        <v>477.13673974526398</v>
      </c>
      <c r="M103" s="155">
        <v>409.52857862073603</v>
      </c>
      <c r="N103" s="155">
        <v>456.97175017204302</v>
      </c>
      <c r="O103" s="156">
        <v>1464.28239974092</v>
      </c>
      <c r="P103" s="131">
        <f t="shared" si="66"/>
        <v>-0.13663075227616162</v>
      </c>
      <c r="Q103" s="131">
        <f t="shared" si="67"/>
        <v>-1.3105850024127079</v>
      </c>
      <c r="R103" s="131">
        <f t="shared" si="68"/>
        <v>1.19583976510242</v>
      </c>
      <c r="S103" s="131">
        <f t="shared" si="69"/>
        <v>4.7937532455384968</v>
      </c>
      <c r="T103" s="131">
        <f t="shared" si="70"/>
        <v>1.6778463148561684</v>
      </c>
      <c r="U103" s="131">
        <f t="shared" si="71"/>
        <v>0.68427154856931338</v>
      </c>
      <c r="V103" s="131">
        <f t="shared" si="72"/>
        <v>-0.70412831358800076</v>
      </c>
      <c r="W103" s="98">
        <v>6.3481758628096348</v>
      </c>
      <c r="X103" s="71">
        <f t="shared" ca="1" si="73"/>
        <v>2.9966758843843628</v>
      </c>
      <c r="Y103" s="98">
        <f t="shared" ca="1" si="74"/>
        <v>848.92008265364257</v>
      </c>
      <c r="Z103" s="174">
        <f t="shared" ca="1" si="48"/>
        <v>6.7439650507307238</v>
      </c>
      <c r="AA103" s="174">
        <f t="shared" ca="1" si="85"/>
        <v>6.724357207593469</v>
      </c>
      <c r="AB103" s="174">
        <f t="shared" ca="1" si="49"/>
        <v>848.92008265364257</v>
      </c>
      <c r="AC103" s="174">
        <f t="shared" ca="1" si="50"/>
        <v>832.43672053271086</v>
      </c>
      <c r="AD103" s="174">
        <f t="shared" ca="1" si="75"/>
        <v>2.9966758843843921E-2</v>
      </c>
      <c r="AE103" s="174">
        <f t="shared" ca="1" si="76"/>
        <v>3.0166732973658572E-2</v>
      </c>
      <c r="AF103" s="98">
        <f t="shared" ca="1" si="88"/>
        <v>25962.757819519247</v>
      </c>
      <c r="AG103" s="71">
        <f t="shared" ca="1" si="52"/>
        <v>-25962.757819519247</v>
      </c>
      <c r="AH103" s="71">
        <f t="shared" ca="1" si="53"/>
        <v>-3.8516709470986275E-5</v>
      </c>
      <c r="AI103" s="71">
        <f t="shared" ca="1" si="54"/>
        <v>-3.8516709470986274E-2</v>
      </c>
      <c r="AJ103" s="98">
        <f t="shared" ca="1" si="77"/>
        <v>13.000550481017406</v>
      </c>
      <c r="AK103" s="98">
        <f t="shared" ca="1" si="78"/>
        <v>2.564991701258672</v>
      </c>
      <c r="AL103" s="98">
        <v>2.5478580165430431</v>
      </c>
      <c r="AM103" s="98">
        <f t="shared" si="83"/>
        <v>-7.7207818683122514E-2</v>
      </c>
      <c r="AN103" s="71">
        <f t="shared" si="55"/>
        <v>-1.9607843137254902E-2</v>
      </c>
      <c r="AO103" s="98">
        <v>5.9136059359778415</v>
      </c>
      <c r="AP103" s="98">
        <v>102</v>
      </c>
      <c r="AQ103" s="71">
        <f t="shared" si="56"/>
        <v>9.8039215686274508E-3</v>
      </c>
      <c r="AR103" s="174">
        <f t="shared" si="57"/>
        <v>-9.8039215686274508E-3</v>
      </c>
      <c r="AS103" s="98">
        <f t="shared" si="79"/>
        <v>95.877135693320255</v>
      </c>
      <c r="AT103" s="71">
        <f t="shared" si="58"/>
        <v>4.563067535249699</v>
      </c>
      <c r="AU103" s="71">
        <f t="shared" ca="1" si="59"/>
        <v>6.7439650507307238</v>
      </c>
      <c r="AV103" s="98">
        <f t="shared" ca="1" si="84"/>
        <v>6.7341611291620964</v>
      </c>
      <c r="AX103" s="71">
        <f t="shared" si="60"/>
        <v>-9.8039215686274508E-3</v>
      </c>
      <c r="AY103" s="71">
        <f t="shared" si="61"/>
        <v>4.563067535249699</v>
      </c>
      <c r="AZ103" s="71">
        <f t="shared" si="62"/>
        <v>4.5532636136810716</v>
      </c>
      <c r="BA103" s="131">
        <v>-9.8039215686274508E-3</v>
      </c>
      <c r="BB103" s="71">
        <f t="shared" ca="1" si="63"/>
        <v>6.7439650507307238</v>
      </c>
      <c r="BC103" s="131">
        <f t="shared" ca="1" si="86"/>
        <v>6.7537689722993512</v>
      </c>
      <c r="BD103" s="71" cm="1">
        <f t="array" aca="1" ref="BD103:BE103" ca="1">EXP(BB103:BC103)</f>
        <v>848.92008265364257</v>
      </c>
      <c r="BE103" s="71">
        <f ca="1"/>
        <v>857.28375998955255</v>
      </c>
      <c r="BF103" s="98">
        <f t="shared" ca="1" si="80"/>
        <v>2.9966758843843921E-2</v>
      </c>
      <c r="BG103" s="131">
        <f t="shared" ca="1" si="87"/>
        <v>2.0162837275216471E-2</v>
      </c>
      <c r="BH103" s="98">
        <f t="shared" ca="1" si="81"/>
        <v>848.92008265364268</v>
      </c>
      <c r="BI103" s="98">
        <f t="shared" ca="1" si="82"/>
        <v>239.26242074459557</v>
      </c>
      <c r="BJ103" s="71">
        <f t="shared" ca="1" si="64"/>
        <v>6.7439650507307238</v>
      </c>
      <c r="BK103" s="71">
        <f t="shared" ca="1" si="65"/>
        <v>5.4775609443234217</v>
      </c>
    </row>
    <row r="104" spans="1:63" s="98" customFormat="1" x14ac:dyDescent="0.2">
      <c r="A104" s="100">
        <v>43466</v>
      </c>
      <c r="B104" s="150">
        <v>563.54624026050794</v>
      </c>
      <c r="C104" s="123">
        <v>1117.1419841495531</v>
      </c>
      <c r="D104" s="123">
        <v>344.74109222767015</v>
      </c>
      <c r="E104" s="124">
        <v>154.85348232209199</v>
      </c>
      <c r="F104" s="119">
        <v>407.78518773926601</v>
      </c>
      <c r="G104" s="119">
        <v>465.73264145417215</v>
      </c>
      <c r="H104" s="151">
        <v>1333.4626354966067</v>
      </c>
      <c r="I104" s="154">
        <v>568.91133878860501</v>
      </c>
      <c r="J104" s="155">
        <v>1368.5685567962601</v>
      </c>
      <c r="K104" s="155">
        <v>265.863981378772</v>
      </c>
      <c r="L104" s="155">
        <v>480.87993943085598</v>
      </c>
      <c r="M104" s="155">
        <v>407.26472176151299</v>
      </c>
      <c r="N104" s="155">
        <v>456.693839122138</v>
      </c>
      <c r="O104" s="156">
        <v>1460.8328366912399</v>
      </c>
      <c r="P104" s="131">
        <f t="shared" si="66"/>
        <v>-0.44413680010005407</v>
      </c>
      <c r="Q104" s="131">
        <f t="shared" si="67"/>
        <v>4.7664437871560494E-2</v>
      </c>
      <c r="R104" s="131">
        <f t="shared" si="68"/>
        <v>-0.8691079628896432</v>
      </c>
      <c r="S104" s="131">
        <f t="shared" si="69"/>
        <v>0.78451298627526</v>
      </c>
      <c r="T104" s="131">
        <f t="shared" si="70"/>
        <v>-0.55279581875520023</v>
      </c>
      <c r="U104" s="131">
        <f t="shared" si="71"/>
        <v>-6.0815805309715643E-2</v>
      </c>
      <c r="V104" s="131">
        <f t="shared" si="72"/>
        <v>-0.2355804488458233</v>
      </c>
      <c r="W104" s="98">
        <v>6.3437246026330465</v>
      </c>
      <c r="X104" s="71">
        <f t="shared" ca="1" si="73"/>
        <v>1.735962483804901</v>
      </c>
      <c r="Y104" s="98">
        <f t="shared" ca="1" si="74"/>
        <v>863.65701680599534</v>
      </c>
      <c r="Z104" s="174">
        <f t="shared" ca="1" si="48"/>
        <v>6.7611757187007377</v>
      </c>
      <c r="AA104" s="174">
        <f t="shared" ca="1" si="85"/>
        <v>6.7417582429725824</v>
      </c>
      <c r="AB104" s="174">
        <f t="shared" ca="1" si="49"/>
        <v>863.65701680599557</v>
      </c>
      <c r="AC104" s="174">
        <f t="shared" ca="1" si="50"/>
        <v>847.04874483006529</v>
      </c>
      <c r="AD104" s="174">
        <f t="shared" ca="1" si="75"/>
        <v>1.7359624838049204E-2</v>
      </c>
      <c r="AE104" s="174">
        <f t="shared" ca="1" si="76"/>
        <v>1.7553315389551294E-2</v>
      </c>
      <c r="AF104" s="98">
        <f t="shared" ca="1" si="88"/>
        <v>27718.145497117661</v>
      </c>
      <c r="AG104" s="71">
        <f t="shared" ca="1" si="52"/>
        <v>-27718.145497117661</v>
      </c>
      <c r="AH104" s="71">
        <f t="shared" ca="1" si="53"/>
        <v>-3.6077449701820324E-5</v>
      </c>
      <c r="AI104" s="71">
        <f t="shared" ca="1" si="54"/>
        <v>-3.6077449701820322E-2</v>
      </c>
      <c r="AJ104" s="98">
        <f t="shared" ca="1" si="77"/>
        <v>12.995860213956657</v>
      </c>
      <c r="AK104" s="98">
        <f t="shared" ca="1" si="78"/>
        <v>2.564630861666878</v>
      </c>
      <c r="AL104" s="98">
        <v>2.5474883116488241</v>
      </c>
      <c r="AM104" s="98">
        <f t="shared" si="83"/>
        <v>-7.7196615504509819E-2</v>
      </c>
      <c r="AN104" s="71">
        <f t="shared" si="55"/>
        <v>-1.9417475728155338E-2</v>
      </c>
      <c r="AO104" s="98">
        <v>5.912747846930956</v>
      </c>
      <c r="AP104" s="71">
        <v>103</v>
      </c>
      <c r="AQ104" s="71">
        <f t="shared" si="56"/>
        <v>9.7087378640776691E-3</v>
      </c>
      <c r="AR104" s="174">
        <f t="shared" si="57"/>
        <v>-9.7087378640776691E-3</v>
      </c>
      <c r="AS104" s="98">
        <f t="shared" si="79"/>
        <v>95.867827233544205</v>
      </c>
      <c r="AT104" s="71">
        <f t="shared" si="58"/>
        <v>4.5629704431577736</v>
      </c>
      <c r="AU104" s="71">
        <f t="shared" ca="1" si="59"/>
        <v>6.7611757187007377</v>
      </c>
      <c r="AV104" s="98">
        <f t="shared" ca="1" si="84"/>
        <v>6.7514669808366596</v>
      </c>
      <c r="AX104" s="71">
        <f t="shared" si="60"/>
        <v>-9.7087378640776691E-3</v>
      </c>
      <c r="AY104" s="71">
        <f t="shared" si="61"/>
        <v>4.5629704431577736</v>
      </c>
      <c r="AZ104" s="71">
        <f t="shared" si="62"/>
        <v>4.5532617052936954</v>
      </c>
      <c r="BA104" s="131">
        <v>-9.7087378640776691E-3</v>
      </c>
      <c r="BB104" s="71">
        <f t="shared" ca="1" si="63"/>
        <v>6.7611757187007377</v>
      </c>
      <c r="BC104" s="131">
        <f t="shared" ca="1" si="86"/>
        <v>6.7708844565648159</v>
      </c>
      <c r="BD104" s="71" cm="1">
        <f t="array" aca="1" ref="BD104:BE104" ca="1">EXP(BB104:BC104)</f>
        <v>863.65701680599557</v>
      </c>
      <c r="BE104" s="71">
        <f ca="1"/>
        <v>872.08287241361961</v>
      </c>
      <c r="BF104" s="98">
        <f t="shared" ca="1" si="80"/>
        <v>1.7359624838049204E-2</v>
      </c>
      <c r="BG104" s="131">
        <f t="shared" ca="1" si="87"/>
        <v>7.6508869739715345E-3</v>
      </c>
      <c r="BH104" s="98">
        <f t="shared" ca="1" si="81"/>
        <v>863.65701680599568</v>
      </c>
      <c r="BI104" s="98">
        <f t="shared" ca="1" si="82"/>
        <v>241.09299048283128</v>
      </c>
      <c r="BJ104" s="71">
        <f t="shared" ca="1" si="64"/>
        <v>6.7611757187007377</v>
      </c>
      <c r="BK104" s="71">
        <f t="shared" ca="1" si="65"/>
        <v>5.48518271169453</v>
      </c>
    </row>
    <row r="105" spans="1:63" s="98" customFormat="1" x14ac:dyDescent="0.2">
      <c r="A105" s="100">
        <v>43497</v>
      </c>
      <c r="B105" s="150">
        <v>524.66154968253284</v>
      </c>
      <c r="C105" s="123">
        <v>1190.8733551034234</v>
      </c>
      <c r="D105" s="123">
        <v>310.61172409713078</v>
      </c>
      <c r="E105" s="124">
        <v>153.09643059329699</v>
      </c>
      <c r="F105" s="119">
        <v>405.93449314775512</v>
      </c>
      <c r="G105" s="119">
        <v>424.74816900620505</v>
      </c>
      <c r="H105" s="151">
        <v>1298.792606973695</v>
      </c>
      <c r="I105" s="154">
        <v>569.718504131759</v>
      </c>
      <c r="J105" s="155">
        <v>1396.66589972052</v>
      </c>
      <c r="K105" s="155">
        <v>262.63553788762198</v>
      </c>
      <c r="L105" s="155">
        <v>480.43273883331102</v>
      </c>
      <c r="M105" s="155">
        <v>402.36671881146799</v>
      </c>
      <c r="N105" s="155">
        <v>457.99276102232898</v>
      </c>
      <c r="O105" s="156">
        <v>1461.25048375491</v>
      </c>
      <c r="P105" s="131">
        <f t="shared" si="66"/>
        <v>0.14187893404844942</v>
      </c>
      <c r="Q105" s="131">
        <f t="shared" si="67"/>
        <v>2.0530460666168011</v>
      </c>
      <c r="R105" s="131">
        <f t="shared" si="68"/>
        <v>-1.2143215016969577</v>
      </c>
      <c r="S105" s="131">
        <f t="shared" si="69"/>
        <v>-9.2996309655632103E-2</v>
      </c>
      <c r="T105" s="131">
        <f t="shared" si="70"/>
        <v>-1.202658292832254</v>
      </c>
      <c r="U105" s="131">
        <f t="shared" si="71"/>
        <v>0.28441852920279587</v>
      </c>
      <c r="V105" s="131">
        <f t="shared" si="72"/>
        <v>2.8589654694229694E-2</v>
      </c>
      <c r="W105" s="98">
        <v>6.3451423864429133</v>
      </c>
      <c r="X105" s="71">
        <f t="shared" ca="1" si="73"/>
        <v>1.0474930548751504</v>
      </c>
      <c r="Y105" s="98">
        <f t="shared" ca="1" si="74"/>
        <v>872.70376407498009</v>
      </c>
      <c r="Z105" s="174">
        <f t="shared" ca="1" si="48"/>
        <v>6.7715961672973313</v>
      </c>
      <c r="AA105" s="174">
        <f t="shared" ca="1" si="85"/>
        <v>6.7523653980665621</v>
      </c>
      <c r="AB105" s="174">
        <f t="shared" ca="1" si="49"/>
        <v>872.70376407498031</v>
      </c>
      <c r="AC105" s="174">
        <f t="shared" ca="1" si="50"/>
        <v>856.08134263225145</v>
      </c>
      <c r="AD105" s="174">
        <f t="shared" ca="1" si="75"/>
        <v>1.0474930548751482E-2</v>
      </c>
      <c r="AE105" s="174">
        <f t="shared" ca="1" si="76"/>
        <v>1.0663610397059653E-2</v>
      </c>
      <c r="AF105" s="98">
        <f t="shared" ca="1" si="88"/>
        <v>29595.106375246374</v>
      </c>
      <c r="AG105" s="71">
        <f t="shared" ca="1" si="52"/>
        <v>-29595.106375246374</v>
      </c>
      <c r="AH105" s="71">
        <f t="shared" ca="1" si="53"/>
        <v>-3.3789370016808234E-5</v>
      </c>
      <c r="AI105" s="71">
        <f t="shared" ca="1" si="54"/>
        <v>-3.3789370016808234E-2</v>
      </c>
      <c r="AJ105" s="98">
        <f t="shared" ca="1" si="77"/>
        <v>12.991468994662096</v>
      </c>
      <c r="AK105" s="98">
        <f t="shared" ca="1" si="78"/>
        <v>2.5642929108677714</v>
      </c>
      <c r="AL105" s="98">
        <v>2.5471418085531168</v>
      </c>
      <c r="AM105" s="98">
        <f t="shared" si="83"/>
        <v>-7.7186115410700515E-2</v>
      </c>
      <c r="AN105" s="71">
        <f t="shared" si="55"/>
        <v>-1.9230769230769232E-2</v>
      </c>
      <c r="AO105" s="98">
        <v>5.9119436095086568</v>
      </c>
      <c r="AP105" s="98">
        <v>104</v>
      </c>
      <c r="AQ105" s="71">
        <f t="shared" si="56"/>
        <v>9.6153846153846159E-3</v>
      </c>
      <c r="AR105" s="174">
        <f t="shared" si="57"/>
        <v>-9.6153846153846159E-3</v>
      </c>
      <c r="AS105" s="98">
        <f t="shared" si="79"/>
        <v>95.85860917323329</v>
      </c>
      <c r="AT105" s="71">
        <f t="shared" si="58"/>
        <v>4.5628742846885419</v>
      </c>
      <c r="AU105" s="71">
        <f t="shared" ca="1" si="59"/>
        <v>6.7715961672973313</v>
      </c>
      <c r="AV105" s="98">
        <f t="shared" ca="1" si="84"/>
        <v>6.7619807826819462</v>
      </c>
      <c r="AX105" s="71">
        <f t="shared" si="60"/>
        <v>-9.6153846153846159E-3</v>
      </c>
      <c r="AY105" s="71">
        <f t="shared" si="61"/>
        <v>4.5628742846885419</v>
      </c>
      <c r="AZ105" s="71">
        <f t="shared" si="62"/>
        <v>4.5532589000731569</v>
      </c>
      <c r="BA105" s="131">
        <v>-9.6153846153846159E-3</v>
      </c>
      <c r="BB105" s="71">
        <f t="shared" ca="1" si="63"/>
        <v>6.7715961672973313</v>
      </c>
      <c r="BC105" s="131">
        <f t="shared" ca="1" si="86"/>
        <v>6.7812115519127163</v>
      </c>
      <c r="BD105" s="71" cm="1">
        <f t="array" aca="1" ref="BD105:BE105" ca="1">EXP(BB105:BC105)</f>
        <v>872.70376407498031</v>
      </c>
      <c r="BE105" s="71">
        <f ca="1"/>
        <v>881.13561922272174</v>
      </c>
      <c r="BF105" s="98">
        <f t="shared" ca="1" si="80"/>
        <v>1.0474930548751482E-2</v>
      </c>
      <c r="BG105" s="131">
        <f t="shared" ca="1" si="87"/>
        <v>8.5954593336686619E-4</v>
      </c>
      <c r="BH105" s="98">
        <f t="shared" ca="1" si="81"/>
        <v>872.70376407498043</v>
      </c>
      <c r="BI105" s="98">
        <f t="shared" ca="1" si="82"/>
        <v>241.30022098236407</v>
      </c>
      <c r="BJ105" s="71">
        <f t="shared" ca="1" si="64"/>
        <v>6.7715961672973313</v>
      </c>
      <c r="BK105" s="71">
        <f t="shared" ca="1" si="65"/>
        <v>5.4860418884298374</v>
      </c>
    </row>
    <row r="106" spans="1:63" s="98" customFormat="1" x14ac:dyDescent="0.2">
      <c r="A106" s="100">
        <v>43525</v>
      </c>
      <c r="B106" s="150">
        <v>578.17702775015118</v>
      </c>
      <c r="C106" s="123">
        <v>1333.7781577158344</v>
      </c>
      <c r="D106" s="123">
        <v>309.0586654766451</v>
      </c>
      <c r="E106" s="124">
        <v>172.51307299569601</v>
      </c>
      <c r="F106" s="119">
        <v>407.68654810580915</v>
      </c>
      <c r="G106" s="119">
        <v>478.26643830098686</v>
      </c>
      <c r="H106" s="151">
        <v>1411.7875637804063</v>
      </c>
      <c r="I106" s="154">
        <v>571.81956723772203</v>
      </c>
      <c r="J106" s="155">
        <v>1382.6937186953401</v>
      </c>
      <c r="K106" s="155">
        <v>266.80223758687401</v>
      </c>
      <c r="L106" s="155">
        <v>480.96153261562699</v>
      </c>
      <c r="M106" s="155">
        <v>413.53460512342002</v>
      </c>
      <c r="N106" s="155">
        <v>466.43962239285202</v>
      </c>
      <c r="O106" s="156">
        <v>1463.57288532352</v>
      </c>
      <c r="P106" s="131">
        <f t="shared" si="66"/>
        <v>0.36878969012337848</v>
      </c>
      <c r="Q106" s="131">
        <f t="shared" si="67"/>
        <v>-1.0003953721484748</v>
      </c>
      <c r="R106" s="131">
        <f t="shared" si="68"/>
        <v>1.5864950085448442</v>
      </c>
      <c r="S106" s="131">
        <f t="shared" si="69"/>
        <v>0.11006614236993073</v>
      </c>
      <c r="T106" s="131">
        <f t="shared" si="70"/>
        <v>2.7755492166301252</v>
      </c>
      <c r="U106" s="131">
        <f t="shared" si="71"/>
        <v>1.8443220263280864</v>
      </c>
      <c r="V106" s="131">
        <f t="shared" si="72"/>
        <v>0.15893247560421742</v>
      </c>
      <c r="W106" s="98">
        <v>6.3488234997254445</v>
      </c>
      <c r="X106" s="71">
        <f t="shared" ca="1" si="73"/>
        <v>4.0674051668830558</v>
      </c>
      <c r="Y106" s="98">
        <f t="shared" ca="1" si="74"/>
        <v>908.20016206654884</v>
      </c>
      <c r="Z106" s="174">
        <f t="shared" ca="1" si="48"/>
        <v>6.8114647971119178</v>
      </c>
      <c r="AA106" s="174">
        <f t="shared" ca="1" si="85"/>
        <v>6.7924171780642988</v>
      </c>
      <c r="AB106" s="174">
        <f t="shared" ca="1" si="49"/>
        <v>908.20016206654896</v>
      </c>
      <c r="AC106" s="174">
        <f t="shared" ca="1" si="50"/>
        <v>891.06482313673132</v>
      </c>
      <c r="AD106" s="174">
        <f t="shared" ca="1" si="75"/>
        <v>4.0674051668830424E-2</v>
      </c>
      <c r="AE106" s="174">
        <f t="shared" ca="1" si="76"/>
        <v>4.086466876723871E-2</v>
      </c>
      <c r="AF106" s="98">
        <f t="shared" ca="1" si="88"/>
        <v>31610.966627664107</v>
      </c>
      <c r="AG106" s="71">
        <f t="shared" ca="1" si="52"/>
        <v>-31610.966627664107</v>
      </c>
      <c r="AH106" s="71">
        <f t="shared" ca="1" si="53"/>
        <v>-3.1634590987953442E-5</v>
      </c>
      <c r="AI106" s="71">
        <f t="shared" ca="1" si="54"/>
        <v>-3.1634590987953445E-2</v>
      </c>
      <c r="AJ106" s="98">
        <f t="shared" ca="1" si="77"/>
        <v>12.987359196582309</v>
      </c>
      <c r="AK106" s="98">
        <f t="shared" ca="1" si="78"/>
        <v>2.5639765149099691</v>
      </c>
      <c r="AL106" s="98">
        <v>2.5468171318767077</v>
      </c>
      <c r="AM106" s="98">
        <f t="shared" si="83"/>
        <v>-7.7176276723536594E-2</v>
      </c>
      <c r="AN106" s="71">
        <f t="shared" si="55"/>
        <v>-1.9047619047619049E-2</v>
      </c>
      <c r="AO106" s="98">
        <v>5.9111900314409551</v>
      </c>
      <c r="AP106" s="98">
        <v>105</v>
      </c>
      <c r="AQ106" s="71">
        <f t="shared" si="56"/>
        <v>9.5238095238095247E-3</v>
      </c>
      <c r="AR106" s="174">
        <f t="shared" si="57"/>
        <v>-9.5238095238095247E-3</v>
      </c>
      <c r="AS106" s="98">
        <f t="shared" si="79"/>
        <v>95.84947978188346</v>
      </c>
      <c r="AT106" s="71">
        <f t="shared" si="58"/>
        <v>4.5627790420578691</v>
      </c>
      <c r="AU106" s="71">
        <f t="shared" ca="1" si="59"/>
        <v>6.8114647971119178</v>
      </c>
      <c r="AV106" s="98">
        <f t="shared" ca="1" si="84"/>
        <v>6.8019409875881083</v>
      </c>
      <c r="AX106" s="71">
        <f t="shared" si="60"/>
        <v>-9.5238095238095247E-3</v>
      </c>
      <c r="AY106" s="71">
        <f t="shared" si="61"/>
        <v>4.5627790420578691</v>
      </c>
      <c r="AZ106" s="71">
        <f t="shared" si="62"/>
        <v>4.5532552325340596</v>
      </c>
      <c r="BA106" s="131">
        <v>-9.5238095238095247E-3</v>
      </c>
      <c r="BB106" s="71">
        <f t="shared" ca="1" si="63"/>
        <v>6.8114647971119178</v>
      </c>
      <c r="BC106" s="131">
        <f t="shared" ca="1" si="86"/>
        <v>6.8209886066357273</v>
      </c>
      <c r="BD106" s="71" cm="1">
        <f t="array" aca="1" ref="BD106:BE106" ca="1">EXP(BB106:BC106)</f>
        <v>908.20016206654896</v>
      </c>
      <c r="BE106" s="71">
        <f ca="1"/>
        <v>916.89100670368987</v>
      </c>
      <c r="BF106" s="98">
        <f t="shared" ca="1" si="80"/>
        <v>4.0674051668830424E-2</v>
      </c>
      <c r="BG106" s="131">
        <f t="shared" ca="1" si="87"/>
        <v>3.11502421450209E-2</v>
      </c>
      <c r="BH106" s="98">
        <f t="shared" ca="1" si="81"/>
        <v>908.20016206654896</v>
      </c>
      <c r="BI106" s="98">
        <f t="shared" ca="1" si="82"/>
        <v>248.81678129561178</v>
      </c>
      <c r="BJ106" s="71">
        <f t="shared" ca="1" si="64"/>
        <v>6.8114647971119178</v>
      </c>
      <c r="BK106" s="71">
        <f t="shared" ca="1" si="65"/>
        <v>5.5167168075277937</v>
      </c>
    </row>
    <row r="107" spans="1:63" s="98" customFormat="1" x14ac:dyDescent="0.2">
      <c r="A107" s="100">
        <v>43556</v>
      </c>
      <c r="B107" s="150">
        <v>560.83171691764665</v>
      </c>
      <c r="C107" s="123">
        <v>1380.4603932358884</v>
      </c>
      <c r="D107" s="123">
        <v>265.48139364443819</v>
      </c>
      <c r="E107" s="124">
        <v>273.344830867106</v>
      </c>
      <c r="F107" s="119">
        <v>427.76668576640651</v>
      </c>
      <c r="G107" s="119">
        <v>460.09231364554938</v>
      </c>
      <c r="H107" s="151">
        <v>1397.6696881426024</v>
      </c>
      <c r="I107" s="154">
        <v>572.614516273086</v>
      </c>
      <c r="J107" s="155">
        <v>1421.46391172879</v>
      </c>
      <c r="K107" s="155">
        <v>266.488397469647</v>
      </c>
      <c r="L107" s="155">
        <v>481.70667424294999</v>
      </c>
      <c r="M107" s="155">
        <v>424.65570936541701</v>
      </c>
      <c r="N107" s="155">
        <v>463.12941190919901</v>
      </c>
      <c r="O107" s="156">
        <v>1458.80784240091</v>
      </c>
      <c r="P107" s="131">
        <f t="shared" si="66"/>
        <v>0.13902095711837603</v>
      </c>
      <c r="Q107" s="131">
        <f t="shared" si="67"/>
        <v>2.8039610297811919</v>
      </c>
      <c r="R107" s="131">
        <f t="shared" si="68"/>
        <v>-0.11763024180964976</v>
      </c>
      <c r="S107" s="131">
        <f t="shared" si="69"/>
        <v>0.15492748937127487</v>
      </c>
      <c r="T107" s="131">
        <f t="shared" si="70"/>
        <v>2.6892801966785527</v>
      </c>
      <c r="U107" s="131">
        <f t="shared" si="71"/>
        <v>-0.70967609198196158</v>
      </c>
      <c r="V107" s="131">
        <f t="shared" si="72"/>
        <v>-0.32557605913537202</v>
      </c>
      <c r="W107" s="98">
        <v>6.3502127438499816</v>
      </c>
      <c r="X107" s="71">
        <f t="shared" ca="1" si="73"/>
        <v>-0.12479018264225461</v>
      </c>
      <c r="Y107" s="98">
        <f t="shared" ca="1" si="74"/>
        <v>907.06681742554872</v>
      </c>
      <c r="Z107" s="174">
        <f t="shared" ca="1" si="48"/>
        <v>6.8102161160076351</v>
      </c>
      <c r="AA107" s="174">
        <f t="shared" ca="1" si="85"/>
        <v>6.791348191479333</v>
      </c>
      <c r="AB107" s="174">
        <f t="shared" ca="1" si="49"/>
        <v>907.06681742554861</v>
      </c>
      <c r="AC107" s="174">
        <f t="shared" ca="1" si="50"/>
        <v>890.11279573738182</v>
      </c>
      <c r="AD107" s="174">
        <f t="shared" ca="1" si="75"/>
        <v>-1.2479018264228703E-3</v>
      </c>
      <c r="AE107" s="174">
        <f t="shared" ca="1" si="76"/>
        <v>-1.0684154223462583E-3</v>
      </c>
      <c r="AF107" s="98">
        <f t="shared" ca="1" si="88"/>
        <v>33763.74177136708</v>
      </c>
      <c r="AG107" s="71">
        <f t="shared" ca="1" si="52"/>
        <v>-33763.74177136708</v>
      </c>
      <c r="AH107" s="71">
        <f t="shared" ca="1" si="53"/>
        <v>-2.961757043314546E-5</v>
      </c>
      <c r="AI107" s="71">
        <f t="shared" ca="1" si="54"/>
        <v>-2.961757043314546E-2</v>
      </c>
      <c r="AJ107" s="98">
        <f t="shared" ca="1" si="77"/>
        <v>12.983512656324855</v>
      </c>
      <c r="AK107" s="98">
        <f t="shared" ca="1" si="78"/>
        <v>2.5636802953369515</v>
      </c>
      <c r="AL107" s="98">
        <v>2.5465129663021289</v>
      </c>
      <c r="AM107" s="98">
        <f t="shared" si="83"/>
        <v>-7.7167059584913003E-2</v>
      </c>
      <c r="AN107" s="71">
        <f t="shared" si="55"/>
        <v>-1.8867924528301886E-2</v>
      </c>
      <c r="AO107" s="98">
        <v>5.9104840598618198</v>
      </c>
      <c r="AP107" s="71">
        <v>106</v>
      </c>
      <c r="AQ107" s="71">
        <f t="shared" si="56"/>
        <v>9.433962264150943E-3</v>
      </c>
      <c r="AR107" s="174">
        <f t="shared" si="57"/>
        <v>-9.433962264150943E-3</v>
      </c>
      <c r="AS107" s="98">
        <f t="shared" si="79"/>
        <v>95.84043737813046</v>
      </c>
      <c r="AT107" s="71">
        <f t="shared" si="58"/>
        <v>4.5626846979849649</v>
      </c>
      <c r="AU107" s="71">
        <f t="shared" ca="1" si="59"/>
        <v>6.8102161160076351</v>
      </c>
      <c r="AV107" s="98">
        <f t="shared" ca="1" si="84"/>
        <v>6.8007821537434845</v>
      </c>
      <c r="AX107" s="71">
        <f t="shared" si="60"/>
        <v>-9.433962264150943E-3</v>
      </c>
      <c r="AY107" s="71">
        <f t="shared" si="61"/>
        <v>4.5626846979849649</v>
      </c>
      <c r="AZ107" s="71">
        <f t="shared" si="62"/>
        <v>4.5532507357208143</v>
      </c>
      <c r="BA107" s="131">
        <v>-9.433962264150943E-3</v>
      </c>
      <c r="BB107" s="71">
        <f t="shared" ca="1" si="63"/>
        <v>6.8102161160076351</v>
      </c>
      <c r="BC107" s="131">
        <f t="shared" ca="1" si="86"/>
        <v>6.8196500782717857</v>
      </c>
      <c r="BD107" s="71" cm="1">
        <f t="array" aca="1" ref="BD107:BE107" ca="1">EXP(BB107:BC107)</f>
        <v>907.06681742554861</v>
      </c>
      <c r="BE107" s="71">
        <f ca="1"/>
        <v>915.66454309585424</v>
      </c>
      <c r="BF107" s="98">
        <f t="shared" ca="1" si="80"/>
        <v>-1.2479018264228703E-3</v>
      </c>
      <c r="BG107" s="131">
        <f t="shared" ca="1" si="87"/>
        <v>-1.0681864090573813E-2</v>
      </c>
      <c r="BH107" s="98">
        <f t="shared" ca="1" si="81"/>
        <v>907.06681742554861</v>
      </c>
      <c r="BI107" s="98">
        <f t="shared" ca="1" si="82"/>
        <v>246.15895425435804</v>
      </c>
      <c r="BJ107" s="71">
        <f t="shared" ca="1" si="64"/>
        <v>6.8102161160076351</v>
      </c>
      <c r="BK107" s="71">
        <f t="shared" ca="1" si="65"/>
        <v>5.505977482769298</v>
      </c>
    </row>
    <row r="108" spans="1:63" s="98" customFormat="1" x14ac:dyDescent="0.2">
      <c r="A108" s="100">
        <v>43586</v>
      </c>
      <c r="B108" s="150">
        <v>569.805024388329</v>
      </c>
      <c r="C108" s="123">
        <v>1345.9488834049912</v>
      </c>
      <c r="D108" s="123">
        <v>225.12822181048358</v>
      </c>
      <c r="E108" s="124">
        <v>372.44360254235397</v>
      </c>
      <c r="F108" s="119">
        <v>426.03053066919381</v>
      </c>
      <c r="G108" s="119">
        <v>461.93268290013157</v>
      </c>
      <c r="H108" s="151">
        <v>1415.8393940884559</v>
      </c>
      <c r="I108" s="154">
        <v>569.17819684566496</v>
      </c>
      <c r="J108" s="155">
        <v>1401.3122244654301</v>
      </c>
      <c r="K108" s="155">
        <v>272.19812227918601</v>
      </c>
      <c r="L108" s="155">
        <v>482.13823304144398</v>
      </c>
      <c r="M108" s="155">
        <v>424.26780405378099</v>
      </c>
      <c r="N108" s="155">
        <v>463.42179698493499</v>
      </c>
      <c r="O108" s="156">
        <v>1460.6880328676</v>
      </c>
      <c r="P108" s="131">
        <f t="shared" si="66"/>
        <v>-0.60011042852818264</v>
      </c>
      <c r="Q108" s="131">
        <f t="shared" si="67"/>
        <v>-1.4176713947560842</v>
      </c>
      <c r="R108" s="131">
        <f t="shared" si="68"/>
        <v>2.1425791380614783</v>
      </c>
      <c r="S108" s="131">
        <f t="shared" si="69"/>
        <v>8.9589541015229202E-2</v>
      </c>
      <c r="T108" s="131">
        <f t="shared" si="70"/>
        <v>-9.1345836893523824E-2</v>
      </c>
      <c r="U108" s="131">
        <f t="shared" si="71"/>
        <v>6.3132478356450861E-2</v>
      </c>
      <c r="V108" s="131">
        <f t="shared" si="72"/>
        <v>0.12888540985601082</v>
      </c>
      <c r="W108" s="98">
        <v>6.3441935605728128</v>
      </c>
      <c r="X108" s="71">
        <f t="shared" ca="1" si="73"/>
        <v>1.2326471441470463</v>
      </c>
      <c r="Y108" s="98">
        <f t="shared" ca="1" si="74"/>
        <v>918.24775064605012</v>
      </c>
      <c r="Z108" s="174">
        <f t="shared" ca="1" si="48"/>
        <v>6.8224672350872479</v>
      </c>
      <c r="AA108" s="174">
        <f t="shared" ca="1" si="85"/>
        <v>6.803775646302201</v>
      </c>
      <c r="AB108" s="174">
        <f t="shared" ca="1" si="49"/>
        <v>918.24775064605046</v>
      </c>
      <c r="AC108" s="174">
        <f t="shared" ca="1" si="50"/>
        <v>901.24365315221496</v>
      </c>
      <c r="AD108" s="174">
        <f t="shared" ca="1" si="75"/>
        <v>1.232647144147081E-2</v>
      </c>
      <c r="AE108" s="174">
        <f t="shared" ca="1" si="76"/>
        <v>1.2504996521943257E-2</v>
      </c>
      <c r="AF108" s="98">
        <f t="shared" ca="1" si="88"/>
        <v>36067.261991058069</v>
      </c>
      <c r="AG108" s="71">
        <f t="shared" ca="1" si="52"/>
        <v>-36067.261991058069</v>
      </c>
      <c r="AH108" s="71">
        <f t="shared" ca="1" si="53"/>
        <v>-2.7725974881262786E-5</v>
      </c>
      <c r="AI108" s="71">
        <f t="shared" ca="1" si="54"/>
        <v>-2.7725974881262785E-2</v>
      </c>
      <c r="AJ108" s="98">
        <f t="shared" ca="1" si="77"/>
        <v>12.979912850867057</v>
      </c>
      <c r="AK108" s="98">
        <f t="shared" ca="1" si="78"/>
        <v>2.5634029971445487</v>
      </c>
      <c r="AL108" s="98">
        <v>2.5462280909129489</v>
      </c>
      <c r="AM108" s="98">
        <f t="shared" si="83"/>
        <v>-7.7158426997362084E-2</v>
      </c>
      <c r="AN108" s="71">
        <f t="shared" si="55"/>
        <v>-1.8691588785046728E-2</v>
      </c>
      <c r="AO108" s="98">
        <v>5.9098228610110484</v>
      </c>
      <c r="AP108" s="98">
        <v>107</v>
      </c>
      <c r="AQ108" s="71">
        <f t="shared" si="56"/>
        <v>9.3457943925233638E-3</v>
      </c>
      <c r="AR108" s="174">
        <f t="shared" si="57"/>
        <v>-9.3457943925233638E-3</v>
      </c>
      <c r="AS108" s="98">
        <f t="shared" si="79"/>
        <v>95.83148032790821</v>
      </c>
      <c r="AT108" s="71">
        <f t="shared" si="58"/>
        <v>4.5625912356735743</v>
      </c>
      <c r="AU108" s="71">
        <f t="shared" ca="1" si="59"/>
        <v>6.8224672350872479</v>
      </c>
      <c r="AV108" s="98">
        <f t="shared" ca="1" si="84"/>
        <v>6.8131214406947249</v>
      </c>
      <c r="AX108" s="71">
        <f t="shared" si="60"/>
        <v>-9.3457943925233638E-3</v>
      </c>
      <c r="AY108" s="71">
        <f t="shared" si="61"/>
        <v>4.5625912356735743</v>
      </c>
      <c r="AZ108" s="71">
        <f t="shared" si="62"/>
        <v>4.5532454412810512</v>
      </c>
      <c r="BA108" s="131">
        <v>-9.3457943925233638E-3</v>
      </c>
      <c r="BB108" s="71">
        <f t="shared" ca="1" si="63"/>
        <v>6.8224672350872479</v>
      </c>
      <c r="BC108" s="131">
        <f t="shared" ca="1" si="86"/>
        <v>6.831813029479771</v>
      </c>
      <c r="BD108" s="71" cm="1">
        <f t="array" aca="1" ref="BD108:BE108" ca="1">EXP(BB108:BC108)</f>
        <v>918.24775064605046</v>
      </c>
      <c r="BE108" s="71">
        <f ca="1"/>
        <v>926.86973220207756</v>
      </c>
      <c r="BF108" s="98">
        <f t="shared" ca="1" si="80"/>
        <v>1.232647144147081E-2</v>
      </c>
      <c r="BG108" s="131">
        <f t="shared" ca="1" si="87"/>
        <v>2.9806770489474461E-3</v>
      </c>
      <c r="BH108" s="98">
        <f t="shared" ca="1" si="81"/>
        <v>918.24775064605046</v>
      </c>
      <c r="BI108" s="98">
        <f t="shared" ca="1" si="82"/>
        <v>246.89267459969693</v>
      </c>
      <c r="BJ108" s="71">
        <f t="shared" ca="1" si="64"/>
        <v>6.8224672350872479</v>
      </c>
      <c r="BK108" s="71">
        <f t="shared" ca="1" si="65"/>
        <v>5.5089537264079356</v>
      </c>
    </row>
    <row r="109" spans="1:63" s="98" customFormat="1" x14ac:dyDescent="0.2">
      <c r="A109" s="100">
        <v>43617</v>
      </c>
      <c r="B109" s="150">
        <v>564.10697414444576</v>
      </c>
      <c r="C109" s="123">
        <v>1419.9760719922656</v>
      </c>
      <c r="D109" s="123">
        <v>205.09181006935052</v>
      </c>
      <c r="E109" s="124">
        <v>414.43415685840199</v>
      </c>
      <c r="F109" s="119">
        <v>423.60996668907893</v>
      </c>
      <c r="G109" s="119">
        <v>440.22184680382537</v>
      </c>
      <c r="H109" s="151">
        <v>1438.4928243938712</v>
      </c>
      <c r="I109" s="154">
        <v>574.03009848532304</v>
      </c>
      <c r="J109" s="155">
        <v>1420.3619544293399</v>
      </c>
      <c r="K109" s="155">
        <v>275.23711005057999</v>
      </c>
      <c r="L109" s="155">
        <v>482.903079261691</v>
      </c>
      <c r="M109" s="155">
        <v>429.57544898734898</v>
      </c>
      <c r="N109" s="155">
        <v>459.06798389886399</v>
      </c>
      <c r="O109" s="156">
        <v>1467.1919815819599</v>
      </c>
      <c r="P109" s="131">
        <f t="shared" si="66"/>
        <v>0.85243982755258685</v>
      </c>
      <c r="Q109" s="131">
        <f t="shared" si="67"/>
        <v>1.3594208079628345</v>
      </c>
      <c r="R109" s="131">
        <f t="shared" si="68"/>
        <v>1.1164616956016289</v>
      </c>
      <c r="S109" s="131">
        <f t="shared" si="69"/>
        <v>0.15863629304446647</v>
      </c>
      <c r="T109" s="131">
        <f t="shared" si="70"/>
        <v>1.2510128939444911</v>
      </c>
      <c r="U109" s="131">
        <f t="shared" si="71"/>
        <v>-0.93949251295414626</v>
      </c>
      <c r="V109" s="131">
        <f t="shared" si="72"/>
        <v>0.44526610528816946</v>
      </c>
      <c r="W109" s="98">
        <v>6.3526818313304076</v>
      </c>
      <c r="X109" s="71">
        <f t="shared" ca="1" si="73"/>
        <v>2.2303321606721176</v>
      </c>
      <c r="Y109" s="98">
        <f t="shared" ca="1" si="74"/>
        <v>938.72772554335734</v>
      </c>
      <c r="Z109" s="174">
        <f t="shared" ca="1" si="48"/>
        <v>6.8445254750134614</v>
      </c>
      <c r="AA109" s="174">
        <f t="shared" ca="1" si="85"/>
        <v>6.8260069564949433</v>
      </c>
      <c r="AB109" s="174">
        <f t="shared" ca="1" si="49"/>
        <v>938.72772554335688</v>
      </c>
      <c r="AC109" s="174">
        <f t="shared" ca="1" si="50"/>
        <v>921.50385131138569</v>
      </c>
      <c r="AD109" s="174">
        <f t="shared" ca="1" si="75"/>
        <v>2.2303321606720328E-2</v>
      </c>
      <c r="AE109" s="174">
        <f t="shared" ca="1" si="76"/>
        <v>2.2480267226635098E-2</v>
      </c>
      <c r="AF109" s="98">
        <f t="shared" ca="1" si="88"/>
        <v>38535.89492617589</v>
      </c>
      <c r="AG109" s="71">
        <f t="shared" ca="1" si="52"/>
        <v>-38535.89492617589</v>
      </c>
      <c r="AH109" s="71">
        <f t="shared" ca="1" si="53"/>
        <v>-2.5949832018063243E-5</v>
      </c>
      <c r="AI109" s="71">
        <f t="shared" ca="1" si="54"/>
        <v>-2.5949832018063244E-2</v>
      </c>
      <c r="AJ109" s="98">
        <f t="shared" ca="1" si="77"/>
        <v>12.976544585286165</v>
      </c>
      <c r="AK109" s="98">
        <f t="shared" ca="1" si="78"/>
        <v>2.5631434651488529</v>
      </c>
      <c r="AL109" s="98">
        <v>2.5459613389582887</v>
      </c>
      <c r="AM109" s="98">
        <f t="shared" si="83"/>
        <v>-7.7150343604796626E-2</v>
      </c>
      <c r="AN109" s="71">
        <f t="shared" si="55"/>
        <v>-1.8518518518518517E-2</v>
      </c>
      <c r="AO109" s="98">
        <v>5.9092037268472639</v>
      </c>
      <c r="AP109" s="98">
        <v>108</v>
      </c>
      <c r="AQ109" s="71">
        <f t="shared" si="56"/>
        <v>9.2592592592592587E-3</v>
      </c>
      <c r="AR109" s="174">
        <f t="shared" si="57"/>
        <v>-9.2592592592592587E-3</v>
      </c>
      <c r="AS109" s="98">
        <f t="shared" si="79"/>
        <v>95.822607042692653</v>
      </c>
      <c r="AT109" s="71">
        <f t="shared" si="58"/>
        <v>4.5624986387940227</v>
      </c>
      <c r="AU109" s="71">
        <f t="shared" ca="1" si="59"/>
        <v>6.8445254750134614</v>
      </c>
      <c r="AV109" s="98">
        <f t="shared" ca="1" si="84"/>
        <v>6.8352662157542019</v>
      </c>
      <c r="AX109" s="71">
        <f t="shared" si="60"/>
        <v>-9.2592592592592587E-3</v>
      </c>
      <c r="AY109" s="71">
        <f t="shared" si="61"/>
        <v>4.5624986387940227</v>
      </c>
      <c r="AZ109" s="71">
        <f t="shared" si="62"/>
        <v>4.5532393795347632</v>
      </c>
      <c r="BA109" s="131">
        <v>-9.2592592592592587E-3</v>
      </c>
      <c r="BB109" s="71">
        <f t="shared" ca="1" si="63"/>
        <v>6.8445254750134614</v>
      </c>
      <c r="BC109" s="131">
        <f t="shared" ca="1" si="86"/>
        <v>6.8537847342727209</v>
      </c>
      <c r="BD109" s="71" cm="1">
        <f t="array" aca="1" ref="BD109:BE109" ca="1">EXP(BB109:BC109)</f>
        <v>938.72772554335688</v>
      </c>
      <c r="BE109" s="71">
        <f ca="1"/>
        <v>947.46001380081066</v>
      </c>
      <c r="BF109" s="98">
        <f t="shared" ca="1" si="80"/>
        <v>2.2303321606720328E-2</v>
      </c>
      <c r="BG109" s="131">
        <f t="shared" ca="1" si="87"/>
        <v>1.3044062347461069E-2</v>
      </c>
      <c r="BH109" s="98">
        <f t="shared" ca="1" si="81"/>
        <v>938.72772554335688</v>
      </c>
      <c r="BI109" s="98">
        <f t="shared" ca="1" si="82"/>
        <v>250.11315804030679</v>
      </c>
      <c r="BJ109" s="71">
        <f t="shared" ca="1" si="64"/>
        <v>6.8445254750134614</v>
      </c>
      <c r="BK109" s="71">
        <f t="shared" ca="1" si="65"/>
        <v>5.5219134476164378</v>
      </c>
    </row>
    <row r="110" spans="1:63" s="98" customFormat="1" x14ac:dyDescent="0.2">
      <c r="A110" s="100">
        <v>43647</v>
      </c>
      <c r="B110" s="150">
        <v>584.41482521364583</v>
      </c>
      <c r="C110" s="123">
        <v>1378.7967659044898</v>
      </c>
      <c r="D110" s="123">
        <v>205.70708549955853</v>
      </c>
      <c r="E110" s="124">
        <v>457.68521840961102</v>
      </c>
      <c r="F110" s="119">
        <v>431.16266219032627</v>
      </c>
      <c r="G110" s="119">
        <v>452.98828036113639</v>
      </c>
      <c r="H110" s="151">
        <v>1473.0166521793242</v>
      </c>
      <c r="I110" s="154">
        <v>578.65986559701003</v>
      </c>
      <c r="J110" s="155">
        <v>1386.79384473091</v>
      </c>
      <c r="K110" s="155">
        <v>271.77700587409697</v>
      </c>
      <c r="L110" s="155">
        <v>490.48754938481102</v>
      </c>
      <c r="M110" s="155">
        <v>427.83361391314099</v>
      </c>
      <c r="N110" s="155">
        <v>460.83972462298902</v>
      </c>
      <c r="O110" s="156">
        <v>1463.87817717952</v>
      </c>
      <c r="P110" s="131">
        <f t="shared" si="66"/>
        <v>0.80653734427922075</v>
      </c>
      <c r="Q110" s="131">
        <f t="shared" si="67"/>
        <v>-2.3633489755022765</v>
      </c>
      <c r="R110" s="131">
        <f t="shared" si="68"/>
        <v>-1.2571357749858549</v>
      </c>
      <c r="S110" s="131">
        <f t="shared" si="69"/>
        <v>1.5705988321126085</v>
      </c>
      <c r="T110" s="131">
        <f t="shared" si="70"/>
        <v>-0.40547826425230937</v>
      </c>
      <c r="U110" s="131">
        <f t="shared" si="71"/>
        <v>0.38594299455989756</v>
      </c>
      <c r="V110" s="131">
        <f t="shared" si="72"/>
        <v>-0.2258603130359802</v>
      </c>
      <c r="W110" s="98">
        <v>6.3607148534825599</v>
      </c>
      <c r="X110" s="71">
        <f t="shared" ca="1" si="73"/>
        <v>2.7929589150390353</v>
      </c>
      <c r="Y110" s="98">
        <f t="shared" ca="1" si="74"/>
        <v>964.94600524186365</v>
      </c>
      <c r="Z110" s="174">
        <f t="shared" ca="1" si="48"/>
        <v>6.8720721466563122</v>
      </c>
      <c r="AA110" s="174">
        <f t="shared" ca="1" si="85"/>
        <v>6.8537235228031008</v>
      </c>
      <c r="AB110" s="174">
        <f t="shared" ca="1" si="49"/>
        <v>964.94600524186365</v>
      </c>
      <c r="AC110" s="174">
        <f t="shared" ca="1" si="50"/>
        <v>947.40202015591581</v>
      </c>
      <c r="AD110" s="174">
        <f t="shared" ca="1" si="75"/>
        <v>2.7929589150390788E-2</v>
      </c>
      <c r="AE110" s="174">
        <f t="shared" ca="1" si="76"/>
        <v>2.8104243739919932E-2</v>
      </c>
      <c r="AF110" s="98">
        <f t="shared" ca="1" si="88"/>
        <v>41184.109427862364</v>
      </c>
      <c r="AG110" s="71">
        <f t="shared" ca="1" si="52"/>
        <v>-41184.109427862364</v>
      </c>
      <c r="AH110" s="71">
        <f t="shared" ca="1" si="53"/>
        <v>-2.4281209764935893E-5</v>
      </c>
      <c r="AI110" s="71">
        <f t="shared" ca="1" si="54"/>
        <v>-2.4281209764935894E-2</v>
      </c>
      <c r="AJ110" s="98">
        <f t="shared" ca="1" si="77"/>
        <v>12.973393723275171</v>
      </c>
      <c r="AK110" s="98">
        <f t="shared" ca="1" si="78"/>
        <v>2.5629006235675735</v>
      </c>
      <c r="AL110" s="98">
        <v>2.54571158883327</v>
      </c>
      <c r="AM110" s="98">
        <f t="shared" si="83"/>
        <v>-7.7142775419189999E-2</v>
      </c>
      <c r="AN110" s="71">
        <f t="shared" si="55"/>
        <v>-1.834862385321101E-2</v>
      </c>
      <c r="AO110" s="98">
        <v>5.9086240541134494</v>
      </c>
      <c r="AP110" s="71">
        <v>109</v>
      </c>
      <c r="AQ110" s="71">
        <f t="shared" si="56"/>
        <v>9.1743119266055051E-3</v>
      </c>
      <c r="AR110" s="174">
        <f t="shared" si="57"/>
        <v>-9.1743119266055051E-3</v>
      </c>
      <c r="AS110" s="98">
        <f t="shared" si="79"/>
        <v>95.813815977826351</v>
      </c>
      <c r="AT110" s="71">
        <f t="shared" si="58"/>
        <v>4.5624068914660993</v>
      </c>
      <c r="AU110" s="71">
        <f t="shared" ca="1" si="59"/>
        <v>6.8720721466563122</v>
      </c>
      <c r="AV110" s="98">
        <f t="shared" ca="1" si="84"/>
        <v>6.8628978347297069</v>
      </c>
      <c r="AX110" s="71">
        <f t="shared" si="60"/>
        <v>-9.1743119266055051E-3</v>
      </c>
      <c r="AY110" s="71">
        <f t="shared" si="61"/>
        <v>4.5624068914660993</v>
      </c>
      <c r="AZ110" s="71">
        <f t="shared" si="62"/>
        <v>4.5532325795394941</v>
      </c>
      <c r="BA110" s="131">
        <v>-9.1743119266055051E-3</v>
      </c>
      <c r="BB110" s="71">
        <f t="shared" ca="1" si="63"/>
        <v>6.8720721466563122</v>
      </c>
      <c r="BC110" s="131">
        <f t="shared" ca="1" si="86"/>
        <v>6.8812464585829174</v>
      </c>
      <c r="BD110" s="71" cm="1">
        <f t="array" aca="1" ref="BD110:BE110" ca="1">EXP(BB110:BC110)</f>
        <v>964.94600524186365</v>
      </c>
      <c r="BE110" s="71">
        <f ca="1"/>
        <v>973.83945414489142</v>
      </c>
      <c r="BF110" s="98">
        <f t="shared" ca="1" si="80"/>
        <v>2.7929589150390788E-2</v>
      </c>
      <c r="BG110" s="131">
        <f t="shared" ca="1" si="87"/>
        <v>1.8755277223785283E-2</v>
      </c>
      <c r="BH110" s="98">
        <f t="shared" ca="1" si="81"/>
        <v>964.94600524186365</v>
      </c>
      <c r="BI110" s="98">
        <f t="shared" ca="1" si="82"/>
        <v>254.80409965666917</v>
      </c>
      <c r="BJ110" s="71">
        <f t="shared" ca="1" si="64"/>
        <v>6.8720721466563122</v>
      </c>
      <c r="BK110" s="71">
        <f t="shared" ca="1" si="65"/>
        <v>5.5404950132729232</v>
      </c>
    </row>
    <row r="111" spans="1:63" s="98" customFormat="1" x14ac:dyDescent="0.2">
      <c r="A111" s="100">
        <v>43678</v>
      </c>
      <c r="B111" s="150">
        <v>593.18104759185042</v>
      </c>
      <c r="C111" s="123">
        <v>1422.9182624134335</v>
      </c>
      <c r="D111" s="123">
        <v>210.02693429504924</v>
      </c>
      <c r="E111" s="124">
        <v>622.424502874827</v>
      </c>
      <c r="F111" s="119">
        <v>422.74371463850463</v>
      </c>
      <c r="G111" s="119">
        <v>455.25322176294202</v>
      </c>
      <c r="H111" s="151">
        <v>1523.0992183534213</v>
      </c>
      <c r="I111" s="154">
        <v>584.37680509613995</v>
      </c>
      <c r="J111" s="155">
        <v>1409.58003328986</v>
      </c>
      <c r="K111" s="155">
        <v>272.16147993183102</v>
      </c>
      <c r="L111" s="155">
        <v>490.83845402808498</v>
      </c>
      <c r="M111" s="155">
        <v>422.86987222299803</v>
      </c>
      <c r="N111" s="155">
        <v>455.21189635677098</v>
      </c>
      <c r="O111" s="156">
        <v>1469.1226005475801</v>
      </c>
      <c r="P111" s="131">
        <f t="shared" si="66"/>
        <v>0.98796198579138661</v>
      </c>
      <c r="Q111" s="131">
        <f t="shared" si="67"/>
        <v>1.6430840564749758</v>
      </c>
      <c r="R111" s="131">
        <f t="shared" si="68"/>
        <v>0.14146673538384391</v>
      </c>
      <c r="S111" s="131">
        <f t="shared" si="69"/>
        <v>7.154200829646129E-2</v>
      </c>
      <c r="T111" s="131">
        <f t="shared" si="70"/>
        <v>-1.1602037635010873</v>
      </c>
      <c r="U111" s="131">
        <f t="shared" si="71"/>
        <v>-1.2212116199015099</v>
      </c>
      <c r="V111" s="131">
        <f t="shared" si="72"/>
        <v>0.35825545115815771</v>
      </c>
      <c r="W111" s="98">
        <v>6.3705459889727516</v>
      </c>
      <c r="X111" s="71">
        <f t="shared" ca="1" si="73"/>
        <v>3.0505677937227329</v>
      </c>
      <c r="Y111" s="98">
        <f t="shared" ca="1" si="74"/>
        <v>994.38233730458592</v>
      </c>
      <c r="Z111" s="174">
        <f t="shared" ca="1" si="48"/>
        <v>6.9021217778752222</v>
      </c>
      <c r="AA111" s="174">
        <f t="shared" ca="1" si="85"/>
        <v>6.8839399596934037</v>
      </c>
      <c r="AB111" s="174">
        <f t="shared" ca="1" si="49"/>
        <v>994.38233730458569</v>
      </c>
      <c r="AC111" s="174">
        <f t="shared" ca="1" si="50"/>
        <v>976.46602754728315</v>
      </c>
      <c r="AD111" s="174">
        <f t="shared" ca="1" si="75"/>
        <v>3.0505677937227027E-2</v>
      </c>
      <c r="AE111" s="174">
        <f t="shared" ca="1" si="76"/>
        <v>3.0677586465969631E-2</v>
      </c>
      <c r="AF111" s="98">
        <f t="shared" ca="1" si="88"/>
        <v>44026.686813706809</v>
      </c>
      <c r="AG111" s="71">
        <f t="shared" ca="1" si="52"/>
        <v>-44026.686813706809</v>
      </c>
      <c r="AH111" s="71">
        <f t="shared" ca="1" si="53"/>
        <v>-2.2713496571553744E-5</v>
      </c>
      <c r="AI111" s="71">
        <f t="shared" ca="1" si="54"/>
        <v>-2.2713496571553745E-2</v>
      </c>
      <c r="AJ111" s="98">
        <f t="shared" ca="1" si="77"/>
        <v>12.970447011936621</v>
      </c>
      <c r="AK111" s="98">
        <f t="shared" ca="1" si="78"/>
        <v>2.5626734628028052</v>
      </c>
      <c r="AL111" s="98">
        <v>2.5454778514946792</v>
      </c>
      <c r="AM111" s="98">
        <f t="shared" si="83"/>
        <v>-7.7135692469535735E-2</v>
      </c>
      <c r="AN111" s="71">
        <f t="shared" si="55"/>
        <v>-1.8181818181818181E-2</v>
      </c>
      <c r="AO111" s="98">
        <v>5.9080815472296377</v>
      </c>
      <c r="AP111" s="98">
        <v>110</v>
      </c>
      <c r="AQ111" s="71">
        <f t="shared" si="56"/>
        <v>9.0909090909090905E-3</v>
      </c>
      <c r="AR111" s="174">
        <f t="shared" si="57"/>
        <v>-9.0909090909090905E-3</v>
      </c>
      <c r="AS111" s="98">
        <f t="shared" si="79"/>
        <v>95.805105630919272</v>
      </c>
      <c r="AT111" s="71">
        <f t="shared" si="58"/>
        <v>4.5623159782427081</v>
      </c>
      <c r="AU111" s="71">
        <f t="shared" ca="1" si="59"/>
        <v>6.9021217778752222</v>
      </c>
      <c r="AV111" s="98">
        <f t="shared" ca="1" si="84"/>
        <v>6.8930308687843134</v>
      </c>
      <c r="AX111" s="71">
        <f t="shared" si="60"/>
        <v>-9.0909090909090905E-3</v>
      </c>
      <c r="AY111" s="71">
        <f t="shared" si="61"/>
        <v>4.5623159782427081</v>
      </c>
      <c r="AZ111" s="71">
        <f t="shared" si="62"/>
        <v>4.5532250691517993</v>
      </c>
      <c r="BA111" s="131">
        <v>-9.0909090909090905E-3</v>
      </c>
      <c r="BB111" s="71">
        <f t="shared" ca="1" si="63"/>
        <v>6.9021217778752222</v>
      </c>
      <c r="BC111" s="131">
        <f t="shared" ca="1" si="86"/>
        <v>6.911212686966131</v>
      </c>
      <c r="BD111" s="71" cm="1">
        <f t="array" aca="1" ref="BD111:BE111" ca="1">EXP(BB111:BC111)</f>
        <v>994.38233730458569</v>
      </c>
      <c r="BE111" s="71">
        <f ca="1"/>
        <v>1003.4633917130548</v>
      </c>
      <c r="BF111" s="98">
        <f t="shared" ca="1" si="80"/>
        <v>3.0505677937227027E-2</v>
      </c>
      <c r="BG111" s="131">
        <f t="shared" ca="1" si="87"/>
        <v>2.1414768846317937E-2</v>
      </c>
      <c r="BH111" s="98">
        <f t="shared" ca="1" si="81"/>
        <v>994.38233730458569</v>
      </c>
      <c r="BI111" s="98">
        <f t="shared" ca="1" si="82"/>
        <v>260.26067055191089</v>
      </c>
      <c r="BJ111" s="71">
        <f t="shared" ca="1" si="64"/>
        <v>6.9021217778752222</v>
      </c>
      <c r="BK111" s="71">
        <f t="shared" ca="1" si="65"/>
        <v>5.5616837078146339</v>
      </c>
    </row>
    <row r="112" spans="1:63" s="98" customFormat="1" x14ac:dyDescent="0.2">
      <c r="A112" s="100">
        <v>43709</v>
      </c>
      <c r="B112" s="150">
        <v>582.50378873519708</v>
      </c>
      <c r="C112" s="123">
        <v>1481.2579111723842</v>
      </c>
      <c r="D112" s="123">
        <v>221.57841568127694</v>
      </c>
      <c r="E112" s="124">
        <v>1348.7888700005001</v>
      </c>
      <c r="F112" s="119">
        <v>427.71862165585964</v>
      </c>
      <c r="G112" s="119">
        <v>449.33492988002376</v>
      </c>
      <c r="H112" s="151">
        <v>1504.8220277331802</v>
      </c>
      <c r="I112" s="154">
        <v>578.76487426761901</v>
      </c>
      <c r="J112" s="155">
        <v>1419.2587948324201</v>
      </c>
      <c r="K112" s="155">
        <v>272.15338884852798</v>
      </c>
      <c r="L112" s="155">
        <v>496.270674093823</v>
      </c>
      <c r="M112" s="155">
        <v>427.85917778432702</v>
      </c>
      <c r="N112" s="155">
        <v>454.91552995273798</v>
      </c>
      <c r="O112" s="156">
        <v>1475.9004351994499</v>
      </c>
      <c r="P112" s="131">
        <f t="shared" si="66"/>
        <v>-0.9603274427700228</v>
      </c>
      <c r="Q112" s="131">
        <f t="shared" si="67"/>
        <v>0.68664150413442826</v>
      </c>
      <c r="R112" s="131">
        <f t="shared" si="68"/>
        <v>-2.9728980401841909E-3</v>
      </c>
      <c r="S112" s="131">
        <f t="shared" si="69"/>
        <v>1.1067225929749895</v>
      </c>
      <c r="T112" s="131">
        <f t="shared" si="70"/>
        <v>1.1798678243736305</v>
      </c>
      <c r="U112" s="131">
        <f t="shared" si="71"/>
        <v>-6.5105153535071736E-2</v>
      </c>
      <c r="V112" s="131">
        <f t="shared" si="72"/>
        <v>0.46135255487482141</v>
      </c>
      <c r="W112" s="98">
        <v>6.3608963057485788</v>
      </c>
      <c r="X112" s="71">
        <f t="shared" ca="1" si="73"/>
        <v>1.3703768080583751</v>
      </c>
      <c r="Y112" s="98">
        <f t="shared" ca="1" si="74"/>
        <v>1008.0091222384368</v>
      </c>
      <c r="Z112" s="174">
        <f t="shared" ca="1" si="48"/>
        <v>6.9157324984300832</v>
      </c>
      <c r="AA112" s="174">
        <f t="shared" ca="1" si="85"/>
        <v>6.8977144804120654</v>
      </c>
      <c r="AB112" s="174">
        <f t="shared" ca="1" si="49"/>
        <v>1008.0091222384366</v>
      </c>
      <c r="AC112" s="174">
        <f t="shared" ca="1" si="50"/>
        <v>990.00944195562067</v>
      </c>
      <c r="AD112" s="174">
        <f t="shared" ca="1" si="75"/>
        <v>1.3703768080583822E-2</v>
      </c>
      <c r="AE112" s="174">
        <f t="shared" ca="1" si="76"/>
        <v>1.3869826523669415E-2</v>
      </c>
      <c r="AF112" s="98">
        <f t="shared" ca="1" si="88"/>
        <v>47071.45470166437</v>
      </c>
      <c r="AG112" s="71">
        <f t="shared" ca="1" si="52"/>
        <v>-47071.45470166437</v>
      </c>
      <c r="AH112" s="71">
        <f t="shared" ca="1" si="53"/>
        <v>-2.1244297766829831E-5</v>
      </c>
      <c r="AI112" s="71">
        <f t="shared" ca="1" si="54"/>
        <v>-2.1244297766829831E-2</v>
      </c>
      <c r="AJ112" s="98">
        <f t="shared" ca="1" si="77"/>
        <v>12.967691531551715</v>
      </c>
      <c r="AK112" s="98">
        <f t="shared" ca="1" si="78"/>
        <v>2.5624609972559309</v>
      </c>
      <c r="AL112" s="98">
        <v>2.5452591374998295</v>
      </c>
      <c r="AM112" s="98">
        <f t="shared" si="83"/>
        <v>-7.7129064772722106E-2</v>
      </c>
      <c r="AN112" s="71">
        <f t="shared" si="55"/>
        <v>-1.8018018018018018E-2</v>
      </c>
      <c r="AO112" s="98">
        <v>5.907573909688681</v>
      </c>
      <c r="AP112" s="98">
        <v>111</v>
      </c>
      <c r="AQ112" s="71">
        <f t="shared" si="56"/>
        <v>9.0090090090090089E-3</v>
      </c>
      <c r="AR112" s="174">
        <f t="shared" si="57"/>
        <v>-9.0090090090090089E-3</v>
      </c>
      <c r="AS112" s="98">
        <f t="shared" si="79"/>
        <v>95.796474540321896</v>
      </c>
      <c r="AT112" s="71">
        <f t="shared" si="58"/>
        <v>4.5622258840942624</v>
      </c>
      <c r="AU112" s="71">
        <f t="shared" ca="1" si="59"/>
        <v>6.9157324984300832</v>
      </c>
      <c r="AV112" s="98">
        <f t="shared" ca="1" si="84"/>
        <v>6.9067234894210738</v>
      </c>
      <c r="AX112" s="71">
        <f t="shared" si="60"/>
        <v>-9.0090090090090089E-3</v>
      </c>
      <c r="AY112" s="71">
        <f t="shared" si="61"/>
        <v>4.5622258840942624</v>
      </c>
      <c r="AZ112" s="71">
        <f t="shared" si="62"/>
        <v>4.5532168750852531</v>
      </c>
      <c r="BA112" s="131">
        <v>-9.0090090090090089E-3</v>
      </c>
      <c r="BB112" s="71">
        <f t="shared" ca="1" si="63"/>
        <v>6.9157324984300832</v>
      </c>
      <c r="BC112" s="131">
        <f t="shared" ca="1" si="86"/>
        <v>6.9247415074390926</v>
      </c>
      <c r="BD112" s="71" cm="1">
        <f t="array" aca="1" ref="BD112:BE112" ca="1">EXP(BB112:BC112)</f>
        <v>1008.0091222384366</v>
      </c>
      <c r="BE112" s="71">
        <f ca="1"/>
        <v>1017.1313147611049</v>
      </c>
      <c r="BF112" s="98">
        <f t="shared" ca="1" si="80"/>
        <v>1.3703768080583822E-2</v>
      </c>
      <c r="BG112" s="131">
        <f t="shared" ca="1" si="87"/>
        <v>4.6947590715748135E-3</v>
      </c>
      <c r="BH112" s="98">
        <f t="shared" ca="1" si="81"/>
        <v>1008.0091222384366</v>
      </c>
      <c r="BI112" s="98">
        <f t="shared" ca="1" si="82"/>
        <v>261.48253169595864</v>
      </c>
      <c r="BJ112" s="71">
        <f t="shared" ca="1" si="64"/>
        <v>6.9157324984300832</v>
      </c>
      <c r="BK112" s="71">
        <f t="shared" ca="1" si="65"/>
        <v>5.5663674808758676</v>
      </c>
    </row>
    <row r="113" spans="1:63" s="98" customFormat="1" x14ac:dyDescent="0.2">
      <c r="A113" s="100">
        <v>43739</v>
      </c>
      <c r="B113" s="150">
        <v>594.73636829863619</v>
      </c>
      <c r="C113" s="123">
        <v>1567.1708700203826</v>
      </c>
      <c r="D113" s="123">
        <v>272.98460811933319</v>
      </c>
      <c r="E113" s="124">
        <v>984.61708676752301</v>
      </c>
      <c r="F113" s="119">
        <v>433.15146970314771</v>
      </c>
      <c r="G113" s="119">
        <v>473.14968116366498</v>
      </c>
      <c r="H113" s="151">
        <v>1525.8895361214447</v>
      </c>
      <c r="I113" s="154">
        <v>575.04548895006099</v>
      </c>
      <c r="J113" s="155">
        <v>1433.4076025746999</v>
      </c>
      <c r="K113" s="155">
        <v>269.52959338319602</v>
      </c>
      <c r="L113" s="155">
        <v>492.525760789581</v>
      </c>
      <c r="M113" s="155">
        <v>430.34820262193</v>
      </c>
      <c r="N113" s="155">
        <v>452.145981336207</v>
      </c>
      <c r="O113" s="156">
        <v>1484.3742696827701</v>
      </c>
      <c r="P113" s="131">
        <f t="shared" si="66"/>
        <v>-0.64264185387280293</v>
      </c>
      <c r="Q113" s="131">
        <f t="shared" si="67"/>
        <v>0.99691527674841041</v>
      </c>
      <c r="R113" s="131">
        <f t="shared" si="68"/>
        <v>-0.96408700859215912</v>
      </c>
      <c r="S113" s="131">
        <f t="shared" si="69"/>
        <v>-0.75461104186341288</v>
      </c>
      <c r="T113" s="131">
        <f t="shared" si="70"/>
        <v>0.58173926535651788</v>
      </c>
      <c r="U113" s="131">
        <f t="shared" si="71"/>
        <v>-0.60880502734622155</v>
      </c>
      <c r="V113" s="131">
        <f t="shared" si="72"/>
        <v>0.57414675686948158</v>
      </c>
      <c r="W113" s="98">
        <v>6.3544491488857204</v>
      </c>
      <c r="X113" s="71">
        <f t="shared" ca="1" si="73"/>
        <v>2.0256730089565833</v>
      </c>
      <c r="Y113" s="98">
        <f t="shared" ca="1" si="74"/>
        <v>1028.4280909554409</v>
      </c>
      <c r="Z113" s="174">
        <f t="shared" ca="1" si="48"/>
        <v>6.9357867902223385</v>
      </c>
      <c r="AA113" s="174">
        <f t="shared" ca="1" si="85"/>
        <v>6.9179296473651952</v>
      </c>
      <c r="AB113" s="174">
        <f t="shared" ca="1" si="49"/>
        <v>1028.4280909554413</v>
      </c>
      <c r="AC113" s="174">
        <f t="shared" ca="1" si="50"/>
        <v>1010.2263032544535</v>
      </c>
      <c r="AD113" s="174">
        <f t="shared" ca="1" si="75"/>
        <v>2.025673008956641E-2</v>
      </c>
      <c r="AE113" s="174">
        <f t="shared" ca="1" si="76"/>
        <v>2.0420877258400028E-2</v>
      </c>
      <c r="AF113" s="98">
        <f t="shared" ca="1" si="88"/>
        <v>50336.230438827894</v>
      </c>
      <c r="AG113" s="71">
        <f t="shared" ca="1" si="52"/>
        <v>-50336.230438827894</v>
      </c>
      <c r="AH113" s="71">
        <f t="shared" ca="1" si="53"/>
        <v>-1.9866406190572215E-5</v>
      </c>
      <c r="AI113" s="71">
        <f t="shared" ca="1" si="54"/>
        <v>-1.9866406190572214E-2</v>
      </c>
      <c r="AJ113" s="98">
        <f t="shared" ca="1" si="77"/>
        <v>12.965115317278517</v>
      </c>
      <c r="AK113" s="98">
        <f t="shared" ca="1" si="78"/>
        <v>2.5622623134577065</v>
      </c>
      <c r="AL113" s="98">
        <v>2.5450545127539255</v>
      </c>
      <c r="AM113" s="98">
        <f t="shared" si="83"/>
        <v>-7.7122864022846224E-2</v>
      </c>
      <c r="AN113" s="71">
        <f t="shared" si="55"/>
        <v>-1.7857142857142856E-2</v>
      </c>
      <c r="AO113" s="98">
        <v>5.9070989734464847</v>
      </c>
      <c r="AP113" s="71">
        <v>112</v>
      </c>
      <c r="AQ113" s="71">
        <f t="shared" si="56"/>
        <v>8.9285714285714281E-3</v>
      </c>
      <c r="AR113" s="174">
        <f t="shared" si="57"/>
        <v>-8.9285714285714281E-3</v>
      </c>
      <c r="AS113" s="98">
        <f t="shared" si="79"/>
        <v>95.787921283666506</v>
      </c>
      <c r="AT113" s="71">
        <f t="shared" si="58"/>
        <v>4.5621365943937704</v>
      </c>
      <c r="AU113" s="71">
        <f t="shared" ca="1" si="59"/>
        <v>6.9357867902223385</v>
      </c>
      <c r="AV113" s="98">
        <f t="shared" ca="1" si="84"/>
        <v>6.9268582187937673</v>
      </c>
      <c r="AX113" s="71">
        <f t="shared" si="60"/>
        <v>-8.9285714285714281E-3</v>
      </c>
      <c r="AY113" s="71">
        <f t="shared" si="61"/>
        <v>4.5621365943937704</v>
      </c>
      <c r="AZ113" s="71">
        <f t="shared" si="62"/>
        <v>4.5532080229651992</v>
      </c>
      <c r="BA113" s="131">
        <v>-8.9285714285714281E-3</v>
      </c>
      <c r="BB113" s="71">
        <f t="shared" ca="1" si="63"/>
        <v>6.9357867902223385</v>
      </c>
      <c r="BC113" s="131">
        <f t="shared" ca="1" si="86"/>
        <v>6.9447153616509096</v>
      </c>
      <c r="BD113" s="71" cm="1">
        <f t="array" aca="1" ref="BD113:BE113" ca="1">EXP(BB113:BC113)</f>
        <v>1028.4280909554413</v>
      </c>
      <c r="BE113" s="71">
        <f ca="1"/>
        <v>1037.6515997288475</v>
      </c>
      <c r="BF113" s="98">
        <f t="shared" ca="1" si="80"/>
        <v>2.025673008956641E-2</v>
      </c>
      <c r="BG113" s="131">
        <f t="shared" ca="1" si="87"/>
        <v>1.1328158660994982E-2</v>
      </c>
      <c r="BH113" s="98">
        <f t="shared" ca="1" si="81"/>
        <v>1028.4280909554413</v>
      </c>
      <c r="BI113" s="98">
        <f t="shared" ca="1" si="82"/>
        <v>264.44464730208909</v>
      </c>
      <c r="BJ113" s="71">
        <f t="shared" ca="1" si="64"/>
        <v>6.9357867902223385</v>
      </c>
      <c r="BK113" s="71">
        <f t="shared" ca="1" si="65"/>
        <v>5.577631956437747</v>
      </c>
    </row>
    <row r="114" spans="1:63" s="98" customFormat="1" x14ac:dyDescent="0.2">
      <c r="A114" s="100">
        <v>43770</v>
      </c>
      <c r="B114" s="150">
        <v>575.11006814478128</v>
      </c>
      <c r="C114" s="123">
        <v>1509.1855478296284</v>
      </c>
      <c r="D114" s="123">
        <v>309.83753021544317</v>
      </c>
      <c r="E114" s="124">
        <v>655.86736204392298</v>
      </c>
      <c r="F114" s="119">
        <v>403.9072744290342</v>
      </c>
      <c r="G114" s="119">
        <v>453.27739455479104</v>
      </c>
      <c r="H114" s="151">
        <v>1533.5189838020517</v>
      </c>
      <c r="I114" s="154">
        <v>573.68111455169503</v>
      </c>
      <c r="J114" s="155">
        <v>1400.4458473213999</v>
      </c>
      <c r="K114" s="155">
        <v>270.91295737614598</v>
      </c>
      <c r="L114" s="155">
        <v>478.78775412756403</v>
      </c>
      <c r="M114" s="155">
        <v>408.55017643545301</v>
      </c>
      <c r="N114" s="155">
        <v>450.79089582931499</v>
      </c>
      <c r="O114" s="156">
        <v>1512.8719196090799</v>
      </c>
      <c r="P114" s="131">
        <f t="shared" si="66"/>
        <v>-0.23726373384079125</v>
      </c>
      <c r="Q114" s="131">
        <f t="shared" si="67"/>
        <v>-2.2995381909579464</v>
      </c>
      <c r="R114" s="131">
        <f t="shared" si="68"/>
        <v>0.51325124472813854</v>
      </c>
      <c r="S114" s="131">
        <f t="shared" si="69"/>
        <v>-2.7892970796072092</v>
      </c>
      <c r="T114" s="131">
        <f t="shared" si="70"/>
        <v>-5.0652067450661633</v>
      </c>
      <c r="U114" s="131">
        <f t="shared" si="71"/>
        <v>-0.29970088485302426</v>
      </c>
      <c r="V114" s="131">
        <f t="shared" si="72"/>
        <v>1.9198426238148159</v>
      </c>
      <c r="W114" s="98">
        <v>6.3520736923832244</v>
      </c>
      <c r="X114" s="71">
        <f t="shared" ca="1" si="73"/>
        <v>4.3809616681061012</v>
      </c>
      <c r="Y114" s="98">
        <f t="shared" ca="1" si="74"/>
        <v>1073.4831314042342</v>
      </c>
      <c r="Z114" s="174">
        <f t="shared" ca="1" si="48"/>
        <v>6.9786639035523699</v>
      </c>
      <c r="AA114" s="174">
        <f t="shared" ca="1" si="85"/>
        <v>6.9609647885081225</v>
      </c>
      <c r="AB114" s="174">
        <f t="shared" ca="1" si="49"/>
        <v>1073.4831314042337</v>
      </c>
      <c r="AC114" s="174">
        <f t="shared" ca="1" si="50"/>
        <v>1054.6505813178007</v>
      </c>
      <c r="AD114" s="174">
        <f t="shared" ca="1" si="75"/>
        <v>4.3809616681060204E-2</v>
      </c>
      <c r="AE114" s="174">
        <f t="shared" ca="1" si="76"/>
        <v>4.3974580665969709E-2</v>
      </c>
      <c r="AF114" s="98">
        <f t="shared" ca="1" si="88"/>
        <v>53849.026782871319</v>
      </c>
      <c r="AG114" s="71">
        <f t="shared" ca="1" si="52"/>
        <v>-53849.026782871319</v>
      </c>
      <c r="AH114" s="71">
        <f t="shared" ca="1" si="53"/>
        <v>-1.8570437754282442E-5</v>
      </c>
      <c r="AI114" s="71">
        <f t="shared" ca="1" si="54"/>
        <v>-1.8570437754282441E-2</v>
      </c>
      <c r="AJ114" s="98">
        <f t="shared" ca="1" si="77"/>
        <v>12.962707638608752</v>
      </c>
      <c r="AK114" s="98">
        <f t="shared" ca="1" si="78"/>
        <v>2.5620765918349706</v>
      </c>
      <c r="AL114" s="98">
        <v>2.5448631383415337</v>
      </c>
      <c r="AM114" s="98">
        <f t="shared" si="83"/>
        <v>-7.7117064798228288E-2</v>
      </c>
      <c r="AN114" s="71">
        <f t="shared" si="55"/>
        <v>-1.7699115044247787E-2</v>
      </c>
      <c r="AO114" s="98">
        <v>5.9066547913712801</v>
      </c>
      <c r="AP114" s="98">
        <v>113</v>
      </c>
      <c r="AQ114" s="71">
        <f t="shared" si="56"/>
        <v>8.8495575221238937E-3</v>
      </c>
      <c r="AR114" s="174">
        <f t="shared" si="57"/>
        <v>-8.8495575221238937E-3</v>
      </c>
      <c r="AS114" s="98">
        <f t="shared" si="79"/>
        <v>95.779444476473259</v>
      </c>
      <c r="AT114" s="71">
        <f t="shared" si="58"/>
        <v>4.5620480949025843</v>
      </c>
      <c r="AU114" s="71">
        <f t="shared" ca="1" si="59"/>
        <v>6.9786639035523699</v>
      </c>
      <c r="AV114" s="98">
        <f t="shared" ca="1" si="84"/>
        <v>6.9698143460302457</v>
      </c>
      <c r="AX114" s="71">
        <f t="shared" si="60"/>
        <v>-8.8495575221238937E-3</v>
      </c>
      <c r="AY114" s="71">
        <f t="shared" si="61"/>
        <v>4.5620480949025843</v>
      </c>
      <c r="AZ114" s="71">
        <f t="shared" si="62"/>
        <v>4.5531985373804602</v>
      </c>
      <c r="BA114" s="131">
        <v>-8.8495575221238937E-3</v>
      </c>
      <c r="BB114" s="71">
        <f t="shared" ca="1" si="63"/>
        <v>6.9786639035523699</v>
      </c>
      <c r="BC114" s="131">
        <f t="shared" ca="1" si="86"/>
        <v>6.987513461074494</v>
      </c>
      <c r="BD114" s="71" cm="1">
        <f t="array" aca="1" ref="BD114:BE114" ca="1">EXP(BB114:BC114)</f>
        <v>1073.4831314042337</v>
      </c>
      <c r="BE114" s="71">
        <f ca="1"/>
        <v>1083.025141133417</v>
      </c>
      <c r="BF114" s="98">
        <f t="shared" ca="1" si="80"/>
        <v>4.3809616681060204E-2</v>
      </c>
      <c r="BG114" s="131">
        <f t="shared" ca="1" si="87"/>
        <v>3.496005915893631E-2</v>
      </c>
      <c r="BH114" s="98">
        <f t="shared" ca="1" si="81"/>
        <v>1073.4831314042337</v>
      </c>
      <c r="BI114" s="98">
        <f t="shared" ca="1" si="82"/>
        <v>273.68964781603415</v>
      </c>
      <c r="BJ114" s="71">
        <f t="shared" ca="1" si="64"/>
        <v>6.9786639035523699</v>
      </c>
      <c r="BK114" s="71">
        <f t="shared" ca="1" si="65"/>
        <v>5.6119947922258566</v>
      </c>
    </row>
    <row r="115" spans="1:63" s="98" customFormat="1" x14ac:dyDescent="0.2">
      <c r="A115" s="100">
        <v>43800</v>
      </c>
      <c r="B115" s="150">
        <v>596.96425073428304</v>
      </c>
      <c r="C115" s="123">
        <v>1681.2327002822062</v>
      </c>
      <c r="D115" s="123">
        <v>334.31469510246319</v>
      </c>
      <c r="E115" s="124">
        <v>259.59364933248901</v>
      </c>
      <c r="F115" s="119">
        <v>415.04114564970411</v>
      </c>
      <c r="G115" s="119">
        <v>467.7822711805444</v>
      </c>
      <c r="H115" s="151">
        <v>1814.1529578378272</v>
      </c>
      <c r="I115" s="154">
        <v>573.38694273965598</v>
      </c>
      <c r="J115" s="155">
        <v>1395.96513839717</v>
      </c>
      <c r="K115" s="155">
        <v>258.68615149781698</v>
      </c>
      <c r="L115" s="155">
        <v>500.10800832499001</v>
      </c>
      <c r="M115" s="155">
        <v>415.63725722226002</v>
      </c>
      <c r="N115" s="155">
        <v>447.38623872277202</v>
      </c>
      <c r="O115" s="156">
        <v>1501.2905630729099</v>
      </c>
      <c r="P115" s="131">
        <f t="shared" si="66"/>
        <v>-5.1277932038757967E-2</v>
      </c>
      <c r="Q115" s="131">
        <f t="shared" si="67"/>
        <v>-0.31994874580834676</v>
      </c>
      <c r="R115" s="131">
        <f t="shared" si="68"/>
        <v>-4.5131860789341403</v>
      </c>
      <c r="S115" s="131">
        <f t="shared" si="69"/>
        <v>4.4529656436754976</v>
      </c>
      <c r="T115" s="131">
        <f t="shared" si="70"/>
        <v>1.7346904237420375</v>
      </c>
      <c r="U115" s="131">
        <f t="shared" si="71"/>
        <v>-0.75526305833649587</v>
      </c>
      <c r="V115" s="131">
        <f t="shared" si="72"/>
        <v>-0.76552128346479265</v>
      </c>
      <c r="W115" s="98">
        <v>6.3515607815465591</v>
      </c>
      <c r="X115" s="71">
        <f t="shared" ca="1" si="73"/>
        <v>0.33137622539370826</v>
      </c>
      <c r="Y115" s="98">
        <f t="shared" ca="1" si="74"/>
        <v>1077.0403992853196</v>
      </c>
      <c r="Z115" s="174">
        <f t="shared" ca="1" si="48"/>
        <v>6.9819721873956002</v>
      </c>
      <c r="AA115" s="174">
        <f t="shared" ca="1" si="85"/>
        <v>6.9644283277464778</v>
      </c>
      <c r="AB115" s="174">
        <f t="shared" ca="1" si="49"/>
        <v>1077.0403992853196</v>
      </c>
      <c r="AC115" s="174">
        <f t="shared" ca="1" si="50"/>
        <v>1058.3097381476109</v>
      </c>
      <c r="AD115" s="174">
        <f t="shared" ca="1" si="75"/>
        <v>3.3137622539374245E-3</v>
      </c>
      <c r="AE115" s="174">
        <f t="shared" ca="1" si="76"/>
        <v>3.46954422121315E-3</v>
      </c>
      <c r="AF115" s="98">
        <f t="shared" ca="1" si="88"/>
        <v>57608.750856034603</v>
      </c>
      <c r="AG115" s="71">
        <f t="shared" ca="1" si="52"/>
        <v>-57608.750856034603</v>
      </c>
      <c r="AH115" s="71">
        <f t="shared" ca="1" si="53"/>
        <v>-1.7358473932181235E-5</v>
      </c>
      <c r="AI115" s="71">
        <f t="shared" ca="1" si="54"/>
        <v>-1.7358473932181234E-2</v>
      </c>
      <c r="AJ115" s="98">
        <f t="shared" ca="1" si="77"/>
        <v>12.960457510382399</v>
      </c>
      <c r="AK115" s="98">
        <f t="shared" ca="1" si="78"/>
        <v>2.5619029920280743</v>
      </c>
      <c r="AL115" s="98">
        <v>2.5446841430296869</v>
      </c>
      <c r="AM115" s="98">
        <f t="shared" si="83"/>
        <v>-7.7111640697869299E-2</v>
      </c>
      <c r="AN115" s="71">
        <f t="shared" si="55"/>
        <v>-1.7543859649122806E-2</v>
      </c>
      <c r="AO115" s="98">
        <v>5.9062393413219541</v>
      </c>
      <c r="AP115" s="98">
        <v>114</v>
      </c>
      <c r="AQ115" s="71">
        <f t="shared" si="56"/>
        <v>8.771929824561403E-3</v>
      </c>
      <c r="AR115" s="174">
        <f t="shared" si="57"/>
        <v>-8.771929824561403E-3</v>
      </c>
      <c r="AS115" s="98">
        <f t="shared" si="79"/>
        <v>95.771042770817431</v>
      </c>
      <c r="AT115" s="71">
        <f t="shared" si="58"/>
        <v>4.5619603717567765</v>
      </c>
      <c r="AU115" s="71">
        <f t="shared" ca="1" si="59"/>
        <v>6.9819721873956002</v>
      </c>
      <c r="AV115" s="98">
        <f t="shared" ca="1" si="84"/>
        <v>6.9732002575710386</v>
      </c>
      <c r="AX115" s="71">
        <f t="shared" si="60"/>
        <v>-8.771929824561403E-3</v>
      </c>
      <c r="AY115" s="71">
        <f t="shared" si="61"/>
        <v>4.5619603717567765</v>
      </c>
      <c r="AZ115" s="71">
        <f t="shared" si="62"/>
        <v>4.5531884419322148</v>
      </c>
      <c r="BA115" s="131">
        <v>-8.771929824561403E-3</v>
      </c>
      <c r="BB115" s="71">
        <f t="shared" ca="1" si="63"/>
        <v>6.9819721873956002</v>
      </c>
      <c r="BC115" s="131">
        <f t="shared" ca="1" si="86"/>
        <v>6.9907441172201619</v>
      </c>
      <c r="BD115" s="71" cm="1">
        <f t="array" aca="1" ref="BD115:BE115" ca="1">EXP(BB115:BC115)</f>
        <v>1077.0403992853196</v>
      </c>
      <c r="BE115" s="71">
        <f ca="1"/>
        <v>1086.5296808948781</v>
      </c>
      <c r="BF115" s="98">
        <f t="shared" ca="1" si="80"/>
        <v>3.3137622539374245E-3</v>
      </c>
      <c r="BG115" s="131">
        <f t="shared" ca="1" si="87"/>
        <v>-5.4581675706239785E-3</v>
      </c>
      <c r="BH115" s="98">
        <f t="shared" ca="1" si="81"/>
        <v>1077.0403992853196</v>
      </c>
      <c r="BI115" s="98">
        <f t="shared" ca="1" si="82"/>
        <v>272.19580385590916</v>
      </c>
      <c r="BJ115" s="71">
        <f t="shared" ca="1" si="64"/>
        <v>6.9819721873956002</v>
      </c>
      <c r="BK115" s="71">
        <f t="shared" ca="1" si="65"/>
        <v>5.6065216744332576</v>
      </c>
    </row>
    <row r="116" spans="1:63" s="98" customFormat="1" x14ac:dyDescent="0.2">
      <c r="A116" s="100">
        <v>43831</v>
      </c>
      <c r="B116" s="150">
        <v>569.50389520050601</v>
      </c>
      <c r="C116" s="123">
        <v>1202.0813807017776</v>
      </c>
      <c r="D116" s="123">
        <v>328.6313452857213</v>
      </c>
      <c r="E116" s="119">
        <v>159.34423330943301</v>
      </c>
      <c r="F116" s="119">
        <v>428.25204754275831</v>
      </c>
      <c r="G116" s="119">
        <v>446.26428670623937</v>
      </c>
      <c r="H116" s="151">
        <v>1373.3137890832352</v>
      </c>
      <c r="I116" s="154">
        <v>574.77426955861802</v>
      </c>
      <c r="J116" s="155">
        <v>1443.9047784414599</v>
      </c>
      <c r="K116" s="155">
        <v>253.475764529559</v>
      </c>
      <c r="L116" s="155">
        <v>495.710181703334</v>
      </c>
      <c r="M116" s="155">
        <v>427.64170721387302</v>
      </c>
      <c r="N116" s="155">
        <v>440.68794194398703</v>
      </c>
      <c r="O116" s="156">
        <v>1499.5032935802201</v>
      </c>
      <c r="P116" s="131">
        <f t="shared" si="66"/>
        <v>0.24195298419830635</v>
      </c>
      <c r="Q116" s="131">
        <f t="shared" si="67"/>
        <v>3.4341573958883913</v>
      </c>
      <c r="R116" s="131">
        <f t="shared" si="68"/>
        <v>-2.0141731353183587</v>
      </c>
      <c r="S116" s="131">
        <f t="shared" si="69"/>
        <v>-0.87937536461086552</v>
      </c>
      <c r="T116" s="131">
        <f t="shared" si="70"/>
        <v>2.8882035435994879</v>
      </c>
      <c r="U116" s="131">
        <f t="shared" si="71"/>
        <v>-1.4972067084378295</v>
      </c>
      <c r="V116" s="131">
        <f t="shared" si="72"/>
        <v>-0.11904887279325749</v>
      </c>
      <c r="W116" s="98">
        <v>6.3539773890390734</v>
      </c>
      <c r="X116" s="71">
        <f t="shared" ca="1" si="73"/>
        <v>1.7048969336021844</v>
      </c>
      <c r="Y116" s="98">
        <f t="shared" ca="1" si="74"/>
        <v>1095.4028280263917</v>
      </c>
      <c r="Z116" s="174">
        <f t="shared" ca="1" si="48"/>
        <v>6.9988774540756946</v>
      </c>
      <c r="AA116" s="174">
        <f t="shared" ca="1" si="85"/>
        <v>6.9814861497278686</v>
      </c>
      <c r="AB116" s="174">
        <f t="shared" ca="1" si="49"/>
        <v>1095.4028280263917</v>
      </c>
      <c r="AC116" s="174">
        <f t="shared" ca="1" si="50"/>
        <v>1076.517044277025</v>
      </c>
      <c r="AD116" s="174">
        <f t="shared" ca="1" si="75"/>
        <v>1.7048969336021846E-2</v>
      </c>
      <c r="AE116" s="174">
        <f t="shared" ca="1" si="76"/>
        <v>1.720413738352522E-2</v>
      </c>
      <c r="AF116" s="98">
        <f t="shared" ca="1" si="88"/>
        <v>61640.716731272252</v>
      </c>
      <c r="AG116" s="71">
        <f t="shared" ca="1" si="52"/>
        <v>-61640.716731272252</v>
      </c>
      <c r="AH116" s="71">
        <f t="shared" ca="1" si="53"/>
        <v>-1.6223043031111755E-5</v>
      </c>
      <c r="AI116" s="71">
        <f t="shared" ca="1" si="54"/>
        <v>-1.6223043031111755E-2</v>
      </c>
      <c r="AJ116" s="98">
        <f t="shared" ca="1" si="77"/>
        <v>12.958354929783461</v>
      </c>
      <c r="AK116" s="98">
        <f t="shared" ca="1" si="78"/>
        <v>2.5617407484369834</v>
      </c>
      <c r="AL116" s="98">
        <v>2.5445167863300631</v>
      </c>
      <c r="AM116" s="98">
        <f t="shared" si="83"/>
        <v>-7.7106569282729187E-2</v>
      </c>
      <c r="AN116" s="71">
        <f t="shared" si="55"/>
        <v>-1.7391304347826087E-2</v>
      </c>
      <c r="AO116" s="98">
        <v>5.9058509046171235</v>
      </c>
      <c r="AP116" s="71">
        <v>115</v>
      </c>
      <c r="AQ116" s="71">
        <f t="shared" si="56"/>
        <v>8.6956521739130436E-3</v>
      </c>
      <c r="AR116" s="174">
        <f t="shared" si="57"/>
        <v>-8.6956521739130436E-3</v>
      </c>
      <c r="AS116" s="98">
        <f t="shared" si="79"/>
        <v>95.762714854054749</v>
      </c>
      <c r="AT116" s="71">
        <f t="shared" si="58"/>
        <v>4.5618734114540995</v>
      </c>
      <c r="AU116" s="71">
        <f t="shared" ca="1" si="59"/>
        <v>6.9988774540756946</v>
      </c>
      <c r="AV116" s="98">
        <f t="shared" ca="1" si="84"/>
        <v>6.9901818019017812</v>
      </c>
      <c r="AX116" s="71">
        <f t="shared" si="60"/>
        <v>-8.6956521739130436E-3</v>
      </c>
      <c r="AY116" s="71">
        <f t="shared" si="61"/>
        <v>4.5618734114540995</v>
      </c>
      <c r="AZ116" s="71">
        <f t="shared" si="62"/>
        <v>4.5531777592801861</v>
      </c>
      <c r="BA116" s="131">
        <v>-8.6956521739130436E-3</v>
      </c>
      <c r="BB116" s="71">
        <f t="shared" ca="1" si="63"/>
        <v>6.9988774540756946</v>
      </c>
      <c r="BC116" s="131">
        <f t="shared" ca="1" si="86"/>
        <v>7.0075731062496081</v>
      </c>
      <c r="BD116" s="71" cm="1">
        <f t="array" aca="1" ref="BD116:BE116" ca="1">EXP(BB116:BC116)</f>
        <v>1095.4028280263917</v>
      </c>
      <c r="BE116" s="71">
        <f ca="1"/>
        <v>1104.9696044070774</v>
      </c>
      <c r="BF116" s="98">
        <f t="shared" ca="1" si="80"/>
        <v>1.7048969336021846E-2</v>
      </c>
      <c r="BG116" s="131">
        <f t="shared" ca="1" si="87"/>
        <v>8.3533171621088028E-3</v>
      </c>
      <c r="BH116" s="98">
        <f t="shared" ca="1" si="81"/>
        <v>1095.4028280263917</v>
      </c>
      <c r="BI116" s="98">
        <f t="shared" ca="1" si="82"/>
        <v>274.46954173571277</v>
      </c>
      <c r="BJ116" s="71">
        <f t="shared" ca="1" si="64"/>
        <v>6.9988774540756946</v>
      </c>
      <c r="BK116" s="71">
        <f t="shared" ca="1" si="65"/>
        <v>5.614840295724731</v>
      </c>
    </row>
    <row r="117" spans="1:63" s="98" customFormat="1" x14ac:dyDescent="0.2">
      <c r="A117" s="100">
        <v>43862</v>
      </c>
      <c r="B117" s="150">
        <v>538.7506848596787</v>
      </c>
      <c r="C117" s="123">
        <v>1287.4291587316038</v>
      </c>
      <c r="D117" s="123">
        <v>308.25620187800655</v>
      </c>
      <c r="E117" s="119">
        <v>157.842419941689</v>
      </c>
      <c r="F117" s="119">
        <v>440.33565682175629</v>
      </c>
      <c r="G117" s="119">
        <v>421.27348665069002</v>
      </c>
      <c r="H117" s="151">
        <v>1363.7005925596525</v>
      </c>
      <c r="I117" s="154">
        <v>571.27578850772602</v>
      </c>
      <c r="J117" s="155">
        <v>1450.00386067349</v>
      </c>
      <c r="K117" s="155">
        <v>260.41699946844102</v>
      </c>
      <c r="L117" s="155">
        <v>496.32957683943999</v>
      </c>
      <c r="M117" s="155">
        <v>427.53500613853998</v>
      </c>
      <c r="N117" s="155">
        <v>439.05193877864599</v>
      </c>
      <c r="O117" s="156">
        <v>1526.31449009112</v>
      </c>
      <c r="P117" s="131">
        <f t="shared" si="66"/>
        <v>-0.60867043571357726</v>
      </c>
      <c r="Q117" s="131">
        <f t="shared" si="67"/>
        <v>0.42240197020564096</v>
      </c>
      <c r="R117" s="131">
        <f t="shared" si="68"/>
        <v>2.7384215417062308</v>
      </c>
      <c r="S117" s="131">
        <f t="shared" si="69"/>
        <v>0.12495106192447736</v>
      </c>
      <c r="T117" s="131">
        <f t="shared" si="70"/>
        <v>-2.4951045123316362E-2</v>
      </c>
      <c r="U117" s="131">
        <f t="shared" si="71"/>
        <v>-0.3712384682286114</v>
      </c>
      <c r="V117" s="131">
        <f t="shared" si="72"/>
        <v>1.7880051764931864</v>
      </c>
      <c r="W117" s="98">
        <v>6.3478720851854744</v>
      </c>
      <c r="X117" s="71">
        <f t="shared" ca="1" si="73"/>
        <v>2.3627745137625502</v>
      </c>
      <c r="Y117" s="98">
        <f t="shared" ca="1" si="74"/>
        <v>1121.2847268700334</v>
      </c>
      <c r="Z117" s="174">
        <f t="shared" ca="1" si="48"/>
        <v>7.0222303844608733</v>
      </c>
      <c r="AA117" s="174">
        <f t="shared" ca="1" si="85"/>
        <v>7.0049890051505281</v>
      </c>
      <c r="AB117" s="174">
        <f t="shared" ca="1" si="49"/>
        <v>1121.2847268700332</v>
      </c>
      <c r="AC117" s="174">
        <f t="shared" ca="1" si="50"/>
        <v>1102.1179373227551</v>
      </c>
      <c r="AD117" s="174">
        <f t="shared" ca="1" si="75"/>
        <v>2.3627745137625222E-2</v>
      </c>
      <c r="AE117" s="174">
        <f t="shared" ca="1" si="76"/>
        <v>2.3781224070561047E-2</v>
      </c>
      <c r="AF117" s="98">
        <f t="shared" ca="1" si="88"/>
        <v>65969.269870775111</v>
      </c>
      <c r="AG117" s="71">
        <f t="shared" ca="1" si="52"/>
        <v>-65969.269870775111</v>
      </c>
      <c r="AH117" s="71">
        <f t="shared" ca="1" si="53"/>
        <v>-1.5158573104702612E-5</v>
      </c>
      <c r="AI117" s="71">
        <f t="shared" ca="1" si="54"/>
        <v>-1.5158573104702613E-2</v>
      </c>
      <c r="AJ117" s="98">
        <f t="shared" ca="1" si="77"/>
        <v>12.956390628078262</v>
      </c>
      <c r="AK117" s="98">
        <f t="shared" ca="1" si="78"/>
        <v>2.5615891512156583</v>
      </c>
      <c r="AL117" s="98">
        <v>2.5443603190719024</v>
      </c>
      <c r="AM117" s="98">
        <f t="shared" si="83"/>
        <v>-7.7101827850663718E-2</v>
      </c>
      <c r="AN117" s="71">
        <f t="shared" si="55"/>
        <v>-1.7241379310344827E-2</v>
      </c>
      <c r="AO117" s="98">
        <v>5.905487742423376</v>
      </c>
      <c r="AP117" s="98">
        <v>116</v>
      </c>
      <c r="AQ117" s="71">
        <f t="shared" si="56"/>
        <v>8.6206896551724137E-3</v>
      </c>
      <c r="AR117" s="174">
        <f t="shared" si="57"/>
        <v>-8.6206896551724137E-3</v>
      </c>
      <c r="AS117" s="98">
        <f t="shared" si="79"/>
        <v>95.754459447601818</v>
      </c>
      <c r="AT117" s="71">
        <f t="shared" si="58"/>
        <v>4.5617872008415201</v>
      </c>
      <c r="AU117" s="71">
        <f t="shared" ca="1" si="59"/>
        <v>7.0222303844608733</v>
      </c>
      <c r="AV117" s="98">
        <f t="shared" ca="1" si="84"/>
        <v>7.0136096948057007</v>
      </c>
      <c r="AX117" s="71">
        <f t="shared" si="60"/>
        <v>-8.6206896551724137E-3</v>
      </c>
      <c r="AY117" s="71">
        <f t="shared" si="61"/>
        <v>4.5617872008415201</v>
      </c>
      <c r="AZ117" s="71">
        <f t="shared" si="62"/>
        <v>4.5531665111863475</v>
      </c>
      <c r="BA117" s="131">
        <v>-8.6206896551724137E-3</v>
      </c>
      <c r="BB117" s="71">
        <f t="shared" ca="1" si="63"/>
        <v>7.0222303844608733</v>
      </c>
      <c r="BC117" s="131">
        <f t="shared" ca="1" si="86"/>
        <v>7.0308510741160459</v>
      </c>
      <c r="BD117" s="71" cm="1">
        <f t="array" aca="1" ref="BD117:BE117" ca="1">EXP(BB117:BC117)</f>
        <v>1121.2847268700332</v>
      </c>
      <c r="BE117" s="71">
        <f ca="1"/>
        <v>1130.992759361093</v>
      </c>
      <c r="BF117" s="98">
        <f t="shared" ca="1" si="80"/>
        <v>2.3627745137625222E-2</v>
      </c>
      <c r="BG117" s="131">
        <f t="shared" ca="1" si="87"/>
        <v>1.5007055482452809E-2</v>
      </c>
      <c r="BH117" s="98">
        <f t="shared" ca="1" si="81"/>
        <v>1121.2847268700332</v>
      </c>
      <c r="BI117" s="98">
        <f t="shared" ca="1" si="82"/>
        <v>278.588521376784</v>
      </c>
      <c r="BJ117" s="71">
        <f t="shared" ca="1" si="64"/>
        <v>7.0222303844608733</v>
      </c>
      <c r="BK117" s="71">
        <f t="shared" ca="1" si="65"/>
        <v>5.6297358594085614</v>
      </c>
    </row>
    <row r="118" spans="1:63" s="98" customFormat="1" x14ac:dyDescent="0.2">
      <c r="A118" s="100">
        <v>43891</v>
      </c>
      <c r="B118" s="150">
        <v>573.76947937555781</v>
      </c>
      <c r="C118" s="123">
        <v>1420.034362080959</v>
      </c>
      <c r="D118" s="123">
        <v>299.93328442730035</v>
      </c>
      <c r="E118" s="119">
        <v>177.688465185567</v>
      </c>
      <c r="F118" s="119">
        <v>420.96568396679282</v>
      </c>
      <c r="G118" s="119">
        <v>444.02225492982728</v>
      </c>
      <c r="H118" s="151">
        <v>1502.7980530007371</v>
      </c>
      <c r="I118" s="154">
        <v>566.38777220190696</v>
      </c>
      <c r="J118" s="155">
        <v>1452.2012677894099</v>
      </c>
      <c r="K118" s="155">
        <v>257.85146860076799</v>
      </c>
      <c r="L118" s="155">
        <v>495.49323772296202</v>
      </c>
      <c r="M118" s="155">
        <v>424.415983134719</v>
      </c>
      <c r="N118" s="155">
        <v>427.57240850809501</v>
      </c>
      <c r="O118" s="156">
        <v>1551.2440153429</v>
      </c>
      <c r="P118" s="131">
        <f t="shared" si="66"/>
        <v>-0.85563162384099201</v>
      </c>
      <c r="Q118" s="131">
        <f t="shared" si="67"/>
        <v>0.15154491484589983</v>
      </c>
      <c r="R118" s="131">
        <f t="shared" si="68"/>
        <v>-0.98516259418921948</v>
      </c>
      <c r="S118" s="131">
        <f t="shared" si="69"/>
        <v>-0.16850479107122851</v>
      </c>
      <c r="T118" s="131">
        <f t="shared" si="70"/>
        <v>-0.72953628569311491</v>
      </c>
      <c r="U118" s="131">
        <f t="shared" si="71"/>
        <v>-2.6146178291535875</v>
      </c>
      <c r="V118" s="131">
        <f t="shared" si="72"/>
        <v>1.6333151138656632</v>
      </c>
      <c r="W118" s="98">
        <v>6.3392789535198952</v>
      </c>
      <c r="X118" s="71">
        <f t="shared" ca="1" si="73"/>
        <v>1.6842929668895916</v>
      </c>
      <c r="Y118" s="98">
        <f t="shared" ca="1" si="74"/>
        <v>1140.1704466635126</v>
      </c>
      <c r="Z118" s="174">
        <f t="shared" ca="1" si="48"/>
        <v>7.0389330448294611</v>
      </c>
      <c r="AA118" s="174">
        <f t="shared" ca="1" si="85"/>
        <v>7.0218390277354441</v>
      </c>
      <c r="AB118" s="174">
        <f t="shared" ca="1" si="49"/>
        <v>1140.1704466635126</v>
      </c>
      <c r="AC118" s="174">
        <f t="shared" ca="1" si="50"/>
        <v>1120.8459904078838</v>
      </c>
      <c r="AD118" s="174">
        <f t="shared" ca="1" si="75"/>
        <v>1.6842929668896112E-2</v>
      </c>
      <c r="AE118" s="174">
        <f t="shared" ca="1" si="76"/>
        <v>1.6992784937901018E-2</v>
      </c>
      <c r="AF118" s="98">
        <f t="shared" ca="1" si="88"/>
        <v>70612.802607141828</v>
      </c>
      <c r="AG118" s="71">
        <f t="shared" ca="1" si="52"/>
        <v>-70612.802607141828</v>
      </c>
      <c r="AH118" s="71">
        <f t="shared" ca="1" si="53"/>
        <v>-1.4161737858834954E-5</v>
      </c>
      <c r="AI118" s="71">
        <f t="shared" ca="1" si="54"/>
        <v>-1.4161737858834953E-2</v>
      </c>
      <c r="AJ118" s="98">
        <f t="shared" ca="1" si="77"/>
        <v>12.954555778001547</v>
      </c>
      <c r="AK118" s="98">
        <f t="shared" ca="1" si="78"/>
        <v>2.5614475238083823</v>
      </c>
      <c r="AL118" s="98">
        <v>2.5442140534732363</v>
      </c>
      <c r="AM118" s="98">
        <f t="shared" si="83"/>
        <v>-7.7097395559795043E-2</v>
      </c>
      <c r="AN118" s="71">
        <f t="shared" si="55"/>
        <v>-1.7094017094017096E-2</v>
      </c>
      <c r="AO118" s="98">
        <v>5.9051482583913444</v>
      </c>
      <c r="AP118" s="98">
        <v>117</v>
      </c>
      <c r="AQ118" s="71">
        <f t="shared" si="56"/>
        <v>8.5470085470085479E-3</v>
      </c>
      <c r="AR118" s="174">
        <f t="shared" si="57"/>
        <v>-8.5470085470085479E-3</v>
      </c>
      <c r="AS118" s="98">
        <f t="shared" si="79"/>
        <v>95.746275305768691</v>
      </c>
      <c r="AT118" s="71">
        <f t="shared" si="58"/>
        <v>4.5617017271032738</v>
      </c>
      <c r="AU118" s="71">
        <f t="shared" ca="1" si="59"/>
        <v>7.0389330448294611</v>
      </c>
      <c r="AV118" s="98">
        <f t="shared" ca="1" si="84"/>
        <v>7.0303860362824526</v>
      </c>
      <c r="AX118" s="71">
        <f t="shared" si="60"/>
        <v>-8.5470085470085479E-3</v>
      </c>
      <c r="AY118" s="71">
        <f t="shared" si="61"/>
        <v>4.5617017271032738</v>
      </c>
      <c r="AZ118" s="71">
        <f t="shared" si="62"/>
        <v>4.5531547185562653</v>
      </c>
      <c r="BA118" s="131">
        <v>-8.5470085470085479E-3</v>
      </c>
      <c r="BB118" s="71">
        <f t="shared" ca="1" si="63"/>
        <v>7.0389330448294611</v>
      </c>
      <c r="BC118" s="131">
        <f t="shared" ca="1" si="86"/>
        <v>7.0474800533764697</v>
      </c>
      <c r="BD118" s="71" cm="1">
        <f t="array" aca="1" ref="BD118:BE118" ca="1">EXP(BB118:BC118)</f>
        <v>1140.1704466635126</v>
      </c>
      <c r="BE118" s="71">
        <f ca="1"/>
        <v>1149.9572576163789</v>
      </c>
      <c r="BF118" s="98">
        <f t="shared" ca="1" si="80"/>
        <v>1.6842929668896112E-2</v>
      </c>
      <c r="BG118" s="131">
        <f t="shared" ca="1" si="87"/>
        <v>8.2959211218875638E-3</v>
      </c>
      <c r="BH118" s="98">
        <f t="shared" ca="1" si="81"/>
        <v>1140.1704466635126</v>
      </c>
      <c r="BI118" s="98">
        <f t="shared" ca="1" si="82"/>
        <v>280.89966977558908</v>
      </c>
      <c r="BJ118" s="71">
        <f t="shared" ca="1" si="64"/>
        <v>7.0389330448294611</v>
      </c>
      <c r="BK118" s="71">
        <f t="shared" ca="1" si="65"/>
        <v>5.6379975585153064</v>
      </c>
    </row>
    <row r="119" spans="1:63" s="98" customFormat="1" x14ac:dyDescent="0.2">
      <c r="A119" s="100">
        <v>43922</v>
      </c>
      <c r="B119" s="150">
        <v>550.24493072116002</v>
      </c>
      <c r="C119" s="123">
        <v>1249.6302386312439</v>
      </c>
      <c r="D119" s="123">
        <v>259.14235774518755</v>
      </c>
      <c r="E119" s="119">
        <v>281.81852062398599</v>
      </c>
      <c r="F119" s="119">
        <v>405.77980714589785</v>
      </c>
      <c r="G119" s="119">
        <v>431.14560953686225</v>
      </c>
      <c r="H119" s="151">
        <v>1083.5173962135314</v>
      </c>
      <c r="I119" s="154">
        <v>561.63910433138801</v>
      </c>
      <c r="J119" s="155">
        <v>1302.50348786827</v>
      </c>
      <c r="K119" s="155">
        <v>261.08730164767502</v>
      </c>
      <c r="L119" s="155">
        <v>496.868058469213</v>
      </c>
      <c r="M119" s="155">
        <v>401.56487815925402</v>
      </c>
      <c r="N119" s="155">
        <v>433.79305371478398</v>
      </c>
      <c r="O119" s="156">
        <v>1137.21720041091</v>
      </c>
      <c r="P119" s="131">
        <f t="shared" si="66"/>
        <v>-0.83841285133290455</v>
      </c>
      <c r="Q119" s="131">
        <f t="shared" si="67"/>
        <v>-10.308335575895413</v>
      </c>
      <c r="R119" s="131">
        <f t="shared" si="68"/>
        <v>1.2549213174802816</v>
      </c>
      <c r="S119" s="131">
        <f t="shared" si="69"/>
        <v>0.27746508763044631</v>
      </c>
      <c r="T119" s="131">
        <f t="shared" si="70"/>
        <v>-5.3841292231003308</v>
      </c>
      <c r="U119" s="131">
        <f t="shared" si="71"/>
        <v>1.454875263910111</v>
      </c>
      <c r="V119" s="131">
        <f t="shared" si="72"/>
        <v>-26.689986284360941</v>
      </c>
      <c r="W119" s="98">
        <v>6.3308594805072378</v>
      </c>
      <c r="X119" s="71">
        <f t="shared" ca="1" si="73"/>
        <v>2.2741686140210069</v>
      </c>
      <c r="Y119" s="98">
        <f t="shared" ca="1" si="74"/>
        <v>1166.0998451078774</v>
      </c>
      <c r="Z119" s="174">
        <f t="shared" ca="1" si="48"/>
        <v>7.0614199936970845</v>
      </c>
      <c r="AA119" s="174">
        <f t="shared" ca="1" si="85"/>
        <v>7.0444708411547117</v>
      </c>
      <c r="AB119" s="174">
        <f t="shared" ca="1" si="49"/>
        <v>1166.0998451078772</v>
      </c>
      <c r="AC119" s="174">
        <f t="shared" ca="1" si="50"/>
        <v>1146.5019936010001</v>
      </c>
      <c r="AD119" s="174">
        <f t="shared" ca="1" si="75"/>
        <v>2.2741686140209882E-2</v>
      </c>
      <c r="AE119" s="174">
        <f t="shared" ca="1" si="76"/>
        <v>2.288985588803305E-2</v>
      </c>
      <c r="AF119" s="98">
        <f t="shared" ca="1" si="88"/>
        <v>75599.069168552407</v>
      </c>
      <c r="AG119" s="71">
        <f t="shared" ca="1" si="52"/>
        <v>-75599.069168552407</v>
      </c>
      <c r="AH119" s="71">
        <f t="shared" ca="1" si="53"/>
        <v>-1.322767609440327E-5</v>
      </c>
      <c r="AI119" s="71">
        <f t="shared" ca="1" si="54"/>
        <v>-1.3227676094403271E-2</v>
      </c>
      <c r="AJ119" s="98">
        <f t="shared" ca="1" si="77"/>
        <v>12.952842191323763</v>
      </c>
      <c r="AK119" s="98">
        <f t="shared" ca="1" si="78"/>
        <v>2.5613152382980959</v>
      </c>
      <c r="AL119" s="98">
        <v>2.5440773798000067</v>
      </c>
      <c r="AM119" s="98">
        <f t="shared" si="83"/>
        <v>-7.7093253933333536E-2</v>
      </c>
      <c r="AN119" s="71">
        <f t="shared" si="55"/>
        <v>-1.6949152542372881E-2</v>
      </c>
      <c r="AO119" s="98">
        <v>5.9048310373217028</v>
      </c>
      <c r="AP119" s="71">
        <v>118</v>
      </c>
      <c r="AQ119" s="71">
        <f t="shared" si="56"/>
        <v>8.4745762711864406E-3</v>
      </c>
      <c r="AR119" s="174">
        <f t="shared" si="57"/>
        <v>-8.4745762711864406E-3</v>
      </c>
      <c r="AS119" s="98">
        <f t="shared" si="79"/>
        <v>95.738161214641082</v>
      </c>
      <c r="AT119" s="71">
        <f t="shared" si="58"/>
        <v>4.5616169777494369</v>
      </c>
      <c r="AU119" s="71">
        <f t="shared" ca="1" si="59"/>
        <v>7.0614199936970845</v>
      </c>
      <c r="AV119" s="98">
        <f t="shared" ca="1" si="84"/>
        <v>7.0529454174258976</v>
      </c>
      <c r="AX119" s="71">
        <f t="shared" si="60"/>
        <v>-8.4745762711864406E-3</v>
      </c>
      <c r="AY119" s="71">
        <f t="shared" si="61"/>
        <v>4.5616169777494369</v>
      </c>
      <c r="AZ119" s="71">
        <f t="shared" si="62"/>
        <v>4.55314240147825</v>
      </c>
      <c r="BA119" s="131">
        <v>-8.4745762711864406E-3</v>
      </c>
      <c r="BB119" s="71">
        <f t="shared" ca="1" si="63"/>
        <v>7.0614199936970845</v>
      </c>
      <c r="BC119" s="131">
        <f t="shared" ca="1" si="86"/>
        <v>7.0698945699682714</v>
      </c>
      <c r="BD119" s="71" cm="1">
        <f t="array" aca="1" ref="BD119:BE119" ca="1">EXP(BB119:BC119)</f>
        <v>1166.0998451078772</v>
      </c>
      <c r="BE119" s="71">
        <f ca="1"/>
        <v>1176.0240394611069</v>
      </c>
      <c r="BF119" s="98">
        <f t="shared" ca="1" si="80"/>
        <v>2.2741686140209882E-2</v>
      </c>
      <c r="BG119" s="131">
        <f t="shared" ca="1" si="87"/>
        <v>1.4267109869023442E-2</v>
      </c>
      <c r="BH119" s="98">
        <f t="shared" ca="1" si="81"/>
        <v>1166.0998451078772</v>
      </c>
      <c r="BI119" s="98">
        <f t="shared" ca="1" si="82"/>
        <v>284.90729622644983</v>
      </c>
      <c r="BJ119" s="71">
        <f t="shared" ca="1" si="64"/>
        <v>7.0614199936970845</v>
      </c>
      <c r="BK119" s="71">
        <f t="shared" ca="1" si="65"/>
        <v>5.6521638509563861</v>
      </c>
    </row>
    <row r="120" spans="1:63" s="98" customFormat="1" x14ac:dyDescent="0.2">
      <c r="A120" s="100">
        <v>43952</v>
      </c>
      <c r="B120" s="150">
        <v>490.26823327255352</v>
      </c>
      <c r="C120" s="123">
        <v>1254.6287595857689</v>
      </c>
      <c r="D120" s="123">
        <v>211.97844863556341</v>
      </c>
      <c r="E120" s="119">
        <v>384.36179782370903</v>
      </c>
      <c r="F120" s="119">
        <v>413.55648596597445</v>
      </c>
      <c r="G120" s="119">
        <v>418.21124125075636</v>
      </c>
      <c r="H120" s="151">
        <v>1156.1130617598378</v>
      </c>
      <c r="I120" s="154">
        <v>490.95152888543203</v>
      </c>
      <c r="J120" s="155">
        <v>1342.6413969033399</v>
      </c>
      <c r="K120" s="155">
        <v>256.608125067012</v>
      </c>
      <c r="L120" s="155">
        <v>499.58612354341</v>
      </c>
      <c r="M120" s="155">
        <v>417.15179888148799</v>
      </c>
      <c r="N120" s="155">
        <v>418.27065034697301</v>
      </c>
      <c r="O120" s="156">
        <v>1196.4687731142999</v>
      </c>
      <c r="P120" s="131">
        <f t="shared" si="66"/>
        <v>-12.585942627714132</v>
      </c>
      <c r="Q120" s="131">
        <f t="shared" si="67"/>
        <v>3.0815970482168495</v>
      </c>
      <c r="R120" s="131">
        <f t="shared" si="68"/>
        <v>-1.7155857647598083</v>
      </c>
      <c r="S120" s="131">
        <f t="shared" si="69"/>
        <v>0.54703960696748766</v>
      </c>
      <c r="T120" s="131">
        <f t="shared" si="70"/>
        <v>3.8815448187807959</v>
      </c>
      <c r="U120" s="131">
        <f t="shared" si="71"/>
        <v>-3.5782968940800117</v>
      </c>
      <c r="V120" s="131">
        <f t="shared" si="72"/>
        <v>5.2102248085924572</v>
      </c>
      <c r="W120" s="98">
        <v>6.1963454037471895</v>
      </c>
      <c r="X120" s="71">
        <f t="shared" ca="1" si="73"/>
        <v>3.1149740509388728</v>
      </c>
      <c r="Y120" s="98">
        <f t="shared" ca="1" si="74"/>
        <v>1202.4235526910263</v>
      </c>
      <c r="Z120" s="174">
        <f t="shared" ca="1" si="48"/>
        <v>7.0920944263133103</v>
      </c>
      <c r="AA120" s="174">
        <f t="shared" ca="1" si="85"/>
        <v>7.0752877036242348</v>
      </c>
      <c r="AB120" s="174">
        <f t="shared" ca="1" si="49"/>
        <v>1202.4235526910265</v>
      </c>
      <c r="AC120" s="174">
        <f t="shared" ca="1" si="50"/>
        <v>1182.3836279293325</v>
      </c>
      <c r="AD120" s="174">
        <f t="shared" ca="1" si="75"/>
        <v>3.1149740509389234E-2</v>
      </c>
      <c r="AE120" s="174">
        <f t="shared" ca="1" si="76"/>
        <v>3.1296617475241595E-2</v>
      </c>
      <c r="AF120" s="98">
        <f t="shared" ca="1" si="88"/>
        <v>80960.626539400051</v>
      </c>
      <c r="AG120" s="71">
        <f t="shared" ca="1" si="52"/>
        <v>-80960.626539400051</v>
      </c>
      <c r="AH120" s="71">
        <f t="shared" ca="1" si="53"/>
        <v>-1.2351683067982967E-5</v>
      </c>
      <c r="AI120" s="71">
        <f t="shared" ca="1" si="54"/>
        <v>-1.2351683067982967E-2</v>
      </c>
      <c r="AJ120" s="98">
        <f t="shared" ca="1" si="77"/>
        <v>12.951242297307994</v>
      </c>
      <c r="AK120" s="98">
        <f t="shared" ca="1" si="78"/>
        <v>2.5611917138385838</v>
      </c>
      <c r="AL120" s="98">
        <v>2.5439496901515688</v>
      </c>
      <c r="AM120" s="98">
        <f t="shared" si="83"/>
        <v>-7.7089384550047546E-2</v>
      </c>
      <c r="AN120" s="71">
        <f t="shared" si="55"/>
        <v>-1.680672268907563E-2</v>
      </c>
      <c r="AO120" s="98">
        <v>5.9045346682704984</v>
      </c>
      <c r="AP120" s="98">
        <v>119</v>
      </c>
      <c r="AQ120" s="71">
        <f t="shared" si="56"/>
        <v>8.4033613445378148E-3</v>
      </c>
      <c r="AR120" s="174">
        <f t="shared" si="57"/>
        <v>-8.4033613445378148E-3</v>
      </c>
      <c r="AS120" s="98">
        <f t="shared" si="79"/>
        <v>95.730115991009598</v>
      </c>
      <c r="AT120" s="71">
        <f t="shared" si="58"/>
        <v>4.5615329406049696</v>
      </c>
      <c r="AU120" s="71">
        <f t="shared" ca="1" si="59"/>
        <v>7.0920944263133103</v>
      </c>
      <c r="AV120" s="98">
        <f t="shared" ca="1" si="84"/>
        <v>7.0836910649687725</v>
      </c>
      <c r="AX120" s="71">
        <f t="shared" si="60"/>
        <v>-8.4033613445378148E-3</v>
      </c>
      <c r="AY120" s="71">
        <f t="shared" si="61"/>
        <v>4.5615329406049696</v>
      </c>
      <c r="AZ120" s="71">
        <f t="shared" si="62"/>
        <v>4.5531295792604318</v>
      </c>
      <c r="BA120" s="131">
        <v>-8.4033613445378148E-3</v>
      </c>
      <c r="BB120" s="71">
        <f t="shared" ca="1" si="63"/>
        <v>7.0920944263133103</v>
      </c>
      <c r="BC120" s="131">
        <f t="shared" ca="1" si="86"/>
        <v>7.1004977876578481</v>
      </c>
      <c r="BD120" s="71" cm="1">
        <f t="array" aca="1" ref="BD120:BE120" ca="1">EXP(BB120:BC120)</f>
        <v>1202.4235526910265</v>
      </c>
      <c r="BE120" s="71">
        <f ca="1"/>
        <v>1212.5705269271034</v>
      </c>
      <c r="BF120" s="98">
        <f t="shared" ca="1" si="80"/>
        <v>3.1149740509389234E-2</v>
      </c>
      <c r="BG120" s="131">
        <f t="shared" ca="1" si="87"/>
        <v>2.2746379164851421E-2</v>
      </c>
      <c r="BH120" s="98">
        <f t="shared" ca="1" si="81"/>
        <v>1202.4235526910265</v>
      </c>
      <c r="BI120" s="98">
        <f t="shared" ca="1" si="82"/>
        <v>291.3879056132493</v>
      </c>
      <c r="BJ120" s="71">
        <f t="shared" ca="1" si="64"/>
        <v>7.0920944263133103</v>
      </c>
      <c r="BK120" s="71">
        <f t="shared" ca="1" si="65"/>
        <v>5.6746553884840187</v>
      </c>
    </row>
    <row r="121" spans="1:63" s="98" customFormat="1" x14ac:dyDescent="0.2">
      <c r="A121" s="100">
        <v>43983</v>
      </c>
      <c r="B121" s="150">
        <v>476.54072274092198</v>
      </c>
      <c r="C121" s="123">
        <v>1371.3092342272453</v>
      </c>
      <c r="D121" s="123">
        <v>192.68840980972715</v>
      </c>
      <c r="E121" s="119">
        <v>426.86718156415401</v>
      </c>
      <c r="F121" s="119">
        <v>416.40090855751561</v>
      </c>
      <c r="G121" s="119">
        <v>397.30067918821851</v>
      </c>
      <c r="H121" s="151">
        <v>1338.778925517892</v>
      </c>
      <c r="I121" s="154">
        <v>485.82911581181799</v>
      </c>
      <c r="J121" s="155">
        <v>1367.1976057238201</v>
      </c>
      <c r="K121" s="155">
        <v>259.15121820806399</v>
      </c>
      <c r="L121" s="155">
        <v>501.18688692570902</v>
      </c>
      <c r="M121" s="155">
        <v>416.66866915360299</v>
      </c>
      <c r="N121" s="155">
        <v>413.30707611078401</v>
      </c>
      <c r="O121" s="156">
        <v>1366.0613836855</v>
      </c>
      <c r="P121" s="131">
        <f t="shared" si="66"/>
        <v>-1.0433643185189965</v>
      </c>
      <c r="Q121" s="131">
        <f t="shared" si="67"/>
        <v>1.8289476905088975</v>
      </c>
      <c r="R121" s="131">
        <f t="shared" si="68"/>
        <v>0.99104155037485953</v>
      </c>
      <c r="S121" s="131">
        <f t="shared" si="69"/>
        <v>0.32041790331270192</v>
      </c>
      <c r="T121" s="131">
        <f t="shared" si="70"/>
        <v>-0.1158162877831046</v>
      </c>
      <c r="U121" s="131">
        <f t="shared" si="71"/>
        <v>-1.1866895829462294</v>
      </c>
      <c r="V121" s="131">
        <f t="shared" si="72"/>
        <v>14.174428483391651</v>
      </c>
      <c r="W121" s="98">
        <v>6.1858569485140231</v>
      </c>
      <c r="X121" s="71">
        <f t="shared" ca="1" si="73"/>
        <v>2.5988844681020105</v>
      </c>
      <c r="Y121" s="98">
        <f t="shared" ca="1" si="74"/>
        <v>1233.6731516427139</v>
      </c>
      <c r="Z121" s="174">
        <f t="shared" ca="1" si="48"/>
        <v>7.1177513003721957</v>
      </c>
      <c r="AA121" s="174">
        <f t="shared" ca="1" si="85"/>
        <v>7.1010846337055291</v>
      </c>
      <c r="AB121" s="174">
        <f t="shared" ca="1" si="49"/>
        <v>1233.6731516427137</v>
      </c>
      <c r="AC121" s="174">
        <f t="shared" ca="1" si="50"/>
        <v>1213.2823279867564</v>
      </c>
      <c r="AD121" s="174">
        <f t="shared" ca="1" si="75"/>
        <v>2.5988844681019918E-2</v>
      </c>
      <c r="AE121" s="174">
        <f t="shared" ca="1" si="76"/>
        <v>2.613255066085074E-2</v>
      </c>
      <c r="AF121" s="98">
        <f t="shared" ca="1" si="88"/>
        <v>86723.202587697684</v>
      </c>
      <c r="AG121" s="71">
        <f t="shared" ca="1" si="52"/>
        <v>-86723.202587697684</v>
      </c>
      <c r="AH121" s="71">
        <f t="shared" ca="1" si="53"/>
        <v>-1.1530939473651971E-5</v>
      </c>
      <c r="AI121" s="71">
        <f t="shared" ca="1" si="54"/>
        <v>-1.1530939473651971E-2</v>
      </c>
      <c r="AJ121" s="98">
        <f t="shared" ca="1" si="77"/>
        <v>12.949748897397606</v>
      </c>
      <c r="AK121" s="98">
        <f t="shared" ca="1" si="78"/>
        <v>2.5610763977952082</v>
      </c>
      <c r="AL121" s="98">
        <v>2.5438304388945432</v>
      </c>
      <c r="AM121" s="98">
        <f t="shared" si="83"/>
        <v>-7.7085770875592222E-2</v>
      </c>
      <c r="AN121" s="71">
        <f t="shared" si="55"/>
        <v>-1.6666666666666666E-2</v>
      </c>
      <c r="AO121" s="98">
        <v>5.9042578848167739</v>
      </c>
      <c r="AP121" s="98">
        <v>120</v>
      </c>
      <c r="AQ121" s="71">
        <f t="shared" si="56"/>
        <v>8.3333333333333332E-3</v>
      </c>
      <c r="AR121" s="174">
        <f t="shared" si="57"/>
        <v>-8.3333333333333332E-3</v>
      </c>
      <c r="AS121" s="98">
        <f t="shared" si="79"/>
        <v>95.722138481343677</v>
      </c>
      <c r="AT121" s="71">
        <f t="shared" si="58"/>
        <v>4.5614496037992209</v>
      </c>
      <c r="AU121" s="71">
        <f t="shared" ca="1" si="59"/>
        <v>7.1177513003721957</v>
      </c>
      <c r="AV121" s="98">
        <f t="shared" ca="1" si="84"/>
        <v>7.109417967038862</v>
      </c>
      <c r="AX121" s="71">
        <f t="shared" si="60"/>
        <v>-8.3333333333333332E-3</v>
      </c>
      <c r="AY121" s="71">
        <f t="shared" si="61"/>
        <v>4.5614496037992209</v>
      </c>
      <c r="AZ121" s="71">
        <f t="shared" si="62"/>
        <v>4.5531162704658872</v>
      </c>
      <c r="BA121" s="131">
        <v>-8.3333333333333332E-3</v>
      </c>
      <c r="BB121" s="71">
        <f t="shared" ca="1" si="63"/>
        <v>7.1177513003721957</v>
      </c>
      <c r="BC121" s="131">
        <f t="shared" ca="1" si="86"/>
        <v>7.1260846337055295</v>
      </c>
      <c r="BD121" s="71" cm="1">
        <f t="array" aca="1" ref="BD121:BE121" ca="1">EXP(BB121:BC121)</f>
        <v>1233.6731516427137</v>
      </c>
      <c r="BE121" s="71">
        <f ca="1"/>
        <v>1243.9967163499011</v>
      </c>
      <c r="BF121" s="98">
        <f t="shared" ca="1" si="80"/>
        <v>2.5988844681019918E-2</v>
      </c>
      <c r="BG121" s="131">
        <f t="shared" ca="1" si="87"/>
        <v>1.7655511347686587E-2</v>
      </c>
      <c r="BH121" s="98">
        <f t="shared" ca="1" si="81"/>
        <v>1233.6731516427137</v>
      </c>
      <c r="BI121" s="98">
        <f t="shared" ca="1" si="82"/>
        <v>296.53250808738267</v>
      </c>
      <c r="BJ121" s="71">
        <f t="shared" ca="1" si="64"/>
        <v>7.1177513003721957</v>
      </c>
      <c r="BK121" s="71">
        <f t="shared" ca="1" si="65"/>
        <v>5.6921568518456356</v>
      </c>
    </row>
    <row r="122" spans="1:63" s="98" customFormat="1" x14ac:dyDescent="0.2">
      <c r="A122" s="100">
        <v>44013</v>
      </c>
      <c r="B122" s="150">
        <v>490.36040370040877</v>
      </c>
      <c r="C122" s="123">
        <v>1424.7902943621079</v>
      </c>
      <c r="D122" s="123">
        <v>199.04712733344812</v>
      </c>
      <c r="E122" s="119">
        <v>476.907997582814</v>
      </c>
      <c r="F122" s="119">
        <v>425.79810867803485</v>
      </c>
      <c r="G122" s="119">
        <v>415.97381111006473</v>
      </c>
      <c r="H122" s="151">
        <v>1459.2690288145025</v>
      </c>
      <c r="I122" s="154">
        <v>485.94455271656301</v>
      </c>
      <c r="J122" s="155">
        <v>1421.9941322360601</v>
      </c>
      <c r="K122" s="155">
        <v>262.69029443308398</v>
      </c>
      <c r="L122" s="155">
        <v>507.66873068643599</v>
      </c>
      <c r="M122" s="155">
        <v>422.85606041431498</v>
      </c>
      <c r="N122" s="155">
        <v>424.59735089925903</v>
      </c>
      <c r="O122" s="156">
        <v>1449.6798711019601</v>
      </c>
      <c r="P122" s="131">
        <f t="shared" si="66"/>
        <v>2.3760804156850668E-2</v>
      </c>
      <c r="Q122" s="131">
        <f t="shared" si="67"/>
        <v>4.0079448854234698</v>
      </c>
      <c r="R122" s="131">
        <f t="shared" si="68"/>
        <v>1.3656413616310203</v>
      </c>
      <c r="S122" s="131">
        <f t="shared" si="69"/>
        <v>1.2932987533825582</v>
      </c>
      <c r="T122" s="131">
        <f t="shared" si="70"/>
        <v>1.4849667658671564</v>
      </c>
      <c r="U122" s="131">
        <f t="shared" si="71"/>
        <v>2.7316916261672617</v>
      </c>
      <c r="V122" s="131">
        <f t="shared" si="72"/>
        <v>6.1211368987582233</v>
      </c>
      <c r="W122" s="98">
        <v>6.1860945283312718</v>
      </c>
      <c r="X122" s="71">
        <f t="shared" ca="1" si="73"/>
        <v>0.68517522323795133</v>
      </c>
      <c r="Y122" s="98">
        <f t="shared" ca="1" si="74"/>
        <v>1242.1259744135084</v>
      </c>
      <c r="Z122" s="174">
        <f t="shared" ca="1" si="48"/>
        <v>7.1245796860242061</v>
      </c>
      <c r="AA122" s="174">
        <f t="shared" ca="1" si="85"/>
        <v>7.108050760404371</v>
      </c>
      <c r="AB122" s="174">
        <f t="shared" ca="1" si="49"/>
        <v>1242.1259744135082</v>
      </c>
      <c r="AC122" s="174">
        <f t="shared" ca="1" si="50"/>
        <v>1221.7637133094156</v>
      </c>
      <c r="AD122" s="174">
        <f t="shared" ca="1" si="75"/>
        <v>6.8517522323794378E-3</v>
      </c>
      <c r="AE122" s="174">
        <f t="shared" ca="1" si="76"/>
        <v>6.9904465984702568E-3</v>
      </c>
      <c r="AF122" s="98">
        <f t="shared" ca="1" si="88"/>
        <v>92901.866262330412</v>
      </c>
      <c r="AG122" s="71">
        <f t="shared" ca="1" si="52"/>
        <v>-92901.866262330412</v>
      </c>
      <c r="AH122" s="71">
        <f t="shared" ca="1" si="53"/>
        <v>-1.0764046409748791E-5</v>
      </c>
      <c r="AI122" s="71">
        <f t="shared" ca="1" si="54"/>
        <v>-1.0764046409748792E-2</v>
      </c>
      <c r="AJ122" s="98">
        <f t="shared" ca="1" si="77"/>
        <v>12.948354980416344</v>
      </c>
      <c r="AK122" s="98">
        <f t="shared" ca="1" si="78"/>
        <v>2.5609687515374602</v>
      </c>
      <c r="AL122" s="98">
        <v>2.543719106442603</v>
      </c>
      <c r="AM122" s="98">
        <f t="shared" si="83"/>
        <v>-7.708239716492736E-2</v>
      </c>
      <c r="AN122" s="71">
        <f t="shared" si="55"/>
        <v>-1.6528925619834711E-2</v>
      </c>
      <c r="AO122" s="98">
        <v>5.9039994809950596</v>
      </c>
      <c r="AP122" s="71">
        <v>121</v>
      </c>
      <c r="AQ122" s="71">
        <f t="shared" si="56"/>
        <v>8.2644628099173556E-3</v>
      </c>
      <c r="AR122" s="174">
        <f t="shared" si="57"/>
        <v>-8.2644628099173556E-3</v>
      </c>
      <c r="AS122" s="98">
        <f t="shared" si="79"/>
        <v>95.714227560808027</v>
      </c>
      <c r="AT122" s="71">
        <f t="shared" si="58"/>
        <v>4.561366955755866</v>
      </c>
      <c r="AU122" s="71">
        <f t="shared" ca="1" si="59"/>
        <v>7.1245796860242061</v>
      </c>
      <c r="AV122" s="98">
        <f t="shared" ca="1" si="84"/>
        <v>7.116315223214289</v>
      </c>
      <c r="AX122" s="71">
        <f t="shared" si="60"/>
        <v>-8.2644628099173556E-3</v>
      </c>
      <c r="AY122" s="71">
        <f t="shared" si="61"/>
        <v>4.561366955755866</v>
      </c>
      <c r="AZ122" s="71">
        <f t="shared" si="62"/>
        <v>4.5531024929459489</v>
      </c>
      <c r="BA122" s="131">
        <v>-8.2644628099173556E-3</v>
      </c>
      <c r="BB122" s="71">
        <f t="shared" ca="1" si="63"/>
        <v>7.1245796860242061</v>
      </c>
      <c r="BC122" s="131">
        <f t="shared" ca="1" si="86"/>
        <v>7.1328441488341232</v>
      </c>
      <c r="BD122" s="71" cm="1">
        <f t="array" aca="1" ref="BD122:BE122" ca="1">EXP(BB122:BC122)</f>
        <v>1242.1259744135082</v>
      </c>
      <c r="BE122" s="71">
        <f ca="1"/>
        <v>1252.4340148717665</v>
      </c>
      <c r="BF122" s="98">
        <f t="shared" ca="1" si="80"/>
        <v>6.8517522323794378E-3</v>
      </c>
      <c r="BG122" s="131">
        <f t="shared" ca="1" si="87"/>
        <v>-1.4127105775379178E-3</v>
      </c>
      <c r="BH122" s="98">
        <f t="shared" ca="1" si="81"/>
        <v>1242.1259744135082</v>
      </c>
      <c r="BI122" s="98">
        <f t="shared" ca="1" si="82"/>
        <v>296.11359347662381</v>
      </c>
      <c r="BJ122" s="71">
        <f t="shared" ca="1" si="64"/>
        <v>7.1245796860242061</v>
      </c>
      <c r="BK122" s="71">
        <f t="shared" ca="1" si="65"/>
        <v>5.6907431424517059</v>
      </c>
    </row>
    <row r="123" spans="1:63" s="98" customFormat="1" x14ac:dyDescent="0.2">
      <c r="A123" s="100">
        <v>44044</v>
      </c>
      <c r="B123" s="150">
        <v>516.34950509653038</v>
      </c>
      <c r="C123" s="123">
        <v>1460.4100517211605</v>
      </c>
      <c r="D123" s="123">
        <v>202.03283424344983</v>
      </c>
      <c r="E123" s="119">
        <v>648.56633199556904</v>
      </c>
      <c r="F123" s="119">
        <v>424.62299885798478</v>
      </c>
      <c r="G123" s="119">
        <v>433.02873736557734</v>
      </c>
      <c r="H123" s="151">
        <v>1498.6692925924942</v>
      </c>
      <c r="I123" s="154">
        <v>509.58947309259099</v>
      </c>
      <c r="J123" s="155">
        <v>1452.9849529998301</v>
      </c>
      <c r="K123" s="155">
        <v>261.47905592871098</v>
      </c>
      <c r="L123" s="155">
        <v>518.95310171001097</v>
      </c>
      <c r="M123" s="155">
        <v>427.61447716900398</v>
      </c>
      <c r="N123" s="155">
        <v>433.68734290028499</v>
      </c>
      <c r="O123" s="156">
        <v>1446.93127173162</v>
      </c>
      <c r="P123" s="131">
        <f t="shared" si="66"/>
        <v>4.8657650844826605</v>
      </c>
      <c r="Q123" s="131">
        <f t="shared" si="67"/>
        <v>2.1793916065629304</v>
      </c>
      <c r="R123" s="131">
        <f t="shared" si="68"/>
        <v>-0.46108993367532491</v>
      </c>
      <c r="S123" s="131">
        <f t="shared" si="69"/>
        <v>2.2227823660356165</v>
      </c>
      <c r="T123" s="131">
        <f t="shared" si="70"/>
        <v>1.1253041401432711</v>
      </c>
      <c r="U123" s="131">
        <f t="shared" si="71"/>
        <v>2.1408499091608064</v>
      </c>
      <c r="V123" s="131">
        <f t="shared" si="72"/>
        <v>-0.18960043697445883</v>
      </c>
      <c r="W123" s="98">
        <v>6.2336054468479487</v>
      </c>
      <c r="X123" s="71">
        <f t="shared" ca="1" si="73"/>
        <v>1.8022574519880186</v>
      </c>
      <c r="Y123" s="98">
        <f t="shared" ca="1" si="74"/>
        <v>1264.5122823504546</v>
      </c>
      <c r="Z123" s="174">
        <f t="shared" ca="1" si="48"/>
        <v>7.1424417792700075</v>
      </c>
      <c r="AA123" s="174">
        <f t="shared" ca="1" si="85"/>
        <v>7.1260483366470568</v>
      </c>
      <c r="AB123" s="174">
        <f t="shared" ca="1" si="49"/>
        <v>1264.5122823504544</v>
      </c>
      <c r="AC123" s="174">
        <f t="shared" ca="1" si="50"/>
        <v>1243.9515637478064</v>
      </c>
      <c r="AD123" s="174">
        <f t="shared" ca="1" si="75"/>
        <v>1.8022574519880097E-2</v>
      </c>
      <c r="AE123" s="174">
        <f t="shared" ca="1" si="76"/>
        <v>1.8160508612823367E-2</v>
      </c>
      <c r="AF123" s="98">
        <f t="shared" ca="1" si="88"/>
        <v>99537.327971972656</v>
      </c>
      <c r="AG123" s="71">
        <f t="shared" ca="1" si="52"/>
        <v>-99537.327971972656</v>
      </c>
      <c r="AH123" s="71">
        <f t="shared" ca="1" si="53"/>
        <v>-1.0046482263232705E-5</v>
      </c>
      <c r="AI123" s="71">
        <f t="shared" ca="1" si="54"/>
        <v>-1.0046482263232705E-2</v>
      </c>
      <c r="AJ123" s="98">
        <f t="shared" ca="1" si="77"/>
        <v>12.947054126229855</v>
      </c>
      <c r="AK123" s="98">
        <f t="shared" ca="1" si="78"/>
        <v>2.5608682816678994</v>
      </c>
      <c r="AL123" s="98">
        <v>2.5436151914321496</v>
      </c>
      <c r="AM123" s="98">
        <f t="shared" si="83"/>
        <v>-7.7079248225216654E-2</v>
      </c>
      <c r="AN123" s="71">
        <f t="shared" si="55"/>
        <v>-1.6393442622950821E-2</v>
      </c>
      <c r="AO123" s="98">
        <v>5.9037582931350361</v>
      </c>
      <c r="AP123" s="98">
        <v>122</v>
      </c>
      <c r="AQ123" s="71">
        <f t="shared" si="56"/>
        <v>8.1967213114754103E-3</v>
      </c>
      <c r="AR123" s="174">
        <f t="shared" si="57"/>
        <v>-8.1967213114754103E-3</v>
      </c>
      <c r="AS123" s="98">
        <f t="shared" si="79"/>
        <v>95.706382132319447</v>
      </c>
      <c r="AT123" s="71">
        <f t="shared" si="58"/>
        <v>4.5612849851832564</v>
      </c>
      <c r="AU123" s="71">
        <f t="shared" ca="1" si="59"/>
        <v>7.1424417792700075</v>
      </c>
      <c r="AV123" s="98">
        <f t="shared" ca="1" si="84"/>
        <v>7.1342450579585321</v>
      </c>
      <c r="AX123" s="71">
        <f t="shared" si="60"/>
        <v>-8.1967213114754103E-3</v>
      </c>
      <c r="AY123" s="71">
        <f t="shared" si="61"/>
        <v>4.5612849851832564</v>
      </c>
      <c r="AZ123" s="71">
        <f t="shared" si="62"/>
        <v>4.5530882638717811</v>
      </c>
      <c r="BA123" s="131">
        <v>-8.1967213114754103E-3</v>
      </c>
      <c r="BB123" s="71">
        <f t="shared" ca="1" si="63"/>
        <v>7.1424417792700075</v>
      </c>
      <c r="BC123" s="131">
        <f t="shared" ca="1" si="86"/>
        <v>7.1506385005814828</v>
      </c>
      <c r="BD123" s="71" cm="1">
        <f t="array" aca="1" ref="BD123:BE123" ca="1">EXP(BB123:BC123)</f>
        <v>1264.5122823504544</v>
      </c>
      <c r="BE123" s="71">
        <f ca="1"/>
        <v>1274.9197323376518</v>
      </c>
      <c r="BF123" s="98">
        <f t="shared" ca="1" si="80"/>
        <v>1.8022574519880097E-2</v>
      </c>
      <c r="BG123" s="131">
        <f t="shared" ca="1" si="87"/>
        <v>9.8258532084046866E-3</v>
      </c>
      <c r="BH123" s="98">
        <f t="shared" ca="1" si="81"/>
        <v>1264.5122823504544</v>
      </c>
      <c r="BI123" s="98">
        <f t="shared" ca="1" si="82"/>
        <v>299.02316217913835</v>
      </c>
      <c r="BJ123" s="71">
        <f t="shared" ca="1" si="64"/>
        <v>7.1424417792700075</v>
      </c>
      <c r="BK123" s="71">
        <f t="shared" ca="1" si="65"/>
        <v>5.700521035872459</v>
      </c>
    </row>
    <row r="124" spans="1:63" s="98" customFormat="1" x14ac:dyDescent="0.2">
      <c r="A124" s="100">
        <v>44075</v>
      </c>
      <c r="B124" s="150">
        <v>516.86585460162689</v>
      </c>
      <c r="C124" s="123">
        <v>1482.3162024969777</v>
      </c>
      <c r="D124" s="123">
        <v>213.95277146381341</v>
      </c>
      <c r="E124" s="119">
        <v>1379.81101401051</v>
      </c>
      <c r="F124" s="119">
        <v>444.75153432941516</v>
      </c>
      <c r="G124" s="119">
        <v>432.59570862821181</v>
      </c>
      <c r="H124" s="151">
        <v>1473.1919146184218</v>
      </c>
      <c r="I124" s="154">
        <v>513.86001699780195</v>
      </c>
      <c r="J124" s="155">
        <v>1418.34879881557</v>
      </c>
      <c r="K124" s="155">
        <v>261.47914733970799</v>
      </c>
      <c r="L124" s="155">
        <v>508.48760972710801</v>
      </c>
      <c r="M124" s="155">
        <v>441.59647386792602</v>
      </c>
      <c r="N124" s="155">
        <v>439.67543707569598</v>
      </c>
      <c r="O124" s="156">
        <v>1449.6139270332601</v>
      </c>
      <c r="P124" s="131">
        <f t="shared" si="66"/>
        <v>0.8380361311810276</v>
      </c>
      <c r="Q124" s="131">
        <f t="shared" si="67"/>
        <v>-2.3837930401653722</v>
      </c>
      <c r="R124" s="131">
        <f t="shared" si="68"/>
        <v>3.4959204171514102E-5</v>
      </c>
      <c r="S124" s="131">
        <f t="shared" si="69"/>
        <v>-2.0166546742697733</v>
      </c>
      <c r="T124" s="131">
        <f t="shared" si="70"/>
        <v>3.2697669151636291</v>
      </c>
      <c r="U124" s="131">
        <f t="shared" si="71"/>
        <v>1.3807398978641174</v>
      </c>
      <c r="V124" s="131">
        <f t="shared" si="72"/>
        <v>0.18540309094498753</v>
      </c>
      <c r="W124" s="98">
        <v>6.2419508878925622</v>
      </c>
      <c r="X124" s="71">
        <f t="shared" ca="1" si="73"/>
        <v>3.9757411504547382</v>
      </c>
      <c r="Y124" s="98">
        <f t="shared" ca="1" si="74"/>
        <v>1314.786017512416</v>
      </c>
      <c r="Z124" s="174">
        <f t="shared" ca="1" si="48"/>
        <v>7.1814292070456665</v>
      </c>
      <c r="AA124" s="174">
        <f t="shared" ca="1" si="85"/>
        <v>7.1651690444440401</v>
      </c>
      <c r="AB124" s="174">
        <f t="shared" ca="1" si="49"/>
        <v>1314.7860175124158</v>
      </c>
      <c r="AC124" s="174">
        <f t="shared" ca="1" si="50"/>
        <v>1293.5802548746201</v>
      </c>
      <c r="AD124" s="174">
        <f t="shared" ca="1" si="75"/>
        <v>3.9757411504547369E-2</v>
      </c>
      <c r="AE124" s="174">
        <f t="shared" ca="1" si="76"/>
        <v>3.9895999629833812E-2</v>
      </c>
      <c r="AF124" s="98">
        <f t="shared" ca="1" si="88"/>
        <v>106685.53071486474</v>
      </c>
      <c r="AG124" s="71">
        <f t="shared" ca="1" si="52"/>
        <v>-106685.53071486474</v>
      </c>
      <c r="AH124" s="71">
        <f t="shared" ca="1" si="53"/>
        <v>-9.3733423201752679E-6</v>
      </c>
      <c r="AI124" s="71">
        <f t="shared" ca="1" si="54"/>
        <v>-9.373342320175268E-3</v>
      </c>
      <c r="AJ124" s="98">
        <f t="shared" ca="1" si="77"/>
        <v>12.945840554526225</v>
      </c>
      <c r="AK124" s="98">
        <f t="shared" ca="1" si="78"/>
        <v>2.5607745438514455</v>
      </c>
      <c r="AL124" s="98">
        <v>2.5435182402011058</v>
      </c>
      <c r="AM124" s="98">
        <f t="shared" si="83"/>
        <v>-7.7076310309124416E-2</v>
      </c>
      <c r="AN124" s="71">
        <f t="shared" si="55"/>
        <v>-1.6260162601626018E-2</v>
      </c>
      <c r="AO124" s="98">
        <v>5.9035332682821284</v>
      </c>
      <c r="AP124" s="98">
        <v>123</v>
      </c>
      <c r="AQ124" s="71">
        <f t="shared" si="56"/>
        <v>8.130081300813009E-3</v>
      </c>
      <c r="AR124" s="174">
        <f t="shared" si="57"/>
        <v>-8.130081300813009E-3</v>
      </c>
      <c r="AS124" s="98">
        <f t="shared" si="79"/>
        <v>95.698601125642014</v>
      </c>
      <c r="AT124" s="71">
        <f t="shared" si="58"/>
        <v>4.5612036810651579</v>
      </c>
      <c r="AU124" s="71">
        <f t="shared" ca="1" si="59"/>
        <v>7.1814292070456665</v>
      </c>
      <c r="AV124" s="98">
        <f t="shared" ca="1" si="84"/>
        <v>7.1732991257448537</v>
      </c>
      <c r="AX124" s="71">
        <f t="shared" si="60"/>
        <v>-8.130081300813009E-3</v>
      </c>
      <c r="AY124" s="71">
        <f t="shared" si="61"/>
        <v>4.5612036810651579</v>
      </c>
      <c r="AZ124" s="71">
        <f t="shared" si="62"/>
        <v>4.5530735997643452</v>
      </c>
      <c r="BA124" s="131">
        <v>-8.130081300813009E-3</v>
      </c>
      <c r="BB124" s="71">
        <f t="shared" ca="1" si="63"/>
        <v>7.1814292070456665</v>
      </c>
      <c r="BC124" s="131">
        <f t="shared" ca="1" si="86"/>
        <v>7.1895592883464792</v>
      </c>
      <c r="BD124" s="71" cm="1">
        <f t="array" aca="1" ref="BD124:BE124" ca="1">EXP(BB124:BC124)</f>
        <v>1314.7860175124158</v>
      </c>
      <c r="BE124" s="71">
        <f ca="1"/>
        <v>1325.5189052341811</v>
      </c>
      <c r="BF124" s="98">
        <f t="shared" ca="1" si="80"/>
        <v>3.9757411504547369E-2</v>
      </c>
      <c r="BG124" s="131">
        <f t="shared" ca="1" si="87"/>
        <v>3.1627330203734358E-2</v>
      </c>
      <c r="BH124" s="98">
        <f t="shared" ca="1" si="81"/>
        <v>1314.7860175124158</v>
      </c>
      <c r="BI124" s="98">
        <f t="shared" ca="1" si="82"/>
        <v>308.48046646794279</v>
      </c>
      <c r="BJ124" s="71">
        <f t="shared" ca="1" si="64"/>
        <v>7.1814292070456665</v>
      </c>
      <c r="BK124" s="71">
        <f t="shared" ca="1" si="65"/>
        <v>5.731658523570748</v>
      </c>
    </row>
    <row r="125" spans="1:63" s="98" customFormat="1" x14ac:dyDescent="0.2">
      <c r="A125" s="100">
        <v>44105</v>
      </c>
      <c r="B125" s="150">
        <v>531.33809853047251</v>
      </c>
      <c r="C125" s="123">
        <v>1531.2326371793779</v>
      </c>
      <c r="D125" s="123">
        <v>262.30609781463522</v>
      </c>
      <c r="E125" s="119">
        <v>940.30931786298504</v>
      </c>
      <c r="F125" s="119">
        <v>434.7867886917191</v>
      </c>
      <c r="G125" s="119">
        <v>454.65808976825059</v>
      </c>
      <c r="H125" s="151">
        <v>1505.6021367400272</v>
      </c>
      <c r="I125" s="154">
        <v>512.29588618789205</v>
      </c>
      <c r="J125" s="155">
        <v>1414.6489507972601</v>
      </c>
      <c r="K125" s="155">
        <v>259.61199056356401</v>
      </c>
      <c r="L125" s="155">
        <v>466.41912632459099</v>
      </c>
      <c r="M125" s="155">
        <v>435.02162086163401</v>
      </c>
      <c r="N125" s="155">
        <v>437.986755119885</v>
      </c>
      <c r="O125" s="156">
        <v>1466.92683004078</v>
      </c>
      <c r="P125" s="131">
        <f t="shared" si="66"/>
        <v>-0.30438850234899917</v>
      </c>
      <c r="Q125" s="131">
        <f t="shared" si="67"/>
        <v>-0.26085600533518516</v>
      </c>
      <c r="R125" s="131">
        <f t="shared" si="68"/>
        <v>-0.7140748297294266</v>
      </c>
      <c r="S125" s="131">
        <f t="shared" si="69"/>
        <v>-8.2732563385554414</v>
      </c>
      <c r="T125" s="131">
        <f t="shared" si="70"/>
        <v>-1.4888825874679554</v>
      </c>
      <c r="U125" s="131">
        <f t="shared" si="71"/>
        <v>-0.38407466358422937</v>
      </c>
      <c r="V125" s="131">
        <f t="shared" si="72"/>
        <v>1.1943113048694158</v>
      </c>
      <c r="W125" s="98">
        <v>6.238902360828769</v>
      </c>
      <c r="X125" s="71">
        <f t="shared" ca="1" si="73"/>
        <v>2.7413811174804041</v>
      </c>
      <c r="Y125" s="98">
        <f t="shared" ca="1" si="74"/>
        <v>1350.8293131317741</v>
      </c>
      <c r="Z125" s="174">
        <f t="shared" ca="1" si="48"/>
        <v>7.2084739888473051</v>
      </c>
      <c r="AA125" s="174">
        <f t="shared" ca="1" si="85"/>
        <v>7.1923449565892401</v>
      </c>
      <c r="AB125" s="174">
        <f t="shared" ca="1" si="49"/>
        <v>1350.8293131317748</v>
      </c>
      <c r="AC125" s="174">
        <f t="shared" ca="1" si="50"/>
        <v>1329.2165089111393</v>
      </c>
      <c r="AD125" s="174">
        <f t="shared" ca="1" si="75"/>
        <v>2.7413811174804792E-2</v>
      </c>
      <c r="AE125" s="174">
        <f t="shared" ca="1" si="76"/>
        <v>2.7548545134505886E-2</v>
      </c>
      <c r="AF125" s="98">
        <f t="shared" ca="1" si="88"/>
        <v>114375.92944630946</v>
      </c>
      <c r="AG125" s="71">
        <f t="shared" ca="1" si="52"/>
        <v>-114375.92944630946</v>
      </c>
      <c r="AH125" s="71">
        <f t="shared" ca="1" si="53"/>
        <v>-8.7430983498098847E-6</v>
      </c>
      <c r="AI125" s="71">
        <f t="shared" ca="1" si="54"/>
        <v>-8.7430983498098854E-3</v>
      </c>
      <c r="AJ125" s="98">
        <f t="shared" ca="1" si="77"/>
        <v>12.944708686954334</v>
      </c>
      <c r="AK125" s="98">
        <f t="shared" ca="1" si="78"/>
        <v>2.5606871090456367</v>
      </c>
      <c r="AL125" s="98">
        <v>2.5434278097727097</v>
      </c>
      <c r="AM125" s="98">
        <f t="shared" si="83"/>
        <v>-7.707356999311242E-2</v>
      </c>
      <c r="AN125" s="71">
        <f t="shared" si="55"/>
        <v>-1.6129032258064516E-2</v>
      </c>
      <c r="AO125" s="98">
        <v>5.9033233782824954</v>
      </c>
      <c r="AP125" s="71">
        <v>124</v>
      </c>
      <c r="AQ125" s="71">
        <f t="shared" si="56"/>
        <v>8.0645161290322578E-3</v>
      </c>
      <c r="AR125" s="174">
        <f t="shared" si="57"/>
        <v>-8.0645161290322578E-3</v>
      </c>
      <c r="AS125" s="98">
        <f t="shared" si="79"/>
        <v>95.690883496518978</v>
      </c>
      <c r="AT125" s="71">
        <f t="shared" si="58"/>
        <v>4.5611230326518717</v>
      </c>
      <c r="AU125" s="71">
        <f t="shared" ca="1" si="59"/>
        <v>7.2084739888473051</v>
      </c>
      <c r="AV125" s="98">
        <f t="shared" ca="1" si="84"/>
        <v>7.200409472718273</v>
      </c>
      <c r="AX125" s="71">
        <f t="shared" si="60"/>
        <v>-8.0645161290322578E-3</v>
      </c>
      <c r="AY125" s="71">
        <f t="shared" si="61"/>
        <v>4.5611230326518717</v>
      </c>
      <c r="AZ125" s="71">
        <f t="shared" si="62"/>
        <v>4.5530585165228397</v>
      </c>
      <c r="BA125" s="131">
        <v>-8.0645161290322578E-3</v>
      </c>
      <c r="BB125" s="71">
        <f t="shared" ca="1" si="63"/>
        <v>7.2084739888473051</v>
      </c>
      <c r="BC125" s="131">
        <f t="shared" ca="1" si="86"/>
        <v>7.2165385049763371</v>
      </c>
      <c r="BD125" s="71" cm="1">
        <f t="array" aca="1" ref="BD125:BE125" ca="1">EXP(BB125:BC125)</f>
        <v>1350.8293131317748</v>
      </c>
      <c r="BE125" s="71">
        <f ca="1"/>
        <v>1361.7671427872219</v>
      </c>
      <c r="BF125" s="98">
        <f t="shared" ca="1" si="80"/>
        <v>2.7413811174804792E-2</v>
      </c>
      <c r="BG125" s="131">
        <f t="shared" ca="1" si="87"/>
        <v>1.9349295045772534E-2</v>
      </c>
      <c r="BH125" s="98">
        <f t="shared" ca="1" si="81"/>
        <v>1350.8293131317748</v>
      </c>
      <c r="BI125" s="98">
        <f t="shared" ca="1" si="82"/>
        <v>314.44934602948854</v>
      </c>
      <c r="BJ125" s="71">
        <f t="shared" ca="1" si="64"/>
        <v>7.2084739888473051</v>
      </c>
      <c r="BK125" s="71">
        <f t="shared" ca="1" si="65"/>
        <v>5.7508230012592163</v>
      </c>
    </row>
    <row r="126" spans="1:63" s="98" customFormat="1" x14ac:dyDescent="0.2">
      <c r="A126" s="100">
        <v>44136</v>
      </c>
      <c r="B126" s="150">
        <v>526.5560556436983</v>
      </c>
      <c r="C126" s="123">
        <v>1538.8888003652746</v>
      </c>
      <c r="D126" s="123">
        <v>300.60278809557195</v>
      </c>
      <c r="E126" s="119">
        <v>644.71761688917604</v>
      </c>
      <c r="F126" s="119">
        <v>413.19148155360921</v>
      </c>
      <c r="G126" s="119">
        <v>443.74629561381255</v>
      </c>
      <c r="H126" s="151">
        <v>1487.5349110991467</v>
      </c>
      <c r="I126" s="154">
        <v>523.33695190464698</v>
      </c>
      <c r="J126" s="155">
        <v>1429.4929239783601</v>
      </c>
      <c r="K126" s="155">
        <v>263.65344227194601</v>
      </c>
      <c r="L126" s="155">
        <v>468.03959458551901</v>
      </c>
      <c r="M126" s="155">
        <v>418.44655974888502</v>
      </c>
      <c r="N126" s="155">
        <v>439.17143742328699</v>
      </c>
      <c r="O126" s="156">
        <v>1472.90954062469</v>
      </c>
      <c r="P126" s="131">
        <f t="shared" si="66"/>
        <v>2.1552126445742061</v>
      </c>
      <c r="Q126" s="131">
        <f t="shared" si="67"/>
        <v>1.0493043643607933</v>
      </c>
      <c r="R126" s="131">
        <f t="shared" si="68"/>
        <v>1.5567276764100484</v>
      </c>
      <c r="S126" s="131">
        <f t="shared" si="69"/>
        <v>0.34742748945511437</v>
      </c>
      <c r="T126" s="131">
        <f t="shared" si="70"/>
        <v>-3.8101694991433419</v>
      </c>
      <c r="U126" s="131">
        <f t="shared" si="71"/>
        <v>0.27048359101127062</v>
      </c>
      <c r="V126" s="131">
        <f t="shared" si="72"/>
        <v>0.40783974097355724</v>
      </c>
      <c r="W126" s="98">
        <v>6.2602255241178177</v>
      </c>
      <c r="X126" s="71">
        <f t="shared" ca="1" si="73"/>
        <v>1.4439372410271047</v>
      </c>
      <c r="Y126" s="98">
        <f t="shared" ca="1" si="74"/>
        <v>1370.3344406467945</v>
      </c>
      <c r="Z126" s="174">
        <f t="shared" ca="1" si="48"/>
        <v>7.2228101062908348</v>
      </c>
      <c r="AA126" s="174">
        <f t="shared" ca="1" si="85"/>
        <v>7.2068101062908347</v>
      </c>
      <c r="AB126" s="174">
        <f t="shared" ca="1" si="49"/>
        <v>1370.334440646795</v>
      </c>
      <c r="AC126" s="174">
        <f t="shared" ca="1" si="50"/>
        <v>1348.5835606531884</v>
      </c>
      <c r="AD126" s="174">
        <f t="shared" ca="1" si="75"/>
        <v>1.4439372410270934E-2</v>
      </c>
      <c r="AE126" s="174">
        <f t="shared" ca="1" si="76"/>
        <v>1.4570276258390802E-2</v>
      </c>
      <c r="AF126" s="98">
        <f t="shared" ca="1" si="88"/>
        <v>122637.08563752158</v>
      </c>
      <c r="AG126" s="71">
        <f t="shared" ca="1" si="52"/>
        <v>-122637.08563752158</v>
      </c>
      <c r="AH126" s="71">
        <f t="shared" ca="1" si="53"/>
        <v>-8.1541402814781487E-6</v>
      </c>
      <c r="AI126" s="71">
        <f t="shared" ca="1" si="54"/>
        <v>-8.1541402814781488E-3</v>
      </c>
      <c r="AJ126" s="98">
        <f t="shared" ca="1" si="77"/>
        <v>12.943653157248971</v>
      </c>
      <c r="AK126" s="98">
        <f t="shared" ca="1" si="78"/>
        <v>2.5606055643181409</v>
      </c>
      <c r="AL126" s="98">
        <v>2.5433434618134392</v>
      </c>
      <c r="AM126" s="98">
        <f t="shared" si="83"/>
        <v>-7.707101399434664E-2</v>
      </c>
      <c r="AN126" s="71">
        <f t="shared" si="55"/>
        <v>-1.6E-2</v>
      </c>
      <c r="AO126" s="98">
        <v>5.9031276057593054</v>
      </c>
      <c r="AP126" s="98">
        <v>125</v>
      </c>
      <c r="AQ126" s="71">
        <f t="shared" si="56"/>
        <v>8.0000000000000002E-3</v>
      </c>
      <c r="AR126" s="174">
        <f t="shared" si="57"/>
        <v>-8.0000000000000002E-3</v>
      </c>
      <c r="AS126" s="98">
        <f t="shared" si="79"/>
        <v>95.683228225839258</v>
      </c>
      <c r="AT126" s="71">
        <f t="shared" si="58"/>
        <v>4.5610430294517013</v>
      </c>
      <c r="AU126" s="71">
        <f t="shared" ca="1" si="59"/>
        <v>7.2228101062908348</v>
      </c>
      <c r="AV126" s="98">
        <f t="shared" ca="1" si="84"/>
        <v>7.2148101062908347</v>
      </c>
      <c r="AX126" s="71">
        <f t="shared" si="60"/>
        <v>-8.0000000000000002E-3</v>
      </c>
      <c r="AY126" s="71">
        <f t="shared" si="61"/>
        <v>4.5610430294517013</v>
      </c>
      <c r="AZ126" s="71">
        <f t="shared" si="62"/>
        <v>4.5530430294517013</v>
      </c>
      <c r="BA126" s="131">
        <v>-8.0000000000000002E-3</v>
      </c>
      <c r="BB126" s="71">
        <f t="shared" ca="1" si="63"/>
        <v>7.2228101062908348</v>
      </c>
      <c r="BC126" s="131">
        <f t="shared" ca="1" si="86"/>
        <v>7.2308101062908348</v>
      </c>
      <c r="BD126" s="71" cm="1">
        <f t="array" aca="1" ref="BD126:BE126" ca="1">EXP(BB126:BC126)</f>
        <v>1370.334440646795</v>
      </c>
      <c r="BE126" s="71">
        <f ca="1"/>
        <v>1381.3410840435206</v>
      </c>
      <c r="BF126" s="98">
        <f t="shared" ca="1" si="80"/>
        <v>1.4439372410270934E-2</v>
      </c>
      <c r="BG126" s="131">
        <f t="shared" ca="1" si="87"/>
        <v>6.439372410270934E-3</v>
      </c>
      <c r="BH126" s="98">
        <f t="shared" ca="1" si="81"/>
        <v>1370.334440646795</v>
      </c>
      <c r="BI126" s="98">
        <f t="shared" ca="1" si="82"/>
        <v>316.47420247273857</v>
      </c>
      <c r="BJ126" s="71">
        <f t="shared" ca="1" si="64"/>
        <v>7.2228101062908348</v>
      </c>
      <c r="BK126" s="71">
        <f t="shared" ca="1" si="65"/>
        <v>5.7572417294872924</v>
      </c>
    </row>
    <row r="127" spans="1:63" s="98" customFormat="1" x14ac:dyDescent="0.2">
      <c r="A127" s="100">
        <v>44166</v>
      </c>
      <c r="B127" s="150">
        <v>545.5120736468715</v>
      </c>
      <c r="C127" s="123">
        <v>1755.8721212167784</v>
      </c>
      <c r="D127" s="123">
        <v>349.90164534324578</v>
      </c>
      <c r="E127" s="119">
        <v>260.89161757915201</v>
      </c>
      <c r="F127" s="119">
        <v>423.62275309117121</v>
      </c>
      <c r="G127" s="119">
        <v>461.93989373397881</v>
      </c>
      <c r="H127" s="151">
        <v>1744.8784507192991</v>
      </c>
      <c r="I127" s="154">
        <v>519.21157123288003</v>
      </c>
      <c r="J127" s="155">
        <v>1440.7902226127001</v>
      </c>
      <c r="K127" s="155">
        <v>270.30515792501598</v>
      </c>
      <c r="L127" s="155">
        <v>501.39007075655502</v>
      </c>
      <c r="M127" s="155">
        <v>421.11338925882001</v>
      </c>
      <c r="N127" s="155">
        <v>443.17878873406198</v>
      </c>
      <c r="O127" s="156">
        <v>1432.0584631413501</v>
      </c>
      <c r="P127" s="131">
        <f t="shared" si="66"/>
        <v>-0.78828384977460075</v>
      </c>
      <c r="Q127" s="131">
        <f t="shared" si="67"/>
        <v>0.79030112320521084</v>
      </c>
      <c r="R127" s="131">
        <f t="shared" si="68"/>
        <v>2.5229011219239226</v>
      </c>
      <c r="S127" s="131">
        <f t="shared" si="69"/>
        <v>7.1255672718395004</v>
      </c>
      <c r="T127" s="131">
        <f t="shared" si="70"/>
        <v>0.63731662928125843</v>
      </c>
      <c r="U127" s="131">
        <f t="shared" si="71"/>
        <v>0.91247994958119705</v>
      </c>
      <c r="V127" s="131">
        <f t="shared" si="72"/>
        <v>-2.7734953407942555</v>
      </c>
      <c r="W127" s="98">
        <v>6.2523114517996259</v>
      </c>
      <c r="X127" s="71">
        <f t="shared" ca="1" si="73"/>
        <v>1.5991428881967904</v>
      </c>
      <c r="Y127" s="98">
        <f t="shared" ca="1" si="74"/>
        <v>1392.2480463989089</v>
      </c>
      <c r="Z127" s="174">
        <f t="shared" ca="1" si="48"/>
        <v>7.2386750192717448</v>
      </c>
      <c r="AA127" s="174">
        <f t="shared" ca="1" si="85"/>
        <v>7.222802003398729</v>
      </c>
      <c r="AB127" s="174">
        <f t="shared" ca="1" si="49"/>
        <v>1392.2480463989091</v>
      </c>
      <c r="AC127" s="174">
        <f t="shared" ca="1" si="50"/>
        <v>1370.3233370196594</v>
      </c>
      <c r="AD127" s="174">
        <f t="shared" ca="1" si="75"/>
        <v>1.5991428881967584E-2</v>
      </c>
      <c r="AE127" s="174">
        <f t="shared" ca="1" si="76"/>
        <v>1.6120451858349316E-2</v>
      </c>
      <c r="AF127" s="98">
        <f t="shared" ca="1" si="88"/>
        <v>131514.38571992776</v>
      </c>
      <c r="AG127" s="71">
        <f t="shared" ca="1" si="52"/>
        <v>-131514.38571992776</v>
      </c>
      <c r="AH127" s="71">
        <f t="shared" ca="1" si="53"/>
        <v>-7.6037309114578083E-6</v>
      </c>
      <c r="AI127" s="71">
        <f t="shared" ca="1" si="54"/>
        <v>-7.6037309114578081E-3</v>
      </c>
      <c r="AJ127" s="98">
        <f t="shared" ca="1" si="77"/>
        <v>12.942668956692781</v>
      </c>
      <c r="AK127" s="98">
        <f t="shared" ca="1" si="78"/>
        <v>2.5605295241180435</v>
      </c>
      <c r="AL127" s="98">
        <v>2.5432648190260685</v>
      </c>
      <c r="AM127" s="98">
        <f t="shared" si="83"/>
        <v>-7.706863087957784E-2</v>
      </c>
      <c r="AN127" s="71">
        <f t="shared" si="55"/>
        <v>-1.5873015873015872E-2</v>
      </c>
      <c r="AO127" s="98">
        <v>5.902945075001627</v>
      </c>
      <c r="AP127" s="98">
        <v>126</v>
      </c>
      <c r="AQ127" s="71">
        <f t="shared" si="56"/>
        <v>7.9365079365079361E-3</v>
      </c>
      <c r="AR127" s="174">
        <f t="shared" si="57"/>
        <v>-7.9365079365079361E-3</v>
      </c>
      <c r="AS127" s="98">
        <f t="shared" si="79"/>
        <v>95.675634318837197</v>
      </c>
      <c r="AT127" s="71">
        <f t="shared" si="58"/>
        <v>4.5609636612227611</v>
      </c>
      <c r="AU127" s="71">
        <f t="shared" ca="1" si="59"/>
        <v>7.2386750192717448</v>
      </c>
      <c r="AV127" s="98">
        <f t="shared" ca="1" si="84"/>
        <v>7.2307385113352369</v>
      </c>
      <c r="AX127" s="71">
        <f t="shared" si="60"/>
        <v>-7.9365079365079361E-3</v>
      </c>
      <c r="AY127" s="71">
        <f t="shared" si="61"/>
        <v>4.5609636612227611</v>
      </c>
      <c r="AZ127" s="71">
        <f t="shared" si="62"/>
        <v>4.5530271532862532</v>
      </c>
      <c r="BA127" s="131">
        <v>-7.9365079365079361E-3</v>
      </c>
      <c r="BB127" s="71">
        <f t="shared" ca="1" si="63"/>
        <v>7.2386750192717448</v>
      </c>
      <c r="BC127" s="131">
        <f t="shared" ca="1" si="86"/>
        <v>7.2466115272082527</v>
      </c>
      <c r="BD127" s="71" cm="1">
        <f t="array" aca="1" ref="BD127:BE127" ca="1">EXP(BB127:BC127)</f>
        <v>1392.2480463989091</v>
      </c>
      <c r="BE127" s="71">
        <f ca="1"/>
        <v>1403.3415978682449</v>
      </c>
      <c r="BF127" s="98">
        <f t="shared" ca="1" si="80"/>
        <v>1.5991428881967584E-2</v>
      </c>
      <c r="BG127" s="131">
        <f t="shared" ca="1" si="87"/>
        <v>8.0549209454596482E-3</v>
      </c>
      <c r="BH127" s="98">
        <f t="shared" ca="1" si="81"/>
        <v>1392.2480463989091</v>
      </c>
      <c r="BI127" s="98">
        <f t="shared" ca="1" si="82"/>
        <v>319.02337715493388</v>
      </c>
      <c r="BJ127" s="71">
        <f t="shared" ca="1" si="64"/>
        <v>7.2386750192717448</v>
      </c>
      <c r="BK127" s="71">
        <f t="shared" ca="1" si="65"/>
        <v>5.7652643827171524</v>
      </c>
    </row>
    <row r="128" spans="1:63" s="98" customFormat="1" x14ac:dyDescent="0.2">
      <c r="A128" s="100">
        <v>44197</v>
      </c>
      <c r="B128" s="150">
        <v>513.326861301706</v>
      </c>
      <c r="C128" s="123">
        <v>1143.0727509121227</v>
      </c>
      <c r="D128" s="123">
        <v>350.25154698858898</v>
      </c>
      <c r="E128" s="119">
        <v>159.34423330943301</v>
      </c>
      <c r="F128" s="119">
        <v>438.54128586894205</v>
      </c>
      <c r="G128" s="119">
        <v>436.99513947234391</v>
      </c>
      <c r="H128" s="151">
        <v>1359.260313110334</v>
      </c>
      <c r="I128" s="154">
        <v>519.46062650281203</v>
      </c>
      <c r="J128" s="155">
        <v>1399.69837815401</v>
      </c>
      <c r="K128" s="155">
        <v>270.45742695523899</v>
      </c>
      <c r="L128" s="155">
        <v>498.29308819549198</v>
      </c>
      <c r="M128" s="155">
        <v>443.933116079831</v>
      </c>
      <c r="N128" s="155">
        <v>430.29976095758099</v>
      </c>
      <c r="O128" s="156">
        <v>1484.22138167652</v>
      </c>
      <c r="P128" s="131">
        <f t="shared" si="66"/>
        <v>4.7967973699172717E-2</v>
      </c>
      <c r="Q128" s="131">
        <f t="shared" si="67"/>
        <v>-2.8520352105232121</v>
      </c>
      <c r="R128" s="131">
        <f t="shared" si="68"/>
        <v>5.6332269569651316E-2</v>
      </c>
      <c r="S128" s="131">
        <f t="shared" si="69"/>
        <v>-0.61767927641446363</v>
      </c>
      <c r="T128" s="131">
        <f t="shared" si="70"/>
        <v>5.418903175027225</v>
      </c>
      <c r="U128" s="131">
        <f t="shared" si="71"/>
        <v>-2.9060569016107252</v>
      </c>
      <c r="V128" s="131">
        <f t="shared" si="72"/>
        <v>3.6425131988498549</v>
      </c>
      <c r="W128" s="98">
        <v>6.2527910165270697</v>
      </c>
      <c r="X128" s="71">
        <f t="shared" ca="1" si="73"/>
        <v>1.6833369132047107</v>
      </c>
      <c r="Y128" s="98">
        <f t="shared" ca="1" si="74"/>
        <v>1415.684271687313</v>
      </c>
      <c r="Z128" s="174">
        <f t="shared" ca="1" si="48"/>
        <v>7.2553682774194828</v>
      </c>
      <c r="AA128" s="174">
        <f t="shared" ca="1" si="85"/>
        <v>7.2396202459234198</v>
      </c>
      <c r="AB128" s="174">
        <f t="shared" ca="1" si="49"/>
        <v>1415.6842716873134</v>
      </c>
      <c r="AC128" s="174">
        <f t="shared" ca="1" si="50"/>
        <v>1393.564658508508</v>
      </c>
      <c r="AD128" s="174">
        <f t="shared" ca="1" si="75"/>
        <v>1.6833369132047249E-2</v>
      </c>
      <c r="AE128" s="174">
        <f t="shared" ca="1" si="76"/>
        <v>1.6960465359509014E-2</v>
      </c>
      <c r="AF128" s="98">
        <f t="shared" ca="1" si="88"/>
        <v>141056.23874169448</v>
      </c>
      <c r="AG128" s="71">
        <f t="shared" ca="1" si="52"/>
        <v>-141056.23874169448</v>
      </c>
      <c r="AH128" s="71">
        <f t="shared" ca="1" si="53"/>
        <v>-7.0893709411267066E-6</v>
      </c>
      <c r="AI128" s="71">
        <f t="shared" ca="1" si="54"/>
        <v>-7.0893709411267063E-3</v>
      </c>
      <c r="AJ128" s="98">
        <f t="shared" ca="1" si="77"/>
        <v>12.94175140288076</v>
      </c>
      <c r="AK128" s="98">
        <f t="shared" ca="1" si="78"/>
        <v>2.5604586278955543</v>
      </c>
      <c r="AL128" s="98">
        <v>2.5431915069523607</v>
      </c>
      <c r="AM128" s="98">
        <f t="shared" si="83"/>
        <v>-7.7066409301586689E-2</v>
      </c>
      <c r="AN128" s="71">
        <f t="shared" si="55"/>
        <v>-1.5748031496062992E-2</v>
      </c>
      <c r="AO128" s="98">
        <v>5.9027749168878536</v>
      </c>
      <c r="AP128" s="71">
        <v>127</v>
      </c>
      <c r="AQ128" s="71">
        <f t="shared" si="56"/>
        <v>7.874015748031496E-3</v>
      </c>
      <c r="AR128" s="174">
        <f t="shared" si="57"/>
        <v>-7.874015748031496E-3</v>
      </c>
      <c r="AS128" s="98">
        <f t="shared" si="79"/>
        <v>95.668100804323899</v>
      </c>
      <c r="AT128" s="71">
        <f t="shared" si="58"/>
        <v>4.5608849179651116</v>
      </c>
      <c r="AU128" s="71">
        <f t="shared" ca="1" si="59"/>
        <v>7.2553682774194828</v>
      </c>
      <c r="AV128" s="98">
        <f t="shared" ca="1" si="84"/>
        <v>7.2474942616714513</v>
      </c>
      <c r="AX128" s="71">
        <f t="shared" si="60"/>
        <v>-7.874015748031496E-3</v>
      </c>
      <c r="AY128" s="71">
        <f t="shared" si="61"/>
        <v>4.5608849179651116</v>
      </c>
      <c r="AZ128" s="71">
        <f t="shared" si="62"/>
        <v>4.5530109022170802</v>
      </c>
      <c r="BA128" s="131">
        <v>-7.874015748031496E-3</v>
      </c>
      <c r="BB128" s="71">
        <f t="shared" ca="1" si="63"/>
        <v>7.2553682774194828</v>
      </c>
      <c r="BC128" s="131">
        <f t="shared" ca="1" si="86"/>
        <v>7.2632422931675142</v>
      </c>
      <c r="BD128" s="71" cm="1">
        <f t="array" aca="1" ref="BD128:BE128" ca="1">EXP(BB128:BC128)</f>
        <v>1415.6842716873134</v>
      </c>
      <c r="BE128" s="71">
        <f ca="1"/>
        <v>1426.875393651258</v>
      </c>
      <c r="BF128" s="98">
        <f t="shared" ca="1" si="80"/>
        <v>1.6833369132047249E-2</v>
      </c>
      <c r="BG128" s="131">
        <f t="shared" ca="1" si="87"/>
        <v>8.959353384015753E-3</v>
      </c>
      <c r="BH128" s="98">
        <f t="shared" ca="1" si="81"/>
        <v>1415.6842716873136</v>
      </c>
      <c r="BI128" s="98">
        <f t="shared" ca="1" si="82"/>
        <v>321.88162032862709</v>
      </c>
      <c r="BJ128" s="71">
        <f t="shared" ca="1" si="64"/>
        <v>7.2553682774194828</v>
      </c>
      <c r="BK128" s="71">
        <f t="shared" ca="1" si="65"/>
        <v>5.7741838392177502</v>
      </c>
    </row>
    <row r="129" spans="1:63" s="98" customFormat="1" x14ac:dyDescent="0.2">
      <c r="A129" s="100">
        <v>44228</v>
      </c>
      <c r="B129" s="150">
        <v>476.88065414928491</v>
      </c>
      <c r="C129" s="123">
        <v>1204.7986794613773</v>
      </c>
      <c r="D129" s="123">
        <v>329.93695726325086</v>
      </c>
      <c r="E129" s="119">
        <v>158.000262361631</v>
      </c>
      <c r="F129" s="119">
        <v>433.17184613606184</v>
      </c>
      <c r="G129" s="119">
        <v>419.51533389345013</v>
      </c>
      <c r="H129" s="151">
        <v>1326.6380655956859</v>
      </c>
      <c r="I129" s="154">
        <v>521.94950926663296</v>
      </c>
      <c r="J129" s="155">
        <v>1401.10922783508</v>
      </c>
      <c r="K129" s="155">
        <v>278.61312574645899</v>
      </c>
      <c r="L129" s="155">
        <v>499.27957923820202</v>
      </c>
      <c r="M129" s="155">
        <v>430.57310361552697</v>
      </c>
      <c r="N129" s="155">
        <v>450.56121447153203</v>
      </c>
      <c r="O129" s="156">
        <v>1487.4569664805899</v>
      </c>
      <c r="P129" s="131">
        <f t="shared" si="66"/>
        <v>0.47912827976529115</v>
      </c>
      <c r="Q129" s="131">
        <f t="shared" si="67"/>
        <v>0.1007966932797757</v>
      </c>
      <c r="R129" s="131">
        <f t="shared" si="68"/>
        <v>3.0155203660093122</v>
      </c>
      <c r="S129" s="131">
        <f t="shared" si="69"/>
        <v>0.19797405705195104</v>
      </c>
      <c r="T129" s="131">
        <f t="shared" si="70"/>
        <v>-3.0094651604908762</v>
      </c>
      <c r="U129" s="131">
        <f t="shared" si="71"/>
        <v>4.7086834231238299</v>
      </c>
      <c r="V129" s="131">
        <f t="shared" si="72"/>
        <v>0.21799880018001261</v>
      </c>
      <c r="W129" s="98">
        <v>6.2575708576615732</v>
      </c>
      <c r="X129" s="71">
        <f t="shared" ca="1" si="73"/>
        <v>-0.9807852236331156</v>
      </c>
      <c r="Y129" s="98">
        <f t="shared" ca="1" si="74"/>
        <v>1401.7994495373057</v>
      </c>
      <c r="Z129" s="174">
        <f t="shared" ca="1" si="48"/>
        <v>7.2455120113833864</v>
      </c>
      <c r="AA129" s="174">
        <f t="shared" ca="1" si="85"/>
        <v>7.2298870113833864</v>
      </c>
      <c r="AB129" s="174">
        <f t="shared" ca="1" si="49"/>
        <v>1401.7994495373057</v>
      </c>
      <c r="AC129" s="174">
        <f t="shared" ca="1" si="50"/>
        <v>1380.0665634656204</v>
      </c>
      <c r="AD129" s="174">
        <f t="shared" ca="1" si="75"/>
        <v>-9.8078522363315157E-3</v>
      </c>
      <c r="AE129" s="174">
        <f t="shared" ca="1" si="76"/>
        <v>-9.6860199205498487E-3</v>
      </c>
      <c r="AF129" s="98">
        <f t="shared" ca="1" si="88"/>
        <v>151276.48546252958</v>
      </c>
      <c r="AG129" s="71">
        <f t="shared" ca="1" si="52"/>
        <v>-151276.48546252958</v>
      </c>
      <c r="AH129" s="71">
        <f t="shared" ca="1" si="53"/>
        <v>-6.6104126952876289E-6</v>
      </c>
      <c r="AI129" s="71">
        <f t="shared" ca="1" si="54"/>
        <v>-6.6104126952876291E-3</v>
      </c>
      <c r="AJ129" s="98">
        <f t="shared" ca="1" si="77"/>
        <v>12.940895899703031</v>
      </c>
      <c r="AK129" s="98">
        <f t="shared" ca="1" si="78"/>
        <v>2.5603925215836276</v>
      </c>
      <c r="AL129" s="98">
        <v>2.5431231869498103</v>
      </c>
      <c r="AM129" s="98">
        <f t="shared" si="83"/>
        <v>-7.7064338998479101E-2</v>
      </c>
      <c r="AN129" s="71">
        <f t="shared" si="55"/>
        <v>-1.5625E-2</v>
      </c>
      <c r="AO129" s="98">
        <v>5.902616345425078</v>
      </c>
      <c r="AP129" s="98">
        <v>128</v>
      </c>
      <c r="AQ129" s="71">
        <f t="shared" si="56"/>
        <v>7.8125E-3</v>
      </c>
      <c r="AR129" s="174">
        <f t="shared" si="57"/>
        <v>-7.8125E-3</v>
      </c>
      <c r="AS129" s="98">
        <f t="shared" si="79"/>
        <v>95.660626733948561</v>
      </c>
      <c r="AT129" s="71">
        <f t="shared" si="58"/>
        <v>4.5608067899131948</v>
      </c>
      <c r="AU129" s="71">
        <f t="shared" ca="1" si="59"/>
        <v>7.2455120113833864</v>
      </c>
      <c r="AV129" s="98">
        <f t="shared" ca="1" si="84"/>
        <v>7.2376995113833864</v>
      </c>
      <c r="AX129" s="71">
        <f t="shared" si="60"/>
        <v>-7.8125E-3</v>
      </c>
      <c r="AY129" s="71">
        <f t="shared" si="61"/>
        <v>4.5608067899131948</v>
      </c>
      <c r="AZ129" s="71">
        <f t="shared" si="62"/>
        <v>4.5529942899131948</v>
      </c>
      <c r="BA129" s="131">
        <v>-7.8125E-3</v>
      </c>
      <c r="BB129" s="71">
        <f t="shared" ca="1" si="63"/>
        <v>7.2455120113833864</v>
      </c>
      <c r="BC129" s="131">
        <f t="shared" ca="1" si="86"/>
        <v>7.2533245113833864</v>
      </c>
      <c r="BD129" s="71" cm="1">
        <f t="array" aca="1" ref="BD129:BE129" ca="1">EXP(BB129:BC129)</f>
        <v>1401.7994495373057</v>
      </c>
      <c r="BE129" s="71">
        <f ca="1"/>
        <v>1412.7938988839721</v>
      </c>
      <c r="BF129" s="98">
        <f t="shared" ca="1" si="80"/>
        <v>-9.8078522363315157E-3</v>
      </c>
      <c r="BG129" s="131">
        <f t="shared" ca="1" si="87"/>
        <v>-1.7620352236331516E-2</v>
      </c>
      <c r="BH129" s="98">
        <f t="shared" ca="1" si="81"/>
        <v>1401.7994495373059</v>
      </c>
      <c r="BI129" s="98">
        <f t="shared" ca="1" si="82"/>
        <v>316.20995280003558</v>
      </c>
      <c r="BJ129" s="71">
        <f t="shared" ca="1" si="64"/>
        <v>7.2455120113833864</v>
      </c>
      <c r="BK129" s="71">
        <f t="shared" ca="1" si="65"/>
        <v>5.7564064005609517</v>
      </c>
    </row>
    <row r="130" spans="1:63" s="98" customFormat="1" x14ac:dyDescent="0.2">
      <c r="A130" s="100">
        <v>44256</v>
      </c>
      <c r="B130" s="150">
        <v>533.62945199304977</v>
      </c>
      <c r="C130" s="123">
        <v>1424.0720391233478</v>
      </c>
      <c r="D130" s="123">
        <v>324.65796594703886</v>
      </c>
      <c r="E130" s="119">
        <v>177.51077672038099</v>
      </c>
      <c r="F130" s="119">
        <v>446.04091879769248</v>
      </c>
      <c r="G130" s="119">
        <v>463.14492861836897</v>
      </c>
      <c r="H130" s="151">
        <v>1448.6887676304891</v>
      </c>
      <c r="I130" s="154">
        <v>525.25735555528797</v>
      </c>
      <c r="J130" s="155">
        <v>1436.4864044928199</v>
      </c>
      <c r="K130" s="155">
        <v>278.430586072133</v>
      </c>
      <c r="L130" s="155">
        <v>494.321659693708</v>
      </c>
      <c r="M130" s="155">
        <v>446.960835212115</v>
      </c>
      <c r="N130" s="155">
        <v>448.74832147668002</v>
      </c>
      <c r="O130" s="156">
        <v>1494.2303761211299</v>
      </c>
      <c r="P130" s="131">
        <f t="shared" si="66"/>
        <v>0.63374832812903037</v>
      </c>
      <c r="Q130" s="131">
        <f t="shared" si="67"/>
        <v>2.5249406652187076</v>
      </c>
      <c r="R130" s="131">
        <f t="shared" si="68"/>
        <v>-6.5517255813745123E-2</v>
      </c>
      <c r="S130" s="131">
        <f t="shared" si="69"/>
        <v>-0.99301468569149165</v>
      </c>
      <c r="T130" s="131">
        <f t="shared" si="70"/>
        <v>3.8060277009827246</v>
      </c>
      <c r="U130" s="131">
        <f t="shared" si="71"/>
        <v>-0.40236330527881137</v>
      </c>
      <c r="V130" s="131">
        <f t="shared" si="72"/>
        <v>0.45536844380555408</v>
      </c>
      <c r="W130" s="98">
        <v>6.2638883435400272</v>
      </c>
      <c r="X130" s="71">
        <f t="shared" ca="1" si="73"/>
        <v>0.97637255764163355</v>
      </c>
      <c r="Y130" s="98">
        <f t="shared" ca="1" si="74"/>
        <v>1415.4862346757593</v>
      </c>
      <c r="Z130" s="174">
        <f t="shared" ca="1" si="48"/>
        <v>7.2552283797966215</v>
      </c>
      <c r="AA130" s="174">
        <f t="shared" ca="1" si="85"/>
        <v>7.2397245038276292</v>
      </c>
      <c r="AB130" s="174">
        <f t="shared" ca="1" si="49"/>
        <v>1415.4862346757589</v>
      </c>
      <c r="AC130" s="174">
        <f t="shared" ca="1" si="50"/>
        <v>1393.7099562132698</v>
      </c>
      <c r="AD130" s="174">
        <f t="shared" ca="1" si="75"/>
        <v>9.7637255764160269E-3</v>
      </c>
      <c r="AE130" s="174">
        <f t="shared" ca="1" si="76"/>
        <v>9.8860396366593495E-3</v>
      </c>
      <c r="AF130" s="98">
        <f t="shared" ca="1" si="88"/>
        <v>162251.93996776594</v>
      </c>
      <c r="AG130" s="71">
        <f t="shared" ca="1" si="52"/>
        <v>-162251.93996776594</v>
      </c>
      <c r="AH130" s="71">
        <f t="shared" ca="1" si="53"/>
        <v>-6.1632545053000093E-6</v>
      </c>
      <c r="AI130" s="71">
        <f t="shared" ca="1" si="54"/>
        <v>-6.1632545053000093E-3</v>
      </c>
      <c r="AJ130" s="98">
        <f t="shared" ca="1" si="77"/>
        <v>12.940098319353467</v>
      </c>
      <c r="AK130" s="98">
        <f t="shared" ca="1" si="78"/>
        <v>2.560330887139211</v>
      </c>
      <c r="AL130" s="98">
        <v>2.5430595484577156</v>
      </c>
      <c r="AM130" s="98">
        <f t="shared" si="83"/>
        <v>-7.7062410559324723E-2</v>
      </c>
      <c r="AN130" s="71">
        <f t="shared" si="55"/>
        <v>-1.5503875968992248E-2</v>
      </c>
      <c r="AO130" s="98">
        <v>5.9024686397985615</v>
      </c>
      <c r="AP130" s="98">
        <v>129</v>
      </c>
      <c r="AQ130" s="71">
        <f t="shared" si="56"/>
        <v>7.7519379844961239E-3</v>
      </c>
      <c r="AR130" s="174">
        <f t="shared" si="57"/>
        <v>-7.7519379844961239E-3</v>
      </c>
      <c r="AS130" s="98">
        <f t="shared" si="79"/>
        <v>95.653211181488558</v>
      </c>
      <c r="AT130" s="71">
        <f t="shared" si="58"/>
        <v>4.5607292675285676</v>
      </c>
      <c r="AU130" s="71">
        <f t="shared" ca="1" si="59"/>
        <v>7.2552283797966215</v>
      </c>
      <c r="AV130" s="98">
        <f t="shared" ca="1" si="84"/>
        <v>7.2474764418121254</v>
      </c>
      <c r="AX130" s="71">
        <f t="shared" si="60"/>
        <v>-7.7519379844961239E-3</v>
      </c>
      <c r="AY130" s="71">
        <f t="shared" si="61"/>
        <v>4.5607292675285676</v>
      </c>
      <c r="AZ130" s="71">
        <f t="shared" si="62"/>
        <v>4.5529773295440714</v>
      </c>
      <c r="BA130" s="131">
        <v>-7.7519379844961239E-3</v>
      </c>
      <c r="BB130" s="71">
        <f t="shared" ca="1" si="63"/>
        <v>7.2552283797966215</v>
      </c>
      <c r="BC130" s="131">
        <f t="shared" ca="1" si="86"/>
        <v>7.2629803177811176</v>
      </c>
      <c r="BD130" s="71" cm="1">
        <f t="array" aca="1" ref="BD130:BE130" ca="1">EXP(BB130:BC130)</f>
        <v>1415.4862346757589</v>
      </c>
      <c r="BE130" s="71">
        <f ca="1"/>
        <v>1426.5016363784071</v>
      </c>
      <c r="BF130" s="98">
        <f t="shared" ca="1" si="80"/>
        <v>9.7637255764160269E-3</v>
      </c>
      <c r="BG130" s="131">
        <f t="shared" ca="1" si="87"/>
        <v>2.011787591919903E-3</v>
      </c>
      <c r="BH130" s="98">
        <f t="shared" ca="1" si="81"/>
        <v>1415.4862346757593</v>
      </c>
      <c r="BI130" s="98">
        <f t="shared" ca="1" si="82"/>
        <v>316.84610005952027</v>
      </c>
      <c r="BJ130" s="71">
        <f t="shared" ca="1" si="64"/>
        <v>7.2552283797966215</v>
      </c>
      <c r="BK130" s="71">
        <f t="shared" ca="1" si="65"/>
        <v>5.758416167218221</v>
      </c>
    </row>
    <row r="131" spans="1:63" s="98" customFormat="1" x14ac:dyDescent="0.2">
      <c r="A131" s="100">
        <v>44287</v>
      </c>
      <c r="B131" s="150">
        <v>526.69226911714009</v>
      </c>
      <c r="C131" s="123">
        <v>1362.836941441044</v>
      </c>
      <c r="D131" s="123">
        <v>269.14145377009521</v>
      </c>
      <c r="E131" s="119">
        <v>280.97306506211402</v>
      </c>
      <c r="F131" s="119">
        <v>445.58204489947934</v>
      </c>
      <c r="G131" s="119">
        <v>458.97662426080365</v>
      </c>
      <c r="H131" s="151">
        <v>1454.483522701011</v>
      </c>
      <c r="I131" s="154">
        <v>537.94458177076103</v>
      </c>
      <c r="J131" s="155">
        <v>1422.2109929373401</v>
      </c>
      <c r="K131" s="155">
        <v>271.80382683350803</v>
      </c>
      <c r="L131" s="155">
        <v>493.56146359078599</v>
      </c>
      <c r="M131" s="155">
        <v>440.56353601895501</v>
      </c>
      <c r="N131" s="155">
        <v>459.23934680750801</v>
      </c>
      <c r="O131" s="156">
        <v>1504.30882991974</v>
      </c>
      <c r="P131" s="131">
        <f t="shared" si="66"/>
        <v>2.4154304706614624</v>
      </c>
      <c r="Q131" s="131">
        <f t="shared" si="67"/>
        <v>-0.99377282728409</v>
      </c>
      <c r="R131" s="131">
        <f t="shared" si="68"/>
        <v>-2.3800399705038728</v>
      </c>
      <c r="S131" s="131">
        <f t="shared" si="69"/>
        <v>-0.15378571584199108</v>
      </c>
      <c r="T131" s="131">
        <f t="shared" si="70"/>
        <v>-1.4312885356328877</v>
      </c>
      <c r="U131" s="131">
        <f t="shared" si="71"/>
        <v>2.3378416873639907</v>
      </c>
      <c r="V131" s="131">
        <f t="shared" si="72"/>
        <v>0.67449129395780005</v>
      </c>
      <c r="W131" s="98">
        <v>6.2877555469950712</v>
      </c>
      <c r="X131" s="71">
        <f t="shared" ca="1" si="73"/>
        <v>0.11182222268149067</v>
      </c>
      <c r="Y131" s="98">
        <f t="shared" ca="1" si="74"/>
        <v>1417.0690628451243</v>
      </c>
      <c r="Z131" s="174">
        <f t="shared" ref="Z131:Z136" ca="1" si="89">LN(Y131)</f>
        <v>7.2563459772786549</v>
      </c>
      <c r="AA131" s="174">
        <f t="shared" ca="1" si="85"/>
        <v>7.2409613618940396</v>
      </c>
      <c r="AB131" s="174">
        <f t="shared" ref="AB131:AB136" ca="1" si="90">EXP(Z131)</f>
        <v>1417.0690628451243</v>
      </c>
      <c r="AC131" s="174">
        <f t="shared" ref="AC131:AC136" ca="1" si="91">EXP(AA131)</f>
        <v>1395.4348441157097</v>
      </c>
      <c r="AD131" s="174">
        <f t="shared" ca="1" si="75"/>
        <v>1.1182222268153463E-3</v>
      </c>
      <c r="AE131" s="174">
        <f t="shared" ca="1" si="76"/>
        <v>1.2376232908075657E-3</v>
      </c>
      <c r="AF131" s="98">
        <f t="shared" ref="AF131:AF136" ca="1" si="92">AF130*(1+Z131/100)</f>
        <v>174025.50208667351</v>
      </c>
      <c r="AG131" s="71">
        <f t="shared" ref="AG131:AG158" ca="1" si="93">AF131*(-1)</f>
        <v>-174025.50208667351</v>
      </c>
      <c r="AH131" s="71">
        <f t="shared" ref="AH131:AH136" ca="1" si="94">1/AG131</f>
        <v>-5.7462842400072455E-6</v>
      </c>
      <c r="AI131" s="71">
        <f t="shared" ref="AI131:AI136" ca="1" si="95">AH131*1000</f>
        <v>-5.7462842400072458E-3</v>
      </c>
      <c r="AJ131" s="98">
        <f t="shared" ca="1" si="77"/>
        <v>12.939354744523101</v>
      </c>
      <c r="AK131" s="98">
        <f t="shared" ca="1" si="78"/>
        <v>2.5602734226457589</v>
      </c>
      <c r="AL131" s="98">
        <v>2.5430002691894393</v>
      </c>
      <c r="AM131" s="98">
        <f t="shared" si="83"/>
        <v>-7.7060614217861798E-2</v>
      </c>
      <c r="AN131" s="71">
        <f t="shared" ref="AN131:AN136" si="96">AR131*2</f>
        <v>-1.5384615384615385E-2</v>
      </c>
      <c r="AO131" s="98">
        <v>5.9023310519775434</v>
      </c>
      <c r="AP131" s="71">
        <v>130</v>
      </c>
      <c r="AQ131" s="71">
        <f t="shared" ref="AQ131:AQ136" si="97">1/AP131</f>
        <v>7.6923076923076927E-3</v>
      </c>
      <c r="AR131" s="174">
        <f t="shared" ref="AR131:AR136" si="98">AQ131*(-1)</f>
        <v>-7.6923076923076927E-3</v>
      </c>
      <c r="AS131" s="98">
        <f t="shared" si="79"/>
        <v>95.645853242166908</v>
      </c>
      <c r="AT131" s="71">
        <f t="shared" ref="AT131:AT136" si="99">LN(AS131)</f>
        <v>4.5606523414929132</v>
      </c>
      <c r="AU131" s="71">
        <f t="shared" ref="AU131:AU136" ca="1" si="100">Z131</f>
        <v>7.2563459772786549</v>
      </c>
      <c r="AV131" s="98">
        <f t="shared" ca="1" si="84"/>
        <v>7.2486536695863473</v>
      </c>
      <c r="AX131" s="71">
        <f t="shared" ref="AX131:AX136" si="101">AR131</f>
        <v>-7.6923076923076927E-3</v>
      </c>
      <c r="AY131" s="71">
        <f t="shared" ref="AY131:AY136" si="102">AT131</f>
        <v>4.5606523414929132</v>
      </c>
      <c r="AZ131" s="71">
        <f t="shared" ref="AZ131:AZ136" si="103">AY131+AX131</f>
        <v>4.5529600338006055</v>
      </c>
      <c r="BA131" s="131">
        <v>-7.6923076923076927E-3</v>
      </c>
      <c r="BB131" s="71">
        <f t="shared" ref="BB131:BB136" ca="1" si="104">Z131</f>
        <v>7.2563459772786549</v>
      </c>
      <c r="BC131" s="131">
        <f t="shared" ca="1" si="86"/>
        <v>7.2640382849709626</v>
      </c>
      <c r="BD131" s="71" cm="1">
        <f t="array" aca="1" ref="BD131:BE131" ca="1">EXP(BB131:BC131)</f>
        <v>1417.0690628451243</v>
      </c>
      <c r="BE131" s="71">
        <f ca="1"/>
        <v>1428.0116269253397</v>
      </c>
      <c r="BF131" s="98">
        <f t="shared" ca="1" si="80"/>
        <v>1.1182222268153463E-3</v>
      </c>
      <c r="BG131" s="131">
        <f t="shared" ca="1" si="87"/>
        <v>-6.5740854654923464E-3</v>
      </c>
      <c r="BH131" s="98">
        <f t="shared" ca="1" si="81"/>
        <v>1417.0690628451248</v>
      </c>
      <c r="BI131" s="98">
        <f t="shared" ca="1" si="82"/>
        <v>314.76312671832108</v>
      </c>
      <c r="BJ131" s="71">
        <f t="shared" ref="BJ131:BJ136" ca="1" si="105">LN(BH131)</f>
        <v>7.2563459772786549</v>
      </c>
      <c r="BK131" s="71">
        <f t="shared" ref="BK131:BK136" ca="1" si="106">LN(BI131)</f>
        <v>5.7518203772758536</v>
      </c>
    </row>
    <row r="132" spans="1:63" s="98" customFormat="1" x14ac:dyDescent="0.2">
      <c r="A132" s="100">
        <v>44317</v>
      </c>
      <c r="B132" s="150">
        <v>536.69942223036583</v>
      </c>
      <c r="C132" s="123">
        <v>1334.2173656707823</v>
      </c>
      <c r="D132" s="123">
        <v>224.19483099048929</v>
      </c>
      <c r="E132" s="119">
        <v>382.824350632414</v>
      </c>
      <c r="F132" s="119">
        <v>451.69829025602024</v>
      </c>
      <c r="G132" s="119">
        <v>466.77922687323735</v>
      </c>
      <c r="H132" s="151">
        <v>1470.4828414507219</v>
      </c>
      <c r="I132" s="154">
        <v>537.76091113277698</v>
      </c>
      <c r="J132" s="155">
        <v>1430.4740301402901</v>
      </c>
      <c r="K132" s="155">
        <v>271.30770026873398</v>
      </c>
      <c r="L132" s="155">
        <v>496.89707337882299</v>
      </c>
      <c r="M132" s="155">
        <v>454.59451934754202</v>
      </c>
      <c r="N132" s="155">
        <v>465.74801729755097</v>
      </c>
      <c r="O132" s="156">
        <v>1507.9722508377199</v>
      </c>
      <c r="P132" s="131">
        <f t="shared" ref="P132:P158" si="107">I132/I131*100-100</f>
        <v>-3.4143040790453938E-2</v>
      </c>
      <c r="Q132" s="131">
        <f t="shared" ref="Q132:Q158" si="108">J132/J131*100-100</f>
        <v>0.5809993906659372</v>
      </c>
      <c r="R132" s="131">
        <f t="shared" ref="R132:R158" si="109">K132/K131*100-100</f>
        <v>-0.18253111832672175</v>
      </c>
      <c r="S132" s="131">
        <f t="shared" ref="S132:S157" si="110">L132/L131*100-100</f>
        <v>0.67582460019661994</v>
      </c>
      <c r="T132" s="131">
        <f t="shared" ref="T132:T158" si="111">M132/M131*100-100</f>
        <v>3.1847808957079309</v>
      </c>
      <c r="U132" s="131">
        <f t="shared" ref="U132:U158" si="112">N132/N131*100-100</f>
        <v>1.4172719596631396</v>
      </c>
      <c r="V132" s="131">
        <f t="shared" ref="V132:V158" si="113">O132/O131*100-100</f>
        <v>0.24352851257114594</v>
      </c>
      <c r="W132" s="98">
        <v>6.2874140582865339</v>
      </c>
      <c r="X132" s="71">
        <f t="shared" ref="X132:X136" ca="1" si="114">NORMINV(RAND(),2,1.5)</f>
        <v>2.3513234511764907</v>
      </c>
      <c r="Y132" s="98">
        <f t="shared" ref="Y132:Y136" ca="1" si="115">Y131*(1+X132/100)</f>
        <v>1450.3889400391688</v>
      </c>
      <c r="Z132" s="174">
        <f t="shared" ca="1" si="89"/>
        <v>7.2795870339559476</v>
      </c>
      <c r="AA132" s="174">
        <f t="shared" ca="1" si="85"/>
        <v>7.2643198583834288</v>
      </c>
      <c r="AB132" s="174">
        <f t="shared" ca="1" si="90"/>
        <v>1450.3889400391693</v>
      </c>
      <c r="AC132" s="174">
        <f t="shared" ca="1" si="91"/>
        <v>1428.4137736464297</v>
      </c>
      <c r="AD132" s="174">
        <f t="shared" ref="AD132:AD136" ca="1" si="116">AB132/AB131-1</f>
        <v>2.3513234511765235E-2</v>
      </c>
      <c r="AE132" s="174">
        <f t="shared" ref="AE132:AE136" ca="1" si="117">AC132/AC131-1</f>
        <v>2.3633442772184043E-2</v>
      </c>
      <c r="AF132" s="98">
        <f t="shared" ca="1" si="92"/>
        <v>186693.83997235174</v>
      </c>
      <c r="AG132" s="71">
        <f t="shared" ca="1" si="93"/>
        <v>-186693.83997235174</v>
      </c>
      <c r="AH132" s="71">
        <f t="shared" ca="1" si="94"/>
        <v>-5.3563631245042376E-6</v>
      </c>
      <c r="AI132" s="71">
        <f t="shared" ca="1" si="95"/>
        <v>-5.3563631245042379E-3</v>
      </c>
      <c r="AJ132" s="98">
        <f t="shared" ref="AJ132:AJ136" ca="1" si="118">AJ131*(1+AI132/100)</f>
        <v>12.938661665697015</v>
      </c>
      <c r="AK132" s="98">
        <f t="shared" ref="AK132:AK136" ca="1" si="119">LN(AJ132)</f>
        <v>2.5602198575799311</v>
      </c>
      <c r="AL132" s="98">
        <v>2.5429450595861596</v>
      </c>
      <c r="AM132" s="98">
        <f t="shared" si="83"/>
        <v>-7.7058941199580594E-2</v>
      </c>
      <c r="AN132" s="71">
        <f t="shared" si="96"/>
        <v>-1.5267175572519083E-2</v>
      </c>
      <c r="AO132" s="98">
        <v>5.9022029098928757</v>
      </c>
      <c r="AP132" s="98">
        <v>131</v>
      </c>
      <c r="AQ132" s="71">
        <f t="shared" si="97"/>
        <v>7.6335877862595417E-3</v>
      </c>
      <c r="AR132" s="174">
        <f t="shared" si="98"/>
        <v>-7.6335877862595417E-3</v>
      </c>
      <c r="AS132" s="98">
        <f t="shared" ref="AS132:AS136" si="120">AS131*(1+AR132/100)</f>
        <v>95.638552031995744</v>
      </c>
      <c r="AT132" s="71">
        <f t="shared" si="99"/>
        <v>4.5605760027013185</v>
      </c>
      <c r="AU132" s="71">
        <f t="shared" ca="1" si="100"/>
        <v>7.2795870339559476</v>
      </c>
      <c r="AV132" s="98">
        <f t="shared" ca="1" si="84"/>
        <v>7.2719534461696878</v>
      </c>
      <c r="AX132" s="71">
        <f t="shared" si="101"/>
        <v>-7.6335877862595417E-3</v>
      </c>
      <c r="AY132" s="71">
        <f t="shared" si="102"/>
        <v>4.5605760027013185</v>
      </c>
      <c r="AZ132" s="71">
        <f t="shared" si="103"/>
        <v>4.5529424149150586</v>
      </c>
      <c r="BA132" s="131">
        <v>-7.6335877862595417E-3</v>
      </c>
      <c r="BB132" s="71">
        <f t="shared" ca="1" si="104"/>
        <v>7.2795870339559476</v>
      </c>
      <c r="BC132" s="131">
        <f t="shared" ca="1" si="86"/>
        <v>7.2872206217422075</v>
      </c>
      <c r="BD132" s="71" cm="1">
        <f t="array" aca="1" ref="BD132:BE132" ca="1">EXP(BB132:BC132)</f>
        <v>1450.3889400391693</v>
      </c>
      <c r="BE132" s="71">
        <f ca="1"/>
        <v>1461.5029773575432</v>
      </c>
      <c r="BF132" s="98">
        <f t="shared" ref="BF132:BF136" ca="1" si="121">BD132/BD131-1</f>
        <v>2.3513234511765235E-2</v>
      </c>
      <c r="BG132" s="131">
        <f t="shared" ca="1" si="87"/>
        <v>1.5879646725505694E-2</v>
      </c>
      <c r="BH132" s="98">
        <f t="shared" ref="BH132:BH136" ca="1" si="122">BH131*(1+BF132)</f>
        <v>1450.3889400391697</v>
      </c>
      <c r="BI132" s="98">
        <f t="shared" ref="BI132:BI136" ca="1" si="123">BI131*(1+BG132)</f>
        <v>319.76145397282363</v>
      </c>
      <c r="BJ132" s="71">
        <f t="shared" ca="1" si="105"/>
        <v>7.2795870339559476</v>
      </c>
      <c r="BK132" s="71">
        <f t="shared" ca="1" si="106"/>
        <v>5.7675752614681102</v>
      </c>
    </row>
    <row r="133" spans="1:63" s="98" customFormat="1" x14ac:dyDescent="0.2">
      <c r="A133" s="100">
        <v>44348</v>
      </c>
      <c r="B133" s="150">
        <v>527.5755320524496</v>
      </c>
      <c r="C133" s="123">
        <v>1419.6072770737126</v>
      </c>
      <c r="D133" s="123">
        <v>203.1205168773833</v>
      </c>
      <c r="E133" s="119">
        <v>425.58658001946202</v>
      </c>
      <c r="F133" s="119">
        <v>464.87537165074519</v>
      </c>
      <c r="G133" s="119">
        <v>450.44195393267404</v>
      </c>
      <c r="H133" s="151">
        <v>1479.3057384994263</v>
      </c>
      <c r="I133" s="154">
        <v>536.97902176669004</v>
      </c>
      <c r="J133" s="155">
        <v>1427.9953211935101</v>
      </c>
      <c r="K133" s="155">
        <v>273.76152285369801</v>
      </c>
      <c r="L133" s="155">
        <v>499.15372022629401</v>
      </c>
      <c r="M133" s="155">
        <v>465.31348994627399</v>
      </c>
      <c r="N133" s="155">
        <v>470.77704472400501</v>
      </c>
      <c r="O133" s="156">
        <v>1506.8040236644899</v>
      </c>
      <c r="P133" s="131">
        <f t="shared" si="107"/>
        <v>-0.14539721089803948</v>
      </c>
      <c r="Q133" s="131">
        <f t="shared" si="108"/>
        <v>-0.173278849846497</v>
      </c>
      <c r="R133" s="131">
        <f t="shared" si="109"/>
        <v>0.90444266142593222</v>
      </c>
      <c r="S133" s="131">
        <f t="shared" si="110"/>
        <v>0.45414774374221167</v>
      </c>
      <c r="T133" s="131">
        <f t="shared" si="111"/>
        <v>2.3579190118957882</v>
      </c>
      <c r="U133" s="131">
        <f t="shared" si="112"/>
        <v>1.0797743070672539</v>
      </c>
      <c r="V133" s="131">
        <f t="shared" si="113"/>
        <v>-7.7470070989775763E-2</v>
      </c>
      <c r="X133" s="71">
        <f t="shared" ca="1" si="114"/>
        <v>-0.67935932295660262</v>
      </c>
      <c r="Y133" s="98">
        <f t="shared" ca="1" si="115"/>
        <v>1440.5355875558812</v>
      </c>
      <c r="Z133" s="174">
        <f t="shared" ca="1" si="89"/>
        <v>7.2727702592217671</v>
      </c>
      <c r="AA133" s="174">
        <f t="shared" ca="1" si="85"/>
        <v>7.2576187440702515</v>
      </c>
      <c r="AB133" s="174">
        <f t="shared" ca="1" si="90"/>
        <v>1440.5355875558816</v>
      </c>
      <c r="AC133" s="174">
        <f t="shared" ca="1" si="91"/>
        <v>1418.8738095569227</v>
      </c>
      <c r="AD133" s="174">
        <f t="shared" ca="1" si="116"/>
        <v>-6.793593229566075E-3</v>
      </c>
      <c r="AE133" s="174">
        <f t="shared" ca="1" si="117"/>
        <v>-6.6787119149331886E-3</v>
      </c>
      <c r="AF133" s="98">
        <f t="shared" ca="1" si="92"/>
        <v>200271.65404166002</v>
      </c>
      <c r="AG133" s="71">
        <f t="shared" ca="1" si="93"/>
        <v>-200271.65404166002</v>
      </c>
      <c r="AH133" s="71">
        <f t="shared" ca="1" si="94"/>
        <v>-4.9932178609359391E-6</v>
      </c>
      <c r="AI133" s="71">
        <f t="shared" ca="1" si="95"/>
        <v>-4.9932178609359392E-3</v>
      </c>
      <c r="AJ133" s="98">
        <f t="shared" ca="1" si="118"/>
        <v>12.938015610131757</v>
      </c>
      <c r="AK133" s="98">
        <f t="shared" ca="1" si="119"/>
        <v>2.5601699241546689</v>
      </c>
      <c r="AL133" s="98">
        <v>2.5428936481015465</v>
      </c>
      <c r="AM133" s="98">
        <f t="shared" ref="AM133:AM136" si="124">AL133*$AN$67</f>
        <v>-7.7057383275804442E-2</v>
      </c>
      <c r="AN133" s="71">
        <f t="shared" si="96"/>
        <v>-1.5151515151515152E-2</v>
      </c>
      <c r="AO133" s="98">
        <v>5.9020835832825966</v>
      </c>
      <c r="AP133" s="98">
        <v>132</v>
      </c>
      <c r="AQ133" s="71">
        <f t="shared" si="97"/>
        <v>7.575757575757576E-3</v>
      </c>
      <c r="AR133" s="174">
        <f t="shared" si="98"/>
        <v>-7.575757575757576E-3</v>
      </c>
      <c r="AS133" s="98">
        <f t="shared" si="120"/>
        <v>95.631306687144829</v>
      </c>
      <c r="AT133" s="71">
        <f t="shared" si="99"/>
        <v>4.5605002422558112</v>
      </c>
      <c r="AU133" s="71">
        <f t="shared" ca="1" si="100"/>
        <v>7.2727702592217671</v>
      </c>
      <c r="AV133" s="98">
        <f t="shared" ref="AV133:AV135" ca="1" si="125">AU133+AX133</f>
        <v>7.2651945016460093</v>
      </c>
      <c r="AX133" s="71">
        <f t="shared" si="101"/>
        <v>-7.575757575757576E-3</v>
      </c>
      <c r="AY133" s="71">
        <f t="shared" si="102"/>
        <v>4.5605002422558112</v>
      </c>
      <c r="AZ133" s="71">
        <f t="shared" si="103"/>
        <v>4.5529244846800534</v>
      </c>
      <c r="BA133" s="131">
        <v>-7.575757575757576E-3</v>
      </c>
      <c r="BB133" s="71">
        <f t="shared" ca="1" si="104"/>
        <v>7.2727702592217671</v>
      </c>
      <c r="BC133" s="131">
        <f t="shared" ca="1" si="86"/>
        <v>7.2803460167975249</v>
      </c>
      <c r="BD133" s="71" cm="1">
        <f t="array" aca="1" ref="BD133:BE133" ca="1">EXP(BB133:BC133)</f>
        <v>1440.5355875558816</v>
      </c>
      <c r="BE133" s="71">
        <f ca="1"/>
        <v>1451.4901782158481</v>
      </c>
      <c r="BF133" s="98">
        <f t="shared" ca="1" si="121"/>
        <v>-6.793593229566075E-3</v>
      </c>
      <c r="BG133" s="131">
        <f t="shared" ca="1" si="87"/>
        <v>-1.4369350805323651E-2</v>
      </c>
      <c r="BH133" s="98">
        <f t="shared" ca="1" si="122"/>
        <v>1440.5355875558821</v>
      </c>
      <c r="BI133" s="98">
        <f t="shared" ca="1" si="123"/>
        <v>315.16668946666778</v>
      </c>
      <c r="BJ133" s="71">
        <f t="shared" ca="1" si="105"/>
        <v>7.2727702592217671</v>
      </c>
      <c r="BK133" s="71">
        <f t="shared" ca="1" si="106"/>
        <v>5.753101671773079</v>
      </c>
    </row>
    <row r="134" spans="1:63" s="98" customFormat="1" x14ac:dyDescent="0.2">
      <c r="A134" s="100">
        <v>44378</v>
      </c>
      <c r="B134" s="150">
        <v>534.96158950118388</v>
      </c>
      <c r="C134" s="123">
        <v>1409.6700261341966</v>
      </c>
      <c r="D134" s="123">
        <v>208.80789134995004</v>
      </c>
      <c r="E134" s="119">
        <v>476.907997582814</v>
      </c>
      <c r="F134" s="119">
        <v>452.28661012618647</v>
      </c>
      <c r="G134" s="119">
        <v>455.84725737986611</v>
      </c>
      <c r="H134" s="151">
        <v>1522.2056049159098</v>
      </c>
      <c r="I134" s="154">
        <v>532.41939302906303</v>
      </c>
      <c r="J134" s="155">
        <v>1412.87832167806</v>
      </c>
      <c r="K134" s="155">
        <v>275.37400369444703</v>
      </c>
      <c r="L134" s="155">
        <v>505.58548014617901</v>
      </c>
      <c r="M134" s="155">
        <v>452.280405900858</v>
      </c>
      <c r="N134" s="155">
        <v>464.81503336223898</v>
      </c>
      <c r="O134" s="156">
        <v>1511.62200204126</v>
      </c>
      <c r="P134" s="131">
        <f t="shared" si="107"/>
        <v>-0.84912604641901623</v>
      </c>
      <c r="Q134" s="131">
        <f t="shared" si="108"/>
        <v>-1.0586168799779756</v>
      </c>
      <c r="R134" s="131">
        <f t="shared" si="109"/>
        <v>0.58900930413466313</v>
      </c>
      <c r="S134" s="131">
        <f t="shared" si="110"/>
        <v>1.2885329026435244</v>
      </c>
      <c r="T134" s="131">
        <f t="shared" si="111"/>
        <v>-2.8009254678863442</v>
      </c>
      <c r="U134" s="131">
        <f t="shared" si="112"/>
        <v>-1.2664193015743308</v>
      </c>
      <c r="V134" s="131">
        <f t="shared" si="113"/>
        <v>0.31974817568199398</v>
      </c>
      <c r="X134" s="71">
        <f t="shared" ca="1" si="114"/>
        <v>2.8697522445056256</v>
      </c>
      <c r="Y134" s="98">
        <f t="shared" ca="1" si="115"/>
        <v>1481.8753899126684</v>
      </c>
      <c r="Z134" s="174">
        <f t="shared" ca="1" si="89"/>
        <v>7.3010637199407951</v>
      </c>
      <c r="AA134" s="174">
        <f t="shared" ca="1" si="85"/>
        <v>7.286026125955833</v>
      </c>
      <c r="AB134" s="174">
        <f t="shared" ca="1" si="90"/>
        <v>1481.8753899126687</v>
      </c>
      <c r="AC134" s="174">
        <f t="shared" ca="1" si="91"/>
        <v>1459.7582604452655</v>
      </c>
      <c r="AD134" s="174">
        <f t="shared" ca="1" si="116"/>
        <v>2.8697522445056078E-2</v>
      </c>
      <c r="AE134" s="174">
        <f t="shared" ca="1" si="117"/>
        <v>2.8814719542331835E-2</v>
      </c>
      <c r="AF134" s="98">
        <f t="shared" ca="1" si="92"/>
        <v>214893.61511622099</v>
      </c>
      <c r="AG134" s="71">
        <f t="shared" ca="1" si="93"/>
        <v>-214893.61511622099</v>
      </c>
      <c r="AH134" s="71">
        <f t="shared" ca="1" si="94"/>
        <v>-4.6534653877881374E-6</v>
      </c>
      <c r="AI134" s="71">
        <f t="shared" ca="1" si="95"/>
        <v>-4.6534653877881374E-3</v>
      </c>
      <c r="AJ134" s="98">
        <f t="shared" ca="1" si="118"/>
        <v>12.937413544053474</v>
      </c>
      <c r="AK134" s="98">
        <f t="shared" ca="1" si="119"/>
        <v>2.5601233884180203</v>
      </c>
      <c r="AL134" s="98">
        <v>2.5428457769926132</v>
      </c>
      <c r="AM134" s="98">
        <f t="shared" si="124"/>
        <v>-7.7055932636139801E-2</v>
      </c>
      <c r="AN134" s="71">
        <f t="shared" si="96"/>
        <v>-1.5037593984962405E-2</v>
      </c>
      <c r="AO134" s="98">
        <v>5.9019724739224548</v>
      </c>
      <c r="AP134" s="71">
        <v>133</v>
      </c>
      <c r="AQ134" s="71">
        <f t="shared" si="97"/>
        <v>7.5187969924812026E-3</v>
      </c>
      <c r="AR134" s="174">
        <f t="shared" si="98"/>
        <v>-7.5187969924812026E-3</v>
      </c>
      <c r="AS134" s="98">
        <f t="shared" si="120"/>
        <v>95.624116363333769</v>
      </c>
      <c r="AT134" s="71">
        <f t="shared" si="99"/>
        <v>4.5604250514591289</v>
      </c>
      <c r="AU134" s="71">
        <f t="shared" ca="1" si="100"/>
        <v>7.3010637199407951</v>
      </c>
      <c r="AV134" s="98">
        <f t="shared" ca="1" si="125"/>
        <v>7.293544922948314</v>
      </c>
      <c r="AX134" s="71">
        <f t="shared" si="101"/>
        <v>-7.5187969924812026E-3</v>
      </c>
      <c r="AY134" s="71">
        <f t="shared" si="102"/>
        <v>4.5604250514591289</v>
      </c>
      <c r="AZ134" s="71">
        <f t="shared" si="103"/>
        <v>4.5529062544666479</v>
      </c>
      <c r="BA134" s="131">
        <v>-7.5187969924812026E-3</v>
      </c>
      <c r="BB134" s="71">
        <f t="shared" ca="1" si="104"/>
        <v>7.3010637199407951</v>
      </c>
      <c r="BC134" s="131">
        <f t="shared" ca="1" si="86"/>
        <v>7.3085825169332761</v>
      </c>
      <c r="BD134" s="71" cm="1">
        <f t="array" aca="1" ref="BD134:BE134" ca="1">EXP(BB134:BC134)</f>
        <v>1481.8753899126687</v>
      </c>
      <c r="BE134" s="71">
        <f ca="1"/>
        <v>1493.0593022330866</v>
      </c>
      <c r="BF134" s="98">
        <f t="shared" ca="1" si="121"/>
        <v>2.8697522445056078E-2</v>
      </c>
      <c r="BG134" s="131">
        <f t="shared" ca="1" si="87"/>
        <v>2.1178725452574876E-2</v>
      </c>
      <c r="BH134" s="98">
        <f t="shared" ca="1" si="122"/>
        <v>1481.8753899126691</v>
      </c>
      <c r="BI134" s="98">
        <f t="shared" ca="1" si="123"/>
        <v>321.84151825467922</v>
      </c>
      <c r="BJ134" s="71">
        <f t="shared" ca="1" si="105"/>
        <v>7.3010637199407951</v>
      </c>
      <c r="BK134" s="71">
        <f t="shared" ca="1" si="106"/>
        <v>5.7740592450511095</v>
      </c>
    </row>
    <row r="135" spans="1:63" s="98" customFormat="1" x14ac:dyDescent="0.2">
      <c r="A135" s="100">
        <v>44409</v>
      </c>
      <c r="B135" s="150">
        <v>536.56647426968732</v>
      </c>
      <c r="C135" s="123">
        <v>1436.4537566307465</v>
      </c>
      <c r="D135" s="123">
        <v>211.73120182884935</v>
      </c>
      <c r="E135" s="119">
        <v>581.763999800026</v>
      </c>
      <c r="F135" s="119">
        <v>460.94510159004199</v>
      </c>
      <c r="G135" s="119">
        <v>459.94988269628493</v>
      </c>
      <c r="H135" s="151">
        <v>1573.9605954830508</v>
      </c>
      <c r="I135" s="154">
        <v>530.85741262064198</v>
      </c>
      <c r="J135" s="155">
        <v>1420.0144255958701</v>
      </c>
      <c r="K135" s="155">
        <v>273.66304701617099</v>
      </c>
      <c r="L135" s="155">
        <v>468.99482947153399</v>
      </c>
      <c r="M135" s="155">
        <v>460.74518077678101</v>
      </c>
      <c r="N135" s="155">
        <v>457.014543147827</v>
      </c>
      <c r="O135" s="156">
        <v>1522.22204581508</v>
      </c>
      <c r="P135" s="131">
        <f t="shared" si="107"/>
        <v>-0.29337406354314055</v>
      </c>
      <c r="Q135" s="131">
        <f t="shared" si="108"/>
        <v>0.50507561821279978</v>
      </c>
      <c r="R135" s="131">
        <f t="shared" si="109"/>
        <v>-0.62132105983921804</v>
      </c>
      <c r="S135" s="131">
        <f t="shared" si="110"/>
        <v>-7.2372827368510713</v>
      </c>
      <c r="T135" s="131">
        <f t="shared" si="111"/>
        <v>1.871576739890557</v>
      </c>
      <c r="U135" s="131">
        <f t="shared" si="112"/>
        <v>-1.6781923248022252</v>
      </c>
      <c r="V135" s="131">
        <f t="shared" si="113"/>
        <v>0.70123640430649914</v>
      </c>
      <c r="X135" s="71">
        <f t="shared" ca="1" si="114"/>
        <v>3.2135237176742204</v>
      </c>
      <c r="Y135" s="98">
        <f t="shared" ca="1" si="115"/>
        <v>1529.4958070338894</v>
      </c>
      <c r="Z135" s="174">
        <f t="shared" ca="1" si="89"/>
        <v>7.3326934221905935</v>
      </c>
      <c r="AA135" s="174">
        <f t="shared" ca="1" si="85"/>
        <v>7.3177680490562649</v>
      </c>
      <c r="AB135" s="174">
        <f t="shared" ca="1" si="90"/>
        <v>1529.4958070338896</v>
      </c>
      <c r="AC135" s="174">
        <f t="shared" ca="1" si="91"/>
        <v>1506.8370274105291</v>
      </c>
      <c r="AD135" s="174">
        <f t="shared" ca="1" si="116"/>
        <v>3.2135237176742271E-2</v>
      </c>
      <c r="AE135" s="174">
        <f t="shared" ca="1" si="117"/>
        <v>3.2251070770377588E-2</v>
      </c>
      <c r="AF135" s="98">
        <f t="shared" ca="1" si="92"/>
        <v>230651.10509655566</v>
      </c>
      <c r="AG135" s="71">
        <f t="shared" ca="1" si="93"/>
        <v>-230651.10509655566</v>
      </c>
      <c r="AH135" s="71">
        <f t="shared" ca="1" si="94"/>
        <v>-4.3355526069618346E-6</v>
      </c>
      <c r="AI135" s="71">
        <f t="shared" ca="1" si="95"/>
        <v>-4.3355526069618344E-3</v>
      </c>
      <c r="AJ135" s="98">
        <f t="shared" ca="1" si="118"/>
        <v>12.936852635683291</v>
      </c>
      <c r="AK135" s="98">
        <f t="shared" ca="1" si="119"/>
        <v>2.5600800319520731</v>
      </c>
      <c r="AL135" s="98">
        <v>2.5428012129865509</v>
      </c>
      <c r="AM135" s="98">
        <f t="shared" si="124"/>
        <v>-7.7054582211713671E-2</v>
      </c>
      <c r="AN135" s="71">
        <f t="shared" si="96"/>
        <v>-1.4925373134328358E-2</v>
      </c>
      <c r="AO135" s="98">
        <v>5.9018690403837457</v>
      </c>
      <c r="AP135" s="98">
        <v>134</v>
      </c>
      <c r="AQ135" s="71">
        <f t="shared" si="97"/>
        <v>7.462686567164179E-3</v>
      </c>
      <c r="AR135" s="174">
        <f t="shared" si="98"/>
        <v>-7.462686567164179E-3</v>
      </c>
      <c r="AS135" s="98">
        <f t="shared" si="120"/>
        <v>95.616980235246956</v>
      </c>
      <c r="AT135" s="71">
        <f t="shared" si="99"/>
        <v>4.5603504218087343</v>
      </c>
      <c r="AU135" s="71">
        <f t="shared" ca="1" si="100"/>
        <v>7.3326934221905935</v>
      </c>
      <c r="AV135" s="98">
        <f t="shared" ca="1" si="125"/>
        <v>7.3252307356234292</v>
      </c>
      <c r="AX135" s="71">
        <f t="shared" si="101"/>
        <v>-7.462686567164179E-3</v>
      </c>
      <c r="AY135" s="71">
        <f t="shared" si="102"/>
        <v>4.5603504218087343</v>
      </c>
      <c r="AZ135" s="71">
        <f t="shared" si="103"/>
        <v>4.55288773524157</v>
      </c>
      <c r="BA135" s="131">
        <v>-7.462686567164179E-3</v>
      </c>
      <c r="BB135" s="71">
        <f t="shared" ca="1" si="104"/>
        <v>7.3326934221905935</v>
      </c>
      <c r="BC135" s="131">
        <f t="shared" ca="1" si="86"/>
        <v>7.3401561087577578</v>
      </c>
      <c r="BD135" s="71" cm="1">
        <f t="array" aca="1" ref="BD135:BE135" ca="1">EXP(BB135:BC135)</f>
        <v>1529.4958070338896</v>
      </c>
      <c r="BE135" s="71">
        <f ca="1"/>
        <v>1540.9526510948447</v>
      </c>
      <c r="BF135" s="98">
        <f t="shared" ca="1" si="121"/>
        <v>3.2135237176742271E-2</v>
      </c>
      <c r="BG135" s="131">
        <f t="shared" ca="1" si="87"/>
        <v>2.4672550609578091E-2</v>
      </c>
      <c r="BH135" s="98">
        <f t="shared" ca="1" si="122"/>
        <v>1529.4958070338901</v>
      </c>
      <c r="BI135" s="98">
        <f t="shared" ca="1" si="123"/>
        <v>329.78216940208125</v>
      </c>
      <c r="BJ135" s="71">
        <f t="shared" ca="1" si="105"/>
        <v>7.3326934221905935</v>
      </c>
      <c r="BK135" s="71">
        <f t="shared" ca="1" si="106"/>
        <v>5.7984323437824399</v>
      </c>
    </row>
    <row r="136" spans="1:63" s="98" customFormat="1" x14ac:dyDescent="0.2">
      <c r="A136" s="100">
        <v>44440</v>
      </c>
      <c r="B136" s="150">
        <v>549.44406965215978</v>
      </c>
      <c r="C136" s="123">
        <v>1492.4754531393457</v>
      </c>
      <c r="D136" s="123">
        <v>230.78700999344582</v>
      </c>
      <c r="E136" s="119">
        <v>1291.5031091138401</v>
      </c>
      <c r="F136" s="119">
        <v>462.9209023275219</v>
      </c>
      <c r="G136" s="119">
        <v>455.81033375201838</v>
      </c>
      <c r="H136" s="151">
        <v>1550.3511865508051</v>
      </c>
      <c r="I136" s="154">
        <v>547.47223547490603</v>
      </c>
      <c r="J136" s="155">
        <v>1438.7781952042101</v>
      </c>
      <c r="K136" s="155">
        <v>281.11153414731803</v>
      </c>
      <c r="L136" s="155">
        <v>477.18730444682001</v>
      </c>
      <c r="M136" s="155">
        <v>459.81888609958798</v>
      </c>
      <c r="N136" s="155">
        <v>464.13214209045498</v>
      </c>
      <c r="O136" s="156">
        <v>1531.4836590447401</v>
      </c>
      <c r="P136" s="131">
        <f t="shared" si="107"/>
        <v>3.129808957972898</v>
      </c>
      <c r="Q136" s="131">
        <f t="shared" si="108"/>
        <v>1.3213788022235207</v>
      </c>
      <c r="R136" s="131">
        <f t="shared" si="109"/>
        <v>2.7217730754517646</v>
      </c>
      <c r="S136" s="131">
        <f t="shared" si="110"/>
        <v>1.7468156279073099</v>
      </c>
      <c r="T136" s="131">
        <f t="shared" si="111"/>
        <v>-0.20104272726875649</v>
      </c>
      <c r="U136" s="131">
        <f t="shared" si="112"/>
        <v>1.5574119137661029</v>
      </c>
      <c r="V136" s="131">
        <f t="shared" si="113"/>
        <v>0.60842721698337243</v>
      </c>
      <c r="X136" s="71">
        <f t="shared" ca="1" si="114"/>
        <v>1.8610488791048505</v>
      </c>
      <c r="Y136" s="98">
        <f t="shared" ca="1" si="115"/>
        <v>1557.9604716066492</v>
      </c>
      <c r="Z136" s="174">
        <f t="shared" ca="1" si="89"/>
        <v>7.3511328548679202</v>
      </c>
      <c r="AA136" s="174">
        <f t="shared" ca="1" si="85"/>
        <v>7.3363180400531052</v>
      </c>
      <c r="AB136" s="174">
        <f t="shared" ca="1" si="90"/>
        <v>1557.9604716066499</v>
      </c>
      <c r="AC136" s="174">
        <f t="shared" ca="1" si="91"/>
        <v>1535.0497041535314</v>
      </c>
      <c r="AD136" s="174">
        <f t="shared" ca="1" si="116"/>
        <v>1.8610488791048763E-2</v>
      </c>
      <c r="AE136" s="174">
        <f t="shared" ca="1" si="117"/>
        <v>1.8723110880468186E-2</v>
      </c>
      <c r="AF136" s="98">
        <f t="shared" ca="1" si="92"/>
        <v>247606.57426342453</v>
      </c>
      <c r="AG136" s="71">
        <f t="shared" ca="1" si="93"/>
        <v>-247606.57426342453</v>
      </c>
      <c r="AH136" s="71">
        <f t="shared" ca="1" si="94"/>
        <v>-4.0386649788067284E-6</v>
      </c>
      <c r="AI136" s="71">
        <f t="shared" ca="1" si="95"/>
        <v>-4.0386649788067283E-3</v>
      </c>
      <c r="AJ136" s="98">
        <f t="shared" ca="1" si="118"/>
        <v>12.936330159546532</v>
      </c>
      <c r="AK136" s="98">
        <f t="shared" ca="1" si="119"/>
        <v>2.5600396444867219</v>
      </c>
      <c r="AL136" s="98">
        <v>2.5427597340124035</v>
      </c>
      <c r="AM136" s="98">
        <f t="shared" si="124"/>
        <v>-7.7053325273103143E-2</v>
      </c>
      <c r="AN136" s="71">
        <f t="shared" si="96"/>
        <v>-1.4814814814814815E-2</v>
      </c>
      <c r="AO136" s="98">
        <v>5.9017727672373832</v>
      </c>
      <c r="AP136" s="98">
        <v>135</v>
      </c>
      <c r="AQ136" s="71">
        <f t="shared" si="97"/>
        <v>7.4074074074074077E-3</v>
      </c>
      <c r="AR136" s="174">
        <f t="shared" si="98"/>
        <v>-7.4074074074074077E-3</v>
      </c>
      <c r="AS136" s="98">
        <f t="shared" si="120"/>
        <v>95.609897495970273</v>
      </c>
      <c r="AT136" s="71">
        <f t="shared" si="99"/>
        <v>4.5602763449910411</v>
      </c>
      <c r="AU136" s="71">
        <f t="shared" ca="1" si="100"/>
        <v>7.3511328548679202</v>
      </c>
      <c r="AV136" s="98">
        <f ca="1">AU136+AX136</f>
        <v>7.3437254474605131</v>
      </c>
      <c r="AX136" s="71">
        <f t="shared" si="101"/>
        <v>-7.4074074074074077E-3</v>
      </c>
      <c r="AY136" s="71">
        <f t="shared" si="102"/>
        <v>4.5602763449910411</v>
      </c>
      <c r="AZ136" s="71">
        <f t="shared" si="103"/>
        <v>4.552868937583634</v>
      </c>
      <c r="BA136" s="131">
        <v>-7.4074074074074077E-3</v>
      </c>
      <c r="BB136" s="71">
        <f t="shared" ca="1" si="104"/>
        <v>7.3511328548679202</v>
      </c>
      <c r="BC136" s="131">
        <f t="shared" ca="1" si="86"/>
        <v>7.3585402622753273</v>
      </c>
      <c r="BD136" s="71" cm="1">
        <f t="array" aca="1" ref="BD136:BE136" ca="1">EXP(BB136:BC136)</f>
        <v>1557.9604716066499</v>
      </c>
      <c r="BE136" s="71">
        <f ca="1"/>
        <v>1569.543767676764</v>
      </c>
      <c r="BF136" s="98">
        <f t="shared" ca="1" si="121"/>
        <v>1.8610488791048763E-2</v>
      </c>
      <c r="BG136" s="131">
        <f t="shared" ca="1" si="87"/>
        <v>1.1203081383641355E-2</v>
      </c>
      <c r="BH136" s="98">
        <f t="shared" ca="1" si="122"/>
        <v>1557.9604716066503</v>
      </c>
      <c r="BI136" s="98">
        <f t="shared" ca="1" si="123"/>
        <v>333.47674588476661</v>
      </c>
      <c r="BJ136" s="71">
        <f t="shared" ca="1" si="105"/>
        <v>7.3511328548679202</v>
      </c>
      <c r="BK136" s="71">
        <f t="shared" ca="1" si="106"/>
        <v>5.809573135442645</v>
      </c>
    </row>
    <row r="137" spans="1:63" s="98" customFormat="1" x14ac:dyDescent="0.2">
      <c r="A137" s="100">
        <v>44470</v>
      </c>
      <c r="B137" s="150">
        <v>576.36682906511567</v>
      </c>
      <c r="C137" s="123">
        <v>1541.7271430929441</v>
      </c>
      <c r="D137" s="123">
        <v>281.09857817201703</v>
      </c>
      <c r="E137" s="119">
        <v>986.38447443827101</v>
      </c>
      <c r="F137" s="119">
        <v>453.94158011860713</v>
      </c>
      <c r="G137" s="119">
        <v>481.33571244213141</v>
      </c>
      <c r="H137" s="151">
        <v>1562.7539960432116</v>
      </c>
      <c r="I137" s="154">
        <v>558.03081860738905</v>
      </c>
      <c r="J137" s="155">
        <v>1440.4321134020299</v>
      </c>
      <c r="K137" s="155">
        <v>278.895495554891</v>
      </c>
      <c r="L137" s="155">
        <v>487.91369030178498</v>
      </c>
      <c r="M137" s="155">
        <v>457.15364512540498</v>
      </c>
      <c r="N137" s="155">
        <v>466.029925705219</v>
      </c>
      <c r="O137" s="156">
        <v>1526.2059223358799</v>
      </c>
      <c r="P137" s="131">
        <f t="shared" si="107"/>
        <v>1.9286061371357022</v>
      </c>
      <c r="Q137" s="131">
        <f t="shared" si="108"/>
        <v>0.11495296518482689</v>
      </c>
      <c r="R137" s="131">
        <f t="shared" si="109"/>
        <v>-0.78831293747829534</v>
      </c>
      <c r="S137" s="131">
        <f t="shared" si="110"/>
        <v>2.2478355469661011</v>
      </c>
      <c r="T137" s="131">
        <f t="shared" si="111"/>
        <v>-0.57962842648568369</v>
      </c>
      <c r="U137" s="131">
        <f t="shared" si="112"/>
        <v>0.40888864240611156</v>
      </c>
      <c r="V137" s="131">
        <f t="shared" si="113"/>
        <v>-0.34461593355506182</v>
      </c>
      <c r="AG137" s="71">
        <f t="shared" si="93"/>
        <v>0</v>
      </c>
      <c r="AN137" s="71">
        <f t="shared" ref="AN137" si="126">AR137*1</f>
        <v>0</v>
      </c>
      <c r="AP137" s="71"/>
      <c r="AQ137" s="71"/>
      <c r="AR137" s="174"/>
      <c r="BA137" s="131"/>
    </row>
    <row r="138" spans="1:63" s="98" customFormat="1" x14ac:dyDescent="0.2">
      <c r="A138" s="100">
        <v>44501</v>
      </c>
      <c r="B138" s="150">
        <v>569.45042711633425</v>
      </c>
      <c r="C138" s="123">
        <v>1567.9365045255242</v>
      </c>
      <c r="D138" s="123">
        <v>308.36514025470268</v>
      </c>
      <c r="E138" s="119">
        <v>722.08373091587703</v>
      </c>
      <c r="F138" s="119">
        <v>473.41957269461409</v>
      </c>
      <c r="G138" s="119">
        <v>468.82098391863605</v>
      </c>
      <c r="H138" s="151">
        <v>1520.5596381500447</v>
      </c>
      <c r="I138" s="154">
        <v>564.19670580958598</v>
      </c>
      <c r="J138" s="155">
        <v>1448.0101338950501</v>
      </c>
      <c r="K138" s="155">
        <v>270.985245243039</v>
      </c>
      <c r="L138" s="155">
        <v>522.68562278620698</v>
      </c>
      <c r="M138" s="155">
        <v>475.83452156307601</v>
      </c>
      <c r="N138" s="155">
        <v>463.39202475096101</v>
      </c>
      <c r="O138" s="156">
        <v>1511.8184030522</v>
      </c>
      <c r="P138" s="131">
        <f t="shared" si="107"/>
        <v>1.1049366803045757</v>
      </c>
      <c r="Q138" s="131">
        <f t="shared" si="108"/>
        <v>0.5260935536297211</v>
      </c>
      <c r="R138" s="131">
        <f t="shared" si="109"/>
        <v>-2.8362775440721038</v>
      </c>
      <c r="S138" s="131">
        <f t="shared" si="110"/>
        <v>7.1266564508396471</v>
      </c>
      <c r="T138" s="131">
        <f t="shared" si="111"/>
        <v>4.0863452882556714</v>
      </c>
      <c r="U138" s="131">
        <f t="shared" si="112"/>
        <v>-0.56603681625513502</v>
      </c>
      <c r="V138" s="131">
        <f t="shared" si="113"/>
        <v>-0.94269843099937134</v>
      </c>
      <c r="AG138" s="71">
        <f t="shared" si="93"/>
        <v>0</v>
      </c>
      <c r="AQ138" s="71"/>
      <c r="AR138" s="172"/>
      <c r="BA138" s="131"/>
    </row>
    <row r="139" spans="1:63" s="98" customFormat="1" x14ac:dyDescent="0.2">
      <c r="A139" s="100">
        <v>44531</v>
      </c>
      <c r="B139" s="150">
        <v>600.77020060773259</v>
      </c>
      <c r="C139" s="123">
        <v>1832.9177737903378</v>
      </c>
      <c r="D139" s="123">
        <v>356.16173699418158</v>
      </c>
      <c r="E139" s="119">
        <v>264.28320860768099</v>
      </c>
      <c r="F139" s="119">
        <v>479.06069592070844</v>
      </c>
      <c r="G139" s="119">
        <v>474.91565670957829</v>
      </c>
      <c r="H139" s="151">
        <v>1838.3566025234043</v>
      </c>
      <c r="I139" s="154">
        <v>572.455148957353</v>
      </c>
      <c r="J139" s="155">
        <v>1502.65119093506</v>
      </c>
      <c r="K139" s="155">
        <v>274.34517689019401</v>
      </c>
      <c r="L139" s="155">
        <v>508.66320143013297</v>
      </c>
      <c r="M139" s="155">
        <v>476.44341954814797</v>
      </c>
      <c r="N139" s="155">
        <v>460.34722490374702</v>
      </c>
      <c r="O139" s="156">
        <v>1524.59824628199</v>
      </c>
      <c r="P139" s="131">
        <f t="shared" si="107"/>
        <v>1.4637524577384227</v>
      </c>
      <c r="Q139" s="131">
        <f t="shared" si="108"/>
        <v>3.7735272537788802</v>
      </c>
      <c r="R139" s="131">
        <f t="shared" si="109"/>
        <v>1.239894682878969</v>
      </c>
      <c r="S139" s="131">
        <f t="shared" si="110"/>
        <v>-2.6827639301281465</v>
      </c>
      <c r="T139" s="131">
        <f t="shared" si="111"/>
        <v>0.12796423073126562</v>
      </c>
      <c r="U139" s="131">
        <f t="shared" si="112"/>
        <v>-0.65706781398543512</v>
      </c>
      <c r="V139" s="131">
        <f t="shared" si="113"/>
        <v>0.84532925409486381</v>
      </c>
      <c r="AG139" s="71">
        <f t="shared" si="93"/>
        <v>0</v>
      </c>
      <c r="AQ139" s="71"/>
      <c r="AR139" s="172"/>
      <c r="BA139" s="131"/>
    </row>
    <row r="140" spans="1:63" s="98" customFormat="1" x14ac:dyDescent="0.2">
      <c r="A140" s="100">
        <v>44562</v>
      </c>
      <c r="B140" s="150">
        <v>562.92167796944545</v>
      </c>
      <c r="C140" s="123">
        <v>1233.5536617608975</v>
      </c>
      <c r="D140" s="123">
        <v>353.31244309822813</v>
      </c>
      <c r="E140" s="119">
        <v>164.761937241954</v>
      </c>
      <c r="F140" s="119">
        <v>453.46382046904768</v>
      </c>
      <c r="G140" s="119">
        <v>470.1665001424825</v>
      </c>
      <c r="H140" s="151">
        <v>1404.5044443278809</v>
      </c>
      <c r="I140" s="154">
        <v>569.21198289467497</v>
      </c>
      <c r="J140" s="155">
        <v>1479.8505036046699</v>
      </c>
      <c r="K140" s="155">
        <v>272.91455445863397</v>
      </c>
      <c r="L140" s="155">
        <v>518.49381012603897</v>
      </c>
      <c r="M140" s="155">
        <v>459.08810726058999</v>
      </c>
      <c r="N140" s="155">
        <v>461.65762740921502</v>
      </c>
      <c r="O140" s="156">
        <v>1528.02736220925</v>
      </c>
      <c r="P140" s="131">
        <f t="shared" si="107"/>
        <v>-0.5665362725071077</v>
      </c>
      <c r="Q140" s="131">
        <f t="shared" si="108"/>
        <v>-1.5173639410089379</v>
      </c>
      <c r="R140" s="131">
        <f t="shared" si="109"/>
        <v>-0.52146804539327718</v>
      </c>
      <c r="S140" s="131">
        <f t="shared" si="110"/>
        <v>1.932636107402061</v>
      </c>
      <c r="T140" s="131">
        <f t="shared" si="111"/>
        <v>-3.6426806574466895</v>
      </c>
      <c r="U140" s="131">
        <f t="shared" si="112"/>
        <v>0.28465524164764133</v>
      </c>
      <c r="V140" s="131">
        <f t="shared" si="113"/>
        <v>0.22491931468651671</v>
      </c>
      <c r="AG140" s="71">
        <f t="shared" si="93"/>
        <v>0</v>
      </c>
      <c r="AQ140" s="71"/>
      <c r="AR140" s="172"/>
      <c r="BA140" s="131"/>
    </row>
    <row r="141" spans="1:63" s="98" customFormat="1" x14ac:dyDescent="0.2">
      <c r="A141" s="100">
        <v>44593</v>
      </c>
      <c r="B141" s="150">
        <v>524.08008218955365</v>
      </c>
      <c r="C141" s="123">
        <v>1263.1589496431591</v>
      </c>
      <c r="D141" s="123">
        <v>312.32819969883371</v>
      </c>
      <c r="E141" s="119">
        <v>164.162272593734</v>
      </c>
      <c r="F141" s="119">
        <v>468.39919678465697</v>
      </c>
      <c r="G141" s="119">
        <v>423.62001662837667</v>
      </c>
      <c r="H141" s="151">
        <v>1403.0999398835531</v>
      </c>
      <c r="I141" s="154">
        <v>568.898070419943</v>
      </c>
      <c r="J141" s="155">
        <v>1455.6411202556301</v>
      </c>
      <c r="K141" s="155">
        <v>263.97410421444403</v>
      </c>
      <c r="L141" s="155">
        <v>522.80216896093395</v>
      </c>
      <c r="M141" s="155">
        <v>466.30392829997697</v>
      </c>
      <c r="N141" s="155">
        <v>454.01994368820601</v>
      </c>
      <c r="O141" s="156">
        <v>1561.21032324114</v>
      </c>
      <c r="P141" s="131">
        <f t="shared" si="107"/>
        <v>-5.5148606172267023E-2</v>
      </c>
      <c r="Q141" s="131">
        <f t="shared" si="108"/>
        <v>-1.6359343927018273</v>
      </c>
      <c r="R141" s="131">
        <f t="shared" si="109"/>
        <v>-3.2759155193920151</v>
      </c>
      <c r="S141" s="131">
        <f t="shared" si="110"/>
        <v>0.83093737104550769</v>
      </c>
      <c r="T141" s="131">
        <f t="shared" si="111"/>
        <v>1.5717725912013378</v>
      </c>
      <c r="U141" s="131">
        <f t="shared" si="112"/>
        <v>-1.6544043177345742</v>
      </c>
      <c r="V141" s="131">
        <f t="shared" si="113"/>
        <v>2.1716208657359033</v>
      </c>
      <c r="AG141" s="71">
        <f t="shared" si="93"/>
        <v>0</v>
      </c>
      <c r="AQ141" s="71"/>
      <c r="AR141" s="172"/>
      <c r="BA141" s="131"/>
    </row>
    <row r="142" spans="1:63" s="98" customFormat="1" x14ac:dyDescent="0.2">
      <c r="A142" s="100">
        <v>44621</v>
      </c>
      <c r="B142" s="150">
        <v>581.72889123040466</v>
      </c>
      <c r="C142" s="123">
        <v>1395.7906393556907</v>
      </c>
      <c r="D142" s="123">
        <v>326.38296868528118</v>
      </c>
      <c r="E142" s="119">
        <v>190.64657419768901</v>
      </c>
      <c r="F142" s="119">
        <v>455.28862431403405</v>
      </c>
      <c r="G142" s="119">
        <v>479.114238806694</v>
      </c>
      <c r="H142" s="151">
        <v>1484.4797363967994</v>
      </c>
      <c r="I142" s="154">
        <v>572.98832277205497</v>
      </c>
      <c r="J142" s="155">
        <v>1401.8667736617299</v>
      </c>
      <c r="K142" s="155">
        <v>279.61241107113801</v>
      </c>
      <c r="L142" s="155">
        <v>529.20842779633597</v>
      </c>
      <c r="M142" s="155">
        <v>456.78682642778699</v>
      </c>
      <c r="N142" s="155">
        <v>459.37560476708501</v>
      </c>
      <c r="O142" s="156">
        <v>1527.5860537874701</v>
      </c>
      <c r="P142" s="131">
        <f t="shared" si="107"/>
        <v>0.71897806738783743</v>
      </c>
      <c r="Q142" s="131">
        <f t="shared" si="108"/>
        <v>-3.6942035949394381</v>
      </c>
      <c r="R142" s="131">
        <f t="shared" si="109"/>
        <v>5.9241821856851402</v>
      </c>
      <c r="S142" s="131">
        <f t="shared" si="110"/>
        <v>1.2253695978603929</v>
      </c>
      <c r="T142" s="131">
        <f t="shared" si="111"/>
        <v>-2.0409654078804067</v>
      </c>
      <c r="U142" s="131">
        <f t="shared" si="112"/>
        <v>1.1796092117391623</v>
      </c>
      <c r="V142" s="131">
        <f t="shared" si="113"/>
        <v>-2.1537309197305632</v>
      </c>
      <c r="AG142" s="71">
        <f t="shared" si="93"/>
        <v>0</v>
      </c>
      <c r="AQ142" s="71"/>
      <c r="AR142" s="172"/>
      <c r="BA142" s="131"/>
    </row>
    <row r="143" spans="1:63" s="98" customFormat="1" x14ac:dyDescent="0.2">
      <c r="A143" s="100">
        <v>44652</v>
      </c>
      <c r="B143" s="150">
        <v>523.55600210736418</v>
      </c>
      <c r="C143" s="123">
        <v>1312.0432009943493</v>
      </c>
      <c r="D143" s="123">
        <v>271.22424697746862</v>
      </c>
      <c r="E143" s="119">
        <v>305.97966785264299</v>
      </c>
      <c r="F143" s="119">
        <v>469.2419201062919</v>
      </c>
      <c r="G143" s="119">
        <v>451.80472719471243</v>
      </c>
      <c r="H143" s="151">
        <v>1318.2180059203579</v>
      </c>
      <c r="I143" s="154">
        <v>535.10044157884101</v>
      </c>
      <c r="J143" s="155">
        <v>1385.03800085285</v>
      </c>
      <c r="K143" s="155">
        <v>274.63501228734799</v>
      </c>
      <c r="L143" s="155">
        <v>533.74346215961702</v>
      </c>
      <c r="M143" s="155">
        <v>466.685289546131</v>
      </c>
      <c r="N143" s="155">
        <v>454.97309522574898</v>
      </c>
      <c r="O143" s="156">
        <v>1367.1960021499799</v>
      </c>
      <c r="P143" s="131">
        <f t="shared" si="107"/>
        <v>-6.6123304241029786</v>
      </c>
      <c r="Q143" s="131">
        <f t="shared" si="108"/>
        <v>-1.2004545028856342</v>
      </c>
      <c r="R143" s="131">
        <f t="shared" si="109"/>
        <v>-1.7801065284343593</v>
      </c>
      <c r="S143" s="131">
        <f t="shared" si="110"/>
        <v>0.85694673876703575</v>
      </c>
      <c r="T143" s="131">
        <f t="shared" si="111"/>
        <v>2.1669764856734162</v>
      </c>
      <c r="U143" s="131">
        <f t="shared" si="112"/>
        <v>-0.9583681622728335</v>
      </c>
      <c r="V143" s="131">
        <f t="shared" si="113"/>
        <v>-10.499575538793508</v>
      </c>
      <c r="AG143" s="71">
        <f t="shared" si="93"/>
        <v>0</v>
      </c>
      <c r="AQ143" s="71"/>
      <c r="AR143" s="172"/>
      <c r="BA143" s="131"/>
    </row>
    <row r="144" spans="1:63" s="98" customFormat="1" x14ac:dyDescent="0.2">
      <c r="A144" s="100">
        <v>44682</v>
      </c>
      <c r="B144" s="150">
        <v>537.16845816215562</v>
      </c>
      <c r="C144" s="123">
        <v>1267.4337321605412</v>
      </c>
      <c r="D144" s="123">
        <v>230.8118341778258</v>
      </c>
      <c r="E144" s="119">
        <v>413.83312303363999</v>
      </c>
      <c r="F144" s="119">
        <v>446.36042149752518</v>
      </c>
      <c r="G144" s="119">
        <v>458.1299933754384</v>
      </c>
      <c r="H144" s="151">
        <v>1324.8090959499596</v>
      </c>
      <c r="I144" s="154">
        <v>537.85345337601098</v>
      </c>
      <c r="J144" s="155">
        <v>1360.7219691702701</v>
      </c>
      <c r="K144" s="155">
        <v>278.91130818046003</v>
      </c>
      <c r="L144" s="155">
        <v>533.98185982611301</v>
      </c>
      <c r="M144" s="155">
        <v>445.62920333102898</v>
      </c>
      <c r="N144" s="155">
        <v>452.51623321513398</v>
      </c>
      <c r="O144" s="156">
        <v>1361.72162631528</v>
      </c>
      <c r="P144" s="131">
        <f t="shared" si="107"/>
        <v>0.51448505425393876</v>
      </c>
      <c r="Q144" s="131">
        <f t="shared" si="108"/>
        <v>-1.7556219878160135</v>
      </c>
      <c r="R144" s="131">
        <f t="shared" si="109"/>
        <v>1.5570832930208383</v>
      </c>
      <c r="S144" s="131">
        <f t="shared" si="110"/>
        <v>4.466521529489853E-2</v>
      </c>
      <c r="T144" s="131">
        <f t="shared" si="111"/>
        <v>-4.5118384244722733</v>
      </c>
      <c r="U144" s="131">
        <f t="shared" si="112"/>
        <v>-0.54000160369834305</v>
      </c>
      <c r="V144" s="131">
        <f t="shared" si="113"/>
        <v>-0.40040899959414844</v>
      </c>
      <c r="AG144" s="71">
        <f t="shared" si="93"/>
        <v>0</v>
      </c>
      <c r="AQ144" s="71"/>
      <c r="AR144" s="172"/>
      <c r="BA144" s="131"/>
    </row>
    <row r="145" spans="1:53" s="98" customFormat="1" x14ac:dyDescent="0.2">
      <c r="A145" s="100">
        <v>44713</v>
      </c>
      <c r="B145" s="150">
        <v>546.30032195091235</v>
      </c>
      <c r="C145" s="123">
        <v>1332.0728525007287</v>
      </c>
      <c r="D145" s="123">
        <v>200.34467206635279</v>
      </c>
      <c r="E145" s="119">
        <v>460.484679581058</v>
      </c>
      <c r="F145" s="119">
        <v>450.81005214726855</v>
      </c>
      <c r="G145" s="119">
        <v>424.22837386565595</v>
      </c>
      <c r="H145" s="151">
        <v>1339.3819960054091</v>
      </c>
      <c r="I145" s="154">
        <v>555.55744867365297</v>
      </c>
      <c r="J145" s="155">
        <v>1352.75441420725</v>
      </c>
      <c r="K145" s="155">
        <v>270.52618669338898</v>
      </c>
      <c r="L145" s="155">
        <v>536.168342241966</v>
      </c>
      <c r="M145" s="155">
        <v>451.28646310994901</v>
      </c>
      <c r="N145" s="155">
        <v>443.68782222895601</v>
      </c>
      <c r="O145" s="156">
        <v>1367.1544023992999</v>
      </c>
      <c r="P145" s="131">
        <f t="shared" si="107"/>
        <v>3.2916020500597654</v>
      </c>
      <c r="Q145" s="131">
        <f t="shared" si="108"/>
        <v>-0.58553879069641823</v>
      </c>
      <c r="R145" s="131">
        <f t="shared" si="109"/>
        <v>-3.0063755900659856</v>
      </c>
      <c r="S145" s="131">
        <f t="shared" si="110"/>
        <v>0.40946754568874155</v>
      </c>
      <c r="T145" s="131">
        <f t="shared" si="111"/>
        <v>1.269499336361406</v>
      </c>
      <c r="U145" s="131">
        <f t="shared" si="112"/>
        <v>-1.9509600624605099</v>
      </c>
      <c r="V145" s="131">
        <f t="shared" si="113"/>
        <v>0.39896378077806105</v>
      </c>
      <c r="AG145" s="71">
        <f t="shared" si="93"/>
        <v>0</v>
      </c>
      <c r="AQ145" s="71"/>
      <c r="AR145" s="172"/>
      <c r="BA145" s="131"/>
    </row>
    <row r="146" spans="1:53" s="98" customFormat="1" x14ac:dyDescent="0.2">
      <c r="A146" s="100">
        <v>44743</v>
      </c>
      <c r="B146" s="150">
        <v>550.67072452651962</v>
      </c>
      <c r="C146" s="123">
        <v>1372.0350380757507</v>
      </c>
      <c r="D146" s="123">
        <v>204.75225485181255</v>
      </c>
      <c r="E146" s="119">
        <v>513.62991339669099</v>
      </c>
      <c r="F146" s="119">
        <v>466.69921124931949</v>
      </c>
      <c r="G146" s="119">
        <v>432.28871296910347</v>
      </c>
      <c r="H146" s="151">
        <v>1386.2603658655983</v>
      </c>
      <c r="I146" s="154">
        <v>549.82829154000399</v>
      </c>
      <c r="J146" s="155">
        <v>1380.93515318808</v>
      </c>
      <c r="K146" s="155">
        <v>270.044845358278</v>
      </c>
      <c r="L146" s="155">
        <v>544.49854228490096</v>
      </c>
      <c r="M146" s="155">
        <v>469.82042851466502</v>
      </c>
      <c r="N146" s="155">
        <v>442.61918406791199</v>
      </c>
      <c r="O146" s="156">
        <v>1373.5968511388501</v>
      </c>
      <c r="P146" s="131">
        <f t="shared" si="107"/>
        <v>-1.0312447699741654</v>
      </c>
      <c r="Q146" s="131">
        <f t="shared" si="108"/>
        <v>2.0832117555753484</v>
      </c>
      <c r="R146" s="131">
        <f t="shared" si="109"/>
        <v>-0.17792781578536676</v>
      </c>
      <c r="S146" s="131">
        <f t="shared" si="110"/>
        <v>1.553653840900509</v>
      </c>
      <c r="T146" s="131">
        <f t="shared" si="111"/>
        <v>4.1069180929986118</v>
      </c>
      <c r="U146" s="131">
        <f t="shared" si="112"/>
        <v>-0.24085361542616113</v>
      </c>
      <c r="V146" s="131">
        <f t="shared" si="113"/>
        <v>0.47123051560555496</v>
      </c>
      <c r="AG146" s="71">
        <f t="shared" si="93"/>
        <v>0</v>
      </c>
      <c r="AQ146" s="71"/>
      <c r="AR146" s="172"/>
      <c r="BA146" s="131"/>
    </row>
    <row r="147" spans="1:53" s="98" customFormat="1" x14ac:dyDescent="0.2">
      <c r="A147" s="100">
        <v>44774</v>
      </c>
      <c r="B147" s="150">
        <v>553.97474887367878</v>
      </c>
      <c r="C147" s="123">
        <v>1404.9638789895687</v>
      </c>
      <c r="D147" s="123">
        <v>212.1233360264778</v>
      </c>
      <c r="E147" s="119">
        <v>671.35565576923</v>
      </c>
      <c r="F147" s="119">
        <v>473.98188121738832</v>
      </c>
      <c r="G147" s="119">
        <v>441.36677594145459</v>
      </c>
      <c r="H147" s="151">
        <v>1432.0069579391629</v>
      </c>
      <c r="I147" s="154">
        <v>548.92302134781698</v>
      </c>
      <c r="J147" s="155">
        <v>1378.2979712297999</v>
      </c>
      <c r="K147" s="155">
        <v>274.00614448535299</v>
      </c>
      <c r="L147" s="155">
        <v>542.75497141810899</v>
      </c>
      <c r="M147" s="155">
        <v>470.85082811738602</v>
      </c>
      <c r="N147" s="155">
        <v>443.36624095888197</v>
      </c>
      <c r="O147" s="156">
        <v>1379.5788413338601</v>
      </c>
      <c r="P147" s="131">
        <f t="shared" si="107"/>
        <v>-0.1646459824123383</v>
      </c>
      <c r="Q147" s="131">
        <f t="shared" si="108"/>
        <v>-0.19097073111592522</v>
      </c>
      <c r="R147" s="131">
        <f t="shared" si="109"/>
        <v>1.4669041809775649</v>
      </c>
      <c r="S147" s="131">
        <f t="shared" si="110"/>
        <v>-0.32021589249355031</v>
      </c>
      <c r="T147" s="131">
        <f t="shared" si="111"/>
        <v>0.21931775209915827</v>
      </c>
      <c r="U147" s="131">
        <f t="shared" si="112"/>
        <v>0.16878095614929123</v>
      </c>
      <c r="V147" s="131">
        <f t="shared" si="113"/>
        <v>0.43549824608658128</v>
      </c>
      <c r="AG147" s="71">
        <f t="shared" si="93"/>
        <v>0</v>
      </c>
      <c r="AQ147" s="71"/>
      <c r="AR147" s="172"/>
      <c r="BA147" s="131"/>
    </row>
    <row r="148" spans="1:53" s="98" customFormat="1" x14ac:dyDescent="0.2">
      <c r="A148" s="100">
        <v>44805</v>
      </c>
      <c r="B148" s="150">
        <v>547.88102663606833</v>
      </c>
      <c r="C148" s="123">
        <v>1414.7986261424958</v>
      </c>
      <c r="D148" s="123">
        <v>224.63861285204004</v>
      </c>
      <c r="E148" s="119">
        <v>1467.1475319533199</v>
      </c>
      <c r="F148" s="119">
        <v>460.03430544062394</v>
      </c>
      <c r="G148" s="119">
        <v>423.71210490379639</v>
      </c>
      <c r="H148" s="151">
        <v>1394.7747770327449</v>
      </c>
      <c r="I148" s="154">
        <v>546.81878339108698</v>
      </c>
      <c r="J148" s="155">
        <v>1369.41282618842</v>
      </c>
      <c r="K148" s="155">
        <v>272.94572390500798</v>
      </c>
      <c r="L148" s="155">
        <v>543.286062942218</v>
      </c>
      <c r="M148" s="155">
        <v>457.12247360373902</v>
      </c>
      <c r="N148" s="155">
        <v>431.01879963935397</v>
      </c>
      <c r="O148" s="156">
        <v>1380.0057244110201</v>
      </c>
      <c r="P148" s="131">
        <f t="shared" si="107"/>
        <v>-0.38333935267704078</v>
      </c>
      <c r="Q148" s="131">
        <f t="shared" si="108"/>
        <v>-0.64464616700060162</v>
      </c>
      <c r="R148" s="131">
        <f t="shared" si="109"/>
        <v>-0.38700613168245468</v>
      </c>
      <c r="S148" s="131">
        <f t="shared" si="110"/>
        <v>9.7851065780446334E-2</v>
      </c>
      <c r="T148" s="131">
        <f t="shared" si="111"/>
        <v>-2.9156483739313757</v>
      </c>
      <c r="U148" s="131">
        <f t="shared" si="112"/>
        <v>-2.7849304206887382</v>
      </c>
      <c r="V148" s="131">
        <f t="shared" si="113"/>
        <v>3.0942999730783072E-2</v>
      </c>
      <c r="AG148" s="71">
        <f t="shared" si="93"/>
        <v>0</v>
      </c>
      <c r="AQ148" s="71"/>
      <c r="AR148" s="172"/>
      <c r="BA148" s="131"/>
    </row>
    <row r="149" spans="1:53" s="98" customFormat="1" x14ac:dyDescent="0.2">
      <c r="A149" s="100">
        <v>44835</v>
      </c>
      <c r="B149" s="150">
        <v>565.41321948842256</v>
      </c>
      <c r="C149" s="123">
        <v>1482.7089601973357</v>
      </c>
      <c r="D149" s="123">
        <v>272.71127600237662</v>
      </c>
      <c r="E149" s="119">
        <v>1093.90038215204</v>
      </c>
      <c r="F149" s="119">
        <v>479.51439615315235</v>
      </c>
      <c r="G149" s="119">
        <v>449.55854330292794</v>
      </c>
      <c r="H149" s="151">
        <v>1407.3277500260397</v>
      </c>
      <c r="I149" s="154">
        <v>547.22834351662505</v>
      </c>
      <c r="J149" s="155">
        <v>1384.36311228368</v>
      </c>
      <c r="K149" s="155">
        <v>270.40698622338499</v>
      </c>
      <c r="L149" s="155">
        <v>542.23330742367705</v>
      </c>
      <c r="M149" s="155">
        <v>482.34343638885599</v>
      </c>
      <c r="N149" s="155">
        <v>435.43661736297298</v>
      </c>
      <c r="O149" s="156">
        <v>1372.0536183732399</v>
      </c>
      <c r="P149" s="131">
        <f t="shared" si="107"/>
        <v>7.4898693676587413E-2</v>
      </c>
      <c r="Q149" s="131">
        <f t="shared" si="108"/>
        <v>1.0917296675884103</v>
      </c>
      <c r="R149" s="131">
        <f t="shared" si="109"/>
        <v>-0.93012546425038067</v>
      </c>
      <c r="S149" s="131">
        <f t="shared" si="110"/>
        <v>-0.1937755430057706</v>
      </c>
      <c r="T149" s="131">
        <f t="shared" si="111"/>
        <v>5.517331621498883</v>
      </c>
      <c r="U149" s="131">
        <f t="shared" si="112"/>
        <v>1.0249710052822536</v>
      </c>
      <c r="V149" s="131">
        <f t="shared" si="113"/>
        <v>-0.576237177651862</v>
      </c>
      <c r="AG149" s="71">
        <f t="shared" si="93"/>
        <v>0</v>
      </c>
      <c r="AQ149" s="71"/>
      <c r="AR149" s="172"/>
      <c r="BA149" s="131"/>
    </row>
    <row r="150" spans="1:53" s="98" customFormat="1" x14ac:dyDescent="0.2">
      <c r="A150" s="100">
        <v>44866</v>
      </c>
      <c r="B150" s="150">
        <v>555.23578153763094</v>
      </c>
      <c r="C150" s="123">
        <v>1515.3285573216772</v>
      </c>
      <c r="D150" s="123">
        <v>311.43627719471408</v>
      </c>
      <c r="E150" s="119">
        <v>781.29459685097902</v>
      </c>
      <c r="F150" s="119">
        <v>483.80084603421022</v>
      </c>
      <c r="G150" s="119">
        <v>442.81516515338404</v>
      </c>
      <c r="H150" s="151">
        <v>1404.5130945259875</v>
      </c>
      <c r="I150" s="154">
        <v>549.00587342069696</v>
      </c>
      <c r="J150" s="155">
        <v>1392.32492149051</v>
      </c>
      <c r="K150" s="155">
        <v>274.24759172472602</v>
      </c>
      <c r="L150" s="155">
        <v>564.82033471932095</v>
      </c>
      <c r="M150" s="155">
        <v>486.16123316130302</v>
      </c>
      <c r="N150" s="155">
        <v>439.45607540123302</v>
      </c>
      <c r="O150" s="156">
        <v>1399.9272771191099</v>
      </c>
      <c r="P150" s="131">
        <f t="shared" si="107"/>
        <v>0.32482416620621279</v>
      </c>
      <c r="Q150" s="131">
        <f t="shared" si="108"/>
        <v>0.57512433957415965</v>
      </c>
      <c r="R150" s="131">
        <f t="shared" si="109"/>
        <v>1.4203055753035443</v>
      </c>
      <c r="S150" s="131">
        <f t="shared" si="110"/>
        <v>4.1655551192460081</v>
      </c>
      <c r="T150" s="131">
        <f t="shared" si="111"/>
        <v>0.79151004956750626</v>
      </c>
      <c r="U150" s="131">
        <f t="shared" si="112"/>
        <v>0.92308682319877278</v>
      </c>
      <c r="V150" s="131">
        <f t="shared" si="113"/>
        <v>2.0315283872738235</v>
      </c>
      <c r="AG150" s="71">
        <f t="shared" si="93"/>
        <v>0</v>
      </c>
      <c r="AQ150" s="71"/>
      <c r="AR150" s="172"/>
      <c r="BA150" s="131"/>
    </row>
    <row r="151" spans="1:53" s="98" customFormat="1" x14ac:dyDescent="0.2">
      <c r="A151" s="100">
        <v>44896</v>
      </c>
      <c r="B151" s="150">
        <v>585.77374952220066</v>
      </c>
      <c r="C151" s="123">
        <v>1725.9592267893904</v>
      </c>
      <c r="D151" s="123">
        <v>356.59453738794764</v>
      </c>
      <c r="E151" s="119">
        <v>280.40448433274901</v>
      </c>
      <c r="F151" s="119">
        <v>492.91441832311739</v>
      </c>
      <c r="G151" s="119">
        <v>452.99991395191182</v>
      </c>
      <c r="H151" s="151">
        <v>1644.6848336899311</v>
      </c>
      <c r="I151" s="154">
        <v>556.61539464524105</v>
      </c>
      <c r="J151" s="155">
        <v>1397.2115157793301</v>
      </c>
      <c r="K151" s="155">
        <v>274.36868850598302</v>
      </c>
      <c r="L151" s="155">
        <v>540.21703977813604</v>
      </c>
      <c r="M151" s="155">
        <v>493.20811146026102</v>
      </c>
      <c r="N151" s="155">
        <v>438.104151402821</v>
      </c>
      <c r="O151" s="156">
        <v>1329.14546664967</v>
      </c>
      <c r="P151" s="131">
        <f t="shared" si="107"/>
        <v>1.3860546112433099</v>
      </c>
      <c r="Q151" s="131">
        <f t="shared" si="108"/>
        <v>0.35096651746985685</v>
      </c>
      <c r="R151" s="131">
        <f t="shared" si="109"/>
        <v>4.4156005343708671E-2</v>
      </c>
      <c r="S151" s="131">
        <f t="shared" si="110"/>
        <v>-4.3559506322326627</v>
      </c>
      <c r="T151" s="131">
        <f t="shared" si="111"/>
        <v>1.4494940810346293</v>
      </c>
      <c r="U151" s="131">
        <f t="shared" si="112"/>
        <v>-0.30763575112203512</v>
      </c>
      <c r="V151" s="131">
        <f t="shared" si="113"/>
        <v>-5.0561062439686708</v>
      </c>
      <c r="AG151" s="71">
        <f t="shared" si="93"/>
        <v>0</v>
      </c>
      <c r="AQ151" s="71"/>
      <c r="AR151" s="172"/>
      <c r="BA151" s="131"/>
    </row>
    <row r="152" spans="1:53" s="98" customFormat="1" x14ac:dyDescent="0.2">
      <c r="A152" s="100">
        <v>44927</v>
      </c>
      <c r="B152" s="150">
        <v>541.84071830803566</v>
      </c>
      <c r="C152" s="123">
        <v>1171.9263149899962</v>
      </c>
      <c r="D152" s="123">
        <v>353.74178108884405</v>
      </c>
      <c r="E152" s="119">
        <v>169.210509547486</v>
      </c>
      <c r="F152" s="119">
        <v>484.9669310684979</v>
      </c>
      <c r="G152" s="119">
        <v>462.51291214490192</v>
      </c>
      <c r="H152" s="151">
        <v>1315.7478669519451</v>
      </c>
      <c r="I152" s="154">
        <v>547.64983367186403</v>
      </c>
      <c r="J152" s="155">
        <v>1406.1562941846701</v>
      </c>
      <c r="K152" s="155">
        <v>273.295714616167</v>
      </c>
      <c r="L152" s="155">
        <v>535.28116466769404</v>
      </c>
      <c r="M152" s="155">
        <v>487.55124661857099</v>
      </c>
      <c r="N152" s="155">
        <v>449.61246637896301</v>
      </c>
      <c r="O152" s="156">
        <v>1438.7884556884201</v>
      </c>
      <c r="P152" s="131">
        <f t="shared" si="107"/>
        <v>-1.6107281723839577</v>
      </c>
      <c r="Q152" s="131">
        <f t="shared" si="108"/>
        <v>0.64018785304320147</v>
      </c>
      <c r="R152" s="131">
        <f t="shared" si="109"/>
        <v>-0.39107009464478892</v>
      </c>
      <c r="S152" s="131">
        <f t="shared" si="110"/>
        <v>-0.91368371358096567</v>
      </c>
      <c r="T152" s="131">
        <f t="shared" si="111"/>
        <v>-1.146952921139416</v>
      </c>
      <c r="U152" s="131">
        <f t="shared" si="112"/>
        <v>2.6268445389736854</v>
      </c>
      <c r="V152" s="131">
        <f t="shared" si="113"/>
        <v>8.2491338826233402</v>
      </c>
      <c r="AG152" s="71">
        <f t="shared" si="93"/>
        <v>0</v>
      </c>
      <c r="AQ152" s="71"/>
      <c r="AR152" s="172"/>
      <c r="BA152" s="131"/>
    </row>
    <row r="153" spans="1:53" s="98" customFormat="1" x14ac:dyDescent="0.2">
      <c r="A153" s="100">
        <v>44958</v>
      </c>
      <c r="B153" s="150">
        <v>506.62107161801339</v>
      </c>
      <c r="C153" s="123">
        <v>1222.319146534566</v>
      </c>
      <c r="D153" s="123">
        <v>318.72134476104844</v>
      </c>
      <c r="E153" s="119">
        <v>168.43049168117199</v>
      </c>
      <c r="F153" s="119">
        <v>505.49119615242324</v>
      </c>
      <c r="G153" s="119">
        <v>423.66182752473014</v>
      </c>
      <c r="H153" s="151">
        <v>1298.6431446815698</v>
      </c>
      <c r="I153" s="154">
        <v>551.29332527439897</v>
      </c>
      <c r="J153" s="155">
        <v>1416.3725606553601</v>
      </c>
      <c r="K153" s="155">
        <v>269.54618744732198</v>
      </c>
      <c r="L153" s="155">
        <v>540.09211230702704</v>
      </c>
      <c r="M153" s="155">
        <v>503.54706394897403</v>
      </c>
      <c r="N153" s="155">
        <v>453.55678050577302</v>
      </c>
      <c r="O153" s="156">
        <v>1454.3607969049499</v>
      </c>
      <c r="P153" s="131">
        <f t="shared" si="107"/>
        <v>0.66529584755028282</v>
      </c>
      <c r="Q153" s="131">
        <f t="shared" si="108"/>
        <v>0.72653847320817988</v>
      </c>
      <c r="R153" s="131">
        <f t="shared" si="109"/>
        <v>-1.3719670555797308</v>
      </c>
      <c r="S153" s="131">
        <f t="shared" si="110"/>
        <v>0.89877020842301647</v>
      </c>
      <c r="T153" s="131">
        <f t="shared" si="111"/>
        <v>3.2808484115962386</v>
      </c>
      <c r="U153" s="131">
        <f t="shared" si="112"/>
        <v>0.87726974266890068</v>
      </c>
      <c r="V153" s="131">
        <f t="shared" si="113"/>
        <v>1.0823231973375016</v>
      </c>
      <c r="AG153" s="71">
        <f t="shared" si="93"/>
        <v>0</v>
      </c>
      <c r="AQ153" s="71"/>
      <c r="AR153" s="172"/>
      <c r="BA153" s="131"/>
    </row>
    <row r="154" spans="1:53" s="98" customFormat="1" x14ac:dyDescent="0.2">
      <c r="A154" s="100">
        <v>44986</v>
      </c>
      <c r="B154" s="150">
        <v>559.81628413790474</v>
      </c>
      <c r="C154" s="123">
        <v>1450.8928269365299</v>
      </c>
      <c r="D154" s="123">
        <v>311.70947517630538</v>
      </c>
      <c r="E154" s="119">
        <v>196.937911146213</v>
      </c>
      <c r="F154" s="119">
        <v>493.25178017230832</v>
      </c>
      <c r="G154" s="119">
        <v>463.4860393120548</v>
      </c>
      <c r="H154" s="151">
        <v>1425.9101728603634</v>
      </c>
      <c r="I154" s="154">
        <v>550.80219265553706</v>
      </c>
      <c r="J154" s="155">
        <v>1451.89672095785</v>
      </c>
      <c r="K154" s="155">
        <v>266.93664973013603</v>
      </c>
      <c r="L154" s="155">
        <v>545.16779207750801</v>
      </c>
      <c r="M154" s="155">
        <v>494.88744016466399</v>
      </c>
      <c r="N154" s="155">
        <v>447.55624163113799</v>
      </c>
      <c r="O154" s="156">
        <v>1466.76319561785</v>
      </c>
      <c r="P154" s="131">
        <f t="shared" si="107"/>
        <v>-8.9087350843115587E-2</v>
      </c>
      <c r="Q154" s="131">
        <f t="shared" si="108"/>
        <v>2.5081084800211642</v>
      </c>
      <c r="R154" s="131">
        <f t="shared" si="109"/>
        <v>-0.96812265901402839</v>
      </c>
      <c r="S154" s="131">
        <f t="shared" si="110"/>
        <v>0.93978039205200048</v>
      </c>
      <c r="T154" s="131">
        <f t="shared" si="111"/>
        <v>-1.7197248091168689</v>
      </c>
      <c r="U154" s="131">
        <f t="shared" si="112"/>
        <v>-1.3229961787681077</v>
      </c>
      <c r="V154" s="131">
        <f t="shared" si="113"/>
        <v>0.85277317288074528</v>
      </c>
      <c r="AG154" s="71">
        <f t="shared" si="93"/>
        <v>0</v>
      </c>
      <c r="AQ154" s="71"/>
      <c r="AR154" s="172"/>
      <c r="BA154" s="131"/>
    </row>
    <row r="155" spans="1:53" s="98" customFormat="1" x14ac:dyDescent="0.2">
      <c r="A155" s="100">
        <v>45017</v>
      </c>
      <c r="B155" s="150">
        <v>536.30400020411275</v>
      </c>
      <c r="C155" s="123">
        <v>1387.0535425513226</v>
      </c>
      <c r="D155" s="123">
        <v>266.19989180056484</v>
      </c>
      <c r="E155" s="119">
        <v>315.771017223927</v>
      </c>
      <c r="F155" s="119">
        <v>513.28606729705268</v>
      </c>
      <c r="G155" s="119">
        <v>441.70219546438818</v>
      </c>
      <c r="H155" s="151">
        <v>1423.0583525146428</v>
      </c>
      <c r="I155" s="154">
        <v>548.232341204249</v>
      </c>
      <c r="J155" s="155">
        <v>1467.1913343500701</v>
      </c>
      <c r="K155" s="155">
        <v>269.73869558586102</v>
      </c>
      <c r="L155" s="155">
        <v>547.63908581584496</v>
      </c>
      <c r="M155" s="155">
        <v>513.68943163342794</v>
      </c>
      <c r="N155" s="155">
        <v>441.446222707939</v>
      </c>
      <c r="O155" s="156">
        <v>1473.7321720165201</v>
      </c>
      <c r="P155" s="131">
        <f t="shared" si="107"/>
        <v>-0.46656521806825424</v>
      </c>
      <c r="Q155" s="131">
        <f t="shared" si="108"/>
        <v>1.0534229584959576</v>
      </c>
      <c r="R155" s="131">
        <f t="shared" si="109"/>
        <v>1.0497044368234185</v>
      </c>
      <c r="S155" s="131">
        <f t="shared" si="110"/>
        <v>0.45330882973100017</v>
      </c>
      <c r="T155" s="131">
        <f t="shared" si="111"/>
        <v>3.7992460391615452</v>
      </c>
      <c r="U155" s="131">
        <f t="shared" si="112"/>
        <v>-1.3651957798489889</v>
      </c>
      <c r="V155" s="131">
        <f t="shared" si="113"/>
        <v>0.47512621120372955</v>
      </c>
      <c r="AG155" s="71">
        <f t="shared" si="93"/>
        <v>0</v>
      </c>
      <c r="AQ155" s="71"/>
      <c r="AR155" s="172"/>
      <c r="BA155" s="131"/>
    </row>
    <row r="156" spans="1:53" s="98" customFormat="1" x14ac:dyDescent="0.2">
      <c r="A156" s="100">
        <v>45047</v>
      </c>
      <c r="B156" s="150">
        <v>544.34856020717439</v>
      </c>
      <c r="C156" s="123">
        <v>1398.1499708917331</v>
      </c>
      <c r="D156" s="123">
        <v>226.53610792228068</v>
      </c>
      <c r="E156" s="119">
        <v>425.83428360161503</v>
      </c>
      <c r="F156" s="119">
        <v>523.07177374928779</v>
      </c>
      <c r="G156" s="119">
        <v>440.81879107345941</v>
      </c>
      <c r="H156" s="151">
        <v>1451.5195195649358</v>
      </c>
      <c r="I156" s="154">
        <v>544.84321944562998</v>
      </c>
      <c r="J156" s="155">
        <v>1482.46099934111</v>
      </c>
      <c r="K156" s="155">
        <v>273.345966505413</v>
      </c>
      <c r="L156" s="155">
        <v>545.97823418303096</v>
      </c>
      <c r="M156" s="155">
        <v>519.19307179458895</v>
      </c>
      <c r="N156" s="155">
        <v>438.95583644364899</v>
      </c>
      <c r="O156" s="156">
        <v>1488.4930422262</v>
      </c>
      <c r="P156" s="131">
        <f t="shared" si="107"/>
        <v>-0.61819077495034946</v>
      </c>
      <c r="Q156" s="131">
        <f t="shared" si="108"/>
        <v>1.0407412198766792</v>
      </c>
      <c r="R156" s="131">
        <f t="shared" si="109"/>
        <v>1.3373205174426914</v>
      </c>
      <c r="S156" s="131">
        <f t="shared" si="110"/>
        <v>-0.30327485306125368</v>
      </c>
      <c r="T156" s="131">
        <f t="shared" si="111"/>
        <v>1.0713944695456519</v>
      </c>
      <c r="U156" s="131">
        <f t="shared" si="112"/>
        <v>-0.5641426149290254</v>
      </c>
      <c r="V156" s="131">
        <f t="shared" si="113"/>
        <v>1.0015978812135415</v>
      </c>
      <c r="AG156" s="71">
        <f t="shared" si="93"/>
        <v>0</v>
      </c>
      <c r="AQ156" s="71"/>
      <c r="AR156" s="172"/>
      <c r="BA156" s="131"/>
    </row>
    <row r="157" spans="1:53" s="98" customFormat="1" x14ac:dyDescent="0.2">
      <c r="A157" s="100">
        <v>45078</v>
      </c>
      <c r="B157" s="150">
        <v>533.46158900303089</v>
      </c>
      <c r="C157" s="123">
        <v>1466.6593194654283</v>
      </c>
      <c r="D157" s="123">
        <v>202.29674437459664</v>
      </c>
      <c r="E157" s="119">
        <v>472.45728125016501</v>
      </c>
      <c r="F157" s="119">
        <v>509.04871482127464</v>
      </c>
      <c r="G157" s="119">
        <v>420.54112668408033</v>
      </c>
      <c r="H157" s="151">
        <v>1473.2923123584096</v>
      </c>
      <c r="I157" s="154">
        <v>542.37080255685498</v>
      </c>
      <c r="J157" s="155">
        <v>1490.6539931243999</v>
      </c>
      <c r="K157" s="155">
        <v>273.63024271951502</v>
      </c>
      <c r="L157" s="155">
        <v>545.59341484817696</v>
      </c>
      <c r="M157" s="155">
        <v>509.92565270683502</v>
      </c>
      <c r="N157" s="155">
        <v>438.96055926602401</v>
      </c>
      <c r="O157" s="156">
        <v>1500.8901042528</v>
      </c>
      <c r="P157" s="131">
        <f t="shared" si="107"/>
        <v>-0.45378501567674334</v>
      </c>
      <c r="Q157" s="131">
        <f t="shared" si="108"/>
        <v>0.55266167453520154</v>
      </c>
      <c r="R157" s="131">
        <f t="shared" si="109"/>
        <v>0.10399868625697195</v>
      </c>
      <c r="S157" s="131">
        <f t="shared" si="110"/>
        <v>-7.0482541383682928E-2</v>
      </c>
      <c r="T157" s="131">
        <f t="shared" si="111"/>
        <v>-1.7849658616824655</v>
      </c>
      <c r="U157" s="131">
        <f t="shared" si="112"/>
        <v>1.0759219909886042E-3</v>
      </c>
      <c r="V157" s="131">
        <f t="shared" si="113"/>
        <v>0.83285992442792178</v>
      </c>
      <c r="AG157" s="71">
        <f t="shared" si="93"/>
        <v>0</v>
      </c>
      <c r="AQ157" s="71"/>
      <c r="AR157" s="172"/>
      <c r="BA157" s="131"/>
    </row>
    <row r="158" spans="1:53" s="98" customFormat="1" ht="17" thickBot="1" x14ac:dyDescent="0.25">
      <c r="A158" s="125">
        <v>45108</v>
      </c>
      <c r="B158" s="152">
        <v>539.86312807106731</v>
      </c>
      <c r="C158" s="126">
        <v>1476.9259347016864</v>
      </c>
      <c r="D158" s="123">
        <v>207.96105321708535</v>
      </c>
      <c r="E158" s="119">
        <v>497.19375616799698</v>
      </c>
      <c r="F158" s="118">
        <v>507.1987217119854</v>
      </c>
      <c r="G158" s="118">
        <v>430.21357259781411</v>
      </c>
      <c r="H158" s="153">
        <v>1527.8041279156707</v>
      </c>
      <c r="I158" s="154">
        <v>539.66569855180796</v>
      </c>
      <c r="J158" s="155">
        <v>1488.8374011051001</v>
      </c>
      <c r="K158" s="155">
        <v>274.51953092920502</v>
      </c>
      <c r="L158" s="155">
        <v>528.55324549040995</v>
      </c>
      <c r="M158" s="155">
        <v>510.60858155290401</v>
      </c>
      <c r="N158" s="155">
        <v>440.47447433732202</v>
      </c>
      <c r="O158" s="156">
        <v>1513.6974703910901</v>
      </c>
      <c r="P158" s="131">
        <f t="shared" si="107"/>
        <v>-0.49875546255340453</v>
      </c>
      <c r="Q158" s="131">
        <f t="shared" si="108"/>
        <v>-0.12186543810159378</v>
      </c>
      <c r="R158" s="131">
        <f t="shared" si="109"/>
        <v>0.3249963165078924</v>
      </c>
      <c r="S158" s="131">
        <f>L158/L157*100-100</f>
        <v>-3.123235892154014</v>
      </c>
      <c r="T158" s="131">
        <f t="shared" si="111"/>
        <v>0.13392714064173106</v>
      </c>
      <c r="U158" s="131">
        <f t="shared" si="112"/>
        <v>0.34488635467144491</v>
      </c>
      <c r="V158" s="131">
        <f t="shared" si="113"/>
        <v>0.85331804787041676</v>
      </c>
      <c r="AG158" s="71">
        <f t="shared" si="93"/>
        <v>0</v>
      </c>
      <c r="AQ158" s="71"/>
      <c r="AR158" s="172"/>
      <c r="BA158" s="131"/>
    </row>
    <row r="159" spans="1:53" s="98" customFormat="1" x14ac:dyDescent="0.2">
      <c r="A159" s="99"/>
      <c r="B159" s="102"/>
      <c r="E159"/>
      <c r="F159"/>
      <c r="H159" s="130"/>
      <c r="I159" s="102"/>
      <c r="O159" s="130"/>
      <c r="AR159" s="172"/>
      <c r="BA159" s="131"/>
    </row>
    <row r="160" spans="1:53" s="98" customFormat="1" x14ac:dyDescent="0.2">
      <c r="AR160" s="172"/>
      <c r="BA160" s="131"/>
    </row>
    <row r="161" spans="1:53" s="98" customFormat="1" x14ac:dyDescent="0.2">
      <c r="AR161" s="172"/>
      <c r="BA161" s="131"/>
    </row>
    <row r="162" spans="1:53" s="98" customFormat="1" x14ac:dyDescent="0.2">
      <c r="AR162" s="172"/>
      <c r="BA162" s="131"/>
    </row>
    <row r="163" spans="1:53" s="98" customFormat="1" x14ac:dyDescent="0.2">
      <c r="AR163" s="172"/>
      <c r="BA163" s="131"/>
    </row>
    <row r="164" spans="1:53" x14ac:dyDescent="0.2">
      <c r="A164"/>
      <c r="H164"/>
      <c r="I164"/>
      <c r="O164"/>
    </row>
    <row r="165" spans="1:53" x14ac:dyDescent="0.2">
      <c r="A165"/>
      <c r="H165"/>
      <c r="I165"/>
      <c r="O165"/>
    </row>
    <row r="166" spans="1:53" x14ac:dyDescent="0.2">
      <c r="A166"/>
      <c r="H166"/>
      <c r="I166"/>
      <c r="O166"/>
    </row>
    <row r="167" spans="1:53" x14ac:dyDescent="0.2">
      <c r="A167"/>
      <c r="H167"/>
      <c r="I167"/>
      <c r="O167"/>
    </row>
    <row r="168" spans="1:53" x14ac:dyDescent="0.2">
      <c r="A168"/>
      <c r="H168"/>
      <c r="I168"/>
      <c r="O168"/>
    </row>
    <row r="169" spans="1:53" x14ac:dyDescent="0.2">
      <c r="A169"/>
      <c r="H169"/>
      <c r="I169"/>
      <c r="O169"/>
    </row>
    <row r="170" spans="1:53" x14ac:dyDescent="0.2">
      <c r="A170"/>
      <c r="H170"/>
      <c r="I170"/>
      <c r="O170"/>
    </row>
    <row r="171" spans="1:53" x14ac:dyDescent="0.2">
      <c r="A171"/>
      <c r="H171"/>
      <c r="I171"/>
      <c r="O171"/>
    </row>
    <row r="172" spans="1:53" x14ac:dyDescent="0.2">
      <c r="D172" s="98"/>
      <c r="E172" s="2"/>
      <c r="H172"/>
      <c r="I172"/>
      <c r="K172" s="13"/>
      <c r="O172"/>
    </row>
    <row r="173" spans="1:53" x14ac:dyDescent="0.2">
      <c r="D173" s="98"/>
      <c r="E173" s="2"/>
      <c r="H173"/>
      <c r="I173"/>
      <c r="K173" s="13"/>
      <c r="O173"/>
    </row>
    <row r="174" spans="1:53" x14ac:dyDescent="0.2">
      <c r="D174" s="98"/>
      <c r="E174" s="2"/>
      <c r="H174"/>
      <c r="I174"/>
      <c r="K174" s="13"/>
      <c r="O174"/>
    </row>
    <row r="175" spans="1:53" x14ac:dyDescent="0.2">
      <c r="D175" s="98"/>
      <c r="E175" s="2"/>
      <c r="H175"/>
      <c r="I175"/>
      <c r="K175" s="13"/>
      <c r="O175"/>
    </row>
    <row r="176" spans="1:53" x14ac:dyDescent="0.2">
      <c r="D176" s="98"/>
      <c r="E176" s="2"/>
      <c r="H176"/>
      <c r="I176"/>
      <c r="K176" s="13"/>
      <c r="O17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7D89F-DA3E-5347-B70D-408E2354ED5A}">
  <sheetPr>
    <tabColor theme="4" tint="0.79998168889431442"/>
  </sheetPr>
  <dimension ref="A1:AL158"/>
  <sheetViews>
    <sheetView topLeftCell="T1" workbookViewId="0">
      <selection activeCell="AB13" sqref="AB13"/>
    </sheetView>
  </sheetViews>
  <sheetFormatPr baseColWidth="10" defaultRowHeight="16" x14ac:dyDescent="0.2"/>
  <cols>
    <col min="6" max="6" width="10.83203125" style="2"/>
    <col min="7" max="7" width="10.83203125" style="133"/>
    <col min="13" max="13" width="10.83203125" style="13"/>
    <col min="14" max="14" width="10.83203125" style="2"/>
    <col min="15" max="15" width="10.83203125" style="133"/>
    <col min="21" max="21" width="10.83203125" style="13"/>
    <col min="22" max="22" width="10.83203125" style="2"/>
    <col min="28" max="28" width="10.83203125" style="13"/>
    <col min="30" max="37" width="16.83203125" bestFit="1" customWidth="1"/>
  </cols>
  <sheetData>
    <row r="1" spans="1:38" ht="17" thickBot="1" x14ac:dyDescent="0.25">
      <c r="A1" s="4" t="s">
        <v>0</v>
      </c>
      <c r="B1" s="26" t="s">
        <v>1</v>
      </c>
      <c r="C1" s="5" t="s">
        <v>25</v>
      </c>
      <c r="D1" s="4" t="s">
        <v>23</v>
      </c>
      <c r="E1" s="26" t="s">
        <v>24</v>
      </c>
      <c r="F1" s="8" t="s">
        <v>199</v>
      </c>
      <c r="G1" s="136" t="s">
        <v>278</v>
      </c>
      <c r="H1" s="9" t="s">
        <v>200</v>
      </c>
      <c r="I1" s="9" t="s">
        <v>201</v>
      </c>
      <c r="J1" s="9" t="s">
        <v>202</v>
      </c>
      <c r="K1" s="9" t="s">
        <v>203</v>
      </c>
      <c r="L1" s="9" t="s">
        <v>204</v>
      </c>
      <c r="M1" s="10" t="s">
        <v>205</v>
      </c>
      <c r="N1" s="8" t="s">
        <v>206</v>
      </c>
      <c r="O1" s="136" t="s">
        <v>277</v>
      </c>
      <c r="P1" s="9" t="s">
        <v>207</v>
      </c>
      <c r="Q1" s="9" t="s">
        <v>208</v>
      </c>
      <c r="R1" s="9" t="s">
        <v>209</v>
      </c>
      <c r="S1" s="9" t="s">
        <v>210</v>
      </c>
      <c r="T1" s="9" t="s">
        <v>211</v>
      </c>
      <c r="U1" s="10" t="s">
        <v>212</v>
      </c>
      <c r="V1" s="8" t="s">
        <v>26</v>
      </c>
      <c r="W1" s="9" t="s">
        <v>27</v>
      </c>
      <c r="X1" s="9" t="s">
        <v>28</v>
      </c>
      <c r="Y1" s="9" t="s">
        <v>29</v>
      </c>
      <c r="Z1" s="9" t="s">
        <v>30</v>
      </c>
      <c r="AA1" s="9" t="s">
        <v>31</v>
      </c>
      <c r="AB1" s="10" t="s">
        <v>32</v>
      </c>
    </row>
    <row r="2" spans="1:38" ht="17" thickBot="1" x14ac:dyDescent="0.25">
      <c r="A2" s="157"/>
      <c r="B2" s="158"/>
      <c r="C2" s="80"/>
      <c r="D2" s="157"/>
      <c r="E2" s="158"/>
      <c r="F2" s="116"/>
      <c r="G2" s="170"/>
      <c r="H2" s="71"/>
      <c r="I2" s="71"/>
      <c r="J2" s="71"/>
      <c r="K2" s="71"/>
      <c r="L2" s="71"/>
      <c r="M2" s="129"/>
      <c r="N2" s="116"/>
      <c r="O2" s="170"/>
      <c r="P2" s="71"/>
      <c r="Q2" s="71"/>
      <c r="R2" s="71"/>
      <c r="S2" s="71"/>
      <c r="T2" s="71"/>
      <c r="U2" s="129"/>
      <c r="V2" s="116"/>
      <c r="W2" s="71"/>
      <c r="X2" s="71"/>
      <c r="Y2" s="71"/>
      <c r="Z2" s="71"/>
      <c r="AA2" s="71"/>
      <c r="AB2" s="129"/>
    </row>
    <row r="3" spans="1:38" ht="17" thickBot="1" x14ac:dyDescent="0.25">
      <c r="A3" s="1">
        <v>40391</v>
      </c>
      <c r="B3" s="15">
        <v>2.54</v>
      </c>
      <c r="C3" s="40">
        <f>'исходные без сезонности'!C4</f>
        <v>0.99051903877751402</v>
      </c>
      <c r="D3" s="40">
        <f>'исходные без сезонности'!F4</f>
        <v>1.2931405768078801</v>
      </c>
      <c r="E3" s="25">
        <v>-2.8065795530799864</v>
      </c>
      <c r="F3" s="25">
        <f>'логи+длоги'!M4*100</f>
        <v>-1.3166842560117686</v>
      </c>
      <c r="G3" s="171">
        <v>-1.3166842560117686</v>
      </c>
      <c r="H3" s="36">
        <f>'логи+длоги'!N4*100</f>
        <v>-7.9258697315864879E-2</v>
      </c>
      <c r="I3" s="36">
        <f>'логи+длоги'!O4*100</f>
        <v>0.77559053897786612</v>
      </c>
      <c r="J3" s="36">
        <f>'логи+длоги'!P4*100</f>
        <v>0.82044936000880142</v>
      </c>
      <c r="K3" s="36">
        <f>'логи+длоги'!Q4*100</f>
        <v>-0.69257921643544051</v>
      </c>
      <c r="L3" s="36">
        <f>'логи+длоги'!R4*100</f>
        <v>2.7673491226110514</v>
      </c>
      <c r="M3" s="29">
        <f>'логи+длоги'!S4*100</f>
        <v>0.42518293902826798</v>
      </c>
      <c r="N3" s="25">
        <f>'логи+длоги'!T4*100</f>
        <v>9.9220437835178643</v>
      </c>
      <c r="O3" s="171">
        <v>3.7583478747788668</v>
      </c>
      <c r="P3" s="36">
        <f>'логи+длоги'!U4*100</f>
        <v>4.2213837536461796</v>
      </c>
      <c r="Q3" s="36">
        <f>'логи+длоги'!V4*100</f>
        <v>4.4701506155638171</v>
      </c>
      <c r="R3" s="36">
        <f>'логи+длоги'!W4*100</f>
        <v>0.99750539523846271</v>
      </c>
      <c r="S3" s="36">
        <f>'логи+длоги'!X4*100</f>
        <v>-0.80329474578295645</v>
      </c>
      <c r="T3" s="36">
        <f>'логи+длоги'!Y4*100</f>
        <v>2.730358563860058</v>
      </c>
      <c r="U3" s="29">
        <f>'логи+длоги'!Z4*100</f>
        <v>0.34196881091315134</v>
      </c>
      <c r="V3" s="63">
        <v>-1.5516549353201441</v>
      </c>
      <c r="W3" s="32">
        <v>0.44271293869944373</v>
      </c>
      <c r="X3" s="32">
        <v>-2.9346469433860989E-2</v>
      </c>
      <c r="Y3" s="32">
        <v>-4.0651679950994009</v>
      </c>
      <c r="Z3" s="32">
        <v>1.0770608532097583</v>
      </c>
      <c r="AA3" s="32">
        <v>4.0253165204731545E-2</v>
      </c>
      <c r="AB3" s="33">
        <v>-0.53236659526720587</v>
      </c>
      <c r="AD3" s="8" t="s">
        <v>237</v>
      </c>
      <c r="AE3" s="8" t="s">
        <v>279</v>
      </c>
      <c r="AF3" s="5" t="s">
        <v>238</v>
      </c>
      <c r="AG3" s="9" t="s">
        <v>239</v>
      </c>
      <c r="AH3" s="9" t="s">
        <v>240</v>
      </c>
      <c r="AI3" s="9" t="s">
        <v>241</v>
      </c>
      <c r="AJ3" s="9" t="s">
        <v>242</v>
      </c>
      <c r="AK3" s="9" t="s">
        <v>243</v>
      </c>
      <c r="AL3" s="5"/>
    </row>
    <row r="4" spans="1:38" x14ac:dyDescent="0.2">
      <c r="A4" s="1">
        <v>40422</v>
      </c>
      <c r="B4" s="15">
        <v>2.54</v>
      </c>
      <c r="C4" s="40">
        <f>'исходные без сезонности'!C5</f>
        <v>1.0079932930212301</v>
      </c>
      <c r="D4" s="40">
        <f>'исходные без сезонности'!F5</f>
        <v>0.17733087900703001</v>
      </c>
      <c r="E4" s="25">
        <v>10.490415578820743</v>
      </c>
      <c r="F4" s="25">
        <f>'логи+длоги'!M5*100</f>
        <v>0.15679665540773158</v>
      </c>
      <c r="G4" s="171">
        <v>0.15679665540773158</v>
      </c>
      <c r="H4" s="36">
        <f>'логи+длоги'!N5*100</f>
        <v>0.57248905324147614</v>
      </c>
      <c r="I4" s="36">
        <f>'логи+длоги'!O5*100</f>
        <v>0.41652839079482362</v>
      </c>
      <c r="J4" s="36">
        <f>'логи+длоги'!P5*100</f>
        <v>0.86064576146629435</v>
      </c>
      <c r="K4" s="36">
        <f>'логи+длоги'!Q5*100</f>
        <v>-0.98521245940546009</v>
      </c>
      <c r="L4" s="36">
        <f>'логи+длоги'!R5*100</f>
        <v>2.1418516448481029</v>
      </c>
      <c r="M4" s="37">
        <f>'логи+длоги'!S5*100</f>
        <v>0.83166459735668496</v>
      </c>
      <c r="N4" s="25">
        <f>'логи+длоги'!T5*100</f>
        <v>7.399736498997278</v>
      </c>
      <c r="O4" s="171">
        <v>12.674032715961303</v>
      </c>
      <c r="P4" s="36">
        <f>'логи+длоги'!U5*100</f>
        <v>0.52196029251927456</v>
      </c>
      <c r="Q4" s="36">
        <f>'логи+длоги'!V5*100</f>
        <v>1.49001138725815</v>
      </c>
      <c r="R4" s="36">
        <f>'логи+длоги'!W5*100</f>
        <v>1.2479737406881242</v>
      </c>
      <c r="S4" s="36">
        <f>'логи+длоги'!X5*100</f>
        <v>-0.14480604125761687</v>
      </c>
      <c r="T4" s="36">
        <f>'логи+длоги'!Y5*100</f>
        <v>1.1176661604849869</v>
      </c>
      <c r="U4" s="37">
        <f>'логи+длоги'!Z5*100</f>
        <v>0.62700105507182968</v>
      </c>
      <c r="V4" s="63">
        <v>1.3748389373870964</v>
      </c>
      <c r="W4" s="32">
        <v>1.4133944246275547</v>
      </c>
      <c r="X4" s="32">
        <v>1.7654342543846866</v>
      </c>
      <c r="Y4" s="32">
        <v>-13.984581604106495</v>
      </c>
      <c r="Z4" s="32">
        <v>3.1315623041369349</v>
      </c>
      <c r="AA4" s="32">
        <v>-0.15889222775771827</v>
      </c>
      <c r="AB4" s="33">
        <v>-0.59629654643774188</v>
      </c>
      <c r="AD4" s="2" t="s">
        <v>244</v>
      </c>
      <c r="AE4" s="2" t="s">
        <v>280</v>
      </c>
      <c r="AF4" s="6" t="s">
        <v>245</v>
      </c>
      <c r="AG4" t="s">
        <v>246</v>
      </c>
      <c r="AH4" t="s">
        <v>247</v>
      </c>
      <c r="AI4" t="s">
        <v>248</v>
      </c>
      <c r="AJ4" t="s">
        <v>249</v>
      </c>
      <c r="AK4" t="s">
        <v>250</v>
      </c>
      <c r="AL4" s="80" t="s">
        <v>234</v>
      </c>
    </row>
    <row r="5" spans="1:38" x14ac:dyDescent="0.2">
      <c r="A5" s="1">
        <v>40452</v>
      </c>
      <c r="B5" s="15">
        <v>2.65</v>
      </c>
      <c r="C5" s="40">
        <f>'исходные без сезонности'!C6</f>
        <v>0.49825562285474401</v>
      </c>
      <c r="D5" s="40">
        <f>'исходные без сезонности'!F6</f>
        <v>-4.8640001255496603</v>
      </c>
      <c r="E5" s="25">
        <v>1.7082984649083897</v>
      </c>
      <c r="F5" s="25">
        <f>'логи+длоги'!M6*100</f>
        <v>0.14861192097921361</v>
      </c>
      <c r="G5" s="171">
        <v>0.14861192097912479</v>
      </c>
      <c r="H5" s="36">
        <f>'логи+длоги'!N6*100</f>
        <v>0.74113059323366315</v>
      </c>
      <c r="I5" s="36">
        <f>'логи+длоги'!O6*100</f>
        <v>1.4957317009425708</v>
      </c>
      <c r="J5" s="36">
        <f>'логи+длоги'!P6*100</f>
        <v>1.1517138355227274</v>
      </c>
      <c r="K5" s="36">
        <f>'логи+длоги'!Q6*100</f>
        <v>0.18326399611758859</v>
      </c>
      <c r="L5" s="36">
        <f>'логи+длоги'!R6*100</f>
        <v>3.1134398912657346</v>
      </c>
      <c r="M5" s="37">
        <f>'логи+длоги'!S6*100</f>
        <v>1.7537683533253912</v>
      </c>
      <c r="N5" s="25">
        <f>'логи+длоги'!T6*100</f>
        <v>-0.32137782701529005</v>
      </c>
      <c r="O5" s="171">
        <v>-1.8442765524141258</v>
      </c>
      <c r="P5" s="36">
        <f>'логи+длоги'!U6*100</f>
        <v>0.40647085698246599</v>
      </c>
      <c r="Q5" s="36">
        <f>'логи+длоги'!V6*100</f>
        <v>-4.1813390698846931</v>
      </c>
      <c r="R5" s="36">
        <f>'логи+длоги'!W6*100</f>
        <v>1.3586589217290168</v>
      </c>
      <c r="S5" s="36">
        <f>'логи+длоги'!X6*100</f>
        <v>0.88326351897922706</v>
      </c>
      <c r="T5" s="36">
        <f>'логи+длоги'!Y6*100</f>
        <v>0.95186710313388545</v>
      </c>
      <c r="U5" s="37">
        <f>'логи+длоги'!Z6*100</f>
        <v>0.81009002982721512</v>
      </c>
      <c r="V5" s="63">
        <v>1.0250719924177076</v>
      </c>
      <c r="W5" s="32">
        <v>0.17853541559932751</v>
      </c>
      <c r="X5" s="32">
        <v>0.22311271416479883</v>
      </c>
      <c r="Y5" s="32">
        <v>4.2071463844602448</v>
      </c>
      <c r="Z5" s="32">
        <v>-0.54847922698742479</v>
      </c>
      <c r="AA5" s="32">
        <v>1.858886375728261</v>
      </c>
      <c r="AB5" s="33">
        <v>0.38452751794228845</v>
      </c>
      <c r="AD5" s="2" t="s">
        <v>251</v>
      </c>
      <c r="AE5" s="2" t="s">
        <v>281</v>
      </c>
      <c r="AF5" s="6" t="s">
        <v>252</v>
      </c>
      <c r="AG5" t="s">
        <v>253</v>
      </c>
      <c r="AH5" t="s">
        <v>254</v>
      </c>
      <c r="AI5" t="s">
        <v>255</v>
      </c>
      <c r="AJ5" t="s">
        <v>256</v>
      </c>
      <c r="AK5" t="s">
        <v>257</v>
      </c>
      <c r="AL5" s="80" t="s">
        <v>235</v>
      </c>
    </row>
    <row r="6" spans="1:38" ht="17" thickBot="1" x14ac:dyDescent="0.25">
      <c r="A6" s="1">
        <v>40483</v>
      </c>
      <c r="B6" s="15">
        <v>2.98</v>
      </c>
      <c r="C6" s="40">
        <f>'исходные без сезонности'!C7</f>
        <v>0.78911657044519501</v>
      </c>
      <c r="D6" s="40">
        <f>'исходные без сезонности'!F7</f>
        <v>1.6342478760867201</v>
      </c>
      <c r="E6" s="25">
        <v>3.7844980989593688</v>
      </c>
      <c r="F6" s="25">
        <f>'логи+длоги'!M7*100</f>
        <v>7.8183219432926165</v>
      </c>
      <c r="G6" s="171">
        <v>7.8183219432927054</v>
      </c>
      <c r="H6" s="36">
        <f>'логи+длоги'!N7*100</f>
        <v>1.2080788942942178</v>
      </c>
      <c r="I6" s="36">
        <f>'логи+длоги'!O7*100</f>
        <v>-0.52884531746268948</v>
      </c>
      <c r="J6" s="36">
        <f>'логи+длоги'!P7*100</f>
        <v>1.3187879681689552</v>
      </c>
      <c r="K6" s="36">
        <f>'логи+длоги'!Q7*100</f>
        <v>-0.1061119071415817</v>
      </c>
      <c r="L6" s="36">
        <f>'логи+длоги'!R7*100</f>
        <v>1.978465241446159</v>
      </c>
      <c r="M6" s="37">
        <f>'логи+длоги'!S7*100</f>
        <v>-2.7616262571395822</v>
      </c>
      <c r="N6" s="25">
        <f>'логи+длоги'!T7*100</f>
        <v>-0.8741664270733196</v>
      </c>
      <c r="O6" s="171">
        <v>5.3173289533670065</v>
      </c>
      <c r="P6" s="36">
        <f>'логи+длоги'!U7*100</f>
        <v>-1.5820854364973158</v>
      </c>
      <c r="Q6" s="36">
        <f>'логи+длоги'!V7*100</f>
        <v>4.2066629553000112</v>
      </c>
      <c r="R6" s="36">
        <f>'логи+длоги'!W7*100</f>
        <v>1.3264191531886738</v>
      </c>
      <c r="S6" s="36">
        <f>'логи+длоги'!X7*100</f>
        <v>-1.8686640504977703</v>
      </c>
      <c r="T6" s="36">
        <f>'логи+длоги'!Y7*100</f>
        <v>5.9930847342233307</v>
      </c>
      <c r="U6" s="37">
        <f>'логи+длоги'!Z7*100</f>
        <v>-2.0325630641380599</v>
      </c>
      <c r="V6" s="63">
        <v>0.33620964500900641</v>
      </c>
      <c r="W6" s="32">
        <v>0.49956639818582005</v>
      </c>
      <c r="X6" s="32">
        <v>-1.0201716439721906</v>
      </c>
      <c r="Y6" s="32">
        <v>-3.8902106984315452</v>
      </c>
      <c r="Z6" s="32">
        <v>0.43133268656218604</v>
      </c>
      <c r="AA6" s="32">
        <v>0.42477548319403979</v>
      </c>
      <c r="AB6" s="33">
        <v>0.38452318309911959</v>
      </c>
      <c r="AD6" s="3" t="s">
        <v>258</v>
      </c>
      <c r="AE6" s="3" t="s">
        <v>282</v>
      </c>
      <c r="AF6" s="18" t="s">
        <v>259</v>
      </c>
      <c r="AG6" s="16" t="s">
        <v>260</v>
      </c>
      <c r="AH6" s="16" t="s">
        <v>261</v>
      </c>
      <c r="AI6" s="16" t="s">
        <v>262</v>
      </c>
      <c r="AJ6" s="16" t="s">
        <v>263</v>
      </c>
      <c r="AK6" s="16" t="s">
        <v>264</v>
      </c>
      <c r="AL6" s="92" t="s">
        <v>236</v>
      </c>
    </row>
    <row r="7" spans="1:38" x14ac:dyDescent="0.2">
      <c r="A7" s="1">
        <v>40513</v>
      </c>
      <c r="B7" s="15">
        <v>2.75</v>
      </c>
      <c r="C7" s="40">
        <f>'исходные без сезонности'!C8</f>
        <v>0.959326059757728</v>
      </c>
      <c r="D7" s="40">
        <f>'исходные без сезонности'!F8</f>
        <v>1.25018768928263</v>
      </c>
      <c r="E7" s="25">
        <v>8.8833932941122935</v>
      </c>
      <c r="F7" s="25">
        <f>'логи+длоги'!M8*100</f>
        <v>2.308502767309939</v>
      </c>
      <c r="G7" s="171">
        <v>2.3085027673098502</v>
      </c>
      <c r="H7" s="36">
        <f>'логи+длоги'!N8*100</f>
        <v>1.8375209165338191</v>
      </c>
      <c r="I7" s="36">
        <f>'логи+длоги'!O8*100</f>
        <v>0.70398140398744147</v>
      </c>
      <c r="J7" s="36">
        <f>'логи+длоги'!P8*100</f>
        <v>1.2812316075207164</v>
      </c>
      <c r="K7" s="36">
        <f>'логи+длоги'!Q8*100</f>
        <v>-0.69486423693430055</v>
      </c>
      <c r="L7" s="36">
        <f>'логи+длоги'!R8*100</f>
        <v>1.4115184178658424</v>
      </c>
      <c r="M7" s="37">
        <f>'логи+длоги'!S8*100</f>
        <v>2.9996383500209944</v>
      </c>
      <c r="N7" s="25">
        <f>'логи+длоги'!T8*100</f>
        <v>5.0234302259008601</v>
      </c>
      <c r="O7" s="171">
        <v>2.8383375114239051</v>
      </c>
      <c r="P7" s="36">
        <f>'логи+длоги'!U8*100</f>
        <v>2.9334002352644717</v>
      </c>
      <c r="Q7" s="36">
        <f>'логи+длоги'!V8*100</f>
        <v>0.93969744421880108</v>
      </c>
      <c r="R7" s="36">
        <f>'логи+длоги'!W8*100</f>
        <v>1.4731382606182564</v>
      </c>
      <c r="S7" s="36">
        <f>'логи+длоги'!X8*100</f>
        <v>1.1289895646770631</v>
      </c>
      <c r="T7" s="36">
        <f>'логи+длоги'!Y8*100</f>
        <v>1.5446734001207219</v>
      </c>
      <c r="U7" s="37">
        <f>'логи+длоги'!Z8*100</f>
        <v>0.8963448036043431</v>
      </c>
      <c r="V7" s="63">
        <v>0.44283841950316116</v>
      </c>
      <c r="W7" s="32">
        <v>-8.3133615779543248</v>
      </c>
      <c r="X7" s="32">
        <v>2.802550581859208</v>
      </c>
      <c r="Y7" s="32">
        <v>34.502661850737638</v>
      </c>
      <c r="Z7" s="32">
        <v>1.3818208290111471</v>
      </c>
      <c r="AA7" s="32">
        <v>-3.0916629346019278</v>
      </c>
      <c r="AB7" s="33">
        <v>-2.4251099118967119</v>
      </c>
    </row>
    <row r="8" spans="1:38" x14ac:dyDescent="0.2">
      <c r="A8" s="1">
        <v>40544</v>
      </c>
      <c r="B8" s="15">
        <v>2.64</v>
      </c>
      <c r="C8" s="40">
        <f>'исходные без сезонности'!C9</f>
        <v>2.2152480775422401</v>
      </c>
      <c r="D8" s="40">
        <f>'исходные без сезонности'!F9</f>
        <v>0.84698702217187305</v>
      </c>
      <c r="E8" s="25">
        <v>1.438210807885042</v>
      </c>
      <c r="F8" s="25">
        <f>'логи+длоги'!M9*100</f>
        <v>1.4789771196440427</v>
      </c>
      <c r="G8" s="171">
        <v>1.4789771196441315</v>
      </c>
      <c r="H8" s="36">
        <f>'логи+длоги'!N9*100</f>
        <v>-4.7578042122328412</v>
      </c>
      <c r="I8" s="36">
        <f>'логи+длоги'!O9*100</f>
        <v>-4.0829710166553568</v>
      </c>
      <c r="J8" s="36">
        <f>'логи+длоги'!P9*100</f>
        <v>-3.7623655926029898</v>
      </c>
      <c r="K8" s="36">
        <f>'логи+длоги'!Q9*100</f>
        <v>-2.8252123894080938</v>
      </c>
      <c r="L8" s="36">
        <f>'логи+длоги'!R9*100</f>
        <v>-2.6521996868153153</v>
      </c>
      <c r="M8" s="37">
        <f>'логи+длоги'!S9*100</f>
        <v>-2.574168056225723</v>
      </c>
      <c r="N8" s="25">
        <f>'логи+длоги'!T9*100</f>
        <v>1.4521932308589669</v>
      </c>
      <c r="O8" s="171">
        <v>0.68156258451885776</v>
      </c>
      <c r="P8" s="36">
        <f>'логи+длоги'!U9*100</f>
        <v>-4.5330393399604318</v>
      </c>
      <c r="Q8" s="36">
        <f>'логи+длоги'!V9*100</f>
        <v>-10.955427606674739</v>
      </c>
      <c r="R8" s="36">
        <f>'логи+длоги'!W9*100</f>
        <v>-4.0193393046937587</v>
      </c>
      <c r="S8" s="36">
        <f>'логи+длоги'!X9*100</f>
        <v>-3.9226281150723352</v>
      </c>
      <c r="T8" s="36">
        <f>'логи+длоги'!Y9*100</f>
        <v>-20.714826212448756</v>
      </c>
      <c r="U8" s="37">
        <f>'логи+длоги'!Z9*100</f>
        <v>-4.5056515255716079</v>
      </c>
      <c r="V8" s="63">
        <v>2.2145532455697321</v>
      </c>
      <c r="W8" s="32">
        <v>16.225564973305524</v>
      </c>
      <c r="X8" s="32">
        <v>-0.23172519556791826</v>
      </c>
      <c r="Y8" s="32">
        <v>0.62476939385176422</v>
      </c>
      <c r="Z8" s="32">
        <v>-5.790414710228859</v>
      </c>
      <c r="AA8" s="32">
        <v>2.9820748877968413</v>
      </c>
      <c r="AB8" s="33">
        <v>5.1960449314242965</v>
      </c>
    </row>
    <row r="9" spans="1:38" x14ac:dyDescent="0.2">
      <c r="A9" s="1">
        <v>40575</v>
      </c>
      <c r="B9" s="15">
        <v>2.74</v>
      </c>
      <c r="C9" s="40">
        <f>'исходные без сезонности'!C10</f>
        <v>0.70882159645763898</v>
      </c>
      <c r="D9" s="40">
        <f>'исходные без сезонности'!F10</f>
        <v>0.36620151240978999</v>
      </c>
      <c r="E9" s="25">
        <v>10.052560172254852</v>
      </c>
      <c r="F9" s="25">
        <f>'логи+длоги'!M10*100</f>
        <v>4.7742728441782845</v>
      </c>
      <c r="G9" s="171">
        <v>4.7742728441781956</v>
      </c>
      <c r="H9" s="36">
        <f>'логи+длоги'!N10*100</f>
        <v>0.56391736491434585</v>
      </c>
      <c r="I9" s="36">
        <f>'логи+длоги'!O10*100</f>
        <v>0.49602411521103562</v>
      </c>
      <c r="J9" s="36">
        <f>'логи+длоги'!P10*100</f>
        <v>0.26843065902220076</v>
      </c>
      <c r="K9" s="36">
        <f>'логи+длоги'!Q10*100</f>
        <v>6.5952201520218523</v>
      </c>
      <c r="L9" s="36">
        <f>'логи+длоги'!R10*100</f>
        <v>2.3026979658615332</v>
      </c>
      <c r="M9" s="37">
        <f>'логи+длоги'!S10*100</f>
        <v>-0.79376028653221908</v>
      </c>
      <c r="N9" s="25">
        <f>'логи+длоги'!T10*100</f>
        <v>10.39984961200453</v>
      </c>
      <c r="O9" s="171">
        <v>12.262992750099677</v>
      </c>
      <c r="P9" s="36">
        <f>'логи+длоги'!U10*100</f>
        <v>0.69464070161853186</v>
      </c>
      <c r="Q9" s="36">
        <f>'логи+длоги'!V10*100</f>
        <v>4.0791327595190552</v>
      </c>
      <c r="R9" s="36">
        <f>'логи+длоги'!W10*100</f>
        <v>0.79169509433398844</v>
      </c>
      <c r="S9" s="36">
        <f>'логи+длоги'!X10*100</f>
        <v>3.6763031816780867</v>
      </c>
      <c r="T9" s="36">
        <f>'логи+длоги'!Y10*100</f>
        <v>18.889709050636583</v>
      </c>
      <c r="U9" s="37">
        <f>'логи+длоги'!Z10*100</f>
        <v>2.3394474093766604</v>
      </c>
      <c r="V9" s="63">
        <v>-1.1266542880564145</v>
      </c>
      <c r="W9" s="32">
        <v>-3.2270779726523955</v>
      </c>
      <c r="X9" s="32">
        <v>1.2894118725888433</v>
      </c>
      <c r="Y9" s="32">
        <v>-0.79138255453698036</v>
      </c>
      <c r="Z9" s="32">
        <v>3.8707821020050233</v>
      </c>
      <c r="AA9" s="32">
        <v>1.591245016227532</v>
      </c>
      <c r="AB9" s="33">
        <v>0.59156173363265907</v>
      </c>
    </row>
    <row r="10" spans="1:38" x14ac:dyDescent="0.2">
      <c r="A10" s="1">
        <v>40603</v>
      </c>
      <c r="B10" s="15">
        <v>3.02</v>
      </c>
      <c r="C10" s="40">
        <f>'исходные без сезонности'!C11</f>
        <v>0.54914616046037501</v>
      </c>
      <c r="D10" s="40">
        <f>'исходные без сезонности'!F11</f>
        <v>1.0148116443833699</v>
      </c>
      <c r="E10" s="25">
        <v>3.7017144604177785</v>
      </c>
      <c r="F10" s="25">
        <f>'логи+длоги'!M11*100</f>
        <v>-1.1387925214181749</v>
      </c>
      <c r="G10" s="171">
        <v>-1.1387925214181749</v>
      </c>
      <c r="H10" s="36">
        <f>'логи+длоги'!N11*100</f>
        <v>2.363723745851054</v>
      </c>
      <c r="I10" s="36">
        <f>'логи+длоги'!O11*100</f>
        <v>2.9107593555892208</v>
      </c>
      <c r="J10" s="36">
        <f>'логи+длоги'!P11*100</f>
        <v>1.2892293857658998</v>
      </c>
      <c r="K10" s="36">
        <f>'логи+длоги'!Q11*100</f>
        <v>-6.5744551854152178E-2</v>
      </c>
      <c r="L10" s="36">
        <f>'логи+длоги'!R11*100</f>
        <v>4.049208807525595</v>
      </c>
      <c r="M10" s="37">
        <f>'логи+длоги'!S11*100</f>
        <v>0.13685853208471599</v>
      </c>
      <c r="N10" s="25">
        <f>'логи+длоги'!T11*100</f>
        <v>-7.4249709222264926</v>
      </c>
      <c r="O10" s="171">
        <v>-10.306088075519781</v>
      </c>
      <c r="P10" s="36">
        <f>'логи+длоги'!U11*100</f>
        <v>0.65209853283842989</v>
      </c>
      <c r="Q10" s="36">
        <f>'логи+длоги'!V11*100</f>
        <v>-0.36558652831875094</v>
      </c>
      <c r="R10" s="36">
        <f>'логи+длоги'!W11*100</f>
        <v>0.66253002225380442</v>
      </c>
      <c r="S10" s="36">
        <f>'логи+длоги'!X11*100</f>
        <v>1.3695151061098088</v>
      </c>
      <c r="T10" s="36">
        <f>'логи+длоги'!Y11*100</f>
        <v>2.487628095149752</v>
      </c>
      <c r="U10" s="37">
        <f>'логи+длоги'!Z11*100</f>
        <v>0.92535557062749518</v>
      </c>
      <c r="V10" s="63">
        <v>0.47791249426441595</v>
      </c>
      <c r="W10" s="32">
        <v>-7.3536830929299413E-4</v>
      </c>
      <c r="X10" s="32">
        <v>-1.5712880563489193</v>
      </c>
      <c r="Y10" s="32">
        <v>-0.39838432931463785</v>
      </c>
      <c r="Z10" s="32">
        <v>0.13022593788214465</v>
      </c>
      <c r="AA10" s="32">
        <v>-1.5590629068617829</v>
      </c>
      <c r="AB10" s="33">
        <v>0.12125001737297225</v>
      </c>
    </row>
    <row r="11" spans="1:38" ht="17" thickBot="1" x14ac:dyDescent="0.25">
      <c r="A11" s="1">
        <v>40634</v>
      </c>
      <c r="B11" s="15">
        <v>3.16</v>
      </c>
      <c r="C11" s="40">
        <f>'исходные без сезонности'!C12</f>
        <v>0.47453920860766702</v>
      </c>
      <c r="D11" s="40">
        <f>'исходные без сезонности'!F12</f>
        <v>1.8105016037033901</v>
      </c>
      <c r="E11" s="25">
        <v>8.1148631062764878</v>
      </c>
      <c r="F11" s="25">
        <f>'логи+длоги'!M12*100</f>
        <v>6.17170971652925E-2</v>
      </c>
      <c r="G11" s="171">
        <v>6.17170971652925E-2</v>
      </c>
      <c r="H11" s="36">
        <f>'логи+длоги'!N12*100</f>
        <v>-0.48329089629479682</v>
      </c>
      <c r="I11" s="36">
        <f>'логи+длоги'!O12*100</f>
        <v>-0.94670120702957661</v>
      </c>
      <c r="J11" s="36">
        <f>'логи+длоги'!P12*100</f>
        <v>2.2188497159964626</v>
      </c>
      <c r="K11" s="36">
        <f>'логи+длоги'!Q12*100</f>
        <v>1.5253483607649443</v>
      </c>
      <c r="L11" s="36">
        <f>'логи+длоги'!R12*100</f>
        <v>4.6952690310254397</v>
      </c>
      <c r="M11" s="37">
        <f>'логи+длоги'!S12*100</f>
        <v>1.9781871646305405</v>
      </c>
      <c r="N11" s="25">
        <f>'логи+длоги'!T12*100</f>
        <v>5.7555795832112011</v>
      </c>
      <c r="O11" s="171">
        <v>5.0882846336486764</v>
      </c>
      <c r="P11" s="36">
        <f>'логи+длоги'!U12*100</f>
        <v>-0.68381905456327274</v>
      </c>
      <c r="Q11" s="36">
        <f>'логи+длоги'!V12*100</f>
        <v>3.7511621904535275</v>
      </c>
      <c r="R11" s="36">
        <f>'логи+длоги'!W12*100</f>
        <v>0.63543558973151448</v>
      </c>
      <c r="S11" s="36">
        <f>'логи+длоги'!X12*100</f>
        <v>1.2341823151565734</v>
      </c>
      <c r="T11" s="36">
        <f>'логи+длоги'!Y12*100</f>
        <v>5.0540063979813254</v>
      </c>
      <c r="U11" s="37">
        <f>'логи+длоги'!Z12*100</f>
        <v>-1.5751107901246897</v>
      </c>
      <c r="V11" s="63">
        <v>-1.49733364320889</v>
      </c>
      <c r="W11" s="32">
        <v>0.79148417093146861</v>
      </c>
      <c r="X11" s="32">
        <v>-2.2172312082989976</v>
      </c>
      <c r="Y11" s="32">
        <v>0.22069071971537824</v>
      </c>
      <c r="Z11" s="32">
        <v>2.6940648849076183</v>
      </c>
      <c r="AA11" s="32">
        <v>1.9595737842475387</v>
      </c>
      <c r="AB11" s="33">
        <v>1.1936316426014031</v>
      </c>
    </row>
    <row r="12" spans="1:38" ht="17" thickBot="1" x14ac:dyDescent="0.25">
      <c r="A12" s="1">
        <v>40664</v>
      </c>
      <c r="B12" s="15">
        <v>3.67</v>
      </c>
      <c r="C12" s="40">
        <f>'исходные без сезонности'!C13</f>
        <v>0.41901580215293599</v>
      </c>
      <c r="D12" s="40">
        <f>'исходные без сезонности'!F13</f>
        <v>0.69567522865784903</v>
      </c>
      <c r="E12" s="25">
        <v>-0.23870603919562425</v>
      </c>
      <c r="F12" s="25">
        <f>'логи+длоги'!M13*100</f>
        <v>10.531972427720326</v>
      </c>
      <c r="G12" s="171">
        <v>10.531972427720415</v>
      </c>
      <c r="H12" s="36">
        <f>'логи+длоги'!N13*100</f>
        <v>1.401015883454626</v>
      </c>
      <c r="I12" s="36">
        <f>'логи+длоги'!O13*100</f>
        <v>1.0493753886859025</v>
      </c>
      <c r="J12" s="36">
        <f>'логи+длоги'!P13*100</f>
        <v>3.0255999350995211</v>
      </c>
      <c r="K12" s="36">
        <f>'логи+длоги'!Q13*100</f>
        <v>-0.51421125586283978</v>
      </c>
      <c r="L12" s="36">
        <f>'логи+длоги'!R13*100</f>
        <v>4.1393662819373844</v>
      </c>
      <c r="M12" s="37">
        <f>'логи+длоги'!S13*100</f>
        <v>2.1982340982027893</v>
      </c>
      <c r="N12" s="25">
        <f>'логи+длоги'!T13*100</f>
        <v>-0.55362396647211654</v>
      </c>
      <c r="O12" s="171">
        <v>3.2630167432539992</v>
      </c>
      <c r="P12" s="36">
        <f>'логи+длоги'!U13*100</f>
        <v>2.0775481883090308</v>
      </c>
      <c r="Q12" s="36">
        <f>'логи+длоги'!V13*100</f>
        <v>0.78140135521191922</v>
      </c>
      <c r="R12" s="36">
        <f>'логи+длоги'!W13*100</f>
        <v>3.7936134578727021</v>
      </c>
      <c r="S12" s="36">
        <f>'логи+длоги'!X13*100</f>
        <v>0.81400188857010392</v>
      </c>
      <c r="T12" s="36">
        <f>'логи+длоги'!Y13*100</f>
        <v>5.4456040173430864</v>
      </c>
      <c r="U12" s="37">
        <f>'логи+длоги'!Z13*100</f>
        <v>3.9106779790216706</v>
      </c>
      <c r="V12" s="63">
        <v>0.77016333887252131</v>
      </c>
      <c r="W12" s="32">
        <v>1.0811137985758279</v>
      </c>
      <c r="X12" s="32">
        <v>0.78691779147818863</v>
      </c>
      <c r="Y12" s="32">
        <v>0.44593095573767982</v>
      </c>
      <c r="Z12" s="32">
        <v>-1.5253965987966609</v>
      </c>
      <c r="AA12" s="32">
        <v>0.63391956855602416</v>
      </c>
      <c r="AB12" s="33">
        <v>0.2404957048245393</v>
      </c>
      <c r="AD12" s="8" t="s">
        <v>237</v>
      </c>
      <c r="AE12" s="8" t="s">
        <v>279</v>
      </c>
      <c r="AF12" s="5" t="s">
        <v>238</v>
      </c>
      <c r="AG12" s="9" t="s">
        <v>239</v>
      </c>
      <c r="AH12" s="5" t="s">
        <v>240</v>
      </c>
      <c r="AI12" s="9" t="s">
        <v>241</v>
      </c>
      <c r="AJ12" s="5" t="s">
        <v>242</v>
      </c>
      <c r="AK12" s="9" t="s">
        <v>243</v>
      </c>
      <c r="AL12" s="5"/>
    </row>
    <row r="13" spans="1:38" x14ac:dyDescent="0.2">
      <c r="A13" s="1">
        <v>40695</v>
      </c>
      <c r="B13" s="15">
        <v>3.65</v>
      </c>
      <c r="C13" s="40">
        <f>'исходные без сезонности'!C14</f>
        <v>0.248495800347871</v>
      </c>
      <c r="D13" s="40">
        <f>'исходные без сезонности'!F14</f>
        <v>1.53022163960602</v>
      </c>
      <c r="E13" s="25">
        <v>-1.426309774089551</v>
      </c>
      <c r="F13" s="25">
        <f>'логи+длоги'!M14*100</f>
        <v>-1.8058271684726179</v>
      </c>
      <c r="G13" s="171">
        <v>-1.8058271684727067</v>
      </c>
      <c r="H13" s="36">
        <f>'логи+длоги'!N14*100</f>
        <v>1.3785027595861976</v>
      </c>
      <c r="I13" s="36">
        <f>'логи+длоги'!O14*100</f>
        <v>1.9247377856570935</v>
      </c>
      <c r="J13" s="36">
        <f>'логи+длоги'!P14*100</f>
        <v>2.420313920067052</v>
      </c>
      <c r="K13" s="36">
        <f>'логи+длоги'!Q14*100</f>
        <v>2.0546844825748423</v>
      </c>
      <c r="L13" s="36">
        <f>'логи+длоги'!R14*100</f>
        <v>4.779240986956701</v>
      </c>
      <c r="M13" s="37">
        <f>'логи+длоги'!S14*100</f>
        <v>0.73186518088501629</v>
      </c>
      <c r="N13" s="25">
        <f>'логи+длоги'!T14*100</f>
        <v>8.276935379344863</v>
      </c>
      <c r="O13" s="171">
        <v>4.553371477416146</v>
      </c>
      <c r="P13" s="36">
        <f>'логи+длоги'!U14*100</f>
        <v>0.55028659647433642</v>
      </c>
      <c r="Q13" s="36">
        <f>'логи+длоги'!V14*100</f>
        <v>2.8163334358067615</v>
      </c>
      <c r="R13" s="36">
        <f>'логи+длоги'!W14*100</f>
        <v>2.4971270104886756</v>
      </c>
      <c r="S13" s="36">
        <f>'логи+длоги'!X14*100</f>
        <v>0.13223535273336751</v>
      </c>
      <c r="T13" s="36">
        <f>'логи+длоги'!Y14*100</f>
        <v>2.1557144034343168</v>
      </c>
      <c r="U13" s="37">
        <f>'логи+длоги'!Z14*100</f>
        <v>5.8613375097671394E-2</v>
      </c>
      <c r="V13" s="63">
        <v>-0.55516806973000143</v>
      </c>
      <c r="W13" s="32">
        <v>-0.65758837661009295</v>
      </c>
      <c r="X13" s="32">
        <v>-1.2885622195214665</v>
      </c>
      <c r="Y13" s="32">
        <v>0.9711103162173913</v>
      </c>
      <c r="Z13" s="32">
        <v>1.7935115081161541</v>
      </c>
      <c r="AA13" s="32">
        <v>1.5146818217278479</v>
      </c>
      <c r="AB13" s="33">
        <v>0.29488317140686604</v>
      </c>
      <c r="AD13" s="193" t="s">
        <v>301</v>
      </c>
      <c r="AE13" s="188" t="s">
        <v>304</v>
      </c>
      <c r="AF13" s="189" t="s">
        <v>307</v>
      </c>
      <c r="AG13" s="131" t="s">
        <v>310</v>
      </c>
      <c r="AH13" s="192" t="s">
        <v>313</v>
      </c>
      <c r="AI13" s="195" t="s">
        <v>316</v>
      </c>
      <c r="AJ13" s="192" t="s">
        <v>319</v>
      </c>
      <c r="AK13" s="195" t="s">
        <v>322</v>
      </c>
      <c r="AL13" s="80" t="s">
        <v>298</v>
      </c>
    </row>
    <row r="14" spans="1:38" x14ac:dyDescent="0.2">
      <c r="A14" s="1">
        <v>40725</v>
      </c>
      <c r="B14" s="15">
        <v>3.82</v>
      </c>
      <c r="C14" s="40">
        <f>'исходные без сезонности'!C15</f>
        <v>-0.17578650218049799</v>
      </c>
      <c r="D14" s="40">
        <f>'исходные без сезонности'!F15</f>
        <v>0.15309075661820301</v>
      </c>
      <c r="E14" s="25">
        <v>-1.0299251427706719</v>
      </c>
      <c r="F14" s="25">
        <f>'логи+длоги'!M15*100</f>
        <v>-1.8566195419136733</v>
      </c>
      <c r="G14" s="171">
        <v>-1.8566195419136733</v>
      </c>
      <c r="H14" s="36">
        <f>'логи+длоги'!N15*100</f>
        <v>1.3164444788587915</v>
      </c>
      <c r="I14" s="36">
        <f>'логи+длоги'!O15*100</f>
        <v>2.3223767713137278</v>
      </c>
      <c r="J14" s="36">
        <f>'логи+длоги'!P15*100</f>
        <v>1.8105905321332827</v>
      </c>
      <c r="K14" s="36">
        <f>'логи+длоги'!Q15*100</f>
        <v>1.5635011560986456</v>
      </c>
      <c r="L14" s="36">
        <f>'логи+длоги'!R15*100</f>
        <v>3.1956429032288014</v>
      </c>
      <c r="M14" s="37">
        <f>'логи+длоги'!S15*100</f>
        <v>2.525572351368055</v>
      </c>
      <c r="N14" s="25">
        <f>'логи+длоги'!T15*100</f>
        <v>1.4424638046826033</v>
      </c>
      <c r="O14" s="171">
        <v>0.21504762341546524</v>
      </c>
      <c r="P14" s="36">
        <f>'логи+длоги'!U15*100</f>
        <v>1.1670862696426809</v>
      </c>
      <c r="Q14" s="36">
        <f>'логи+длоги'!V15*100</f>
        <v>4.3871103678824852</v>
      </c>
      <c r="R14" s="36">
        <f>'логи+длоги'!W15*100</f>
        <v>2.4446760575088433</v>
      </c>
      <c r="S14" s="36">
        <f>'логи+длоги'!X15*100</f>
        <v>2.6168142542344341</v>
      </c>
      <c r="T14" s="36">
        <f>'логи+длоги'!Y15*100</f>
        <v>5.0262430176941209</v>
      </c>
      <c r="U14" s="37">
        <f>'логи+длоги'!Z15*100</f>
        <v>3.0553730432885118</v>
      </c>
      <c r="V14" s="63">
        <v>0.16113045917659008</v>
      </c>
      <c r="W14" s="32">
        <v>-0.68133058896555099</v>
      </c>
      <c r="X14" s="32">
        <v>1.2980135532795032</v>
      </c>
      <c r="Y14" s="32">
        <v>1.4146602422359251</v>
      </c>
      <c r="Z14" s="32">
        <v>2.2757881590336666</v>
      </c>
      <c r="AA14" s="32">
        <v>-1.574886045106112</v>
      </c>
      <c r="AB14" s="33">
        <v>0.7636766936121262</v>
      </c>
      <c r="AD14" s="192" t="s">
        <v>302</v>
      </c>
      <c r="AE14" s="188" t="s">
        <v>305</v>
      </c>
      <c r="AF14" s="189" t="s">
        <v>308</v>
      </c>
      <c r="AG14" s="131" t="s">
        <v>311</v>
      </c>
      <c r="AH14" s="192" t="s">
        <v>314</v>
      </c>
      <c r="AI14" s="195" t="s">
        <v>317</v>
      </c>
      <c r="AJ14" s="192" t="s">
        <v>320</v>
      </c>
      <c r="AK14" s="195" t="s">
        <v>323</v>
      </c>
      <c r="AL14" s="80" t="s">
        <v>299</v>
      </c>
    </row>
    <row r="15" spans="1:38" ht="17" thickBot="1" x14ac:dyDescent="0.25">
      <c r="A15" s="1">
        <v>40756</v>
      </c>
      <c r="B15" s="15">
        <v>3.86</v>
      </c>
      <c r="C15" s="40">
        <f>'исходные без сезонности'!C16</f>
        <v>0.204096618421163</v>
      </c>
      <c r="D15" s="40">
        <f>'исходные без сезонности'!F16</f>
        <v>0.27314444762304302</v>
      </c>
      <c r="E15" s="25">
        <v>-0.38532777037371518</v>
      </c>
      <c r="F15" s="25">
        <f>'логи+длоги'!M16*100</f>
        <v>-1.816123032442718</v>
      </c>
      <c r="G15" s="171">
        <v>-1.816123032442718</v>
      </c>
      <c r="H15" s="36">
        <f>'логи+длоги'!N16*100</f>
        <v>0.87826917927689152</v>
      </c>
      <c r="I15" s="36">
        <f>'логи+длоги'!O16*100</f>
        <v>1.4679494223024392</v>
      </c>
      <c r="J15" s="36">
        <f>'логи+длоги'!P16*100</f>
        <v>2.0087799863244271</v>
      </c>
      <c r="K15" s="36">
        <f>'логи+длоги'!Q16*100</f>
        <v>0.23583462604950256</v>
      </c>
      <c r="L15" s="36">
        <f>'логи+длоги'!R16*100</f>
        <v>2.7322254960415293</v>
      </c>
      <c r="M15" s="37">
        <f>'логи+длоги'!S16*100</f>
        <v>0.81894050470410207</v>
      </c>
      <c r="N15" s="25">
        <f>'логи+длоги'!T16*100</f>
        <v>-5.4788376840532393</v>
      </c>
      <c r="O15" s="171">
        <v>-7.5273306652923644</v>
      </c>
      <c r="P15" s="36">
        <f>'логи+длоги'!U16*100</f>
        <v>2.0760865767606163</v>
      </c>
      <c r="Q15" s="36">
        <f>'логи+длоги'!V16*100</f>
        <v>1.3011489257722886</v>
      </c>
      <c r="R15" s="36">
        <f>'логи+длоги'!W16*100</f>
        <v>2.0742201476313227</v>
      </c>
      <c r="S15" s="36">
        <f>'логи+длоги'!X16*100</f>
        <v>0.84432513185337399</v>
      </c>
      <c r="T15" s="36">
        <f>'логи+длоги'!Y16*100</f>
        <v>4.2781325928684666</v>
      </c>
      <c r="U15" s="37">
        <f>'логи+длоги'!Z16*100</f>
        <v>1.3804129692729816</v>
      </c>
      <c r="V15" s="63">
        <v>-0.37025143986376463</v>
      </c>
      <c r="W15" s="32">
        <v>0.69160487410574945</v>
      </c>
      <c r="X15" s="32">
        <v>0.38374685375690376</v>
      </c>
      <c r="Y15" s="32">
        <v>1.4139174075245506</v>
      </c>
      <c r="Z15" s="32">
        <v>1.0218473493334415</v>
      </c>
      <c r="AA15" s="32">
        <v>-1.8521383472177462</v>
      </c>
      <c r="AB15" s="33">
        <v>1.0240196453674173</v>
      </c>
      <c r="AD15" s="191" t="s">
        <v>303</v>
      </c>
      <c r="AE15" s="190" t="s">
        <v>306</v>
      </c>
      <c r="AF15" s="191" t="s">
        <v>309</v>
      </c>
      <c r="AG15" s="194" t="s">
        <v>312</v>
      </c>
      <c r="AH15" s="196" t="s">
        <v>315</v>
      </c>
      <c r="AI15" s="194" t="s">
        <v>318</v>
      </c>
      <c r="AJ15" s="196" t="s">
        <v>321</v>
      </c>
      <c r="AK15" s="194" t="s">
        <v>324</v>
      </c>
      <c r="AL15" s="92" t="s">
        <v>300</v>
      </c>
    </row>
    <row r="16" spans="1:38" ht="17" thickBot="1" x14ac:dyDescent="0.25">
      <c r="A16" s="1">
        <v>40787</v>
      </c>
      <c r="B16" s="15">
        <v>4.3600000000000003</v>
      </c>
      <c r="C16" s="40">
        <f>'исходные без сезонности'!C17</f>
        <v>0.13351913650323599</v>
      </c>
      <c r="D16" s="40">
        <f>'исходные без сезонности'!F17</f>
        <v>1.6704025642309099</v>
      </c>
      <c r="E16" s="25">
        <v>-5.4262282394433861</v>
      </c>
      <c r="F16" s="25">
        <f>'логи+длоги'!M17*100</f>
        <v>2.3143292656959247</v>
      </c>
      <c r="G16" s="171">
        <v>2.3143292656961023</v>
      </c>
      <c r="H16" s="36">
        <f>'логи+длоги'!N17*100</f>
        <v>1.5065356811891917</v>
      </c>
      <c r="I16" s="36">
        <f>'логи+длоги'!O17*100</f>
        <v>5.7108159490880439</v>
      </c>
      <c r="J16" s="36">
        <f>'логи+длоги'!P17*100</f>
        <v>1.565840912247296</v>
      </c>
      <c r="K16" s="36">
        <f>'логи+длоги'!Q17*100</f>
        <v>0.98477597350701274</v>
      </c>
      <c r="L16" s="36">
        <f>'логи+длоги'!R17*100</f>
        <v>2.7398640344539871</v>
      </c>
      <c r="M16" s="37">
        <f>'логи+длоги'!S17*100</f>
        <v>0.876519813193255</v>
      </c>
      <c r="N16" s="25">
        <f>'логи+длоги'!T17*100</f>
        <v>-1.3658117592211028</v>
      </c>
      <c r="O16" s="171">
        <v>0.90909580340197138</v>
      </c>
      <c r="P16" s="36">
        <f>'логи+длоги'!U17*100</f>
        <v>0.61083181754444382</v>
      </c>
      <c r="Q16" s="36">
        <f>'логи+длоги'!V17*100</f>
        <v>-0.46348719534261562</v>
      </c>
      <c r="R16" s="36">
        <f>'логи+длоги'!W17*100</f>
        <v>1.4295598707898094</v>
      </c>
      <c r="S16" s="36">
        <f>'логи+длоги'!X17*100</f>
        <v>0.82617988819233545</v>
      </c>
      <c r="T16" s="36">
        <f>'логи+длоги'!Y17*100</f>
        <v>1.7339793774780787</v>
      </c>
      <c r="U16" s="37">
        <f>'логи+длоги'!Z17*100</f>
        <v>1.2809066609747788</v>
      </c>
      <c r="V16" s="63">
        <v>-0.52350156536016357</v>
      </c>
      <c r="W16" s="32">
        <v>-0.40026958997148654</v>
      </c>
      <c r="X16" s="32">
        <v>-0.47602641599753781</v>
      </c>
      <c r="Y16" s="32">
        <v>-0.48310293504336244</v>
      </c>
      <c r="Z16" s="32">
        <v>3.5061695527228522</v>
      </c>
      <c r="AA16" s="32">
        <v>-2.5088687170980961</v>
      </c>
      <c r="AB16" s="33">
        <v>0.82789597485373179</v>
      </c>
    </row>
    <row r="17" spans="1:38" ht="17" thickBot="1" x14ac:dyDescent="0.25">
      <c r="A17" s="1">
        <v>40817</v>
      </c>
      <c r="B17" s="15">
        <v>4.87</v>
      </c>
      <c r="C17" s="40">
        <f>'исходные без сезонности'!C18</f>
        <v>0.48000295089235301</v>
      </c>
      <c r="D17" s="40">
        <f>'исходные без сезонности'!F18</f>
        <v>1.2058903172836699</v>
      </c>
      <c r="E17" s="25">
        <v>4.3429856710203953</v>
      </c>
      <c r="F17" s="25">
        <f>'логи+длоги'!M18*100</f>
        <v>-6.5962790784032777</v>
      </c>
      <c r="G17" s="171">
        <v>-6.5962790784033665</v>
      </c>
      <c r="H17" s="36">
        <f>'логи+длоги'!N18*100</f>
        <v>2.5847267697523435</v>
      </c>
      <c r="I17" s="36">
        <f>'логи+длоги'!O18*100</f>
        <v>2.7192772141990673</v>
      </c>
      <c r="J17" s="36">
        <f>'логи+длоги'!P18*100</f>
        <v>0.6709561854384205</v>
      </c>
      <c r="K17" s="36">
        <f>'логи+длоги'!Q18*100</f>
        <v>-0.15371062110780542</v>
      </c>
      <c r="L17" s="36">
        <f>'логи+длоги'!R18*100</f>
        <v>5.305346889378626</v>
      </c>
      <c r="M17" s="37">
        <f>'логи+длоги'!S18*100</f>
        <v>2.2324793140750643</v>
      </c>
      <c r="N17" s="25">
        <f>'логи+длоги'!T18*100</f>
        <v>0.52739036339524148</v>
      </c>
      <c r="O17" s="171">
        <v>0.55579623207515638</v>
      </c>
      <c r="P17" s="36">
        <f>'логи+длоги'!U18*100</f>
        <v>2.0715251215168706</v>
      </c>
      <c r="Q17" s="36">
        <f>'логи+длоги'!V18*100</f>
        <v>9.0859969640192162</v>
      </c>
      <c r="R17" s="36">
        <f>'логи+длоги'!W18*100</f>
        <v>1.0110904110170793</v>
      </c>
      <c r="S17" s="36">
        <f>'логи+длоги'!X18*100</f>
        <v>-1.7617510342512688</v>
      </c>
      <c r="T17" s="36">
        <f>'логи+длоги'!Y18*100</f>
        <v>3.6486384393445093</v>
      </c>
      <c r="U17" s="37">
        <f>'логи+длоги'!Z18*100</f>
        <v>0.94464623866077346</v>
      </c>
      <c r="V17" s="63">
        <v>-0.62385382098378273</v>
      </c>
      <c r="W17" s="32">
        <v>1.5006256513665903</v>
      </c>
      <c r="X17" s="32">
        <v>-2.3179019873386579</v>
      </c>
      <c r="Y17" s="32">
        <v>5.0495587076571127</v>
      </c>
      <c r="Z17" s="32">
        <v>-1.7732400603033653</v>
      </c>
      <c r="AA17" s="32">
        <v>1.441268162469143</v>
      </c>
      <c r="AB17" s="33">
        <v>0.4218587300731258</v>
      </c>
      <c r="AD17" s="205" t="s">
        <v>237</v>
      </c>
      <c r="AE17" s="205" t="s">
        <v>294</v>
      </c>
      <c r="AF17" s="206" t="s">
        <v>238</v>
      </c>
      <c r="AG17" s="207" t="s">
        <v>239</v>
      </c>
      <c r="AH17" s="205" t="s">
        <v>240</v>
      </c>
      <c r="AI17" s="206" t="s">
        <v>241</v>
      </c>
      <c r="AJ17" s="207" t="s">
        <v>242</v>
      </c>
      <c r="AK17" s="206" t="s">
        <v>243</v>
      </c>
      <c r="AL17" s="208"/>
    </row>
    <row r="18" spans="1:38" x14ac:dyDescent="0.2">
      <c r="A18" s="1">
        <v>40848</v>
      </c>
      <c r="B18" s="15">
        <v>4.97</v>
      </c>
      <c r="C18" s="40">
        <f>'исходные без сезонности'!C19</f>
        <v>0.38236602259153901</v>
      </c>
      <c r="D18" s="40">
        <f>'исходные без сезонности'!F19</f>
        <v>-0.74349266674640802</v>
      </c>
      <c r="E18" s="25">
        <v>1.5256405007486384</v>
      </c>
      <c r="F18" s="25">
        <f>'логи+длоги'!M19*100</f>
        <v>9.128422529861524</v>
      </c>
      <c r="G18" s="171">
        <v>9.128422529861524</v>
      </c>
      <c r="H18" s="36">
        <f>'логи+длоги'!N19*100</f>
        <v>2.0659106453638998</v>
      </c>
      <c r="I18" s="36">
        <f>'логи+длоги'!O19*100</f>
        <v>5.2458358898586965</v>
      </c>
      <c r="J18" s="36">
        <f>'логи+длоги'!P19*100</f>
        <v>0.4478892723289718</v>
      </c>
      <c r="K18" s="36">
        <f>'логи+длоги'!Q19*100</f>
        <v>0.22006492002599742</v>
      </c>
      <c r="L18" s="36">
        <f>'логи+длоги'!R19*100</f>
        <v>5.7385039697802398</v>
      </c>
      <c r="M18" s="37">
        <f>'логи+длоги'!S19*100</f>
        <v>0.89710814586094756</v>
      </c>
      <c r="N18" s="25">
        <f>'логи+длоги'!T19*100</f>
        <v>-8.9249502547707138</v>
      </c>
      <c r="O18" s="171">
        <v>-0.18599622981705366</v>
      </c>
      <c r="P18" s="36">
        <f>'логи+длоги'!U19*100</f>
        <v>2.9730590585137051</v>
      </c>
      <c r="Q18" s="36">
        <f>'логи+длоги'!V19*100</f>
        <v>-4.5972501168348501</v>
      </c>
      <c r="R18" s="36">
        <f>'логи+длоги'!W19*100</f>
        <v>0.70706669953288781</v>
      </c>
      <c r="S18" s="36">
        <f>'логи+длоги'!X19*100</f>
        <v>3.2244071888474224</v>
      </c>
      <c r="T18" s="36">
        <f>'логи+длоги'!Y19*100</f>
        <v>-0.41063454628567087</v>
      </c>
      <c r="U18" s="37">
        <f>'логи+длоги'!Z19*100</f>
        <v>2.0358112149500229</v>
      </c>
      <c r="V18" s="63">
        <v>1.9122012625969944</v>
      </c>
      <c r="W18" s="32">
        <v>-1.024235164148422</v>
      </c>
      <c r="X18" s="32">
        <v>4.6267677182567866</v>
      </c>
      <c r="Y18" s="32">
        <v>-4.1716164427371041</v>
      </c>
      <c r="Z18" s="32">
        <v>-1.8122018386532659</v>
      </c>
      <c r="AA18" s="32">
        <v>2.1560169600637522</v>
      </c>
      <c r="AB18" s="33">
        <v>0.26497814133608699</v>
      </c>
      <c r="AD18" s="209">
        <v>591343.04875885905</v>
      </c>
      <c r="AE18" s="209">
        <v>772894.128653878</v>
      </c>
      <c r="AF18" s="70">
        <v>3177442.3015916198</v>
      </c>
      <c r="AG18" s="70">
        <v>665468.71529072197</v>
      </c>
      <c r="AH18" s="56">
        <v>1101709.66987093</v>
      </c>
      <c r="AI18" s="70">
        <v>1133063.6053202299</v>
      </c>
      <c r="AJ18" s="56">
        <v>912409.94459680899</v>
      </c>
      <c r="AK18" s="70">
        <v>2602347.0893034101</v>
      </c>
      <c r="AL18" s="210" t="s">
        <v>234</v>
      </c>
    </row>
    <row r="19" spans="1:38" x14ac:dyDescent="0.2">
      <c r="A19" s="1">
        <v>40878</v>
      </c>
      <c r="B19" s="15">
        <v>5.33</v>
      </c>
      <c r="C19" s="40">
        <f>'исходные без сезонности'!C20</f>
        <v>0.31613345113776298</v>
      </c>
      <c r="D19" s="40">
        <f>'исходные без сезонности'!F20</f>
        <v>1.4767120795906601</v>
      </c>
      <c r="E19" s="25">
        <v>-3.1052561163334782</v>
      </c>
      <c r="F19" s="25">
        <f>'логи+длоги'!M20*100</f>
        <v>3.0231306500686728</v>
      </c>
      <c r="G19" s="171">
        <v>3.0231306500686728</v>
      </c>
      <c r="H19" s="36">
        <f>'логи+длоги'!N20*100</f>
        <v>2.6397544439397791</v>
      </c>
      <c r="I19" s="36">
        <f>'логи+длоги'!O20*100</f>
        <v>5.9638973953543228</v>
      </c>
      <c r="J19" s="36">
        <f>'логи+длоги'!P20*100</f>
        <v>0.9380662880538182</v>
      </c>
      <c r="K19" s="36">
        <f>'логи+длоги'!Q20*100</f>
        <v>2.5301621055545453</v>
      </c>
      <c r="L19" s="36">
        <f>'логи+длоги'!R20*100</f>
        <v>6.7892434856885231</v>
      </c>
      <c r="M19" s="37">
        <f>'логи+длоги'!S20*100</f>
        <v>1.5397777354602127</v>
      </c>
      <c r="N19" s="25">
        <f>'логи+длоги'!T20*100</f>
        <v>15.265748642486443</v>
      </c>
      <c r="O19" s="171">
        <v>10.640743188939261</v>
      </c>
      <c r="P19" s="36">
        <f>'логи+длоги'!U20*100</f>
        <v>1.5918461627672187</v>
      </c>
      <c r="Q19" s="36">
        <f>'логи+длоги'!V20*100</f>
        <v>10.779309575143081</v>
      </c>
      <c r="R19" s="36">
        <f>'логи+длоги'!W20*100</f>
        <v>0.70466790085799147</v>
      </c>
      <c r="S19" s="36">
        <f>'логи+длоги'!X20*100</f>
        <v>0.349583683484056</v>
      </c>
      <c r="T19" s="36">
        <f>'логи+длоги'!Y20*100</f>
        <v>11.094762792301971</v>
      </c>
      <c r="U19" s="37">
        <f>'логи+длоги'!Z20*100</f>
        <v>1.6120533332745879</v>
      </c>
      <c r="V19" s="63">
        <v>1.1050449870637635E-2</v>
      </c>
      <c r="W19" s="32">
        <v>-8.0665867157878779</v>
      </c>
      <c r="X19" s="32">
        <v>-5.1317474308658291</v>
      </c>
      <c r="Y19" s="32">
        <v>-0.65881355381671369</v>
      </c>
      <c r="Z19" s="32">
        <v>2.0764682811118718</v>
      </c>
      <c r="AA19" s="32">
        <v>-0.47126028714885138</v>
      </c>
      <c r="AB19" s="33">
        <v>0.66013330942959669</v>
      </c>
      <c r="AD19" s="211">
        <v>540839.35252298799</v>
      </c>
      <c r="AE19" s="211">
        <v>721519.27527186496</v>
      </c>
      <c r="AF19" s="212">
        <v>2843874.4721558201</v>
      </c>
      <c r="AG19" s="212">
        <v>603920.00863813597</v>
      </c>
      <c r="AH19" s="72">
        <v>1054824.48568761</v>
      </c>
      <c r="AI19" s="212">
        <v>1036499.25761948</v>
      </c>
      <c r="AJ19" s="72">
        <v>819936.22362392501</v>
      </c>
      <c r="AK19" s="212">
        <v>2158874.51678462</v>
      </c>
      <c r="AL19" s="210" t="s">
        <v>235</v>
      </c>
    </row>
    <row r="20" spans="1:38" ht="17" thickBot="1" x14ac:dyDescent="0.25">
      <c r="A20" s="1">
        <v>40909</v>
      </c>
      <c r="B20" s="15">
        <v>4.8</v>
      </c>
      <c r="C20" s="40">
        <f>'исходные без сезонности'!C21</f>
        <v>0.32907248712932302</v>
      </c>
      <c r="D20" s="40">
        <f>'исходные без сезонности'!F21</f>
        <v>2.6297415130608899</v>
      </c>
      <c r="E20" s="25">
        <v>2.6963088347543831</v>
      </c>
      <c r="F20" s="25">
        <f>'логи+длоги'!M21*100</f>
        <v>-1.6384053441017343</v>
      </c>
      <c r="G20" s="171">
        <v>-1.6384053441018231</v>
      </c>
      <c r="H20" s="36">
        <f>'логи+длоги'!N21*100</f>
        <v>1.0354622185408502</v>
      </c>
      <c r="I20" s="36">
        <f>'логи+длоги'!O21*100</f>
        <v>0.95692450796391881</v>
      </c>
      <c r="J20" s="36">
        <f>'логи+длоги'!P21*100</f>
        <v>0.74009504151106853</v>
      </c>
      <c r="K20" s="36">
        <f>'логи+длоги'!Q21*100</f>
        <v>2.3170364762309603</v>
      </c>
      <c r="L20" s="36">
        <f>'логи+длоги'!R21*100</f>
        <v>8.690466687921905</v>
      </c>
      <c r="M20" s="37">
        <f>'логи+длоги'!S21*100</f>
        <v>1.1611448988446682</v>
      </c>
      <c r="N20" s="25">
        <f>'логи+длоги'!T21*100</f>
        <v>-2.6358095526568093</v>
      </c>
      <c r="O20" s="171">
        <v>-4.5473275130309965</v>
      </c>
      <c r="P20" s="36">
        <f>'логи+длоги'!U21*100</f>
        <v>2.5273632800441703</v>
      </c>
      <c r="Q20" s="36">
        <f>'логи+длоги'!V21*100</f>
        <v>8.662158872968817</v>
      </c>
      <c r="R20" s="36">
        <f>'логи+длоги'!W21*100</f>
        <v>0.86935746076424181</v>
      </c>
      <c r="S20" s="36">
        <f>'логи+длоги'!X21*100</f>
        <v>2.0093943019599436</v>
      </c>
      <c r="T20" s="36">
        <f>'логи+длоги'!Y21*100</f>
        <v>10.213667507038693</v>
      </c>
      <c r="U20" s="37">
        <f>'логи+длоги'!Z21*100</f>
        <v>1.4872285180000944</v>
      </c>
      <c r="V20" s="63">
        <v>1.6780034985793151</v>
      </c>
      <c r="W20" s="32">
        <v>14.73525882286981</v>
      </c>
      <c r="X20" s="32">
        <v>4.9582358795358061</v>
      </c>
      <c r="Y20" s="32">
        <v>-0.47010278541449679</v>
      </c>
      <c r="Z20" s="32">
        <v>6.388280327701068E-2</v>
      </c>
      <c r="AA20" s="32">
        <v>2.116974458971228</v>
      </c>
      <c r="AB20" s="33">
        <v>-2.3183783158060578E-2</v>
      </c>
      <c r="AD20" s="213">
        <v>51374.853382012399</v>
      </c>
      <c r="AE20" s="213">
        <v>51374.853382012501</v>
      </c>
      <c r="AF20" s="214">
        <v>332743.08183453901</v>
      </c>
      <c r="AG20" s="214">
        <v>61874.938095079298</v>
      </c>
      <c r="AH20" s="215">
        <v>46552.321083881499</v>
      </c>
      <c r="AI20" s="214">
        <v>96462.190825024503</v>
      </c>
      <c r="AJ20" s="215">
        <v>91949.364071855904</v>
      </c>
      <c r="AK20" s="214">
        <v>443145.24297788902</v>
      </c>
      <c r="AL20" s="216" t="s">
        <v>236</v>
      </c>
    </row>
    <row r="21" spans="1:38" x14ac:dyDescent="0.2">
      <c r="A21" s="1">
        <v>40940</v>
      </c>
      <c r="B21" s="15">
        <v>4.3600000000000003</v>
      </c>
      <c r="C21" s="40">
        <f>'исходные без сезонности'!C22</f>
        <v>0.29253347881584102</v>
      </c>
      <c r="D21" s="40">
        <f>'исходные без сезонности'!F22</f>
        <v>1.5026353495195801</v>
      </c>
      <c r="E21" s="25">
        <v>3.7103030028270858</v>
      </c>
      <c r="F21" s="25">
        <f>'логи+длоги'!M22*100</f>
        <v>6.7194198633625746</v>
      </c>
      <c r="G21" s="171">
        <v>6.7194198633625746</v>
      </c>
      <c r="H21" s="36">
        <f>'логи+длоги'!N22*100</f>
        <v>2.2882632380245127</v>
      </c>
      <c r="I21" s="36">
        <f>'логи+длоги'!O22*100</f>
        <v>3.560646931748046</v>
      </c>
      <c r="J21" s="36">
        <f>'логи+длоги'!P22*100</f>
        <v>0.60825985559169737</v>
      </c>
      <c r="K21" s="36">
        <f>'логи+длоги'!Q22*100</f>
        <v>2.1745645137388081</v>
      </c>
      <c r="L21" s="36">
        <f>'логи+длоги'!R22*100</f>
        <v>2.5198143994300537</v>
      </c>
      <c r="M21" s="37">
        <f>'логи+длоги'!S22*100</f>
        <v>0.48183073767660289</v>
      </c>
      <c r="N21" s="25">
        <f>'логи+длоги'!T22*100</f>
        <v>-4.0570587987561524</v>
      </c>
      <c r="O21" s="171">
        <v>2.7504061593769613</v>
      </c>
      <c r="P21" s="36">
        <f>'логи+длоги'!U22*100</f>
        <v>2.4082966431381081</v>
      </c>
      <c r="Q21" s="36">
        <f>'логи+длоги'!V22*100</f>
        <v>1.870492083597064</v>
      </c>
      <c r="R21" s="36">
        <f>'логи+длоги'!W22*100</f>
        <v>0.67606552235588424</v>
      </c>
      <c r="S21" s="36">
        <f>'логи+длоги'!X22*100</f>
        <v>2.630833605358518</v>
      </c>
      <c r="T21" s="36">
        <f>'логи+длоги'!Y22*100</f>
        <v>6.4159942128899417</v>
      </c>
      <c r="U21" s="37">
        <f>'логи+длоги'!Z22*100</f>
        <v>0.98912792923666615</v>
      </c>
      <c r="V21" s="63">
        <v>-0.41851838538730135</v>
      </c>
      <c r="W21" s="32">
        <v>-4.183733133497654</v>
      </c>
      <c r="X21" s="32">
        <v>8.188278554839485</v>
      </c>
      <c r="Y21" s="32">
        <v>0.42944530559371685</v>
      </c>
      <c r="Z21" s="32">
        <v>-2.4796972938977433</v>
      </c>
      <c r="AA21" s="32">
        <v>-1.3387043508725327</v>
      </c>
      <c r="AB21" s="33">
        <v>0.92535277725001208</v>
      </c>
      <c r="AD21" s="217">
        <v>22.95</v>
      </c>
      <c r="AE21" s="218">
        <v>39.29</v>
      </c>
      <c r="AF21" s="219">
        <v>24.47</v>
      </c>
      <c r="AG21" s="220">
        <v>13.61</v>
      </c>
      <c r="AH21" s="219">
        <v>26.1</v>
      </c>
      <c r="AI21" s="220">
        <v>11.29</v>
      </c>
      <c r="AJ21" s="219">
        <v>14.98</v>
      </c>
      <c r="AK21" s="221">
        <v>12.53</v>
      </c>
      <c r="AL21" s="210" t="s">
        <v>298</v>
      </c>
    </row>
    <row r="22" spans="1:38" x14ac:dyDescent="0.2">
      <c r="A22" s="1">
        <v>40969</v>
      </c>
      <c r="B22" s="15">
        <v>5.04</v>
      </c>
      <c r="C22" s="40">
        <f>'исходные без сезонности'!C23</f>
        <v>0.51881693205821899</v>
      </c>
      <c r="D22" s="40">
        <f>'исходные без сезонности'!F23</f>
        <v>-1.74023307407507</v>
      </c>
      <c r="E22" s="25">
        <v>1.2588449922132097</v>
      </c>
      <c r="F22" s="25">
        <f>'логи+длоги'!M23*100</f>
        <v>1.8729972237750303</v>
      </c>
      <c r="G22" s="171">
        <v>1.8729972237750303</v>
      </c>
      <c r="H22" s="36">
        <f>'логи+длоги'!N23*100</f>
        <v>1.0726191835564336</v>
      </c>
      <c r="I22" s="36">
        <f>'логи+длоги'!O23*100</f>
        <v>0.41201240010764195</v>
      </c>
      <c r="J22" s="36">
        <f>'логи+длоги'!P23*100</f>
        <v>0.45024858656503852</v>
      </c>
      <c r="K22" s="36">
        <f>'логи+длоги'!Q23*100</f>
        <v>0.59901988758639391</v>
      </c>
      <c r="L22" s="36">
        <f>'логи+длоги'!R23*100</f>
        <v>-5.1712206841916242</v>
      </c>
      <c r="M22" s="37">
        <f>'логи+длоги'!S23*100</f>
        <v>1.0642506929224638</v>
      </c>
      <c r="N22" s="25">
        <f>'логи+длоги'!T23*100</f>
        <v>15.745589450119368</v>
      </c>
      <c r="O22" s="171">
        <v>7.7114957343759727</v>
      </c>
      <c r="P22" s="36">
        <f>'логи+длоги'!U23*100</f>
        <v>1.7604453612532822</v>
      </c>
      <c r="Q22" s="36">
        <f>'логи+длоги'!V23*100</f>
        <v>3.121886415929076</v>
      </c>
      <c r="R22" s="36">
        <f>'логи+длоги'!W23*100</f>
        <v>0.66825547342261871</v>
      </c>
      <c r="S22" s="36">
        <f>'логи+длоги'!X23*100</f>
        <v>0.40920938266602036</v>
      </c>
      <c r="T22" s="36">
        <f>'логи+длоги'!Y23*100</f>
        <v>-4.9606653811880008</v>
      </c>
      <c r="U22" s="37">
        <f>'логи+длоги'!Z23*100</f>
        <v>-0.19076506449522412</v>
      </c>
      <c r="V22" s="63">
        <v>0.51233967921082524</v>
      </c>
      <c r="W22" s="32">
        <v>0.65554813623901964</v>
      </c>
      <c r="X22" s="32">
        <v>-6.2209021401654354</v>
      </c>
      <c r="Y22" s="32">
        <v>0.54592467270239808</v>
      </c>
      <c r="Z22" s="32">
        <v>2.7959192576032024</v>
      </c>
      <c r="AA22" s="32">
        <v>1.8187311053772675</v>
      </c>
      <c r="AB22" s="33">
        <v>4.568040047007571E-2</v>
      </c>
      <c r="AD22" s="219">
        <v>23.9</v>
      </c>
      <c r="AE22" s="218">
        <v>39.81</v>
      </c>
      <c r="AF22" s="219">
        <v>24.71</v>
      </c>
      <c r="AG22" s="220">
        <v>13.84</v>
      </c>
      <c r="AH22" s="219">
        <v>26.47</v>
      </c>
      <c r="AI22" s="220">
        <v>11.46</v>
      </c>
      <c r="AJ22" s="219">
        <v>15.01</v>
      </c>
      <c r="AK22" s="221">
        <v>12.56</v>
      </c>
      <c r="AL22" s="210" t="s">
        <v>299</v>
      </c>
    </row>
    <row r="23" spans="1:38" ht="17" thickBot="1" x14ac:dyDescent="0.25">
      <c r="A23" s="1">
        <v>41000</v>
      </c>
      <c r="B23" s="15">
        <v>5.24</v>
      </c>
      <c r="C23" s="40">
        <f>'исходные без сезонности'!C24</f>
        <v>0.35677244256631802</v>
      </c>
      <c r="D23" s="40">
        <f>'исходные без сезонности'!F24</f>
        <v>0.15487177462205301</v>
      </c>
      <c r="E23" s="25">
        <v>-4.13313537064837</v>
      </c>
      <c r="F23" s="25">
        <f>'логи+длоги'!M24*100</f>
        <v>4.6811141004882373</v>
      </c>
      <c r="G23" s="171">
        <v>4.6811141004882373</v>
      </c>
      <c r="H23" s="36">
        <f>'логи+длоги'!N24*100</f>
        <v>0.63069631785275249</v>
      </c>
      <c r="I23" s="36">
        <f>'логи+длоги'!O24*100</f>
        <v>1.3917551013225449</v>
      </c>
      <c r="J23" s="36">
        <f>'логи+длоги'!P24*100</f>
        <v>0.62452820691412114</v>
      </c>
      <c r="K23" s="36">
        <f>'логи+длоги'!Q24*100</f>
        <v>1.7352745728992147</v>
      </c>
      <c r="L23" s="36">
        <f>'логи+длоги'!R24*100</f>
        <v>1.6965105969715566</v>
      </c>
      <c r="M23" s="37">
        <f>'логи+длоги'!S24*100</f>
        <v>1.0773345055461903</v>
      </c>
      <c r="N23" s="25">
        <f>'логи+длоги'!T24*100</f>
        <v>4.4321977023608738</v>
      </c>
      <c r="O23" s="171">
        <v>4.0767639136523925</v>
      </c>
      <c r="P23" s="36">
        <f>'логи+длоги'!U24*100</f>
        <v>2.2362273369829211</v>
      </c>
      <c r="Q23" s="36">
        <f>'логи+длоги'!V24*100</f>
        <v>1.4480740567673678</v>
      </c>
      <c r="R23" s="36">
        <f>'логи+длоги'!W24*100</f>
        <v>-0.33896729530056291</v>
      </c>
      <c r="S23" s="36">
        <f>'логи+длоги'!X24*100</f>
        <v>2.110322972002443</v>
      </c>
      <c r="T23" s="36">
        <f>'логи+длоги'!Y24*100</f>
        <v>0.72354482011682819</v>
      </c>
      <c r="U23" s="37">
        <f>'логи+длоги'!Z24*100</f>
        <v>1.4520221370316833</v>
      </c>
      <c r="V23" s="63">
        <v>-1.2589531438871262</v>
      </c>
      <c r="W23" s="32">
        <v>1.2682058977608222</v>
      </c>
      <c r="X23" s="32">
        <v>-4.5541871099998161</v>
      </c>
      <c r="Y23" s="32">
        <v>0.33466746233699496</v>
      </c>
      <c r="Z23" s="32">
        <v>4.5433954969478663</v>
      </c>
      <c r="AA23" s="32">
        <v>-0.90551538871706327</v>
      </c>
      <c r="AB23" s="33">
        <v>0.57318327437883454</v>
      </c>
      <c r="AD23" s="222">
        <v>24.62</v>
      </c>
      <c r="AE23" s="223">
        <v>40.19</v>
      </c>
      <c r="AF23" s="222">
        <v>24.88</v>
      </c>
      <c r="AG23" s="224">
        <v>14.01</v>
      </c>
      <c r="AH23" s="222">
        <v>26.74</v>
      </c>
      <c r="AI23" s="224">
        <v>11.59</v>
      </c>
      <c r="AJ23" s="222">
        <v>15.04</v>
      </c>
      <c r="AK23" s="225">
        <v>12.58</v>
      </c>
      <c r="AL23" s="216" t="s">
        <v>300</v>
      </c>
    </row>
    <row r="24" spans="1:38" x14ac:dyDescent="0.2">
      <c r="A24" s="1">
        <v>41030</v>
      </c>
      <c r="B24" s="15">
        <v>5.7</v>
      </c>
      <c r="C24" s="40">
        <f>'исходные без сезонности'!C25</f>
        <v>0.471817056200104</v>
      </c>
      <c r="D24" s="40">
        <f>'исходные без сезонности'!F25</f>
        <v>1.26338757785816</v>
      </c>
      <c r="E24" s="25">
        <v>-7.9226588550764925</v>
      </c>
      <c r="F24" s="25">
        <f>'логи+длоги'!M25*100</f>
        <v>9.5077246109307012</v>
      </c>
      <c r="G24" s="171">
        <v>9.5077246109308788</v>
      </c>
      <c r="H24" s="36">
        <f>'логи+длоги'!N25*100</f>
        <v>0.45153901815453423</v>
      </c>
      <c r="I24" s="36">
        <f>'логи+длоги'!O25*100</f>
        <v>2.9628293010032891</v>
      </c>
      <c r="J24" s="36">
        <f>'логи+длоги'!P25*100</f>
        <v>0.64153316017776518</v>
      </c>
      <c r="K24" s="36">
        <f>'логи+длоги'!Q25*100</f>
        <v>0.67573262424236447</v>
      </c>
      <c r="L24" s="36">
        <f>'логи+длоги'!R25*100</f>
        <v>6.6132100019682838</v>
      </c>
      <c r="M24" s="37">
        <f>'логи+длоги'!S25*100</f>
        <v>0.63903833799159315</v>
      </c>
      <c r="N24" s="25">
        <f>'логи+длоги'!T25*100</f>
        <v>1.2552478079046026</v>
      </c>
      <c r="O24" s="171">
        <v>4.8091505252587652</v>
      </c>
      <c r="P24" s="36">
        <f>'логи+длоги'!U25*100</f>
        <v>1.2227104915652376</v>
      </c>
      <c r="Q24" s="36">
        <f>'логи+длоги'!V25*100</f>
        <v>0.21645160088219484</v>
      </c>
      <c r="R24" s="36">
        <f>'логи+длоги'!W25*100</f>
        <v>1.9091090067847816</v>
      </c>
      <c r="S24" s="36">
        <f>'логи+длоги'!X25*100</f>
        <v>1.242550113346752</v>
      </c>
      <c r="T24" s="36">
        <f>'логи+длоги'!Y25*100</f>
        <v>-3.3181487295447454</v>
      </c>
      <c r="U24" s="37">
        <f>'логи+длоги'!Z25*100</f>
        <v>0.84173598943664274</v>
      </c>
      <c r="V24" s="63">
        <v>-0.8840809797178224</v>
      </c>
      <c r="W24" s="32">
        <v>4.143256328660911</v>
      </c>
      <c r="X24" s="32">
        <v>2.7323465306407115</v>
      </c>
      <c r="Y24" s="32">
        <v>0.19008600652192342</v>
      </c>
      <c r="Z24" s="32">
        <v>-2.0931032305995814</v>
      </c>
      <c r="AA24" s="32">
        <v>-1.1316028585963522</v>
      </c>
      <c r="AB24" s="33">
        <v>0.96065951227402024</v>
      </c>
    </row>
    <row r="25" spans="1:38" x14ac:dyDescent="0.2">
      <c r="A25" s="1">
        <v>41061</v>
      </c>
      <c r="B25" s="15">
        <v>5.65</v>
      </c>
      <c r="C25" s="40">
        <f>'исходные без сезонности'!C26</f>
        <v>0.92055841578444397</v>
      </c>
      <c r="D25" s="40">
        <f>'исходные без сезонности'!F26</f>
        <v>1.1330793214211501</v>
      </c>
      <c r="E25" s="25">
        <v>-5.8242715997693431</v>
      </c>
      <c r="F25" s="25">
        <f>'логи+длоги'!M26*100</f>
        <v>-10.387326932183782</v>
      </c>
      <c r="G25" s="171">
        <v>-10.387326932183871</v>
      </c>
      <c r="H25" s="36">
        <f>'логи+длоги'!N26*100</f>
        <v>-0.29448951874986307</v>
      </c>
      <c r="I25" s="36">
        <f>'логи+длоги'!O26*100</f>
        <v>-0.67099949395128533</v>
      </c>
      <c r="J25" s="36">
        <f>'логи+длоги'!P26*100</f>
        <v>7.7992372936108723E-2</v>
      </c>
      <c r="K25" s="36">
        <f>'логи+длоги'!Q26*100</f>
        <v>-0.73029689245966978</v>
      </c>
      <c r="L25" s="36">
        <f>'логи+длоги'!R26*100</f>
        <v>1.0126028160268419</v>
      </c>
      <c r="M25" s="37">
        <f>'логи+длоги'!S26*100</f>
        <v>0.69035772624985725</v>
      </c>
      <c r="N25" s="25">
        <f>'логи+длоги'!T26*100</f>
        <v>1.1042847390648092</v>
      </c>
      <c r="O25" s="171">
        <v>-1.5406019136421811</v>
      </c>
      <c r="P25" s="36">
        <f>'логи+длоги'!U26*100</f>
        <v>-1.5493637321091214</v>
      </c>
      <c r="Q25" s="36">
        <f>'логи+длоги'!V26*100</f>
        <v>2.0844767059802649</v>
      </c>
      <c r="R25" s="36">
        <f>'логи+длоги'!W26*100</f>
        <v>-0.24249898102191025</v>
      </c>
      <c r="S25" s="36">
        <f>'логи+длоги'!X26*100</f>
        <v>-0.83103998203419849</v>
      </c>
      <c r="T25" s="36">
        <f>'логи+длоги'!Y26*100</f>
        <v>10.22533570209383</v>
      </c>
      <c r="U25" s="37">
        <f>'логи+длоги'!Z26*100</f>
        <v>-1.6413447851212126</v>
      </c>
      <c r="V25" s="63">
        <v>0.14069643333807846</v>
      </c>
      <c r="W25" s="32">
        <v>-2.486398653681988</v>
      </c>
      <c r="X25" s="32">
        <v>-0.56802885569882733</v>
      </c>
      <c r="Y25" s="32">
        <v>-0.30866489146701781</v>
      </c>
      <c r="Z25" s="32">
        <v>1.4075253236190264</v>
      </c>
      <c r="AA25" s="32">
        <v>1.4994228937455603</v>
      </c>
      <c r="AB25" s="33">
        <v>0.30406138183232656</v>
      </c>
    </row>
    <row r="26" spans="1:38" x14ac:dyDescent="0.2">
      <c r="A26" s="1">
        <v>41091</v>
      </c>
      <c r="B26" s="15">
        <v>5.53</v>
      </c>
      <c r="C26" s="40">
        <f>'исходные без сезонности'!C27</f>
        <v>1.0760324102315899</v>
      </c>
      <c r="D26" s="40">
        <f>'исходные без сезонности'!F27</f>
        <v>0.53721852597681397</v>
      </c>
      <c r="E26" s="25">
        <v>9.2029326277176526</v>
      </c>
      <c r="F26" s="25">
        <f>'логи+длоги'!M27*100</f>
        <v>2.6969932076159608</v>
      </c>
      <c r="G26" s="171">
        <v>2.6969932076159608</v>
      </c>
      <c r="H26" s="36">
        <f>'логи+длоги'!N27*100</f>
        <v>0.47909061297541911</v>
      </c>
      <c r="I26" s="36">
        <f>'логи+длоги'!O27*100</f>
        <v>1.5661936559954626</v>
      </c>
      <c r="J26" s="36">
        <f>'логи+длоги'!P27*100</f>
        <v>0.57843943952420318</v>
      </c>
      <c r="K26" s="36">
        <f>'логи+длоги'!Q27*100</f>
        <v>-0.29068401010139411</v>
      </c>
      <c r="L26" s="36">
        <f>'логи+длоги'!R27*100</f>
        <v>3.0703519237183841</v>
      </c>
      <c r="M26" s="37">
        <f>'логи+длоги'!S27*100</f>
        <v>0.13175734706845077</v>
      </c>
      <c r="N26" s="25">
        <f>'логи+длоги'!T27*100</f>
        <v>-0.90445186943579614</v>
      </c>
      <c r="O26" s="171">
        <v>-1.8170149542076963</v>
      </c>
      <c r="P26" s="36">
        <f>'логи+длоги'!U27*100</f>
        <v>1.0463808365640759</v>
      </c>
      <c r="Q26" s="36">
        <f>'логи+длоги'!V27*100</f>
        <v>1.1227228301407877</v>
      </c>
      <c r="R26" s="36">
        <f>'логи+длоги'!W27*100</f>
        <v>0.94664790713689939</v>
      </c>
      <c r="S26" s="36">
        <f>'логи+длоги'!X27*100</f>
        <v>-0.72582750921217354</v>
      </c>
      <c r="T26" s="36">
        <f>'логи+длоги'!Y27*100</f>
        <v>1.2011702687278358</v>
      </c>
      <c r="U26" s="37">
        <f>'логи+длоги'!Z27*100</f>
        <v>1.3278210718469907</v>
      </c>
      <c r="V26" s="63">
        <v>0.80225979466442254</v>
      </c>
      <c r="W26" s="32">
        <v>0.91174944105911493</v>
      </c>
      <c r="X26" s="32">
        <v>-0.15264312125403023</v>
      </c>
      <c r="Y26" s="32">
        <v>-4.8828504582647696</v>
      </c>
      <c r="Z26" s="32">
        <v>-3.289651826625402</v>
      </c>
      <c r="AA26" s="32">
        <v>-1.2209356417606614</v>
      </c>
      <c r="AB26" s="33">
        <v>-0.4060010952132842</v>
      </c>
    </row>
    <row r="27" spans="1:38" x14ac:dyDescent="0.2">
      <c r="A27" s="1">
        <v>41122</v>
      </c>
      <c r="B27" s="15">
        <v>5.25</v>
      </c>
      <c r="C27" s="40">
        <f>'исходные без сезонности'!C28</f>
        <v>0.53837362044204595</v>
      </c>
      <c r="D27" s="40">
        <f>'исходные без сезонности'!F28</f>
        <v>0.188596086329333</v>
      </c>
      <c r="E27" s="25">
        <v>4.5663154470072591</v>
      </c>
      <c r="F27" s="25">
        <f>'логи+длоги'!M28*100</f>
        <v>5.0485025084009649</v>
      </c>
      <c r="G27" s="171">
        <v>5.0485025084010537</v>
      </c>
      <c r="H27" s="36">
        <f>'логи+длоги'!N28*100</f>
        <v>1.2555624172030377</v>
      </c>
      <c r="I27" s="36">
        <f>'логи+длоги'!O28*100</f>
        <v>0.61666521342917946</v>
      </c>
      <c r="J27" s="36">
        <f>'логи+длоги'!P28*100</f>
        <v>0.65120947470802548</v>
      </c>
      <c r="K27" s="36">
        <f>'логи+длоги'!Q28*100</f>
        <v>0.66400561388029189</v>
      </c>
      <c r="L27" s="36">
        <f>'логи+длоги'!R28*100</f>
        <v>3.7649827431531335</v>
      </c>
      <c r="M27" s="37">
        <f>'логи+длоги'!S28*100</f>
        <v>1.1766057739869495</v>
      </c>
      <c r="N27" s="25">
        <f>'логи+длоги'!T28*100</f>
        <v>8.0759222228417471</v>
      </c>
      <c r="O27" s="171">
        <v>6.8489542264936532</v>
      </c>
      <c r="P27" s="36">
        <f>'логи+длоги'!U28*100</f>
        <v>1.6160596379640069</v>
      </c>
      <c r="Q27" s="36">
        <f>'логи+длоги'!V28*100</f>
        <v>1.1435025999984916</v>
      </c>
      <c r="R27" s="36">
        <f>'логи+длоги'!W28*100</f>
        <v>7.4089533972276911E-2</v>
      </c>
      <c r="S27" s="36">
        <f>'логи+длоги'!X28*100</f>
        <v>1.2120037914328918</v>
      </c>
      <c r="T27" s="36">
        <f>'логи+длоги'!Y28*100</f>
        <v>3.7004043750270554</v>
      </c>
      <c r="U27" s="37">
        <f>'логи+длоги'!Z28*100</f>
        <v>1.6842096856276356</v>
      </c>
      <c r="V27" s="63">
        <v>-0.62253628536817018</v>
      </c>
      <c r="W27" s="32">
        <v>-1.1900969887154247</v>
      </c>
      <c r="X27" s="32">
        <v>-0.23651334615355779</v>
      </c>
      <c r="Y27" s="32">
        <v>0.78352634533807475</v>
      </c>
      <c r="Z27" s="32">
        <v>1.3659806472523712</v>
      </c>
      <c r="AA27" s="32">
        <v>1.5098070046267793</v>
      </c>
      <c r="AB27" s="33">
        <v>0.14365305492734137</v>
      </c>
    </row>
    <row r="28" spans="1:38" x14ac:dyDescent="0.2">
      <c r="A28" s="1">
        <v>41153</v>
      </c>
      <c r="B28" s="15">
        <v>5.46</v>
      </c>
      <c r="C28" s="40">
        <f>'исходные без сезонности'!C29</f>
        <v>0.72795318826659805</v>
      </c>
      <c r="D28" s="40">
        <f>'исходные без сезонности'!F29</f>
        <v>-0.326014865445789</v>
      </c>
      <c r="E28" s="25">
        <v>0.99012438337110409</v>
      </c>
      <c r="F28" s="25">
        <f>'логи+длоги'!M29*100</f>
        <v>18.088932491725807</v>
      </c>
      <c r="G28" s="171">
        <v>18.088932491725629</v>
      </c>
      <c r="H28" s="36">
        <f>'логи+длоги'!N29*100</f>
        <v>0.58405526455853618</v>
      </c>
      <c r="I28" s="36">
        <f>'логи+длоги'!O29*100</f>
        <v>-0.31501225521335385</v>
      </c>
      <c r="J28" s="36">
        <f>'логи+длоги'!P29*100</f>
        <v>0.71619586057778406</v>
      </c>
      <c r="K28" s="36">
        <f>'логи+длоги'!Q29*100</f>
        <v>4.0745031355449157E-2</v>
      </c>
      <c r="L28" s="36">
        <f>'логи+длоги'!R29*100</f>
        <v>1.1982909017763888</v>
      </c>
      <c r="M28" s="37">
        <f>'логи+длоги'!S29*100</f>
        <v>0.75475186448397125</v>
      </c>
      <c r="N28" s="25">
        <f>'логи+длоги'!T29*100</f>
        <v>-9.9525270290000023</v>
      </c>
      <c r="O28" s="171">
        <v>-12.706467955677869</v>
      </c>
      <c r="P28" s="36">
        <f>'логи+длоги'!U29*100</f>
        <v>-0.27194606485725359</v>
      </c>
      <c r="Q28" s="36">
        <f>'логи+длоги'!V29*100</f>
        <v>0.3910651538795662</v>
      </c>
      <c r="R28" s="36">
        <f>'логи+длоги'!W29*100</f>
        <v>0.84129678553690468</v>
      </c>
      <c r="S28" s="36">
        <f>'логи+длоги'!X29*100</f>
        <v>-0.50386845068057795</v>
      </c>
      <c r="T28" s="36">
        <f>'логи+длоги'!Y29*100</f>
        <v>3.3168681391252619</v>
      </c>
      <c r="U28" s="37">
        <f>'логи+длоги'!Z29*100</f>
        <v>-0.28970002041823761</v>
      </c>
      <c r="V28" s="63">
        <v>0.49277549530724229</v>
      </c>
      <c r="W28" s="32">
        <v>-0.25773108135540213</v>
      </c>
      <c r="X28" s="32">
        <v>-1.5779089605447325</v>
      </c>
      <c r="Y28" s="32">
        <v>-5.6370245030612409</v>
      </c>
      <c r="Z28" s="32">
        <v>-2.0945893277568643</v>
      </c>
      <c r="AA28" s="32">
        <v>-0.81266142840709676</v>
      </c>
      <c r="AB28" s="33">
        <v>0.78431655449504944</v>
      </c>
    </row>
    <row r="29" spans="1:38" x14ac:dyDescent="0.2">
      <c r="A29" s="1">
        <v>41183</v>
      </c>
      <c r="B29" s="15">
        <v>6.02</v>
      </c>
      <c r="C29" s="40">
        <f>'исходные без сезонности'!C30</f>
        <v>0.45100163255244402</v>
      </c>
      <c r="D29" s="40">
        <f>'исходные без сезонности'!F30</f>
        <v>-2.6663043474939498E-2</v>
      </c>
      <c r="E29" s="25">
        <v>-0.55512365640523631</v>
      </c>
      <c r="F29" s="25">
        <f>'логи+длоги'!M30*100</f>
        <v>2.4007512138837228</v>
      </c>
      <c r="G29" s="171">
        <v>2.4007512138838116</v>
      </c>
      <c r="H29" s="36">
        <f>'логи+длоги'!N30*100</f>
        <v>0.77985408621135122</v>
      </c>
      <c r="I29" s="36">
        <f>'логи+длоги'!O30*100</f>
        <v>0.48668362627584116</v>
      </c>
      <c r="J29" s="36">
        <f>'логи+длоги'!P30*100</f>
        <v>0.99663251410522236</v>
      </c>
      <c r="K29" s="36">
        <f>'логи+длоги'!Q30*100</f>
        <v>1.5838567020965755</v>
      </c>
      <c r="L29" s="36">
        <f>'логи+длоги'!R30*100</f>
        <v>1.0409348697901777</v>
      </c>
      <c r="M29" s="37">
        <f>'логи+длоги'!S30*100</f>
        <v>0.28265628026016287</v>
      </c>
      <c r="N29" s="25">
        <f>'логи+длоги'!T30*100</f>
        <v>21.353261371157295</v>
      </c>
      <c r="O29" s="171">
        <v>22.451704569416009</v>
      </c>
      <c r="P29" s="36">
        <f>'логи+длоги'!U30*100</f>
        <v>0.54765170174988498</v>
      </c>
      <c r="Q29" s="36">
        <f>'логи+длоги'!V30*100</f>
        <v>1.193026839464828</v>
      </c>
      <c r="R29" s="36">
        <f>'логи+длоги'!W30*100</f>
        <v>1.1468708124523275</v>
      </c>
      <c r="S29" s="36">
        <f>'логи+длоги'!X30*100</f>
        <v>2.0622067890151641</v>
      </c>
      <c r="T29" s="36">
        <f>'логи+длоги'!Y30*100</f>
        <v>3.6193004872437484</v>
      </c>
      <c r="U29" s="37">
        <f>'логи+длоги'!Z30*100</f>
        <v>0.72178773751740977</v>
      </c>
      <c r="V29" s="63">
        <v>-0.48078752654420498</v>
      </c>
      <c r="W29" s="32">
        <v>-1.2812481588326108</v>
      </c>
      <c r="X29" s="32">
        <v>-2.2434277437573229</v>
      </c>
      <c r="Y29" s="32">
        <v>-1.215241872721208</v>
      </c>
      <c r="Z29" s="32">
        <v>6.1713882265244138</v>
      </c>
      <c r="AA29" s="32">
        <v>-3.1993836408679925</v>
      </c>
      <c r="AB29" s="33">
        <v>0.16868543503598232</v>
      </c>
    </row>
    <row r="30" spans="1:38" x14ac:dyDescent="0.2">
      <c r="A30" s="1">
        <v>41214</v>
      </c>
      <c r="B30" s="15">
        <v>6.07</v>
      </c>
      <c r="C30" s="40">
        <f>'исходные без сезонности'!C31</f>
        <v>0.29123744046823002</v>
      </c>
      <c r="D30" s="40">
        <f>'исходные без сезонности'!F31</f>
        <v>0.58132834414886403</v>
      </c>
      <c r="E30" s="25">
        <v>0.43832604864367514</v>
      </c>
      <c r="F30" s="25">
        <f>'логи+длоги'!M31*100</f>
        <v>-0.66745825483245369</v>
      </c>
      <c r="G30" s="171">
        <v>-0.66745825483236487</v>
      </c>
      <c r="H30" s="36">
        <f>'логи+длоги'!N31*100</f>
        <v>-0.3080450809196833</v>
      </c>
      <c r="I30" s="36">
        <f>'логи+длоги'!O31*100</f>
        <v>-0.88716037587488472</v>
      </c>
      <c r="J30" s="36">
        <f>'логи+длоги'!P31*100</f>
        <v>1.280060810703354</v>
      </c>
      <c r="K30" s="36">
        <f>'логи+длоги'!Q31*100</f>
        <v>1.268095658788404</v>
      </c>
      <c r="L30" s="36">
        <f>'логи+длоги'!R31*100</f>
        <v>0.59025145620594799</v>
      </c>
      <c r="M30" s="37">
        <f>'логи+длоги'!S31*100</f>
        <v>0.8283317464192308</v>
      </c>
      <c r="N30" s="25">
        <f>'логи+длоги'!T31*100</f>
        <v>15.974250819212443</v>
      </c>
      <c r="O30" s="171">
        <v>17.534913086936044</v>
      </c>
      <c r="P30" s="36">
        <f>'логи+длоги'!U31*100</f>
        <v>0.5047661012151039</v>
      </c>
      <c r="Q30" s="36">
        <f>'логи+длоги'!V31*100</f>
        <v>-1.133132906357126</v>
      </c>
      <c r="R30" s="36">
        <f>'логи+длоги'!W31*100</f>
        <v>1.5372309919397864</v>
      </c>
      <c r="S30" s="36">
        <f>'логи+длоги'!X31*100</f>
        <v>0.62361255058274168</v>
      </c>
      <c r="T30" s="36">
        <f>'логи+длоги'!Y31*100</f>
        <v>-4.2410866177315043</v>
      </c>
      <c r="U30" s="37">
        <f>'логи+длоги'!Z31*100</f>
        <v>1.4939119443097226</v>
      </c>
      <c r="V30" s="63">
        <v>0.42412463634742892</v>
      </c>
      <c r="W30" s="32">
        <v>0.13174120246368659</v>
      </c>
      <c r="X30" s="32">
        <v>2.5839648777654816</v>
      </c>
      <c r="Y30" s="32">
        <v>1.569015631653599</v>
      </c>
      <c r="Z30" s="32">
        <v>-6.5588924571992493</v>
      </c>
      <c r="AA30" s="32">
        <v>2.1650915345280879</v>
      </c>
      <c r="AB30" s="33">
        <v>7.6216188212413272E-2</v>
      </c>
    </row>
    <row r="31" spans="1:38" x14ac:dyDescent="0.2">
      <c r="A31" s="1">
        <v>41244</v>
      </c>
      <c r="B31" s="15">
        <v>6.19</v>
      </c>
      <c r="C31" s="40">
        <f>'исходные без сезонности'!C32</f>
        <v>0.41154476399581902</v>
      </c>
      <c r="D31" s="40">
        <f>'исходные без сезонности'!F32</f>
        <v>-0.63621326984309301</v>
      </c>
      <c r="E31" s="25">
        <v>2.8197412728433351</v>
      </c>
      <c r="F31" s="25">
        <f>'логи+длоги'!M32*100</f>
        <v>1.8374093138055159</v>
      </c>
      <c r="G31" s="171">
        <v>1.837409313805427</v>
      </c>
      <c r="H31" s="36">
        <f>'логи+длоги'!N32*100</f>
        <v>-0.5266099044415995</v>
      </c>
      <c r="I31" s="36">
        <f>'логи+длоги'!O32*100</f>
        <v>0.57963203735997837</v>
      </c>
      <c r="J31" s="36">
        <f>'логи+длоги'!P32*100</f>
        <v>0.7625736198789923</v>
      </c>
      <c r="K31" s="36">
        <f>'логи+длоги'!Q32*100</f>
        <v>0.78860925238455337</v>
      </c>
      <c r="L31" s="36">
        <f>'логи+длоги'!R32*100</f>
        <v>-0.36489279198406166</v>
      </c>
      <c r="M31" s="37">
        <f>'логи+длоги'!S32*100</f>
        <v>0.56886755564438118</v>
      </c>
      <c r="N31" s="25">
        <f>'логи+длоги'!T32*100</f>
        <v>-5.1194256165288721</v>
      </c>
      <c r="O31" s="171">
        <v>0.40512458936232676</v>
      </c>
      <c r="P31" s="36">
        <f>'логи+длоги'!U32*100</f>
        <v>-1.0811774223251192</v>
      </c>
      <c r="Q31" s="36">
        <f>'логи+длоги'!V32*100</f>
        <v>1.5636533588875068</v>
      </c>
      <c r="R31" s="36">
        <f>'логи+длоги'!W32*100</f>
        <v>0.66682856771418386</v>
      </c>
      <c r="S31" s="36">
        <f>'логи+длоги'!X32*100</f>
        <v>0.90918643721291659</v>
      </c>
      <c r="T31" s="36">
        <f>'логи+длоги'!Y32*100</f>
        <v>1.1554579774324836</v>
      </c>
      <c r="U31" s="37">
        <f>'логи+длоги'!Z32*100</f>
        <v>0.41531611758856002</v>
      </c>
      <c r="V31" s="63">
        <v>-0.15541835668054205</v>
      </c>
      <c r="W31" s="32">
        <v>-7.4555172550175257</v>
      </c>
      <c r="X31" s="32">
        <v>2.9278120974023665</v>
      </c>
      <c r="Y31" s="32">
        <v>10.223008468286721</v>
      </c>
      <c r="Z31" s="32">
        <v>4.7891184048709903</v>
      </c>
      <c r="AA31" s="32">
        <v>0.72940393412075366</v>
      </c>
      <c r="AB31" s="33">
        <v>2.566104527304546</v>
      </c>
    </row>
    <row r="32" spans="1:38" x14ac:dyDescent="0.2">
      <c r="A32" s="1">
        <v>41275</v>
      </c>
      <c r="B32" s="15">
        <v>5.37</v>
      </c>
      <c r="C32" s="40">
        <f>'исходные без сезонности'!C33</f>
        <v>0.78191905490923996</v>
      </c>
      <c r="D32" s="40">
        <f>'исходные без сезонности'!F33</f>
        <v>2.24526714448898</v>
      </c>
      <c r="E32" s="25">
        <v>4.8548143256676495</v>
      </c>
      <c r="F32" s="25">
        <f>'логи+длоги'!M33*100</f>
        <v>4.5836833140311839</v>
      </c>
      <c r="G32" s="171">
        <v>4.5836833140310951</v>
      </c>
      <c r="H32" s="36">
        <f>'логи+длоги'!N33*100</f>
        <v>0.85931527492224546</v>
      </c>
      <c r="I32" s="36">
        <f>'логи+длоги'!O33*100</f>
        <v>8.1420171108703698E-2</v>
      </c>
      <c r="J32" s="36">
        <f>'логи+длоги'!P33*100</f>
        <v>1.063416000685713</v>
      </c>
      <c r="K32" s="36">
        <f>'логи+длоги'!Q33*100</f>
        <v>0.19372421869849887</v>
      </c>
      <c r="L32" s="36">
        <f>'логи+длоги'!R33*100</f>
        <v>1.7307054444245296</v>
      </c>
      <c r="M32" s="37">
        <f>'логи+длоги'!S33*100</f>
        <v>1.1041592870911998</v>
      </c>
      <c r="N32" s="25">
        <f>'логи+длоги'!T33*100</f>
        <v>0.26034143753967953</v>
      </c>
      <c r="O32" s="171">
        <v>-3.1814689345559977</v>
      </c>
      <c r="P32" s="36">
        <f>'логи+длоги'!U33*100</f>
        <v>1.6157875035702318</v>
      </c>
      <c r="Q32" s="36">
        <f>'логи+длоги'!V33*100</f>
        <v>-3.3371667315154951</v>
      </c>
      <c r="R32" s="36">
        <f>'логи+длоги'!W33*100</f>
        <v>0.77448637772921103</v>
      </c>
      <c r="S32" s="36">
        <f>'логи+длоги'!X33*100</f>
        <v>-0.59298971030550263</v>
      </c>
      <c r="T32" s="36">
        <f>'логи+длоги'!Y33*100</f>
        <v>0.74799266568152945</v>
      </c>
      <c r="U32" s="37">
        <f>'логи+длоги'!Z33*100</f>
        <v>1.268602865071955</v>
      </c>
      <c r="V32" s="63">
        <v>-0.12628140068891014</v>
      </c>
      <c r="W32" s="32">
        <v>10.748025885347687</v>
      </c>
      <c r="X32" s="32">
        <v>-0.61980957734935771</v>
      </c>
      <c r="Y32" s="32">
        <v>-3.3267827054572763E-2</v>
      </c>
      <c r="Z32" s="32">
        <v>0.68312436096485385</v>
      </c>
      <c r="AA32" s="32">
        <v>-0.76976816753661126</v>
      </c>
      <c r="AB32" s="33">
        <v>-2.1613051084531492</v>
      </c>
    </row>
    <row r="33" spans="1:28" x14ac:dyDescent="0.2">
      <c r="A33" s="1">
        <v>41306</v>
      </c>
      <c r="B33" s="15">
        <v>5.61</v>
      </c>
      <c r="C33" s="40">
        <f>'исходные без сезонности'!C34</f>
        <v>0.48876503879794703</v>
      </c>
      <c r="D33" s="40">
        <f>'исходные без сезонности'!F34</f>
        <v>-0.97107282582629395</v>
      </c>
      <c r="E33" s="25">
        <v>-10.226532651724058</v>
      </c>
      <c r="F33" s="25">
        <f>'логи+длоги'!M34*100</f>
        <v>-1.9989059171440005</v>
      </c>
      <c r="G33" s="171">
        <v>-1.9989059171440005</v>
      </c>
      <c r="H33" s="36">
        <f>'логи+длоги'!N34*100</f>
        <v>-0.95126754091801047</v>
      </c>
      <c r="I33" s="36">
        <f>'логи+длоги'!O34*100</f>
        <v>-2.5190709360225938</v>
      </c>
      <c r="J33" s="36">
        <f>'логи+длоги'!P34*100</f>
        <v>0.9928775575575699</v>
      </c>
      <c r="K33" s="36">
        <f>'логи+длоги'!Q34*100</f>
        <v>-1.8243002616141979</v>
      </c>
      <c r="L33" s="36">
        <f>'логи+длоги'!R34*100</f>
        <v>0.16307787587557243</v>
      </c>
      <c r="M33" s="37">
        <f>'логи+длоги'!S34*100</f>
        <v>1.775050532997291</v>
      </c>
      <c r="N33" s="25">
        <f>'логи+длоги'!T34*100</f>
        <v>5.0170363002649765</v>
      </c>
      <c r="O33" s="171">
        <v>6.9707133490858553</v>
      </c>
      <c r="P33" s="36">
        <f>'логи+длоги'!U34*100</f>
        <v>-2.5899555927628271</v>
      </c>
      <c r="Q33" s="36">
        <f>'логи+длоги'!V34*100</f>
        <v>-5.0383981933473265</v>
      </c>
      <c r="R33" s="36">
        <f>'логи+длоги'!W34*100</f>
        <v>1.370397717504801</v>
      </c>
      <c r="S33" s="36">
        <f>'логи+длоги'!X34*100</f>
        <v>-2.526401597107153</v>
      </c>
      <c r="T33" s="36">
        <f>'логи+длоги'!Y34*100</f>
        <v>2.5163258922958676</v>
      </c>
      <c r="U33" s="37">
        <f>'логи+длоги'!Z34*100</f>
        <v>-1.1357606681505317</v>
      </c>
      <c r="V33" s="63">
        <v>0.61758244971419174</v>
      </c>
      <c r="W33" s="32">
        <v>-0.87712686824997377</v>
      </c>
      <c r="X33" s="32">
        <v>-1.9663158702876302</v>
      </c>
      <c r="Y33" s="32">
        <v>0.24060879788775935</v>
      </c>
      <c r="Z33" s="32">
        <v>-2.1300007929819174</v>
      </c>
      <c r="AA33" s="32">
        <v>0.60223416393851892</v>
      </c>
      <c r="AB33" s="33">
        <v>0.3531092186270115</v>
      </c>
    </row>
    <row r="34" spans="1:28" x14ac:dyDescent="0.2">
      <c r="A34" s="1">
        <v>41334</v>
      </c>
      <c r="B34" s="15">
        <v>5.96</v>
      </c>
      <c r="C34" s="40">
        <f>'исходные без сезонности'!C35</f>
        <v>0.29226469503017399</v>
      </c>
      <c r="D34" s="40">
        <f>'исходные без сезонности'!F35</f>
        <v>3.1810968257999499</v>
      </c>
      <c r="E34" s="25">
        <v>-4.5731798017859156E-2</v>
      </c>
      <c r="F34" s="25">
        <f>'логи+длоги'!M35*100</f>
        <v>3.3838754504030177</v>
      </c>
      <c r="G34" s="171">
        <v>3.3838754504031066</v>
      </c>
      <c r="H34" s="36">
        <f>'логи+длоги'!N35*100</f>
        <v>0.44605010865570449</v>
      </c>
      <c r="I34" s="36">
        <f>'логи+длоги'!O35*100</f>
        <v>3.0542557369871659</v>
      </c>
      <c r="J34" s="36">
        <f>'логи+длоги'!P35*100</f>
        <v>0.76604339645847119</v>
      </c>
      <c r="K34" s="36">
        <f>'логи+длоги'!Q35*100</f>
        <v>0.38607498467193579</v>
      </c>
      <c r="L34" s="36">
        <f>'логи+длоги'!R35*100</f>
        <v>-0.29484629425322595</v>
      </c>
      <c r="M34" s="37">
        <f>'логи+длоги'!S35*100</f>
        <v>1.555809155280663</v>
      </c>
      <c r="N34" s="25">
        <f>'логи+длоги'!T35*100</f>
        <v>-0.33680048621818059</v>
      </c>
      <c r="O34" s="171">
        <v>-3.1708798051833575</v>
      </c>
      <c r="P34" s="36">
        <f>'логи+длоги'!U35*100</f>
        <v>-2.4966823260264448</v>
      </c>
      <c r="Q34" s="36">
        <f>'логи+длоги'!V35*100</f>
        <v>5.1946443889628213</v>
      </c>
      <c r="R34" s="36">
        <f>'логи+длоги'!W35*100</f>
        <v>0.51601873029003542</v>
      </c>
      <c r="S34" s="36">
        <f>'логи+длоги'!X35*100</f>
        <v>1.0177594391663547</v>
      </c>
      <c r="T34" s="36">
        <f>'логи+длоги'!Y35*100</f>
        <v>4.2218714370632071</v>
      </c>
      <c r="U34" s="37">
        <f>'логи+длоги'!Z35*100</f>
        <v>0.74858214603921169</v>
      </c>
      <c r="V34" s="63">
        <v>0.83340206221076585</v>
      </c>
      <c r="W34" s="32">
        <v>1.2080211809206247</v>
      </c>
      <c r="X34" s="32">
        <v>3.0246256271992564</v>
      </c>
      <c r="Y34" s="32">
        <v>0.20625772908857698</v>
      </c>
      <c r="Z34" s="32">
        <v>2.0543054974612005</v>
      </c>
      <c r="AA34" s="32">
        <v>0.23475560825060882</v>
      </c>
      <c r="AB34" s="33">
        <v>1.1679040202526352</v>
      </c>
    </row>
    <row r="35" spans="1:28" x14ac:dyDescent="0.2">
      <c r="A35" s="1">
        <v>41365</v>
      </c>
      <c r="B35" s="15">
        <v>6.11</v>
      </c>
      <c r="C35" s="40">
        <f>'исходные без сезонности'!C36</f>
        <v>0.54514826400852801</v>
      </c>
      <c r="D35" s="40">
        <f>'исходные без сезонности'!F36</f>
        <v>9.4234227456800296E-2</v>
      </c>
      <c r="E35" s="25">
        <v>-8.5410352203941411</v>
      </c>
      <c r="F35" s="25">
        <f>'логи+длоги'!M36*100</f>
        <v>1.1557893141258546</v>
      </c>
      <c r="G35" s="171">
        <v>1.1557893141257658</v>
      </c>
      <c r="H35" s="36">
        <f>'логи+длоги'!N36*100</f>
        <v>-0.14070690044576395</v>
      </c>
      <c r="I35" s="36">
        <f>'логи+длоги'!O36*100</f>
        <v>-0.13367991404429347</v>
      </c>
      <c r="J35" s="36">
        <f>'логи+длоги'!P36*100</f>
        <v>0.63991626744197561</v>
      </c>
      <c r="K35" s="36">
        <f>'логи+длоги'!Q36*100</f>
        <v>9.5887329614186001E-4</v>
      </c>
      <c r="L35" s="36">
        <f>'логи+длоги'!R36*100</f>
        <v>-9.4508664099929973</v>
      </c>
      <c r="M35" s="37">
        <f>'логи+длоги'!S36*100</f>
        <v>0.45136883458454236</v>
      </c>
      <c r="N35" s="25">
        <f>'логи+длоги'!T36*100</f>
        <v>1.0997048726936853</v>
      </c>
      <c r="O35" s="171">
        <v>1.6040266214407239</v>
      </c>
      <c r="P35" s="36">
        <f>'логи+длоги'!U36*100</f>
        <v>2.5775859016238911</v>
      </c>
      <c r="Q35" s="36">
        <f>'логи+длоги'!V36*100</f>
        <v>1.5365703434724765</v>
      </c>
      <c r="R35" s="36">
        <f>'логи+длоги'!W36*100</f>
        <v>0.57247763217418424</v>
      </c>
      <c r="S35" s="36">
        <f>'логи+длоги'!X36*100</f>
        <v>-0.71978168265278697</v>
      </c>
      <c r="T35" s="36">
        <f>'логи+длоги'!Y36*100</f>
        <v>-7.7175233758705275</v>
      </c>
      <c r="U35" s="37">
        <f>'логи+длоги'!Z36*100</f>
        <v>0.42728571841514906</v>
      </c>
      <c r="V35" s="63">
        <v>1.0960466588540783</v>
      </c>
      <c r="W35" s="32">
        <v>-1.5604601926161337</v>
      </c>
      <c r="X35" s="32">
        <v>-0.22736544110885859</v>
      </c>
      <c r="Y35" s="32">
        <v>8.8917469131885696E-2</v>
      </c>
      <c r="Z35" s="32">
        <v>-2.7092268170110856</v>
      </c>
      <c r="AA35" s="32">
        <v>0.42434782832283702</v>
      </c>
      <c r="AB35" s="33">
        <v>0.35564263707152577</v>
      </c>
    </row>
    <row r="36" spans="1:28" x14ac:dyDescent="0.2">
      <c r="A36" s="1">
        <v>41395</v>
      </c>
      <c r="B36" s="15">
        <v>6.3</v>
      </c>
      <c r="C36" s="40">
        <f>'исходные без сезонности'!C37</f>
        <v>0.61254580999544195</v>
      </c>
      <c r="D36" s="40">
        <f>'исходные без сезонности'!F37</f>
        <v>-0.62903020874010396</v>
      </c>
      <c r="E36" s="25">
        <v>2.0637716132118409</v>
      </c>
      <c r="F36" s="25">
        <f>'логи+длоги'!M37*100</f>
        <v>-1.0388017440538633</v>
      </c>
      <c r="G36" s="171">
        <v>-1.0388017440538633</v>
      </c>
      <c r="H36" s="36">
        <f>'логи+длоги'!N37*100</f>
        <v>-0.50912954272011035</v>
      </c>
      <c r="I36" s="36">
        <f>'логи+длоги'!O37*100</f>
        <v>-1.6304818194079473</v>
      </c>
      <c r="J36" s="36">
        <f>'логи+длоги'!P37*100</f>
        <v>0.22543394611407308</v>
      </c>
      <c r="K36" s="36">
        <f>'логи+длоги'!Q37*100</f>
        <v>1.9133721364028133</v>
      </c>
      <c r="L36" s="36">
        <f>'логи+длоги'!R37*100</f>
        <v>-0.6823729262261935</v>
      </c>
      <c r="M36" s="37">
        <f>'логи+длоги'!S37*100</f>
        <v>0.21627089100562102</v>
      </c>
      <c r="N36" s="25">
        <f>'логи+длоги'!T37*100</f>
        <v>8.429930725100121E-2</v>
      </c>
      <c r="O36" s="171">
        <v>2.8902129458465708</v>
      </c>
      <c r="P36" s="36">
        <f>'логи+длоги'!U37*100</f>
        <v>-2.0546342736707857</v>
      </c>
      <c r="Q36" s="36">
        <f>'логи+длоги'!V37*100</f>
        <v>-2.8454233865209844</v>
      </c>
      <c r="R36" s="36">
        <f>'логи+длоги'!W37*100</f>
        <v>9.1792092773879119E-2</v>
      </c>
      <c r="S36" s="36">
        <f>'логи+длоги'!X37*100</f>
        <v>0.37688845875329946</v>
      </c>
      <c r="T36" s="36">
        <f>'логи+длоги'!Y37*100</f>
        <v>-1.5393615572515174</v>
      </c>
      <c r="U36" s="37">
        <f>'логи+длоги'!Z37*100</f>
        <v>-1.5526020202068835</v>
      </c>
      <c r="V36" s="63">
        <v>0.26671427651963597</v>
      </c>
      <c r="W36" s="32">
        <v>-0.88174464634444405</v>
      </c>
      <c r="X36" s="32">
        <v>-0.71112910463490664</v>
      </c>
      <c r="Y36" s="32">
        <v>0.15001501934320061</v>
      </c>
      <c r="Z36" s="32">
        <v>4.5746207339234672</v>
      </c>
      <c r="AA36" s="32">
        <v>0.1650902584791254</v>
      </c>
      <c r="AB36" s="33">
        <v>0.30773061320049067</v>
      </c>
    </row>
    <row r="37" spans="1:28" x14ac:dyDescent="0.2">
      <c r="A37" s="1">
        <v>41426</v>
      </c>
      <c r="B37" s="15">
        <v>6.24</v>
      </c>
      <c r="C37" s="40">
        <f>'исходные без сезонности'!C38</f>
        <v>0.45517110206066602</v>
      </c>
      <c r="D37" s="40">
        <f>'исходные без сезонности'!F38</f>
        <v>-1.19900001195481E-2</v>
      </c>
      <c r="E37" s="25">
        <v>2.9285249499999955</v>
      </c>
      <c r="F37" s="25">
        <f>'логи+длоги'!M38*100</f>
        <v>2.1823495173695306</v>
      </c>
      <c r="G37" s="171">
        <v>2.1823495173696195</v>
      </c>
      <c r="H37" s="36">
        <f>'логи+длоги'!N38*100</f>
        <v>0.27410894313000256</v>
      </c>
      <c r="I37" s="36">
        <f>'логи+длоги'!O38*100</f>
        <v>1.1079270176162836</v>
      </c>
      <c r="J37" s="36">
        <f>'логи+длоги'!P38*100</f>
        <v>-0.10577346592803849</v>
      </c>
      <c r="K37" s="36">
        <f>'логи+длоги'!Q38*100</f>
        <v>0.32963030694013185</v>
      </c>
      <c r="L37" s="36">
        <f>'логи+длоги'!R38*100</f>
        <v>0.34488305432596178</v>
      </c>
      <c r="M37" s="37">
        <f>'логи+длоги'!S38*100</f>
        <v>0.57437612790618431</v>
      </c>
      <c r="N37" s="25">
        <f>'логи+длоги'!T38*100</f>
        <v>0.75937410818482931</v>
      </c>
      <c r="O37" s="171">
        <v>-2.1357090656167976</v>
      </c>
      <c r="P37" s="36">
        <f>'логи+длоги'!U38*100</f>
        <v>1.0654939986523004</v>
      </c>
      <c r="Q37" s="36">
        <f>'логи+длоги'!V38*100</f>
        <v>0.31014351663074535</v>
      </c>
      <c r="R37" s="36">
        <f>'логи+длоги'!W38*100</f>
        <v>0.39103688767898603</v>
      </c>
      <c r="S37" s="36">
        <f>'логи+длоги'!X38*100</f>
        <v>2.8147906840610304</v>
      </c>
      <c r="T37" s="36">
        <f>'логи+длоги'!Y38*100</f>
        <v>-1.1745687775961855</v>
      </c>
      <c r="U37" s="37">
        <f>'логи+длоги'!Z38*100</f>
        <v>3.0026066042754707</v>
      </c>
      <c r="V37" s="63">
        <v>0.28883778383746517</v>
      </c>
      <c r="W37" s="32">
        <v>1.6028723973317227</v>
      </c>
      <c r="X37" s="32">
        <v>-0.3277969653916557</v>
      </c>
      <c r="Y37" s="32">
        <v>0.46576383318330272</v>
      </c>
      <c r="Z37" s="32">
        <v>-5.1125185744634365</v>
      </c>
      <c r="AA37" s="32">
        <v>-1.2842367280339886</v>
      </c>
      <c r="AB37" s="33">
        <v>0.98814615533291317</v>
      </c>
    </row>
    <row r="38" spans="1:28" x14ac:dyDescent="0.2">
      <c r="A38" s="1">
        <v>41456</v>
      </c>
      <c r="B38" s="15">
        <v>6</v>
      </c>
      <c r="C38" s="40">
        <f>'исходные без сезонности'!C39</f>
        <v>0.69047465458574797</v>
      </c>
      <c r="D38" s="40">
        <f>'исходные без сезонности'!F39</f>
        <v>1.18424898855151</v>
      </c>
      <c r="E38" s="25">
        <v>3.7087687344980416</v>
      </c>
      <c r="F38" s="25">
        <f>'логи+длоги'!M39*100</f>
        <v>0.16719947285803727</v>
      </c>
      <c r="G38" s="171">
        <v>0.16719947285803727</v>
      </c>
      <c r="H38" s="36">
        <f>'логи+длоги'!N39*100</f>
        <v>-0.45298675834626323</v>
      </c>
      <c r="I38" s="36">
        <f>'логи+длоги'!O39*100</f>
        <v>0.68438293687780316</v>
      </c>
      <c r="J38" s="36">
        <f>'логи+длоги'!P39*100</f>
        <v>-0.87450424466126719</v>
      </c>
      <c r="K38" s="36">
        <f>'логи+длоги'!Q39*100</f>
        <v>9.112194785068084E-2</v>
      </c>
      <c r="L38" s="36">
        <f>'логи+длоги'!R39*100</f>
        <v>-1.5836455182251186</v>
      </c>
      <c r="M38" s="37">
        <f>'логи+длоги'!S39*100</f>
        <v>0.35955408604078087</v>
      </c>
      <c r="N38" s="25">
        <f>'логи+длоги'!T39*100</f>
        <v>4.9637848074491231</v>
      </c>
      <c r="O38" s="171">
        <v>6.3320050742679435</v>
      </c>
      <c r="P38" s="36">
        <f>'логи+длоги'!U39*100</f>
        <v>-0.31366676881088296</v>
      </c>
      <c r="Q38" s="36">
        <f>'логи+длоги'!V39*100</f>
        <v>-0.48293600803113179</v>
      </c>
      <c r="R38" s="36">
        <f>'логи+длоги'!W39*100</f>
        <v>-0.97881289246153358</v>
      </c>
      <c r="S38" s="36">
        <f>'логи+длоги'!X39*100</f>
        <v>-1.7367278995246593</v>
      </c>
      <c r="T38" s="36">
        <f>'логи+длоги'!Y39*100</f>
        <v>-0.37427926351494278</v>
      </c>
      <c r="U38" s="37">
        <f>'логи+длоги'!Z39*100</f>
        <v>0.22701746885225305</v>
      </c>
      <c r="V38" s="63">
        <v>-0.74875909726281975</v>
      </c>
      <c r="W38" s="32">
        <v>-1.0054477647479132</v>
      </c>
      <c r="X38" s="32">
        <v>-1.6294271761353087</v>
      </c>
      <c r="Y38" s="32">
        <v>-0.54968411688291496</v>
      </c>
      <c r="Z38" s="32">
        <v>3.5064496846317184</v>
      </c>
      <c r="AA38" s="32">
        <v>0.55990793707418618</v>
      </c>
      <c r="AB38" s="33">
        <v>0.49723600487713782</v>
      </c>
    </row>
    <row r="39" spans="1:28" x14ac:dyDescent="0.2">
      <c r="A39" s="1">
        <v>41487</v>
      </c>
      <c r="B39" s="15">
        <v>6.01</v>
      </c>
      <c r="C39" s="40">
        <f>'исходные без сезонности'!C40</f>
        <v>0.57403210290266304</v>
      </c>
      <c r="D39" s="40">
        <f>'исходные без сезонности'!F40</f>
        <v>0.50684249248707602</v>
      </c>
      <c r="E39" s="25">
        <v>3.4621028549170814</v>
      </c>
      <c r="F39" s="25">
        <f>'логи+длоги'!M40*100</f>
        <v>1.3725963911149108</v>
      </c>
      <c r="G39" s="171">
        <v>1.3725963911149108</v>
      </c>
      <c r="H39" s="36">
        <f>'логи+длоги'!N40*100</f>
        <v>2.4272790064157945</v>
      </c>
      <c r="I39" s="36">
        <f>'логи+длоги'!O40*100</f>
        <v>1.381744461723855</v>
      </c>
      <c r="J39" s="36">
        <f>'логи+длоги'!P40*100</f>
        <v>0.21443717880185176</v>
      </c>
      <c r="K39" s="36">
        <f>'логи+длоги'!Q40*100</f>
        <v>1.9402596947035278</v>
      </c>
      <c r="L39" s="36">
        <f>'логи+длоги'!R40*100</f>
        <v>-0.70153211082342182</v>
      </c>
      <c r="M39" s="37">
        <f>'логи+длоги'!S40*100</f>
        <v>0.75387391782868463</v>
      </c>
      <c r="N39" s="25">
        <f>'логи+длоги'!T40*100</f>
        <v>0.9018808500648845</v>
      </c>
      <c r="O39" s="171">
        <v>7.9267235660562818E-2</v>
      </c>
      <c r="P39" s="36">
        <f>'логи+длоги'!U40*100</f>
        <v>-0.43175881971375674</v>
      </c>
      <c r="Q39" s="36">
        <f>'логи+длоги'!V40*100</f>
        <v>0.3440422836726853</v>
      </c>
      <c r="R39" s="36">
        <f>'логи+длоги'!W40*100</f>
        <v>0.37980220840498902</v>
      </c>
      <c r="S39" s="36">
        <f>'логи+длоги'!X40*100</f>
        <v>1.1767532398817337</v>
      </c>
      <c r="T39" s="36">
        <f>'логи+длоги'!Y40*100</f>
        <v>-3.2292764305168475</v>
      </c>
      <c r="U39" s="37">
        <f>'логи+длоги'!Z40*100</f>
        <v>-6.7268681694443444E-2</v>
      </c>
      <c r="V39" s="63">
        <v>0.50252129216592323</v>
      </c>
      <c r="W39" s="32">
        <v>0.49332346296422713</v>
      </c>
      <c r="X39" s="32">
        <v>-0.62726123531531641</v>
      </c>
      <c r="Y39" s="32">
        <v>-1.1595141794713726</v>
      </c>
      <c r="Z39" s="32">
        <v>-3.7485339977759082</v>
      </c>
      <c r="AA39" s="32">
        <v>1.1229220675239304</v>
      </c>
      <c r="AB39" s="33">
        <v>-8.0748657265118595E-2</v>
      </c>
    </row>
    <row r="40" spans="1:28" x14ac:dyDescent="0.2">
      <c r="A40" s="1">
        <v>41518</v>
      </c>
      <c r="B40" s="15">
        <v>6.18</v>
      </c>
      <c r="C40" s="40">
        <f>'исходные без сезонности'!C41</f>
        <v>0.39765152628710898</v>
      </c>
      <c r="D40" s="40">
        <f>'исходные без сезонности'!F41</f>
        <v>-1.21371192997651</v>
      </c>
      <c r="E40" s="25">
        <v>-4.091065639926887</v>
      </c>
      <c r="F40" s="25">
        <f>'логи+длоги'!M41*100</f>
        <v>-2.2936727346539953</v>
      </c>
      <c r="G40" s="171">
        <v>-2.2936727346539065</v>
      </c>
      <c r="H40" s="36">
        <f>'логи+длоги'!N41*100</f>
        <v>-0.68494947530108874</v>
      </c>
      <c r="I40" s="36">
        <f>'логи+длоги'!O41*100</f>
        <v>0.68707196090436184</v>
      </c>
      <c r="J40" s="36">
        <f>'логи+длоги'!P41*100</f>
        <v>0.35590962577245477</v>
      </c>
      <c r="K40" s="36">
        <f>'логи+длоги'!Q41*100</f>
        <v>0.93184352085486921</v>
      </c>
      <c r="L40" s="36">
        <f>'логи+длоги'!R41*100</f>
        <v>2.2195521903908499</v>
      </c>
      <c r="M40" s="37">
        <f>'логи+длоги'!S41*100</f>
        <v>0.9362475828108785</v>
      </c>
      <c r="N40" s="25">
        <f>'логи+длоги'!T41*100</f>
        <v>-0.30542675060072355</v>
      </c>
      <c r="O40" s="171">
        <v>-1.3858242541662236</v>
      </c>
      <c r="P40" s="36">
        <f>'логи+длоги'!U41*100</f>
        <v>1.4938582733771355</v>
      </c>
      <c r="Q40" s="36">
        <f>'логи+длоги'!V41*100</f>
        <v>1.4936471707596155</v>
      </c>
      <c r="R40" s="36">
        <f>'логи+длоги'!W41*100</f>
        <v>-3.6123288014344723E-2</v>
      </c>
      <c r="S40" s="36">
        <f>'логи+длоги'!X41*100</f>
        <v>2.2122915795780074</v>
      </c>
      <c r="T40" s="36">
        <f>'логи+длоги'!Y41*100</f>
        <v>-0.71365152646247765</v>
      </c>
      <c r="U40" s="37">
        <f>'логи+длоги'!Z41*100</f>
        <v>1.5934824560170924</v>
      </c>
      <c r="V40" s="63">
        <v>-0.63897745287526675</v>
      </c>
      <c r="W40" s="32">
        <v>-1.9093689133506189</v>
      </c>
      <c r="X40" s="32">
        <v>2.6796511331787656</v>
      </c>
      <c r="Y40" s="32">
        <v>-8.0444113426310793</v>
      </c>
      <c r="Z40" s="32">
        <v>-0.29605757875074801</v>
      </c>
      <c r="AA40" s="32">
        <v>0.58742622390515464</v>
      </c>
      <c r="AB40" s="33">
        <v>-7.1409775498480599E-2</v>
      </c>
    </row>
    <row r="41" spans="1:28" x14ac:dyDescent="0.2">
      <c r="A41" s="1">
        <v>41548</v>
      </c>
      <c r="B41" s="15">
        <v>5.98</v>
      </c>
      <c r="C41" s="40">
        <f>'исходные без сезонности'!C42</f>
        <v>0.55734960088413099</v>
      </c>
      <c r="D41" s="40">
        <f>'исходные без сезонности'!F42</f>
        <v>1.80896540404727</v>
      </c>
      <c r="E41" s="25">
        <v>-0.36726785346792479</v>
      </c>
      <c r="F41" s="25">
        <f>'логи+длоги'!M42*100</f>
        <v>0.26371029560312564</v>
      </c>
      <c r="G41" s="171">
        <v>0.26371029560294801</v>
      </c>
      <c r="H41" s="36">
        <f>'логи+длоги'!N42*100</f>
        <v>0.17325633400187002</v>
      </c>
      <c r="I41" s="36">
        <f>'логи+длоги'!O42*100</f>
        <v>4.7681666602100492</v>
      </c>
      <c r="J41" s="36">
        <f>'логи+длоги'!P42*100</f>
        <v>0.5453500130538913</v>
      </c>
      <c r="K41" s="36">
        <f>'логи+длоги'!Q42*100</f>
        <v>1.2889353280526095</v>
      </c>
      <c r="L41" s="36">
        <f>'логи+длоги'!R42*100</f>
        <v>-1.3428373623000311</v>
      </c>
      <c r="M41" s="37">
        <f>'логи+длоги'!S42*100</f>
        <v>0.46015405764450179</v>
      </c>
      <c r="N41" s="25">
        <f>'логи+длоги'!T42*100</f>
        <v>-2.3920819515048208</v>
      </c>
      <c r="O41" s="171">
        <v>-1.9672556129633811</v>
      </c>
      <c r="P41" s="36">
        <f>'логи+длоги'!U42*100</f>
        <v>1.0279756324480971</v>
      </c>
      <c r="Q41" s="36">
        <f>'логи+длоги'!V42*100</f>
        <v>7.3790681973662231E-3</v>
      </c>
      <c r="R41" s="36">
        <f>'логи+длоги'!W42*100</f>
        <v>1.0264262582444061</v>
      </c>
      <c r="S41" s="36">
        <f>'логи+длоги'!X42*100</f>
        <v>2.6852673720563658</v>
      </c>
      <c r="T41" s="36">
        <f>'логи+длоги'!Y42*100</f>
        <v>-2.9990001331102079</v>
      </c>
      <c r="U41" s="37">
        <f>'логи+длоги'!Z42*100</f>
        <v>0.27721231125799051</v>
      </c>
      <c r="V41" s="63">
        <v>-0.37500070785792161</v>
      </c>
      <c r="W41" s="32">
        <v>-1.7247434116536482</v>
      </c>
      <c r="X41" s="32">
        <v>-2.9276576176915796</v>
      </c>
      <c r="Y41" s="32">
        <v>19.339705346870645</v>
      </c>
      <c r="Z41" s="32">
        <v>-0.77749142920482939</v>
      </c>
      <c r="AA41" s="32">
        <v>0.4562644849666242</v>
      </c>
      <c r="AB41" s="33">
        <v>0.53965930690252151</v>
      </c>
    </row>
    <row r="42" spans="1:28" x14ac:dyDescent="0.2">
      <c r="A42" s="1">
        <v>41579</v>
      </c>
      <c r="B42" s="15">
        <v>6.11</v>
      </c>
      <c r="C42" s="40">
        <f>'исходные без сезонности'!C43</f>
        <v>0.50216274524660098</v>
      </c>
      <c r="D42" s="40">
        <f>'исходные без сезонности'!F43</f>
        <v>0.451104126166752</v>
      </c>
      <c r="E42" s="25">
        <v>4.2998453333376636</v>
      </c>
      <c r="F42" s="25">
        <f>'логи+длоги'!M43*100</f>
        <v>1.5714553611292814</v>
      </c>
      <c r="G42" s="171">
        <v>1.5714553611293702</v>
      </c>
      <c r="H42" s="36">
        <f>'логи+длоги'!N43*100</f>
        <v>0.65587845472929729</v>
      </c>
      <c r="I42" s="36">
        <f>'логи+длоги'!O43*100</f>
        <v>-1.9024984916063303</v>
      </c>
      <c r="J42" s="36">
        <f>'логи+длоги'!P43*100</f>
        <v>0.80626519880109271</v>
      </c>
      <c r="K42" s="36">
        <f>'логи+длоги'!Q43*100</f>
        <v>2.3865694243164981</v>
      </c>
      <c r="L42" s="36">
        <f>'логи+длоги'!R43*100</f>
        <v>3.2984146513600265</v>
      </c>
      <c r="M42" s="37">
        <f>'логи+длоги'!S43*100</f>
        <v>0.25684604679074852</v>
      </c>
      <c r="N42" s="25">
        <f>'логи+длоги'!T43*100</f>
        <v>1.2045734705427691</v>
      </c>
      <c r="O42" s="171">
        <v>1.4687144429595733</v>
      </c>
      <c r="P42" s="36">
        <f>'логи+длоги'!U43*100</f>
        <v>-1.1528091841523036</v>
      </c>
      <c r="Q42" s="36">
        <f>'логи+длоги'!V43*100</f>
        <v>4.4553567969002117</v>
      </c>
      <c r="R42" s="36">
        <f>'логи+длоги'!W43*100</f>
        <v>0.88261109800455984</v>
      </c>
      <c r="S42" s="36">
        <f>'логи+длоги'!X43*100</f>
        <v>-0.41394452380494329</v>
      </c>
      <c r="T42" s="36">
        <f>'логи+длоги'!Y43*100</f>
        <v>4.5568673701971818</v>
      </c>
      <c r="U42" s="37">
        <f>'логи+длоги'!Z43*100</f>
        <v>-0.23440152704470307</v>
      </c>
      <c r="V42" s="63">
        <v>-0.25898244061468745</v>
      </c>
      <c r="W42" s="32">
        <v>0.30084473412262014</v>
      </c>
      <c r="X42" s="32">
        <v>-4.6196912336560985</v>
      </c>
      <c r="Y42" s="32">
        <v>-7.4592103622272248</v>
      </c>
      <c r="Z42" s="32">
        <v>-0.1528920988642426</v>
      </c>
      <c r="AA42" s="32">
        <v>-1.4316176664873126</v>
      </c>
      <c r="AB42" s="33">
        <v>0.56665364326545387</v>
      </c>
    </row>
    <row r="43" spans="1:28" x14ac:dyDescent="0.2">
      <c r="A43" s="1">
        <v>41609</v>
      </c>
      <c r="B43" s="15">
        <v>6.43</v>
      </c>
      <c r="C43" s="40">
        <f>'исходные без сезонности'!C44</f>
        <v>0.36610244697857303</v>
      </c>
      <c r="D43" s="40">
        <f>'исходные без сезонности'!F44</f>
        <v>-0.173334456069797</v>
      </c>
      <c r="E43" s="25">
        <v>3.0195710922325176</v>
      </c>
      <c r="F43" s="25">
        <f>'логи+длоги'!M44*100</f>
        <v>-0.63270234685912641</v>
      </c>
      <c r="G43" s="171">
        <v>-0.63270234685903759</v>
      </c>
      <c r="H43" s="36">
        <f>'логи+длоги'!N44*100</f>
        <v>0.64845095536494313</v>
      </c>
      <c r="I43" s="36">
        <f>'логи+длоги'!O44*100</f>
        <v>-0.97451978561693409</v>
      </c>
      <c r="J43" s="36">
        <f>'логи+длоги'!P44*100</f>
        <v>-0.79791558710837762</v>
      </c>
      <c r="K43" s="36">
        <f>'логи+длоги'!Q44*100</f>
        <v>0.17240866861438775</v>
      </c>
      <c r="L43" s="36">
        <f>'логи+длоги'!R44*100</f>
        <v>-3.5633677472409531</v>
      </c>
      <c r="M43" s="37">
        <f>'логи+длоги'!S44*100</f>
        <v>0.1102486429369165</v>
      </c>
      <c r="N43" s="25">
        <f>'логи+длоги'!T44*100</f>
        <v>-1.6887902779476605</v>
      </c>
      <c r="O43" s="171">
        <v>1.3465458480256487</v>
      </c>
      <c r="P43" s="36">
        <f>'логи+длоги'!U44*100</f>
        <v>1.4574771636548078</v>
      </c>
      <c r="Q43" s="36">
        <f>'логи+длоги'!V44*100</f>
        <v>-3.905712138844919</v>
      </c>
      <c r="R43" s="36">
        <f>'логи+длоги'!W44*100</f>
        <v>-0.81887109836316085</v>
      </c>
      <c r="S43" s="36">
        <f>'логи+длоги'!X44*100</f>
        <v>4.5381231037739056</v>
      </c>
      <c r="T43" s="36">
        <f>'логи+длоги'!Y44*100</f>
        <v>0.42001065913446212</v>
      </c>
      <c r="U43" s="37">
        <f>'логи+длоги'!Z44*100</f>
        <v>-0.48283533949344815</v>
      </c>
      <c r="V43" s="63">
        <v>-0.18530161003683077</v>
      </c>
      <c r="W43" s="32">
        <v>-4.485111609927344</v>
      </c>
      <c r="X43" s="32">
        <v>1.7563234501188276</v>
      </c>
      <c r="Y43" s="32">
        <v>-0.15878433015315352</v>
      </c>
      <c r="Z43" s="32">
        <v>-3.2790830185348625</v>
      </c>
      <c r="AA43" s="32">
        <v>0.69630032438519152</v>
      </c>
      <c r="AB43" s="33">
        <v>2.2725975070874398</v>
      </c>
    </row>
    <row r="44" spans="1:28" x14ac:dyDescent="0.2">
      <c r="A44" s="1">
        <v>41640</v>
      </c>
      <c r="B44" s="15">
        <v>6.05</v>
      </c>
      <c r="C44" s="40">
        <f>'исходные без сезонности'!C45</f>
        <v>0.39357033539846398</v>
      </c>
      <c r="D44" s="40">
        <f>'исходные без сезонности'!F45</f>
        <v>4.034679760116E-2</v>
      </c>
      <c r="E44" s="25">
        <v>-0.76133570259579642</v>
      </c>
      <c r="F44" s="25">
        <f>'логи+длоги'!M45*100</f>
        <v>-2.2517016249855359</v>
      </c>
      <c r="G44" s="171">
        <v>-2.2517016249857136</v>
      </c>
      <c r="H44" s="36">
        <f>'логи+длоги'!N45*100</f>
        <v>-8.2539038613127502E-2</v>
      </c>
      <c r="I44" s="36">
        <f>'логи+длоги'!O45*100</f>
        <v>-0.7273806826127327</v>
      </c>
      <c r="J44" s="36">
        <f>'логи+длоги'!P45*100</f>
        <v>-0.56347814407882169</v>
      </c>
      <c r="K44" s="36">
        <f>'логи+длоги'!Q45*100</f>
        <v>-2.6072831469276636</v>
      </c>
      <c r="L44" s="36">
        <f>'логи+длоги'!R45*100</f>
        <v>-2.6954964594038344</v>
      </c>
      <c r="M44" s="37">
        <f>'логи+длоги'!S45*100</f>
        <v>-2.7434917922649404</v>
      </c>
      <c r="N44" s="25">
        <f>'логи+длоги'!T45*100</f>
        <v>2.2565047785713332</v>
      </c>
      <c r="O44" s="171">
        <v>-2.8343756425144306</v>
      </c>
      <c r="P44" s="36">
        <f>'логи+длоги'!U45*100</f>
        <v>-1.2630763226958663</v>
      </c>
      <c r="Q44" s="36">
        <f>'логи+длоги'!V45*100</f>
        <v>-5.3134263262304415</v>
      </c>
      <c r="R44" s="36">
        <f>'логи+длоги'!W45*100</f>
        <v>3.6949953633858001E-2</v>
      </c>
      <c r="S44" s="36">
        <f>'логи+длоги'!X45*100</f>
        <v>-4.7219869532924008</v>
      </c>
      <c r="T44" s="36">
        <f>'логи+длоги'!Y45*100</f>
        <v>-2.7645986393970645</v>
      </c>
      <c r="U44" s="37">
        <f>'логи+длоги'!Z45*100</f>
        <v>-2.5568292764882372</v>
      </c>
      <c r="V44" s="63">
        <v>-0.36204974068442652</v>
      </c>
      <c r="W44" s="32">
        <v>-0.717007293028189</v>
      </c>
      <c r="X44" s="32">
        <v>1.1327492962418688</v>
      </c>
      <c r="Y44" s="32">
        <v>1.177848528442297</v>
      </c>
      <c r="Z44" s="32">
        <v>-6.7168829714091771E-2</v>
      </c>
      <c r="AA44" s="32">
        <v>2.0923124568802223</v>
      </c>
      <c r="AB44" s="33">
        <v>-4.2719686994814055</v>
      </c>
    </row>
    <row r="45" spans="1:28" x14ac:dyDescent="0.2">
      <c r="A45" s="1">
        <v>41671</v>
      </c>
      <c r="B45" s="15">
        <v>5.96</v>
      </c>
      <c r="C45" s="40">
        <f>'исходные без сезонности'!C46</f>
        <v>0.63429542159556795</v>
      </c>
      <c r="D45" s="40">
        <f>'исходные без сезонности'!F46</f>
        <v>1.57235337849318</v>
      </c>
      <c r="E45" s="25">
        <v>-3.1058517143902029</v>
      </c>
      <c r="F45" s="25">
        <f>'логи+длоги'!M46*100</f>
        <v>2.1750270383542158</v>
      </c>
      <c r="G45" s="171">
        <v>2.1750270383543047</v>
      </c>
      <c r="H45" s="36">
        <f>'логи+длоги'!N46*100</f>
        <v>0.87402708672534857</v>
      </c>
      <c r="I45" s="36">
        <f>'логи+длоги'!O46*100</f>
        <v>3.880072904146914</v>
      </c>
      <c r="J45" s="36">
        <f>'логи+длоги'!P46*100</f>
        <v>0.1864858111265022</v>
      </c>
      <c r="K45" s="36">
        <f>'логи+длоги'!Q46*100</f>
        <v>-0.82716858921951797</v>
      </c>
      <c r="L45" s="36">
        <f>'логи+длоги'!R46*100</f>
        <v>1.1707066392197873</v>
      </c>
      <c r="M45" s="37">
        <f>'логи+длоги'!S46*100</f>
        <v>1.0927488296552212</v>
      </c>
      <c r="N45" s="25">
        <f>'логи+длоги'!T46*100</f>
        <v>-13.08494547989838</v>
      </c>
      <c r="O45" s="171">
        <v>-6.0202404440261148</v>
      </c>
      <c r="P45" s="36">
        <f>'логи+длоги'!U46*100</f>
        <v>0.29571914200907656</v>
      </c>
      <c r="Q45" s="36">
        <f>'логи+длоги'!V46*100</f>
        <v>7.8295749567933726</v>
      </c>
      <c r="R45" s="36">
        <f>'логи+длоги'!W46*100</f>
        <v>-0.4506279626514953</v>
      </c>
      <c r="S45" s="36">
        <f>'логи+длоги'!X46*100</f>
        <v>0.12537491333617368</v>
      </c>
      <c r="T45" s="36">
        <f>'логи+длоги'!Y46*100</f>
        <v>-0.35873943214301818</v>
      </c>
      <c r="U45" s="37">
        <f>'логи+длоги'!Z46*100</f>
        <v>-0.9250949502161987</v>
      </c>
      <c r="V45" s="63">
        <v>-0.3739400389632408</v>
      </c>
      <c r="W45" s="32">
        <v>1.9717326794928169</v>
      </c>
      <c r="X45" s="32">
        <v>0.6426917606660254</v>
      </c>
      <c r="Y45" s="32">
        <v>0.30827263803575988</v>
      </c>
      <c r="Z45" s="32">
        <v>3.5455287699463156E-2</v>
      </c>
      <c r="AA45" s="32">
        <v>-2.4474892681545128</v>
      </c>
      <c r="AB45" s="33">
        <v>1.583065356567559</v>
      </c>
    </row>
    <row r="46" spans="1:28" x14ac:dyDescent="0.2">
      <c r="A46" s="1">
        <v>41699</v>
      </c>
      <c r="B46" s="15">
        <v>7.83</v>
      </c>
      <c r="C46" s="40">
        <f>'исходные без сезонности'!C47</f>
        <v>0.97977047641264203</v>
      </c>
      <c r="D46" s="40">
        <f>'исходные без сезонности'!F47</f>
        <v>-0.30833710910623802</v>
      </c>
      <c r="E46" s="25">
        <v>-1.2181390436416264</v>
      </c>
      <c r="F46" s="25">
        <f>'логи+длоги'!M47*100</f>
        <v>-1.5581994999539717</v>
      </c>
      <c r="G46" s="171">
        <v>-1.5581994999540605</v>
      </c>
      <c r="H46" s="36">
        <f>'логи+длоги'!N47*100</f>
        <v>1.6641712053127478</v>
      </c>
      <c r="I46" s="36">
        <f>'логи+длоги'!O47*100</f>
        <v>0.8469126923698056</v>
      </c>
      <c r="J46" s="36">
        <f>'логи+длоги'!P47*100</f>
        <v>-0.40384211677739756</v>
      </c>
      <c r="K46" s="36">
        <f>'логи+длоги'!Q47*100</f>
        <v>-0.26012380215121311</v>
      </c>
      <c r="L46" s="36">
        <f>'логи+длоги'!R47*100</f>
        <v>0.75978629814272836</v>
      </c>
      <c r="M46" s="37">
        <f>'логи+длоги'!S47*100</f>
        <v>-0.43691764199298433</v>
      </c>
      <c r="N46" s="25">
        <f>'логи+длоги'!T47*100</f>
        <v>12.618225765405811</v>
      </c>
      <c r="O46" s="171">
        <v>7.2554181957401376</v>
      </c>
      <c r="P46" s="36">
        <f>'логи+длоги'!U47*100</f>
        <v>3.1736032057652963</v>
      </c>
      <c r="Q46" s="36">
        <f>'логи+длоги'!V47*100</f>
        <v>4.3139183117387958</v>
      </c>
      <c r="R46" s="36">
        <f>'логи+длоги'!W47*100</f>
        <v>-0.17152132435001022</v>
      </c>
      <c r="S46" s="36">
        <f>'логи+длоги'!X47*100</f>
        <v>-0.78142323034668948</v>
      </c>
      <c r="T46" s="36">
        <f>'логи+длоги'!Y47*100</f>
        <v>1.8813627940366118</v>
      </c>
      <c r="U46" s="37">
        <f>'логи+длоги'!Z47*100</f>
        <v>1.9687094636893221</v>
      </c>
      <c r="V46" s="63">
        <v>-0.24285209592923707</v>
      </c>
      <c r="W46" s="32">
        <v>-1.3007666442468775</v>
      </c>
      <c r="X46" s="32">
        <v>-1.1910777377991764</v>
      </c>
      <c r="Y46" s="32">
        <v>0.3134576327868217</v>
      </c>
      <c r="Z46" s="32">
        <v>0.42461871683927654</v>
      </c>
      <c r="AA46" s="32">
        <v>-0.74089041558153212</v>
      </c>
      <c r="AB46" s="33">
        <v>1.4781004470427916</v>
      </c>
    </row>
    <row r="47" spans="1:28" x14ac:dyDescent="0.2">
      <c r="A47" s="1">
        <v>41730</v>
      </c>
      <c r="B47" s="15">
        <v>7.82</v>
      </c>
      <c r="C47" s="40">
        <f>'исходные без сезонности'!C48</f>
        <v>0.92156076853472801</v>
      </c>
      <c r="D47" s="40">
        <f>'исходные без сезонности'!F48</f>
        <v>1.6122638908598701</v>
      </c>
      <c r="E47" s="25">
        <v>-2.5164662241244069</v>
      </c>
      <c r="F47" s="25">
        <f>'логи+длоги'!M48*100</f>
        <v>11.694970742301969</v>
      </c>
      <c r="G47" s="171">
        <v>11.694970742301969</v>
      </c>
      <c r="H47" s="36">
        <f>'логи+длоги'!N48*100</f>
        <v>2.3298001533566648</v>
      </c>
      <c r="I47" s="36">
        <f>'логи+длоги'!O48*100</f>
        <v>2.8432974787111931</v>
      </c>
      <c r="J47" s="36">
        <f>'логи+длоги'!P48*100</f>
        <v>-0.45146517579723877</v>
      </c>
      <c r="K47" s="36">
        <f>'логи+длоги'!Q48*100</f>
        <v>0.36922414545781379</v>
      </c>
      <c r="L47" s="36">
        <f>'логи+длоги'!R48*100</f>
        <v>-0.52090499672239332</v>
      </c>
      <c r="M47" s="37">
        <f>'логи+длоги'!S48*100</f>
        <v>0.43096259888564248</v>
      </c>
      <c r="N47" s="25">
        <f>'логи+длоги'!T48*100</f>
        <v>-1.1694302309802396</v>
      </c>
      <c r="O47" s="171">
        <v>2.3267755036471272E-2</v>
      </c>
      <c r="P47" s="36">
        <f>'логи+длоги'!U48*100</f>
        <v>1.5706475136441966</v>
      </c>
      <c r="Q47" s="36">
        <f>'логи+длоги'!V48*100</f>
        <v>0.98593007339289329</v>
      </c>
      <c r="R47" s="36">
        <f>'логи+длоги'!W48*100</f>
        <v>-0.52692646252925357</v>
      </c>
      <c r="S47" s="36">
        <f>'логи+длоги'!X48*100</f>
        <v>1.625014802570135</v>
      </c>
      <c r="T47" s="36">
        <f>'логи+длоги'!Y48*100</f>
        <v>1.5051540452162726</v>
      </c>
      <c r="U47" s="37">
        <f>'логи+длоги'!Z48*100</f>
        <v>0.79856979916979043</v>
      </c>
      <c r="V47" s="63">
        <v>1.4315135507993375</v>
      </c>
      <c r="W47" s="32">
        <v>1.5800688977297455</v>
      </c>
      <c r="X47" s="32">
        <v>1.0853330498240155</v>
      </c>
      <c r="Y47" s="32">
        <v>1.0693476708273977</v>
      </c>
      <c r="Z47" s="32">
        <v>-0.65765616564475238</v>
      </c>
      <c r="AA47" s="32">
        <v>-6.0631420669920999E-3</v>
      </c>
      <c r="AB47" s="33">
        <v>-0.37359371940684127</v>
      </c>
    </row>
    <row r="48" spans="1:28" x14ac:dyDescent="0.2">
      <c r="A48" s="1">
        <v>41760</v>
      </c>
      <c r="B48" s="15">
        <v>8.15</v>
      </c>
      <c r="C48" s="40">
        <f>'исходные без сезонности'!C49</f>
        <v>0.84881910337679101</v>
      </c>
      <c r="D48" s="40">
        <f>'исходные без сезонности'!F49</f>
        <v>0.97686709450952702</v>
      </c>
      <c r="E48" s="25">
        <v>0.27720628017388038</v>
      </c>
      <c r="F48" s="25">
        <f>'логи+длоги'!M49*100</f>
        <v>-0.70984771845328254</v>
      </c>
      <c r="G48" s="171">
        <v>-0.70984771845319372</v>
      </c>
      <c r="H48" s="36">
        <f>'логи+длоги'!N49*100</f>
        <v>2.2087523704030332</v>
      </c>
      <c r="I48" s="36">
        <f>'логи+длоги'!O49*100</f>
        <v>4.3753702193646049</v>
      </c>
      <c r="J48" s="36">
        <f>'логи+длоги'!P49*100</f>
        <v>-0.61514602591774548</v>
      </c>
      <c r="K48" s="36">
        <f>'логи+длоги'!Q49*100</f>
        <v>-0.16174640982455912</v>
      </c>
      <c r="L48" s="36">
        <f>'логи+длоги'!R49*100</f>
        <v>1.8174047031962459</v>
      </c>
      <c r="M48" s="37">
        <f>'логи+длоги'!S49*100</f>
        <v>-0.20946432529562742</v>
      </c>
      <c r="N48" s="25">
        <f>'логи+длоги'!T49*100</f>
        <v>11.189416875613567</v>
      </c>
      <c r="O48" s="171">
        <v>13.149348616817047</v>
      </c>
      <c r="P48" s="36">
        <f>'логи+длоги'!U49*100</f>
        <v>2.0482509545225014</v>
      </c>
      <c r="Q48" s="36">
        <f>'логи+длоги'!V49*100</f>
        <v>6.4062098718498106</v>
      </c>
      <c r="R48" s="36">
        <f>'логи+длоги'!W49*100</f>
        <v>-0.28329629322580985</v>
      </c>
      <c r="S48" s="36">
        <f>'логи+длоги'!X49*100</f>
        <v>6.1904120660294382E-2</v>
      </c>
      <c r="T48" s="36">
        <f>'логи+длоги'!Y49*100</f>
        <v>-2.1169964922206574</v>
      </c>
      <c r="U48" s="37">
        <f>'логи+длоги'!Z49*100</f>
        <v>0.95047807507029347</v>
      </c>
      <c r="V48" s="63">
        <v>0.39831218553345593</v>
      </c>
      <c r="W48" s="32">
        <v>0.44902470227827962</v>
      </c>
      <c r="X48" s="32">
        <v>1.1318269062729343</v>
      </c>
      <c r="Y48" s="32">
        <v>0.4250772750027636</v>
      </c>
      <c r="Z48" s="32">
        <v>2.4956137153601361</v>
      </c>
      <c r="AA48" s="32">
        <v>1.6911606499071752</v>
      </c>
      <c r="AB48" s="33">
        <v>8.8642997924637257E-2</v>
      </c>
    </row>
    <row r="49" spans="1:28" x14ac:dyDescent="0.2">
      <c r="A49" s="1">
        <v>41791</v>
      </c>
      <c r="B49" s="15">
        <v>8.18</v>
      </c>
      <c r="C49" s="40">
        <f>'исходные без сезонности'!C50</f>
        <v>0.66008920854678099</v>
      </c>
      <c r="D49" s="40">
        <f>'исходные без сезонности'!F50</f>
        <v>-0.15206315237922899</v>
      </c>
      <c r="E49" s="25">
        <v>2.4791508541256908</v>
      </c>
      <c r="F49" s="25">
        <f>'логи+длоги'!M50*100</f>
        <v>4.7175780068030804</v>
      </c>
      <c r="G49" s="171">
        <v>4.7175780068029916</v>
      </c>
      <c r="H49" s="36">
        <f>'логи+длоги'!N50*100</f>
        <v>1.3946710316448119</v>
      </c>
      <c r="I49" s="36">
        <f>'логи+длоги'!O50*100</f>
        <v>0.12915305141785183</v>
      </c>
      <c r="J49" s="36">
        <f>'логи+длоги'!P50*100</f>
        <v>-0.35034778724867266</v>
      </c>
      <c r="K49" s="36">
        <f>'логи+длоги'!Q50*100</f>
        <v>1.8628062480573249</v>
      </c>
      <c r="L49" s="36">
        <f>'логи+длоги'!R50*100</f>
        <v>0.63800673283473941</v>
      </c>
      <c r="M49" s="37">
        <f>'логи+длоги'!S50*100</f>
        <v>0.86646569320070199</v>
      </c>
      <c r="N49" s="25">
        <f>'логи+длоги'!T50*100</f>
        <v>-0.92116681663210187</v>
      </c>
      <c r="O49" s="171">
        <v>-3.9657062832967327</v>
      </c>
      <c r="P49" s="36">
        <f>'логи+длоги'!U50*100</f>
        <v>3.2588751486160916</v>
      </c>
      <c r="Q49" s="36">
        <f>'логи+длоги'!V50*100</f>
        <v>3.4696615742483061</v>
      </c>
      <c r="R49" s="36">
        <f>'логи+длоги'!W50*100</f>
        <v>-0.61541827069895305</v>
      </c>
      <c r="S49" s="36">
        <f>'логи+длоги'!X50*100</f>
        <v>0.7757538305181555</v>
      </c>
      <c r="T49" s="36">
        <f>'логи+длоги'!Y50*100</f>
        <v>3.1638360837796142</v>
      </c>
      <c r="U49" s="37">
        <f>'логи+длоги'!Z50*100</f>
        <v>1.9374249606828542</v>
      </c>
      <c r="V49" s="63">
        <v>0.25892749890769551</v>
      </c>
      <c r="W49" s="32">
        <v>-1.5393592106699572</v>
      </c>
      <c r="X49" s="32">
        <v>0.81763246086184438</v>
      </c>
      <c r="Y49" s="32">
        <v>0.44654325920201643</v>
      </c>
      <c r="Z49" s="32">
        <v>-1.0369156492628662</v>
      </c>
      <c r="AA49" s="32">
        <v>0.34569888314281627</v>
      </c>
      <c r="AB49" s="33">
        <v>-0.36731783636270166</v>
      </c>
    </row>
    <row r="50" spans="1:28" x14ac:dyDescent="0.2">
      <c r="A50" s="1">
        <v>41821</v>
      </c>
      <c r="B50" s="15">
        <v>8.1199999999999992</v>
      </c>
      <c r="C50" s="40">
        <f>'исходные без сезонности'!C51</f>
        <v>0.38639601381256</v>
      </c>
      <c r="D50" s="40">
        <f>'исходные без сезонности'!F51</f>
        <v>2.0890626187393599</v>
      </c>
      <c r="E50" s="25">
        <v>-3.723391731657316</v>
      </c>
      <c r="F50" s="25">
        <f>'логи+длоги'!M51*100</f>
        <v>1.6708641267948465</v>
      </c>
      <c r="G50" s="171">
        <v>1.6708641267949353</v>
      </c>
      <c r="H50" s="36">
        <f>'логи+длоги'!N51*100</f>
        <v>1.3162534986232544</v>
      </c>
      <c r="I50" s="36">
        <f>'логи+длоги'!O51*100</f>
        <v>-1.2311428679407044</v>
      </c>
      <c r="J50" s="36">
        <f>'логи+длоги'!P51*100</f>
        <v>-5.1766706532418993E-2</v>
      </c>
      <c r="K50" s="36">
        <f>'логи+длоги'!Q51*100</f>
        <v>0.39028529356350816</v>
      </c>
      <c r="L50" s="36">
        <f>'логи+длоги'!R51*100</f>
        <v>1.4839248476636868</v>
      </c>
      <c r="M50" s="37">
        <f>'логи+длоги'!S51*100</f>
        <v>-0.52016643963508358</v>
      </c>
      <c r="N50" s="25">
        <f>'логи+длоги'!T51*100</f>
        <v>5.951686484622698</v>
      </c>
      <c r="O50" s="171">
        <v>7.2115711193261767</v>
      </c>
      <c r="P50" s="36">
        <f>'логи+длоги'!U51*100</f>
        <v>2.1106944421147134</v>
      </c>
      <c r="Q50" s="36">
        <f>'логи+длоги'!V51*100</f>
        <v>-0.9715718257574224</v>
      </c>
      <c r="R50" s="36">
        <f>'логи+длоги'!W51*100</f>
        <v>2.4532985783309869E-2</v>
      </c>
      <c r="S50" s="36">
        <f>'логи+длоги'!X51*100</f>
        <v>3.052968896160202</v>
      </c>
      <c r="T50" s="36">
        <f>'логи+длоги'!Y51*100</f>
        <v>1.1171602372350264</v>
      </c>
      <c r="U50" s="37">
        <f>'логи+длоги'!Z51*100</f>
        <v>1.3039325253478395</v>
      </c>
      <c r="V50" s="63">
        <v>-0.57609032019549034</v>
      </c>
      <c r="W50" s="32">
        <v>0.70326572982411051</v>
      </c>
      <c r="X50" s="32">
        <v>0.60069144723364332</v>
      </c>
      <c r="Y50" s="32">
        <v>4.5143950545112119</v>
      </c>
      <c r="Z50" s="32">
        <v>1.1598548672965023</v>
      </c>
      <c r="AA50" s="32">
        <v>-3.3852898000368725</v>
      </c>
      <c r="AB50" s="33">
        <v>7.0585528242503415E-2</v>
      </c>
    </row>
    <row r="51" spans="1:28" x14ac:dyDescent="0.2">
      <c r="A51" s="1">
        <v>41852</v>
      </c>
      <c r="B51" s="15">
        <v>7.85</v>
      </c>
      <c r="C51" s="40">
        <f>'исходные без сезонности'!C52</f>
        <v>0.67163975207037596</v>
      </c>
      <c r="D51" s="40">
        <f>'исходные без сезонности'!F52</f>
        <v>-0.16899508636961799</v>
      </c>
      <c r="E51" s="25">
        <v>-6.7705891623270062</v>
      </c>
      <c r="F51" s="25">
        <f>'логи+длоги'!M52*100</f>
        <v>4.345980269462757</v>
      </c>
      <c r="G51" s="171">
        <v>4.345980269462757</v>
      </c>
      <c r="H51" s="36">
        <f>'логи+длоги'!N52*100</f>
        <v>0.29759218155973599</v>
      </c>
      <c r="I51" s="36">
        <f>'логи+длоги'!O52*100</f>
        <v>4.6954681761590678E-2</v>
      </c>
      <c r="J51" s="36">
        <f>'логи+длоги'!P52*100</f>
        <v>-0.39725374853620821</v>
      </c>
      <c r="K51" s="36">
        <f>'логи+длоги'!Q52*100</f>
        <v>10.932834833255178</v>
      </c>
      <c r="L51" s="36">
        <f>'логи+длоги'!R52*100</f>
        <v>-3.449275684000952</v>
      </c>
      <c r="M51" s="37">
        <f>'логи+длоги'!S52*100</f>
        <v>-0.22926295829996945</v>
      </c>
      <c r="N51" s="25">
        <f>'логи+длоги'!T52*100</f>
        <v>2.4600424951211508</v>
      </c>
      <c r="O51" s="171">
        <v>1.3289997247937002</v>
      </c>
      <c r="P51" s="36">
        <f>'логи+длоги'!U52*100</f>
        <v>-1.2225643603120062</v>
      </c>
      <c r="Q51" s="36">
        <f>'логи+длоги'!V52*100</f>
        <v>-1.9105478219188399</v>
      </c>
      <c r="R51" s="36">
        <f>'логи+длоги'!W52*100</f>
        <v>-1.0637053150652775E-2</v>
      </c>
      <c r="S51" s="36">
        <f>'логи+длоги'!X52*100</f>
        <v>10.963036992501429</v>
      </c>
      <c r="T51" s="36">
        <f>'логи+длоги'!Y52*100</f>
        <v>-1.7185258242376378</v>
      </c>
      <c r="U51" s="37">
        <f>'логи+длоги'!Z52*100</f>
        <v>-3.8634711799248933</v>
      </c>
      <c r="V51" s="63">
        <v>0.39719609229349828</v>
      </c>
      <c r="W51" s="32">
        <v>-0.21165231741620971</v>
      </c>
      <c r="X51" s="32">
        <v>-0.30778469668096875</v>
      </c>
      <c r="Y51" s="32">
        <v>-4.0939477815131085</v>
      </c>
      <c r="Z51" s="32">
        <v>-0.56985477376116478</v>
      </c>
      <c r="AA51" s="32">
        <v>0.8014068710719755</v>
      </c>
      <c r="AB51" s="33">
        <v>9.4766430296616022E-2</v>
      </c>
    </row>
    <row r="52" spans="1:28" x14ac:dyDescent="0.2">
      <c r="A52" s="1">
        <v>41883</v>
      </c>
      <c r="B52" s="15">
        <v>7.94</v>
      </c>
      <c r="C52" s="40">
        <f>'исходные без сезонности'!C53</f>
        <v>0.85364520448430203</v>
      </c>
      <c r="D52" s="40">
        <f>'исходные без сезонности'!F53</f>
        <v>0.86912940706333697</v>
      </c>
      <c r="E52" s="25">
        <v>-5.4108837689156193</v>
      </c>
      <c r="F52" s="25">
        <f>'логи+длоги'!M53*100</f>
        <v>6.6546087607219917</v>
      </c>
      <c r="G52" s="171">
        <v>6.6546087607219917</v>
      </c>
      <c r="H52" s="36">
        <f>'логи+длоги'!N53*100</f>
        <v>-0.50014099967086167</v>
      </c>
      <c r="I52" s="36">
        <f>'логи+длоги'!O53*100</f>
        <v>-1.568705175870555</v>
      </c>
      <c r="J52" s="36">
        <f>'логи+длоги'!P53*100</f>
        <v>-0.62595122516615476</v>
      </c>
      <c r="K52" s="36">
        <f>'логи+длоги'!Q53*100</f>
        <v>0.36733490935798585</v>
      </c>
      <c r="L52" s="36">
        <f>'логи+длоги'!R53*100</f>
        <v>-0.45080723761312669</v>
      </c>
      <c r="M52" s="37">
        <f>'логи+длоги'!S53*100</f>
        <v>-6.535719151621322E-2</v>
      </c>
      <c r="N52" s="25">
        <f>'логи+длоги'!T53*100</f>
        <v>1.5136058252025464</v>
      </c>
      <c r="O52" s="171">
        <v>7.7725188669575118E-2</v>
      </c>
      <c r="P52" s="36">
        <f>'логи+длоги'!U53*100</f>
        <v>0.34765632527200552</v>
      </c>
      <c r="Q52" s="36">
        <f>'логи+длоги'!V53*100</f>
        <v>-1.5095430396057097</v>
      </c>
      <c r="R52" s="36">
        <f>'логи+длоги'!W53*100</f>
        <v>-0.56326780745017402</v>
      </c>
      <c r="S52" s="36">
        <f>'логи+длоги'!X53*100</f>
        <v>1.8471718491719358</v>
      </c>
      <c r="T52" s="36">
        <f>'логи+длоги'!Y53*100</f>
        <v>-0.67097924199224224</v>
      </c>
      <c r="U52" s="37">
        <f>'логи+длоги'!Z53*100</f>
        <v>2.6124242445474621</v>
      </c>
      <c r="V52" s="63">
        <v>0.51195264983461186</v>
      </c>
      <c r="W52" s="32">
        <v>0.7998239977731032</v>
      </c>
      <c r="X52" s="32">
        <v>1.0425321596579238</v>
      </c>
      <c r="Y52" s="32">
        <v>0.44947636764783283</v>
      </c>
      <c r="Z52" s="32">
        <v>-3.4629973177949296</v>
      </c>
      <c r="AA52" s="32">
        <v>-0.21062923831543401</v>
      </c>
      <c r="AB52" s="33">
        <v>0.38251586810579852</v>
      </c>
    </row>
    <row r="53" spans="1:28" x14ac:dyDescent="0.2">
      <c r="A53" s="1">
        <v>41913</v>
      </c>
      <c r="B53" s="15">
        <v>8.23</v>
      </c>
      <c r="C53" s="40">
        <f>'исходные без сезонности'!C54</f>
        <v>0.80474557981522998</v>
      </c>
      <c r="D53" s="40">
        <f>'исходные без сезонности'!F54</f>
        <v>-0.32940423226224502</v>
      </c>
      <c r="E53" s="25">
        <v>-9.4790904093330539</v>
      </c>
      <c r="F53" s="25">
        <f>'логи+длоги'!M54*100</f>
        <v>4.0260392427686753</v>
      </c>
      <c r="G53" s="171">
        <v>4.0260392427685865</v>
      </c>
      <c r="H53" s="36">
        <f>'логи+длоги'!N54*100</f>
        <v>-0.52690642191528525</v>
      </c>
      <c r="I53" s="36">
        <f>'логи+длоги'!O54*100</f>
        <v>-0.64046216659097155</v>
      </c>
      <c r="J53" s="36">
        <f>'логи+длоги'!P54*100</f>
        <v>-1.0457599999588396</v>
      </c>
      <c r="K53" s="36">
        <f>'логи+длоги'!Q54*100</f>
        <v>-1.1876187097811908</v>
      </c>
      <c r="L53" s="36">
        <f>'логи+длоги'!R54*100</f>
        <v>0.36839400653772003</v>
      </c>
      <c r="M53" s="37">
        <f>'логи+длоги'!S54*100</f>
        <v>-1.0247616970493922</v>
      </c>
      <c r="N53" s="25">
        <f>'логи+длоги'!T54*100</f>
        <v>9.533613914583583</v>
      </c>
      <c r="O53" s="171">
        <v>10.393376285352307</v>
      </c>
      <c r="P53" s="36">
        <f>'логи+длоги'!U54*100</f>
        <v>-0.39319293357298335</v>
      </c>
      <c r="Q53" s="36">
        <f>'логи+длоги'!V54*100</f>
        <v>1.6063016366484106</v>
      </c>
      <c r="R53" s="36">
        <f>'логи+длоги'!W54*100</f>
        <v>-1.5254805256818216</v>
      </c>
      <c r="S53" s="36">
        <f>'логи+длоги'!X54*100</f>
        <v>-1.5832191818663688</v>
      </c>
      <c r="T53" s="36">
        <f>'логи+длоги'!Y54*100</f>
        <v>-1.4716819150747185</v>
      </c>
      <c r="U53" s="37">
        <f>'логи+длоги'!Z54*100</f>
        <v>-2.8110525625594462</v>
      </c>
      <c r="V53" s="63">
        <v>-0.16191572546969724</v>
      </c>
      <c r="W53" s="32">
        <v>0.58861851847638036</v>
      </c>
      <c r="X53" s="32">
        <v>0.42320952215921182</v>
      </c>
      <c r="Y53" s="32">
        <v>-8.6004600956755297</v>
      </c>
      <c r="Z53" s="32">
        <v>-0.95778091819789779</v>
      </c>
      <c r="AA53" s="32">
        <v>0.21602385385364187</v>
      </c>
      <c r="AB53" s="33">
        <v>0.43457719577315856</v>
      </c>
    </row>
    <row r="54" spans="1:28" x14ac:dyDescent="0.2">
      <c r="A54" s="1">
        <v>41944</v>
      </c>
      <c r="B54" s="15">
        <v>10.23</v>
      </c>
      <c r="C54" s="40">
        <f>'исходные без сезонности'!C55</f>
        <v>1.21100534229665</v>
      </c>
      <c r="D54" s="40">
        <f>'исходные без сезонности'!F55</f>
        <v>-0.49977943190997998</v>
      </c>
      <c r="E54" s="25">
        <v>-12.349070721655888</v>
      </c>
      <c r="F54" s="25">
        <f>'логи+длоги'!M55*100</f>
        <v>0.12595858008115357</v>
      </c>
      <c r="G54" s="171">
        <v>0.12595858008124239</v>
      </c>
      <c r="H54" s="36">
        <f>'логи+длоги'!N55*100</f>
        <v>0.19031100205495477</v>
      </c>
      <c r="I54" s="36">
        <f>'логи+длоги'!O55*100</f>
        <v>-0.76565417860479101</v>
      </c>
      <c r="J54" s="36">
        <f>'логи+длоги'!P55*100</f>
        <v>-0.94568661046867675</v>
      </c>
      <c r="K54" s="36">
        <f>'логи+длоги'!Q55*100</f>
        <v>-0.61766065860151542</v>
      </c>
      <c r="L54" s="36">
        <f>'логи+длоги'!R55*100</f>
        <v>-0.83955549378487149</v>
      </c>
      <c r="M54" s="37">
        <f>'логи+длоги'!S55*100</f>
        <v>-0.21578784968205866</v>
      </c>
      <c r="N54" s="25">
        <f>'логи+длоги'!T55*100</f>
        <v>-2.1754926966819355</v>
      </c>
      <c r="O54" s="171">
        <v>-0.23021096232209715</v>
      </c>
      <c r="P54" s="36">
        <f>'логи+длоги'!U55*100</f>
        <v>0.17231595675433198</v>
      </c>
      <c r="Q54" s="36">
        <f>'логи+длоги'!V55*100</f>
        <v>-1.6122864596098907</v>
      </c>
      <c r="R54" s="36">
        <f>'логи+длоги'!W55*100</f>
        <v>-0.94837618971137516</v>
      </c>
      <c r="S54" s="36">
        <f>'логи+длоги'!X55*100</f>
        <v>0.46295845529940038</v>
      </c>
      <c r="T54" s="36">
        <f>'логи+длоги'!Y55*100</f>
        <v>-3.9699479378727531</v>
      </c>
      <c r="U54" s="37">
        <f>'логи+длоги'!Z55*100</f>
        <v>-1.2242505417402683</v>
      </c>
      <c r="V54" s="63">
        <v>0.75967005827719447</v>
      </c>
      <c r="W54" s="32">
        <v>-4.6781725616114045E-3</v>
      </c>
      <c r="X54" s="32">
        <v>-1.0723653271573141</v>
      </c>
      <c r="Y54" s="32">
        <v>7.0340292621080778</v>
      </c>
      <c r="Z54" s="32">
        <v>0.66921603027753918</v>
      </c>
      <c r="AA54" s="32">
        <v>-0.27233497834264142</v>
      </c>
      <c r="AB54" s="33">
        <v>0.59746607559169718</v>
      </c>
    </row>
    <row r="55" spans="1:28" x14ac:dyDescent="0.2">
      <c r="A55" s="1">
        <v>41974</v>
      </c>
      <c r="B55" s="15">
        <v>15.45</v>
      </c>
      <c r="C55" s="40">
        <f>'исходные без сезонности'!C56</f>
        <v>2.4610933297758701</v>
      </c>
      <c r="D55" s="40">
        <f>'исходные без сезонности'!F56</f>
        <v>1.39894910677331</v>
      </c>
      <c r="E55" s="25">
        <v>-18.030925534564922</v>
      </c>
      <c r="F55" s="25">
        <f>'логи+длоги'!M56*100</f>
        <v>1.8418809137724423</v>
      </c>
      <c r="G55" s="171">
        <v>1.8418809137724423</v>
      </c>
      <c r="H55" s="36">
        <f>'логи+длоги'!N56*100</f>
        <v>-0.61329243173879888</v>
      </c>
      <c r="I55" s="36">
        <f>'логи+длоги'!O56*100</f>
        <v>-0.5438587560796293</v>
      </c>
      <c r="J55" s="36">
        <f>'логи+длоги'!P56*100</f>
        <v>-2.4741072470302328</v>
      </c>
      <c r="K55" s="36">
        <f>'логи+длоги'!Q56*100</f>
        <v>-3.8630680675238338</v>
      </c>
      <c r="L55" s="36">
        <f>'логи+длоги'!R56*100</f>
        <v>-4.7587436650076143E-2</v>
      </c>
      <c r="M55" s="37">
        <f>'логи+длоги'!S56*100</f>
        <v>-2.624001371714435</v>
      </c>
      <c r="N55" s="25">
        <f>'логи+длоги'!T56*100</f>
        <v>0.795915205821629</v>
      </c>
      <c r="O55" s="171">
        <v>2.1884481946475631</v>
      </c>
      <c r="P55" s="36">
        <f>'логи+длоги'!U56*100</f>
        <v>-0.77786054410768912</v>
      </c>
      <c r="Q55" s="36">
        <f>'логи+длоги'!V56*100</f>
        <v>0.97345182867005775</v>
      </c>
      <c r="R55" s="36">
        <f>'логи+длоги'!W56*100</f>
        <v>-2.4345099272478521</v>
      </c>
      <c r="S55" s="36">
        <f>'логи+длоги'!X56*100</f>
        <v>-1.646123242589681</v>
      </c>
      <c r="T55" s="36">
        <f>'логи+длоги'!Y56*100</f>
        <v>4.9909015219148145</v>
      </c>
      <c r="U55" s="37">
        <f>'логи+длоги'!Z56*100</f>
        <v>0.48871844448381552</v>
      </c>
      <c r="V55" s="63">
        <v>0.60898629211042987</v>
      </c>
      <c r="W55" s="32">
        <v>0.49104143303995329</v>
      </c>
      <c r="X55" s="32">
        <v>-0.48471601977728085</v>
      </c>
      <c r="Y55" s="32">
        <v>1.7430781516859071</v>
      </c>
      <c r="Z55" s="32">
        <v>-5.3297973174722415</v>
      </c>
      <c r="AA55" s="32">
        <v>-0.15231962982350922</v>
      </c>
      <c r="AB55" s="33">
        <v>6.9151163254762622</v>
      </c>
    </row>
    <row r="56" spans="1:28" x14ac:dyDescent="0.2">
      <c r="A56" s="1">
        <v>42005</v>
      </c>
      <c r="B56" s="15">
        <v>16.96</v>
      </c>
      <c r="C56" s="40">
        <f>'исходные без сезонности'!C57</f>
        <v>3.6512742338461299</v>
      </c>
      <c r="D56" s="40">
        <f>'исходные без сезонности'!F57</f>
        <v>-1.4915699094199499</v>
      </c>
      <c r="E56" s="25">
        <v>-8.3499399232861649</v>
      </c>
      <c r="F56" s="25">
        <f>'логи+длоги'!M57*100</f>
        <v>-8.1741689577510712</v>
      </c>
      <c r="G56" s="171">
        <v>-8.17416895775116</v>
      </c>
      <c r="H56" s="36">
        <f>'логи+длоги'!N57*100</f>
        <v>-0.3372278920274141</v>
      </c>
      <c r="I56" s="36">
        <f>'логи+длоги'!O57*100</f>
        <v>-3.1873027153503486</v>
      </c>
      <c r="J56" s="36">
        <f>'логи+длоги'!P57*100</f>
        <v>-4.4708132153738589</v>
      </c>
      <c r="K56" s="36">
        <f>'логи+длоги'!Q57*100</f>
        <v>-0.27195496662439922</v>
      </c>
      <c r="L56" s="36">
        <f>'логи+длоги'!R57*100</f>
        <v>0.26899354277496457</v>
      </c>
      <c r="M56" s="37">
        <f>'логи+длоги'!S57*100</f>
        <v>0.51836412326515813</v>
      </c>
      <c r="N56" s="25">
        <f>'логи+длоги'!T57*100</f>
        <v>-2.8854998730100334</v>
      </c>
      <c r="O56" s="171">
        <v>-7.9883342261660495</v>
      </c>
      <c r="P56" s="36">
        <f>'логи+длоги'!U57*100</f>
        <v>-1.5054351263872334</v>
      </c>
      <c r="Q56" s="36">
        <f>'логи+длоги'!V57*100</f>
        <v>-2.6903160471217547</v>
      </c>
      <c r="R56" s="36">
        <f>'логи+длоги'!W57*100</f>
        <v>-3.8976428377853978</v>
      </c>
      <c r="S56" s="36">
        <f>'логи+длоги'!X57*100</f>
        <v>-2.0871305003073104</v>
      </c>
      <c r="T56" s="36">
        <f>'логи+длоги'!Y57*100</f>
        <v>2.985924097288617</v>
      </c>
      <c r="U56" s="37">
        <f>'логи+длоги'!Z57*100</f>
        <v>-1.6017959846788443</v>
      </c>
      <c r="V56" s="63">
        <v>-1.3222032473437224</v>
      </c>
      <c r="W56" s="32">
        <v>-2.8754856787559078</v>
      </c>
      <c r="X56" s="32">
        <v>-1.3648423689591596</v>
      </c>
      <c r="Y56" s="32">
        <v>0.29688593182548573</v>
      </c>
      <c r="Z56" s="32">
        <v>-2.8297739925602201</v>
      </c>
      <c r="AA56" s="32">
        <v>-0.15016339510872001</v>
      </c>
      <c r="AB56" s="33">
        <v>-12.842828277967499</v>
      </c>
    </row>
    <row r="57" spans="1:28" x14ac:dyDescent="0.2">
      <c r="A57" s="1">
        <v>42036</v>
      </c>
      <c r="B57" s="15">
        <v>15.1</v>
      </c>
      <c r="C57" s="40">
        <f>'исходные без сезонности'!C58</f>
        <v>2.1543905679656401</v>
      </c>
      <c r="D57" s="40">
        <f>'исходные без сезонности'!F58</f>
        <v>-0.24904789123813101</v>
      </c>
      <c r="E57" s="25">
        <v>23.012366913025385</v>
      </c>
      <c r="F57" s="25">
        <f>'логи+длоги'!M58*100</f>
        <v>-1.4220606027715021</v>
      </c>
      <c r="G57" s="171">
        <v>-1.4220606027714133</v>
      </c>
      <c r="H57" s="36">
        <f>'логи+длоги'!N58*100</f>
        <v>-2.4156667693082667</v>
      </c>
      <c r="I57" s="36">
        <f>'логи+длоги'!O58*100</f>
        <v>-1.8342589248955932</v>
      </c>
      <c r="J57" s="36">
        <f>'логи+длоги'!P58*100</f>
        <v>-1.013664325535224</v>
      </c>
      <c r="K57" s="36">
        <f>'логи+длоги'!Q58*100</f>
        <v>0.49888605742438585</v>
      </c>
      <c r="L57" s="36">
        <f>'логи+длоги'!R58*100</f>
        <v>-2.063742887622233</v>
      </c>
      <c r="M57" s="37">
        <f>'логи+длоги'!S58*100</f>
        <v>-2.6025328316743312</v>
      </c>
      <c r="N57" s="25">
        <f>'логи+длоги'!T58*100</f>
        <v>-5.719580485330944</v>
      </c>
      <c r="O57" s="171">
        <v>0.31304494938515504</v>
      </c>
      <c r="P57" s="36">
        <f>'логи+длоги'!U58*100</f>
        <v>-2.0528462394993952</v>
      </c>
      <c r="Q57" s="36">
        <f>'логи+длоги'!V58*100</f>
        <v>-1.4315973056062248</v>
      </c>
      <c r="R57" s="36">
        <f>'логи+длоги'!W58*100</f>
        <v>-1.2430938491570842</v>
      </c>
      <c r="S57" s="36">
        <f>'логи+длоги'!X58*100</f>
        <v>1.6624470417884396</v>
      </c>
      <c r="T57" s="36">
        <f>'логи+длоги'!Y58*100</f>
        <v>-4.4693560784510922</v>
      </c>
      <c r="U57" s="37">
        <f>'логи+длоги'!Z58*100</f>
        <v>4.3903022370423983</v>
      </c>
      <c r="V57" s="63">
        <v>-1.6762133169160052</v>
      </c>
      <c r="W57" s="32">
        <v>-0.86189965991512452</v>
      </c>
      <c r="X57" s="32">
        <v>-2.0839506163564465</v>
      </c>
      <c r="Y57" s="32">
        <v>0.50999284640096221</v>
      </c>
      <c r="Z57" s="32">
        <v>2.0100470893691806</v>
      </c>
      <c r="AA57" s="32">
        <v>0.49097459336833538</v>
      </c>
      <c r="AB57" s="33">
        <v>-1.2489082592471874</v>
      </c>
    </row>
    <row r="58" spans="1:28" x14ac:dyDescent="0.2">
      <c r="A58" s="1">
        <v>42064</v>
      </c>
      <c r="B58" s="15">
        <v>14.83</v>
      </c>
      <c r="C58" s="40">
        <f>'исходные без сезонности'!C59</f>
        <v>1.1631622306212599</v>
      </c>
      <c r="D58" s="40">
        <f>'исходные без сезонности'!F59</f>
        <v>0.19789146541896899</v>
      </c>
      <c r="E58" s="25">
        <v>-11.605752829776248</v>
      </c>
      <c r="F58" s="25">
        <f>'логи+длоги'!M59*100</f>
        <v>-2.6238452352060904</v>
      </c>
      <c r="G58" s="171">
        <v>-2.6238452352061792</v>
      </c>
      <c r="H58" s="36">
        <f>'логи+длоги'!N59*100</f>
        <v>-1.7598755612207029</v>
      </c>
      <c r="I58" s="36">
        <f>'логи+длоги'!O59*100</f>
        <v>0.61395890308606482</v>
      </c>
      <c r="J58" s="36">
        <f>'логи+длоги'!P59*100</f>
        <v>-1.3578278079917183</v>
      </c>
      <c r="K58" s="36">
        <f>'логи+длоги'!Q59*100</f>
        <v>-3.2717793302273535</v>
      </c>
      <c r="L58" s="36">
        <f>'логи+длоги'!R59*100</f>
        <v>1.0216010112859664</v>
      </c>
      <c r="M58" s="37">
        <f>'логи+длоги'!S59*100</f>
        <v>-1.5795289568362847</v>
      </c>
      <c r="N58" s="25">
        <f>'логи+длоги'!T59*100</f>
        <v>-0.595030299613164</v>
      </c>
      <c r="O58" s="171">
        <v>-4.3399890524858264</v>
      </c>
      <c r="P58" s="36">
        <f>'логи+длоги'!U59*100</f>
        <v>-3.4655713233339824</v>
      </c>
      <c r="Q58" s="36">
        <f>'логи+длоги'!V59*100</f>
        <v>-0.60559335145082827</v>
      </c>
      <c r="R58" s="36">
        <f>'логи+длоги'!W59*100</f>
        <v>-1.1058202171421172</v>
      </c>
      <c r="S58" s="36">
        <f>'логи+длоги'!X59*100</f>
        <v>-2.4802705964509286</v>
      </c>
      <c r="T58" s="36">
        <f>'логи+длоги'!Y59*100</f>
        <v>-1.0276848331724153</v>
      </c>
      <c r="U58" s="37">
        <f>'логи+длоги'!Z59*100</f>
        <v>-2.4336339016102215</v>
      </c>
      <c r="V58" s="63">
        <v>-8.5451944301709659E-2</v>
      </c>
      <c r="W58" s="32">
        <v>-1.0027730701645794</v>
      </c>
      <c r="X58" s="32">
        <v>2.0731644917659366</v>
      </c>
      <c r="Y58" s="32">
        <v>0.86357421897507436</v>
      </c>
      <c r="Z58" s="32">
        <v>-4.8246887185084546</v>
      </c>
      <c r="AA58" s="32">
        <v>0.29332502950096284</v>
      </c>
      <c r="AB58" s="33">
        <v>-0.40433261730997572</v>
      </c>
    </row>
    <row r="59" spans="1:28" x14ac:dyDescent="0.2">
      <c r="A59" s="1">
        <v>42095</v>
      </c>
      <c r="B59" s="15">
        <v>14.37</v>
      </c>
      <c r="C59" s="40">
        <f>'исходные без сезонности'!C60</f>
        <v>0.46804757503066602</v>
      </c>
      <c r="D59" s="40">
        <f>'исходные без сезонности'!F60</f>
        <v>-1.81430689984034</v>
      </c>
      <c r="E59" s="25">
        <v>12.807342840778981</v>
      </c>
      <c r="F59" s="25">
        <f>'логи+длоги'!M60*100</f>
        <v>-4.1582574708172615</v>
      </c>
      <c r="G59" s="171">
        <v>-4.1582574708172615</v>
      </c>
      <c r="H59" s="36">
        <f>'логи+длоги'!N60*100</f>
        <v>0.35290139282864175</v>
      </c>
      <c r="I59" s="36">
        <f>'логи+длоги'!O60*100</f>
        <v>0.63177631234179188</v>
      </c>
      <c r="J59" s="36">
        <f>'логи+длоги'!P60*100</f>
        <v>-0.6061367950177754</v>
      </c>
      <c r="K59" s="36">
        <f>'логи+длоги'!Q60*100</f>
        <v>-1.4978264231936933</v>
      </c>
      <c r="L59" s="36">
        <f>'логи+длоги'!R60*100</f>
        <v>-1.9584106781740829</v>
      </c>
      <c r="M59" s="37">
        <f>'логи+длоги'!S60*100</f>
        <v>-0.7392766855600641</v>
      </c>
      <c r="N59" s="25">
        <f>'логи+длоги'!T60*100</f>
        <v>-0.32292417828809761</v>
      </c>
      <c r="O59" s="171">
        <v>0.34273160816979953</v>
      </c>
      <c r="P59" s="36">
        <f>'логи+длоги'!U60*100</f>
        <v>-8.018866713399575E-3</v>
      </c>
      <c r="Q59" s="36">
        <f>'логи+длоги'!V60*100</f>
        <v>1.6185163071060771</v>
      </c>
      <c r="R59" s="36">
        <f>'логи+длоги'!W60*100</f>
        <v>-0.82556753419300577</v>
      </c>
      <c r="S59" s="36">
        <f>'логи+длоги'!X60*100</f>
        <v>-1.9547482492994206</v>
      </c>
      <c r="T59" s="36">
        <f>'логи+длоги'!Y60*100</f>
        <v>3.6300610355473495</v>
      </c>
      <c r="U59" s="37">
        <f>'логи+длоги'!Z60*100</f>
        <v>-0.95048329798821385</v>
      </c>
      <c r="V59" s="63">
        <v>0.13961704709790013</v>
      </c>
      <c r="W59" s="32">
        <v>-3.441327981959418</v>
      </c>
      <c r="X59" s="32">
        <v>1.0099528987665991</v>
      </c>
      <c r="Y59" s="32">
        <v>0.43795618999796204</v>
      </c>
      <c r="Z59" s="32">
        <v>-2.2309658462970816</v>
      </c>
      <c r="AA59" s="32">
        <v>-0.91092850941240044</v>
      </c>
      <c r="AB59" s="33">
        <v>-1.6222290898837599</v>
      </c>
    </row>
    <row r="60" spans="1:28" x14ac:dyDescent="0.2">
      <c r="A60" s="1">
        <v>42125</v>
      </c>
      <c r="B60" s="15">
        <v>12.79</v>
      </c>
      <c r="C60" s="40">
        <f>'исходные без сезонности'!C61</f>
        <v>0.30387978703408203</v>
      </c>
      <c r="D60" s="40">
        <f>'исходные без сезонности'!F61</f>
        <v>1.07229271842523</v>
      </c>
      <c r="E60" s="25">
        <v>-1.9136733352852773</v>
      </c>
      <c r="F60" s="25">
        <f>'логи+длоги'!M61*100</f>
        <v>-1.0425811553487208</v>
      </c>
      <c r="G60" s="171">
        <v>-1.0425811553485431</v>
      </c>
      <c r="H60" s="36">
        <f>'логи+длоги'!N61*100</f>
        <v>0.93625319981960331</v>
      </c>
      <c r="I60" s="36">
        <f>'логи+длоги'!O61*100</f>
        <v>-0.22069477422252959</v>
      </c>
      <c r="J60" s="36">
        <f>'логи+длоги'!P61*100</f>
        <v>-0.14830462078414541</v>
      </c>
      <c r="K60" s="36">
        <f>'логи+длоги'!Q61*100</f>
        <v>-1.1001172486226451</v>
      </c>
      <c r="L60" s="36">
        <f>'логи+длоги'!R61*100</f>
        <v>-1.5959249238340689</v>
      </c>
      <c r="M60" s="37">
        <f>'логи+длоги'!S61*100</f>
        <v>-0.12163451131286251</v>
      </c>
      <c r="N60" s="25">
        <f>'логи+длоги'!T61*100</f>
        <v>-3.9819994292420446</v>
      </c>
      <c r="O60" s="171">
        <v>-1.7079455340550886</v>
      </c>
      <c r="P60" s="36">
        <f>'логи+длоги'!U61*100</f>
        <v>1.53675477725006</v>
      </c>
      <c r="Q60" s="36">
        <f>'логи+длоги'!V61*100</f>
        <v>-1.8955274616578421</v>
      </c>
      <c r="R60" s="36">
        <f>'логи+длоги'!W61*100</f>
        <v>-0.16365214430891228</v>
      </c>
      <c r="S60" s="36">
        <f>'логи+длоги'!X61*100</f>
        <v>-1.6410568959264182</v>
      </c>
      <c r="T60" s="36">
        <f>'логи+длоги'!Y61*100</f>
        <v>-7.2937429439884127</v>
      </c>
      <c r="U60" s="37">
        <f>'логи+длоги'!Z61*100</f>
        <v>-0.89847366044022436</v>
      </c>
      <c r="V60" s="63">
        <v>0.3925704460267383</v>
      </c>
      <c r="W60" s="32">
        <v>0.12751778584558338</v>
      </c>
      <c r="X60" s="32">
        <v>-2.0005216372120032</v>
      </c>
      <c r="Y60" s="32">
        <v>0.13337231692382545</v>
      </c>
      <c r="Z60" s="32">
        <v>0.36020790732681007</v>
      </c>
      <c r="AA60" s="32">
        <v>-0.67859739958551302</v>
      </c>
      <c r="AB60" s="33">
        <v>0.78342189657165306</v>
      </c>
    </row>
    <row r="61" spans="1:28" x14ac:dyDescent="0.2">
      <c r="A61" s="1">
        <v>42156</v>
      </c>
      <c r="B61" s="15">
        <v>12.5</v>
      </c>
      <c r="C61" s="40">
        <f>'исходные без сезонности'!C62</f>
        <v>0.23812576118326301</v>
      </c>
      <c r="D61" s="40">
        <f>'исходные без сезонности'!F62</f>
        <v>-0.47219748107575599</v>
      </c>
      <c r="E61" s="25">
        <v>-2.8469466911821928</v>
      </c>
      <c r="F61" s="25">
        <f>'логи+длоги'!M62*100</f>
        <v>0.50717916478220104</v>
      </c>
      <c r="G61" s="171">
        <v>0.50717916478211222</v>
      </c>
      <c r="H61" s="36">
        <f>'логи+длоги'!N62*100</f>
        <v>0.7896659903487091</v>
      </c>
      <c r="I61" s="36">
        <f>'логи+длоги'!O62*100</f>
        <v>0.82270280241694138</v>
      </c>
      <c r="J61" s="36">
        <f>'логи+длоги'!P62*100</f>
        <v>0.61781677721874928</v>
      </c>
      <c r="K61" s="36">
        <f>'логи+длоги'!Q62*100</f>
        <v>-1.4826984612016147</v>
      </c>
      <c r="L61" s="36">
        <f>'логи+длоги'!R62*100</f>
        <v>-2.0115823157707879</v>
      </c>
      <c r="M61" s="37">
        <f>'логи+длоги'!S62*100</f>
        <v>-0.4893513654941728</v>
      </c>
      <c r="N61" s="25">
        <f>'логи+длоги'!T62*100</f>
        <v>3.2199843477584977</v>
      </c>
      <c r="O61" s="171">
        <v>2.0955454889845626</v>
      </c>
      <c r="P61" s="36">
        <f>'логи+длоги'!U62*100</f>
        <v>-0.4797794843547365</v>
      </c>
      <c r="Q61" s="36">
        <f>'логи+длоги'!V62*100</f>
        <v>1.1601225526034042</v>
      </c>
      <c r="R61" s="36">
        <f>'логи+длоги'!W62*100</f>
        <v>0.18776894094543195</v>
      </c>
      <c r="S61" s="36">
        <f>'логи+длоги'!X62*100</f>
        <v>-1.9988301901666006</v>
      </c>
      <c r="T61" s="36">
        <f>'логи+длоги'!Y62*100</f>
        <v>-0.3189904961462986</v>
      </c>
      <c r="U61" s="37">
        <f>'логи+длоги'!Z62*100</f>
        <v>-0.79831344415524086</v>
      </c>
      <c r="V61" s="63">
        <v>-2.2385855030748303E-2</v>
      </c>
      <c r="W61" s="32">
        <v>-1.3350177251997906</v>
      </c>
      <c r="X61" s="32">
        <v>0.9092904617876485</v>
      </c>
      <c r="Y61" s="32">
        <v>1.6800037646220289E-2</v>
      </c>
      <c r="Z61" s="32">
        <v>0.51409171809264365</v>
      </c>
      <c r="AA61" s="32">
        <v>0.25939472138941255</v>
      </c>
      <c r="AB61" s="33">
        <v>-0.5892352258425575</v>
      </c>
    </row>
    <row r="62" spans="1:28" x14ac:dyDescent="0.2">
      <c r="A62" s="1">
        <v>42186</v>
      </c>
      <c r="B62" s="15">
        <v>11.49</v>
      </c>
      <c r="C62" s="40">
        <f>'исходные без сезонности'!C63</f>
        <v>0.71582873131453895</v>
      </c>
      <c r="D62" s="40">
        <f>'исходные без сезонности'!F63</f>
        <v>4.3112457557443902</v>
      </c>
      <c r="E62" s="25">
        <v>-11.324116296119778</v>
      </c>
      <c r="F62" s="25">
        <f>'логи+длоги'!M63*100</f>
        <v>-1.8374054623883751</v>
      </c>
      <c r="G62" s="171">
        <v>-1.8374054623883751</v>
      </c>
      <c r="H62" s="36">
        <f>'логи+длоги'!N63*100</f>
        <v>0.58034210091424399</v>
      </c>
      <c r="I62" s="36">
        <f>'логи+длоги'!O63*100</f>
        <v>-0.8800911272082601</v>
      </c>
      <c r="J62" s="36">
        <f>'логи+длоги'!P63*100</f>
        <v>0.27863862987995702</v>
      </c>
      <c r="K62" s="36">
        <f>'логи+длоги'!Q63*100</f>
        <v>-0.41838765278132684</v>
      </c>
      <c r="L62" s="36">
        <f>'логи+длоги'!R63*100</f>
        <v>-0.78341141191522468</v>
      </c>
      <c r="M62" s="37">
        <f>'логи+длоги'!S63*100</f>
        <v>-0.82307176871179166</v>
      </c>
      <c r="N62" s="25">
        <f>'логи+длоги'!T63*100</f>
        <v>-1.4535369114229368</v>
      </c>
      <c r="O62" s="171">
        <v>-2.7605232331365137</v>
      </c>
      <c r="P62" s="36">
        <f>'логи+длоги'!U63*100</f>
        <v>0.97494245285272285</v>
      </c>
      <c r="Q62" s="36">
        <f>'логи+длоги'!V63*100</f>
        <v>-8.3079268812191742E-2</v>
      </c>
      <c r="R62" s="36">
        <f>'логи+длоги'!W63*100</f>
        <v>-0.45050158729935674</v>
      </c>
      <c r="S62" s="36">
        <f>'логи+длоги'!X63*100</f>
        <v>2.9417772036843814E-2</v>
      </c>
      <c r="T62" s="36">
        <f>'логи+длоги'!Y63*100</f>
        <v>-3.4368272748677597</v>
      </c>
      <c r="U62" s="37">
        <f>'логи+длоги'!Z63*100</f>
        <v>-0.83889617031829289</v>
      </c>
      <c r="V62" s="63">
        <v>0.58049196946249992</v>
      </c>
      <c r="W62" s="32">
        <v>1.331316076306706</v>
      </c>
      <c r="X62" s="32">
        <v>0.61304735870204752</v>
      </c>
      <c r="Y62" s="32">
        <v>-0.39566984206233258</v>
      </c>
      <c r="Z62" s="32">
        <v>-5.4785644162386404</v>
      </c>
      <c r="AA62" s="32">
        <v>2.6768368032736873</v>
      </c>
      <c r="AB62" s="33">
        <v>-0.41722661333184874</v>
      </c>
    </row>
    <row r="63" spans="1:28" x14ac:dyDescent="0.2">
      <c r="A63" s="1">
        <v>42217</v>
      </c>
      <c r="B63" s="15">
        <v>10.81</v>
      </c>
      <c r="C63" s="40">
        <f>'исходные без сезонности'!C64</f>
        <v>0.78130458834136596</v>
      </c>
      <c r="D63" s="40">
        <f>'исходные без сезонности'!F64</f>
        <v>-1.33709316503214</v>
      </c>
      <c r="E63" s="25">
        <v>-10.949688084527184</v>
      </c>
      <c r="F63" s="25">
        <f>'логи+длоги'!M64*100</f>
        <v>-3.7026269220199026</v>
      </c>
      <c r="G63" s="171">
        <v>-3.7026269220199914</v>
      </c>
      <c r="H63" s="36">
        <f>'логи+длоги'!N64*100</f>
        <v>0.67670618444708452</v>
      </c>
      <c r="I63" s="36">
        <f>'логи+длоги'!O64*100</f>
        <v>-0.19262775839070656</v>
      </c>
      <c r="J63" s="36">
        <f>'логи+длоги'!P64*100</f>
        <v>-0.63394025206555682</v>
      </c>
      <c r="K63" s="36">
        <f>'логи+длоги'!Q64*100</f>
        <v>-0.36565524231750857</v>
      </c>
      <c r="L63" s="36">
        <f>'логи+длоги'!R64*100</f>
        <v>-0.83241666589461971</v>
      </c>
      <c r="M63" s="37">
        <f>'логи+длоги'!S64*100</f>
        <v>-1.0972446552250048</v>
      </c>
      <c r="N63" s="25">
        <f>'логи+длоги'!T64*100</f>
        <v>-3.1844201978822539</v>
      </c>
      <c r="O63" s="171">
        <v>-2.1891363717146284</v>
      </c>
      <c r="P63" s="36">
        <f>'логи+длоги'!U64*100</f>
        <v>-1.1078380419252909</v>
      </c>
      <c r="Q63" s="36">
        <f>'логи+длоги'!V64*100</f>
        <v>-1.0055476173958411</v>
      </c>
      <c r="R63" s="36">
        <f>'логи+длоги'!W64*100</f>
        <v>-0.82505787206752501</v>
      </c>
      <c r="S63" s="36">
        <f>'логи+длоги'!X64*100</f>
        <v>-1.053403928832175</v>
      </c>
      <c r="T63" s="36">
        <f>'логи+длоги'!Y64*100</f>
        <v>1.3349702525081497</v>
      </c>
      <c r="U63" s="37">
        <f>'логи+длоги'!Z64*100</f>
        <v>-1.5308225733146941</v>
      </c>
      <c r="V63" s="63">
        <v>0.95098304188363159</v>
      </c>
      <c r="W63" s="32">
        <v>-9.3691503790594766E-2</v>
      </c>
      <c r="X63" s="32">
        <v>-0.14263257559981923</v>
      </c>
      <c r="Y63" s="32">
        <v>1.2942543681138829</v>
      </c>
      <c r="Z63" s="32">
        <v>2.1697774623217896</v>
      </c>
      <c r="AA63" s="32">
        <v>-1.4179962456406798</v>
      </c>
      <c r="AB63" s="33">
        <v>-0.12782451939769146</v>
      </c>
    </row>
    <row r="64" spans="1:28" x14ac:dyDescent="0.2">
      <c r="A64" s="1">
        <v>42248</v>
      </c>
      <c r="B64" s="15">
        <v>11.1</v>
      </c>
      <c r="C64" s="40">
        <f>'исходные без сезонности'!C65</f>
        <v>0.79389862436288405</v>
      </c>
      <c r="D64" s="40">
        <f>'исходные без сезонности'!F65</f>
        <v>1.0894521326422699</v>
      </c>
      <c r="E64" s="25">
        <v>-2.7299164800239861</v>
      </c>
      <c r="F64" s="25">
        <f>'логи+длоги'!M65*100</f>
        <v>0.88605970655422084</v>
      </c>
      <c r="G64" s="171">
        <v>0.88605970655422084</v>
      </c>
      <c r="H64" s="36">
        <f>'логи+длоги'!N65*100</f>
        <v>0.89466561303819248</v>
      </c>
      <c r="I64" s="36">
        <f>'логи+длоги'!O65*100</f>
        <v>0.37796458074641492</v>
      </c>
      <c r="J64" s="36">
        <f>'логи+длоги'!P65*100</f>
        <v>-0.4654896372677797</v>
      </c>
      <c r="K64" s="36">
        <f>'логи+длоги'!Q65*100</f>
        <v>-4.9491554395368453</v>
      </c>
      <c r="L64" s="36">
        <f>'логи+длоги'!R65*100</f>
        <v>-0.58614440503230725</v>
      </c>
      <c r="M64" s="37">
        <f>'логи+длоги'!S65*100</f>
        <v>-0.69895435706524012</v>
      </c>
      <c r="N64" s="25">
        <f>'логи+длоги'!T65*100</f>
        <v>2.6338468899293588</v>
      </c>
      <c r="O64" s="171">
        <v>1.0322608500531238</v>
      </c>
      <c r="P64" s="36">
        <f>'логи+длоги'!U65*100</f>
        <v>3.0854263856669562</v>
      </c>
      <c r="Q64" s="36">
        <f>'логи+длоги'!V65*100</f>
        <v>0.80537781495237937</v>
      </c>
      <c r="R64" s="36">
        <f>'логи+длоги'!W65*100</f>
        <v>-2.5887037083727193E-2</v>
      </c>
      <c r="S64" s="36">
        <f>'логи+длоги'!X65*100</f>
        <v>-3.1376654876346777</v>
      </c>
      <c r="T64" s="36">
        <f>'логи+длоги'!Y65*100</f>
        <v>-0.48864908193753109</v>
      </c>
      <c r="U64" s="37">
        <f>'логи+длоги'!Z65*100</f>
        <v>-1.1268294757130093</v>
      </c>
      <c r="V64" s="63">
        <v>0.47489785890262226</v>
      </c>
      <c r="W64" s="32">
        <v>1.1975210553333682</v>
      </c>
      <c r="X64" s="32">
        <v>-0.74995895069575624</v>
      </c>
      <c r="Y64" s="32">
        <v>-0.33663132230439885</v>
      </c>
      <c r="Z64" s="32">
        <v>1.0376803478286689</v>
      </c>
      <c r="AA64" s="32">
        <v>0.94878779616590236</v>
      </c>
      <c r="AB64" s="33">
        <v>-1.2758049073407705</v>
      </c>
    </row>
    <row r="65" spans="1:28" x14ac:dyDescent="0.2">
      <c r="A65" s="1">
        <v>42278</v>
      </c>
      <c r="B65" s="15">
        <v>11.16</v>
      </c>
      <c r="C65" s="40">
        <f>'исходные без сезонности'!C66</f>
        <v>0.732777609451014</v>
      </c>
      <c r="D65" s="40">
        <f>'исходные без сезонности'!F66</f>
        <v>1.1924099509010799</v>
      </c>
      <c r="E65" s="25">
        <v>1.7710328206022321</v>
      </c>
      <c r="F65" s="25">
        <f>'логи+длоги'!M66*100</f>
        <v>0.29047363593068809</v>
      </c>
      <c r="G65" s="171">
        <v>0.29047363593086573</v>
      </c>
      <c r="H65" s="36">
        <f>'логи+длоги'!N66*100</f>
        <v>0.19094715896237346</v>
      </c>
      <c r="I65" s="36">
        <f>'логи+длоги'!O66*100</f>
        <v>0.69521487333101817</v>
      </c>
      <c r="J65" s="36">
        <f>'логи+длоги'!P66*100</f>
        <v>-0.12469901378686643</v>
      </c>
      <c r="K65" s="36">
        <f>'логи+длоги'!Q66*100</f>
        <v>0.33131480734844843</v>
      </c>
      <c r="L65" s="36">
        <f>'логи+длоги'!R66*100</f>
        <v>1.1220063627881416E-2</v>
      </c>
      <c r="M65" s="37">
        <f>'логи+длоги'!S66*100</f>
        <v>-0.69013483808042508</v>
      </c>
      <c r="N65" s="25">
        <f>'логи+длоги'!T66*100</f>
        <v>-1.0005380085651439</v>
      </c>
      <c r="O65" s="171">
        <v>-0.17258331610285893</v>
      </c>
      <c r="P65" s="36">
        <f>'логи+длоги'!U66*100</f>
        <v>-1.0362677332663495</v>
      </c>
      <c r="Q65" s="36">
        <f>'логи+длоги'!V66*100</f>
        <v>-0.12831714702983277</v>
      </c>
      <c r="R65" s="36">
        <f>'логи+длоги'!W66*100</f>
        <v>-0.41664479755247896</v>
      </c>
      <c r="S65" s="36">
        <f>'логи+длоги'!X66*100</f>
        <v>-1.6087998680243132</v>
      </c>
      <c r="T65" s="36">
        <f>'логи+длоги'!Y66*100</f>
        <v>1.2507556044567991</v>
      </c>
      <c r="U65" s="37">
        <f>'логи+длоги'!Z66*100</f>
        <v>-0.92878526002042605</v>
      </c>
      <c r="V65" s="63">
        <v>0.67297189752299857</v>
      </c>
      <c r="W65" s="32">
        <v>-0.402351706018095</v>
      </c>
      <c r="X65" s="32">
        <v>-0.43925359520162033</v>
      </c>
      <c r="Y65" s="32">
        <v>-4.3606739510452144</v>
      </c>
      <c r="Z65" s="32">
        <v>0.41565455557848452</v>
      </c>
      <c r="AA65" s="32">
        <v>2.9555171221585113</v>
      </c>
      <c r="AB65" s="33">
        <v>-0.81900357107164723</v>
      </c>
    </row>
    <row r="66" spans="1:28" x14ac:dyDescent="0.2">
      <c r="A66" s="1">
        <v>42309</v>
      </c>
      <c r="B66" s="15">
        <v>11.45</v>
      </c>
      <c r="C66" s="40">
        <f>'исходные без сезонности'!C67</f>
        <v>0.66742857728626104</v>
      </c>
      <c r="D66" s="40">
        <f>'исходные без сезонности'!F67</f>
        <v>-0.73533533643566795</v>
      </c>
      <c r="E66" s="25">
        <v>-5.9772193346305702</v>
      </c>
      <c r="F66" s="25">
        <f>'логи+длоги'!M67*100</f>
        <v>10.459046130639749</v>
      </c>
      <c r="G66" s="171">
        <v>10.45904613063966</v>
      </c>
      <c r="H66" s="36">
        <f>'логи+длоги'!N67*100</f>
        <v>1.7602125451421813</v>
      </c>
      <c r="I66" s="36">
        <f>'логи+длоги'!O67*100</f>
        <v>1.989619052797309</v>
      </c>
      <c r="J66" s="36">
        <f>'логи+длоги'!P67*100</f>
        <v>0.13170596254550304</v>
      </c>
      <c r="K66" s="36">
        <f>'логи+длоги'!Q67*100</f>
        <v>-1.5246272168932151</v>
      </c>
      <c r="L66" s="36">
        <f>'логи+длоги'!R67*100</f>
        <v>-0.62795897377281307</v>
      </c>
      <c r="M66" s="37">
        <f>'логи+длоги'!S67*100</f>
        <v>-2.4751784940919563</v>
      </c>
      <c r="N66" s="25">
        <f>'логи+длоги'!T67*100</f>
        <v>-13.292880185773193</v>
      </c>
      <c r="O66" s="171">
        <v>-8.5763620188800793</v>
      </c>
      <c r="P66" s="36">
        <f>'логи+длоги'!U67*100</f>
        <v>0.55305535320790966</v>
      </c>
      <c r="Q66" s="36">
        <f>'логи+длоги'!V67*100</f>
        <v>2.4713054616436025</v>
      </c>
      <c r="R66" s="36">
        <f>'логи+длоги'!W67*100</f>
        <v>0.28524359296113744</v>
      </c>
      <c r="S66" s="36">
        <f>'логи+длоги'!X67*100</f>
        <v>-0.50980768809747445</v>
      </c>
      <c r="T66" s="36">
        <f>'логи+длоги'!Y67*100</f>
        <v>-1.8214314928949094</v>
      </c>
      <c r="U66" s="37">
        <f>'логи+длоги'!Z67*100</f>
        <v>-2.4587195462633105</v>
      </c>
      <c r="V66" s="63">
        <v>-0.49316190319557052</v>
      </c>
      <c r="W66" s="32">
        <v>-0.21973137436715717</v>
      </c>
      <c r="X66" s="32">
        <v>-1.015886863246493</v>
      </c>
      <c r="Y66" s="32">
        <v>3.8601829732231892</v>
      </c>
      <c r="Z66" s="32">
        <v>3.4412740241126727</v>
      </c>
      <c r="AA66" s="32">
        <v>-1.006699380411078</v>
      </c>
      <c r="AB66" s="33">
        <v>-0.95406756968415607</v>
      </c>
    </row>
    <row r="67" spans="1:28" x14ac:dyDescent="0.2">
      <c r="A67" s="1">
        <v>42339</v>
      </c>
      <c r="B67" s="15">
        <v>11.2</v>
      </c>
      <c r="C67" s="40">
        <f>'исходные без сезонности'!C68</f>
        <v>0.59228791479777199</v>
      </c>
      <c r="D67" s="40">
        <f>'исходные без сезонности'!F68</f>
        <v>-0.22510664130911601</v>
      </c>
      <c r="E67" s="25">
        <v>-11.211363972797152</v>
      </c>
      <c r="F67" s="25">
        <f>'логи+длоги'!M68*100</f>
        <v>0.52661096292023757</v>
      </c>
      <c r="G67" s="171">
        <v>0.52661096292014875</v>
      </c>
      <c r="H67" s="36">
        <f>'логи+длоги'!N68*100</f>
        <v>0.34928656173587314</v>
      </c>
      <c r="I67" s="36">
        <f>'логи+длоги'!O68*100</f>
        <v>0.32780258022651054</v>
      </c>
      <c r="J67" s="36">
        <f>'логи+длоги'!P68*100</f>
        <v>7.3484114003719014E-2</v>
      </c>
      <c r="K67" s="36">
        <f>'логи+длоги'!Q68*100</f>
        <v>-1.3628478092863716</v>
      </c>
      <c r="L67" s="36">
        <f>'логи+длоги'!R68*100</f>
        <v>-0.77907028413601864</v>
      </c>
      <c r="M67" s="37">
        <f>'логи+длоги'!S68*100</f>
        <v>-1.3592206311265898</v>
      </c>
      <c r="N67" s="25">
        <f>'логи+длоги'!T68*100</f>
        <v>23.20713722709673</v>
      </c>
      <c r="O67" s="171">
        <v>19.656463368103161</v>
      </c>
      <c r="P67" s="36">
        <f>'логи+длоги'!U68*100</f>
        <v>3.370814701870728</v>
      </c>
      <c r="Q67" s="36">
        <f>'логи+длоги'!V68*100</f>
        <v>1.1337079441689824</v>
      </c>
      <c r="R67" s="36">
        <f>'логи+длоги'!W68*100</f>
        <v>0.78647189037202025</v>
      </c>
      <c r="S67" s="36">
        <f>'логи+длоги'!X68*100</f>
        <v>-4.3649861797767642E-2</v>
      </c>
      <c r="T67" s="36">
        <f>'логи+длоги'!Y68*100</f>
        <v>-0.11505319413025461</v>
      </c>
      <c r="U67" s="37">
        <f>'логи+длоги'!Z68*100</f>
        <v>0.74591368185199514</v>
      </c>
      <c r="V67" s="63">
        <v>0.55580962609380435</v>
      </c>
      <c r="W67" s="32">
        <v>-0.38969121370435289</v>
      </c>
      <c r="X67" s="32">
        <v>-3.1712772035690193</v>
      </c>
      <c r="Y67" s="32">
        <v>1.6891102465628904</v>
      </c>
      <c r="Z67" s="32">
        <v>1.9650732823626242</v>
      </c>
      <c r="AA67" s="32">
        <v>-0.50635417108738068</v>
      </c>
      <c r="AB67" s="33">
        <v>0.60195456995731433</v>
      </c>
    </row>
    <row r="68" spans="1:28" x14ac:dyDescent="0.2">
      <c r="A68" s="1">
        <v>42370</v>
      </c>
      <c r="B68" s="15">
        <v>11.06</v>
      </c>
      <c r="C68" s="40">
        <f>'исходные без сезонности'!C69</f>
        <v>0.75757720555239805</v>
      </c>
      <c r="D68" s="40">
        <f>'исходные без сезонности'!F69</f>
        <v>-1.08090569603785</v>
      </c>
      <c r="E68" s="25">
        <v>-6.6523802557242142</v>
      </c>
      <c r="F68" s="25">
        <f>'логи+длоги'!M69*100</f>
        <v>-0.93007682909167499</v>
      </c>
      <c r="G68" s="171">
        <v>-0.93007682909158618</v>
      </c>
      <c r="H68" s="36">
        <f>'логи+длоги'!N69*100</f>
        <v>1.7434236302340977</v>
      </c>
      <c r="I68" s="36">
        <f>'логи+длоги'!O69*100</f>
        <v>-3.1518842890459808</v>
      </c>
      <c r="J68" s="36">
        <f>'логи+длоги'!P69*100</f>
        <v>0.15767712724290561</v>
      </c>
      <c r="K68" s="36">
        <f>'логи+длоги'!Q69*100</f>
        <v>2.5025835881477221</v>
      </c>
      <c r="L68" s="36">
        <f>'логи+длоги'!R69*100</f>
        <v>-0.72474688570398627</v>
      </c>
      <c r="M68" s="37">
        <f>'логи+длоги'!S69*100</f>
        <v>-10.38365909874539</v>
      </c>
      <c r="N68" s="25">
        <f>'логи+длоги'!T69*100</f>
        <v>3.5669817862105546</v>
      </c>
      <c r="O68" s="171">
        <v>-1.6897662806714564</v>
      </c>
      <c r="P68" s="36">
        <f>'логи+длоги'!U69*100</f>
        <v>-0.84496953337716008</v>
      </c>
      <c r="Q68" s="36">
        <f>'логи+длоги'!V69*100</f>
        <v>-8.2423747441890072</v>
      </c>
      <c r="R68" s="36">
        <f>'логи+длоги'!W69*100</f>
        <v>-8.6762314907140592E-2</v>
      </c>
      <c r="S68" s="36">
        <f>'логи+длоги'!X69*100</f>
        <v>-0.94635512689986712</v>
      </c>
      <c r="T68" s="36">
        <f>'логи+длоги'!Y69*100</f>
        <v>-2.1005812158827908</v>
      </c>
      <c r="U68" s="37">
        <f>'логи+длоги'!Z69*100</f>
        <v>-11.896765656858577</v>
      </c>
      <c r="V68" s="63">
        <v>-0.68511163814066833</v>
      </c>
      <c r="W68" s="32">
        <v>0.78512680831899218</v>
      </c>
      <c r="X68" s="32">
        <v>7.7436764922228747</v>
      </c>
      <c r="Y68" s="32">
        <v>0.74128365079522496</v>
      </c>
      <c r="Z68" s="32">
        <v>2.1755692810284728</v>
      </c>
      <c r="AA68" s="32">
        <v>-1.8498216629027127</v>
      </c>
      <c r="AB68" s="33">
        <v>-1.9246801463792451</v>
      </c>
    </row>
    <row r="69" spans="1:28" x14ac:dyDescent="0.2">
      <c r="A69" s="1">
        <v>42401</v>
      </c>
      <c r="B69" s="15">
        <v>10.88</v>
      </c>
      <c r="C69" s="40">
        <f>'исходные без сезонности'!C70</f>
        <v>0.55197616106913905</v>
      </c>
      <c r="D69" s="40">
        <f>'исходные без сезонности'!F70</f>
        <v>4.3731244384103798</v>
      </c>
      <c r="E69" s="25">
        <v>5.3096496325945504</v>
      </c>
      <c r="F69" s="25">
        <f>'логи+длоги'!M70*100</f>
        <v>19.648444094538497</v>
      </c>
      <c r="G69" s="171">
        <v>19.648444094538497</v>
      </c>
      <c r="H69" s="36">
        <f>'логи+длоги'!N70*100</f>
        <v>0.56702848296197317</v>
      </c>
      <c r="I69" s="36">
        <f>'логи+длоги'!O70*100</f>
        <v>-3.106204975993343</v>
      </c>
      <c r="J69" s="36">
        <f>'логи+длоги'!P70*100</f>
        <v>-0.33885756201357253</v>
      </c>
      <c r="K69" s="36">
        <f>'логи+длоги'!Q70*100</f>
        <v>0.29085776585944245</v>
      </c>
      <c r="L69" s="36">
        <f>'логи+длоги'!R70*100</f>
        <v>1.7661592195711506</v>
      </c>
      <c r="M69" s="37">
        <f>'логи+длоги'!S70*100</f>
        <v>-0.99482018692711449</v>
      </c>
      <c r="N69" s="25">
        <f>'логи+длоги'!T70*100</f>
        <v>-4.7670049782944091</v>
      </c>
      <c r="O69" s="171">
        <v>4.0078795954647362</v>
      </c>
      <c r="P69" s="36">
        <f>'логи+длоги'!U70*100</f>
        <v>2.2336811448447236</v>
      </c>
      <c r="Q69" s="36">
        <f>'логи+длоги'!V70*100</f>
        <v>-8.9302945277758283E-2</v>
      </c>
      <c r="R69" s="36">
        <f>'логи+длоги'!W70*100</f>
        <v>-1.2311358122591542</v>
      </c>
      <c r="S69" s="36">
        <f>'логи+длоги'!X70*100</f>
        <v>1.9542428060455919</v>
      </c>
      <c r="T69" s="36">
        <f>'логи+длоги'!Y70*100</f>
        <v>1.4016820896513238</v>
      </c>
      <c r="U69" s="37">
        <f>'логи+длоги'!Z70*100</f>
        <v>-1.9672561062924032</v>
      </c>
      <c r="V69" s="63">
        <v>0.50577438524264551</v>
      </c>
      <c r="W69" s="32">
        <v>7.3131620270274311E-2</v>
      </c>
      <c r="X69" s="32">
        <v>-4.1538690227481823</v>
      </c>
      <c r="Y69" s="32">
        <v>0.57549289820819638</v>
      </c>
      <c r="Z69" s="32">
        <v>2.1609976711135772</v>
      </c>
      <c r="AA69" s="32">
        <v>-8.2887174003786868E-2</v>
      </c>
      <c r="AB69" s="33">
        <v>0.70697102468201933</v>
      </c>
    </row>
    <row r="70" spans="1:28" x14ac:dyDescent="0.2">
      <c r="A70" s="1">
        <v>42430</v>
      </c>
      <c r="B70" s="15">
        <v>10.93</v>
      </c>
      <c r="C70" s="40">
        <f>'исходные без сезонности'!C71</f>
        <v>0.40611953411438201</v>
      </c>
      <c r="D70" s="40">
        <f>'исходные без сезонности'!F71</f>
        <v>-0.29623596603784003</v>
      </c>
      <c r="E70" s="25">
        <v>5.5431434306324139</v>
      </c>
      <c r="F70" s="25">
        <f>'логи+длоги'!M71*100</f>
        <v>8.3960561888291707</v>
      </c>
      <c r="G70" s="171">
        <v>8.3960561888290819</v>
      </c>
      <c r="H70" s="36">
        <f>'логи+длоги'!N71*100</f>
        <v>0.61412380350507334</v>
      </c>
      <c r="I70" s="36">
        <f>'логи+длоги'!O71*100</f>
        <v>1.5277222578466976</v>
      </c>
      <c r="J70" s="36">
        <f>'логи+длоги'!P71*100</f>
        <v>-1.3058175321845056E-2</v>
      </c>
      <c r="K70" s="36">
        <f>'логи+длоги'!Q71*100</f>
        <v>0.89413725301223934</v>
      </c>
      <c r="L70" s="36">
        <f>'логи+длоги'!R71*100</f>
        <v>-7.8133334434937751E-2</v>
      </c>
      <c r="M70" s="37">
        <f>'логи+длоги'!S71*100</f>
        <v>-0.80859009098936951</v>
      </c>
      <c r="N70" s="25">
        <f>'логи+длоги'!T71*100</f>
        <v>14.792832111105447</v>
      </c>
      <c r="O70" s="171">
        <v>8.4254232268534679</v>
      </c>
      <c r="P70" s="36">
        <f>'логи+длоги'!U71*100</f>
        <v>2.8495528943690118</v>
      </c>
      <c r="Q70" s="36">
        <f>'логи+длоги'!V71*100</f>
        <v>1.1689225500173706</v>
      </c>
      <c r="R70" s="36">
        <f>'логи+длоги'!W71*100</f>
        <v>0.41470354588177827</v>
      </c>
      <c r="S70" s="36">
        <f>'логи+длоги'!X71*100</f>
        <v>1.5703476107944425</v>
      </c>
      <c r="T70" s="36">
        <f>'логи+длоги'!Y71*100</f>
        <v>-0.29916348685805616</v>
      </c>
      <c r="U70" s="37">
        <f>'логи+длоги'!Z71*100</f>
        <v>-1.1566458552120906</v>
      </c>
      <c r="V70" s="63">
        <v>1.0576726389876683</v>
      </c>
      <c r="W70" s="32">
        <v>-4.9510635344390153E-2</v>
      </c>
      <c r="X70" s="32">
        <v>-0.33933348636448102</v>
      </c>
      <c r="Y70" s="32">
        <v>1.327235658375514E-2</v>
      </c>
      <c r="Z70" s="32">
        <v>0.67494428223994873</v>
      </c>
      <c r="AA70" s="32">
        <v>-0.68627342561097748</v>
      </c>
      <c r="AB70" s="33">
        <v>-2.2181795204158306</v>
      </c>
    </row>
    <row r="71" spans="1:28" x14ac:dyDescent="0.2">
      <c r="A71" s="1">
        <v>42461</v>
      </c>
      <c r="B71" s="15">
        <v>10.71</v>
      </c>
      <c r="C71" s="40">
        <f>'исходные без сезонности'!C72</f>
        <v>0.43373620644508998</v>
      </c>
      <c r="D71" s="40">
        <f>'исходные без сезонности'!F72</f>
        <v>-1.5244058489777199</v>
      </c>
      <c r="E71" s="25">
        <v>14.294518793065365</v>
      </c>
      <c r="F71" s="25">
        <f>'логи+длоги'!M72*100</f>
        <v>-4.9046098625197487</v>
      </c>
      <c r="G71" s="171">
        <v>-4.9046098625197487</v>
      </c>
      <c r="H71" s="36">
        <f>'логи+длоги'!N72*100</f>
        <v>-1.0253236051406489</v>
      </c>
      <c r="I71" s="36">
        <f>'логи+длоги'!O72*100</f>
        <v>1.8649913297192455</v>
      </c>
      <c r="J71" s="36">
        <f>'логи+длоги'!P72*100</f>
        <v>1.6176935764988798E-2</v>
      </c>
      <c r="K71" s="36">
        <f>'логи+длоги'!Q72*100</f>
        <v>-2.2735951336624538</v>
      </c>
      <c r="L71" s="36">
        <f>'логи+длоги'!R72*100</f>
        <v>1.5757044097499673</v>
      </c>
      <c r="M71" s="37">
        <f>'логи+длоги'!S72*100</f>
        <v>-0.90182850889366506</v>
      </c>
      <c r="N71" s="25">
        <f>'логи+длоги'!T72*100</f>
        <v>9.4846940245608025</v>
      </c>
      <c r="O71" s="171">
        <v>11.241569386109873</v>
      </c>
      <c r="P71" s="36">
        <f>'логи+длоги'!U72*100</f>
        <v>-2.8080272089814784</v>
      </c>
      <c r="Q71" s="36">
        <f>'логи+длоги'!V72*100</f>
        <v>3.0506286225392643</v>
      </c>
      <c r="R71" s="36">
        <f>'логи+длоги'!W72*100</f>
        <v>9.6414843251579896E-2</v>
      </c>
      <c r="S71" s="36">
        <f>'логи+длоги'!X72*100</f>
        <v>-2.8108895273918577</v>
      </c>
      <c r="T71" s="36">
        <f>'логи+длоги'!Y72*100</f>
        <v>0.73223366867960493</v>
      </c>
      <c r="U71" s="37">
        <f>'логи+длоги'!Z72*100</f>
        <v>-0.21794836625659286</v>
      </c>
      <c r="V71" s="63">
        <v>-2.1416818816093723</v>
      </c>
      <c r="W71" s="32">
        <v>4.4387630840049042E-2</v>
      </c>
      <c r="X71" s="32">
        <v>1.0414061788728048</v>
      </c>
      <c r="Y71" s="32">
        <v>0.41601130497856786</v>
      </c>
      <c r="Z71" s="32">
        <v>-2.0108315836804849</v>
      </c>
      <c r="AA71" s="32">
        <v>0.45482306503110692</v>
      </c>
      <c r="AB71" s="33">
        <v>-0.34449482344398064</v>
      </c>
    </row>
    <row r="72" spans="1:28" x14ac:dyDescent="0.2">
      <c r="A72" s="1">
        <v>42491</v>
      </c>
      <c r="B72" s="15">
        <v>11.06</v>
      </c>
      <c r="C72" s="40">
        <f>'исходные без сезонности'!C73</f>
        <v>0.36532655772790401</v>
      </c>
      <c r="D72" s="40">
        <f>'исходные без сезонности'!F73</f>
        <v>0.81162152176998503</v>
      </c>
      <c r="E72" s="25">
        <v>5.6928355044342975</v>
      </c>
      <c r="F72" s="25">
        <f>'логи+длоги'!M73*100</f>
        <v>1.772099831186047</v>
      </c>
      <c r="G72" s="171">
        <v>1.7720998311861358</v>
      </c>
      <c r="H72" s="36">
        <f>'логи+длоги'!N73*100</f>
        <v>-0.94808393320526818</v>
      </c>
      <c r="I72" s="36">
        <f>'логи+длоги'!O73*100</f>
        <v>1.292140196251168</v>
      </c>
      <c r="J72" s="36">
        <f>'логи+длоги'!P73*100</f>
        <v>1.2778085152476137E-2</v>
      </c>
      <c r="K72" s="36">
        <f>'логи+длоги'!Q73*100</f>
        <v>-0.78307835618183219</v>
      </c>
      <c r="L72" s="36">
        <f>'логи+длоги'!R73*100</f>
        <v>-0.28360469696639967</v>
      </c>
      <c r="M72" s="37">
        <f>'логи+длоги'!S73*100</f>
        <v>-1.3457163403643335</v>
      </c>
      <c r="N72" s="25">
        <f>'логи+длоги'!T73*100</f>
        <v>-0.24332408641338787</v>
      </c>
      <c r="O72" s="171">
        <v>1.1000113071317763</v>
      </c>
      <c r="P72" s="36">
        <f>'логи+длоги'!U73*100</f>
        <v>-0.79664633715310629</v>
      </c>
      <c r="Q72" s="36">
        <f>'логи+длоги'!V73*100</f>
        <v>-1.0187849892265177</v>
      </c>
      <c r="R72" s="36">
        <f>'логи+длоги'!W73*100</f>
        <v>-0.42540379054560873</v>
      </c>
      <c r="S72" s="36">
        <f>'логи+длоги'!X73*100</f>
        <v>-0.94562658379153675</v>
      </c>
      <c r="T72" s="36">
        <f>'логи+длоги'!Y73*100</f>
        <v>2.8634072722153903</v>
      </c>
      <c r="U72" s="37">
        <f>'логи+длоги'!Z73*100</f>
        <v>-1.8687684577356478</v>
      </c>
      <c r="V72" s="63">
        <v>-0.3553217031167577</v>
      </c>
      <c r="W72" s="32">
        <v>-1.3119435445239702</v>
      </c>
      <c r="X72" s="32">
        <v>2.0813632810953635</v>
      </c>
      <c r="Y72" s="32">
        <v>0.2375130400111658</v>
      </c>
      <c r="Z72" s="32">
        <v>-2.5340140336902408</v>
      </c>
      <c r="AA72" s="32">
        <v>-1.908379764552393</v>
      </c>
      <c r="AB72" s="33">
        <v>-0.7233359295712205</v>
      </c>
    </row>
    <row r="73" spans="1:28" x14ac:dyDescent="0.2">
      <c r="A73" s="1">
        <v>42522</v>
      </c>
      <c r="B73" s="15">
        <v>10.55</v>
      </c>
      <c r="C73" s="40">
        <f>'исходные без сезонности'!C74</f>
        <v>0.42743831691536099</v>
      </c>
      <c r="D73" s="40">
        <f>'исходные без сезонности'!F74</f>
        <v>0.769874677611044</v>
      </c>
      <c r="E73" s="25">
        <v>-1.022852822553012</v>
      </c>
      <c r="F73" s="25">
        <f>'логи+длоги'!M74*100</f>
        <v>-1.7888803706311407</v>
      </c>
      <c r="G73" s="171">
        <v>-1.7888803706312295</v>
      </c>
      <c r="H73" s="36">
        <f>'логи+длоги'!N74*100</f>
        <v>-0.10167291089828723</v>
      </c>
      <c r="I73" s="36">
        <f>'логи+длоги'!O74*100</f>
        <v>1.3782447471783144</v>
      </c>
      <c r="J73" s="36">
        <f>'логи+длоги'!P74*100</f>
        <v>-0.32021874422447638</v>
      </c>
      <c r="K73" s="36">
        <f>'логи+длоги'!Q74*100</f>
        <v>-0.33322100677697364</v>
      </c>
      <c r="L73" s="36">
        <f>'логи+длоги'!R74*100</f>
        <v>1.8244940260959908</v>
      </c>
      <c r="M73" s="37">
        <f>'логи+длоги'!S74*100</f>
        <v>-0.68896420165760475</v>
      </c>
      <c r="N73" s="25">
        <f>'логи+длоги'!T74*100</f>
        <v>-1.3162555638785989</v>
      </c>
      <c r="O73" s="171">
        <v>-1.4566109244525727</v>
      </c>
      <c r="P73" s="36">
        <f>'логи+длоги'!U74*100</f>
        <v>0.59369569826444035</v>
      </c>
      <c r="Q73" s="36">
        <f>'логи+длоги'!V74*100</f>
        <v>2.3667564940195618</v>
      </c>
      <c r="R73" s="36">
        <f>'логи+длоги'!W74*100</f>
        <v>3.7983906704397441E-3</v>
      </c>
      <c r="S73" s="36">
        <f>'логи+длоги'!X74*100</f>
        <v>1.1015975197523176</v>
      </c>
      <c r="T73" s="36">
        <f>'логи+длоги'!Y74*100</f>
        <v>9.3384874392477002E-2</v>
      </c>
      <c r="U73" s="37">
        <f>'логи+длоги'!Z74*100</f>
        <v>0.32470276490261796</v>
      </c>
      <c r="V73" s="63">
        <v>-3.8923181364708626E-2</v>
      </c>
      <c r="W73" s="32">
        <v>0.58454803917152276</v>
      </c>
      <c r="X73" s="32">
        <v>0.75648337821378675</v>
      </c>
      <c r="Y73" s="32">
        <v>0.4186889129760516</v>
      </c>
      <c r="Z73" s="32">
        <v>1.4445719889501873</v>
      </c>
      <c r="AA73" s="32">
        <v>2.3728045930484285</v>
      </c>
      <c r="AB73" s="33">
        <v>-0.32680363272939417</v>
      </c>
    </row>
    <row r="74" spans="1:28" x14ac:dyDescent="0.2">
      <c r="A74" s="1">
        <v>42552</v>
      </c>
      <c r="B74" s="15">
        <v>10.28</v>
      </c>
      <c r="C74" s="40">
        <f>'исходные без сезонности'!C75</f>
        <v>0.48300320218885601</v>
      </c>
      <c r="D74" s="40">
        <f>'исходные без сезонности'!F75</f>
        <v>1.0198379296189</v>
      </c>
      <c r="E74" s="25">
        <v>-11.494055826802898</v>
      </c>
      <c r="F74" s="25">
        <f>'логи+длоги'!M75*100</f>
        <v>-4.1838093097368301E-2</v>
      </c>
      <c r="G74" s="171">
        <v>-4.1838093097279483E-2</v>
      </c>
      <c r="H74" s="36">
        <f>'логи+длоги'!N75*100</f>
        <v>8.112827489625829E-3</v>
      </c>
      <c r="I74" s="36">
        <f>'логи+длоги'!O75*100</f>
        <v>4.0384249326711696</v>
      </c>
      <c r="J74" s="36">
        <f>'логи+длоги'!P75*100</f>
        <v>-0.45636014283676474</v>
      </c>
      <c r="K74" s="36">
        <f>'логи+длоги'!Q75*100</f>
        <v>0.47980666468347977</v>
      </c>
      <c r="L74" s="36">
        <f>'логи+длоги'!R75*100</f>
        <v>-1.3080355153586964</v>
      </c>
      <c r="M74" s="37">
        <f>'логи+длоги'!S75*100</f>
        <v>-1.1413715650652634</v>
      </c>
      <c r="N74" s="25">
        <f>'логи+длоги'!T75*100</f>
        <v>0.30231720941031881</v>
      </c>
      <c r="O74" s="171">
        <v>-1.8962649798670128</v>
      </c>
      <c r="P74" s="36">
        <f>'логи+длоги'!U75*100</f>
        <v>-2.0948764306497836</v>
      </c>
      <c r="Q74" s="36">
        <f>'логи+длоги'!V75*100</f>
        <v>1.5632475967798598</v>
      </c>
      <c r="R74" s="36">
        <f>'логи+длоги'!W75*100</f>
        <v>-0.62815641830695768</v>
      </c>
      <c r="S74" s="36">
        <f>'логи+длоги'!X75*100</f>
        <v>-1.3280878182774458</v>
      </c>
      <c r="T74" s="36">
        <f>'логи+длоги'!Y75*100</f>
        <v>-1.676521094029404</v>
      </c>
      <c r="U74" s="37">
        <f>'логи+длоги'!Z75*100</f>
        <v>-2.2516425305814991</v>
      </c>
      <c r="V74" s="63">
        <v>0.4111343965464016</v>
      </c>
      <c r="W74" s="32">
        <v>0.52792226784245599</v>
      </c>
      <c r="X74" s="32">
        <v>-0.53932518233722249</v>
      </c>
      <c r="Y74" s="32">
        <v>2.3790435349139329</v>
      </c>
      <c r="Z74" s="32">
        <v>3.1881056600677482</v>
      </c>
      <c r="AA74" s="32">
        <v>1.6679248050349287</v>
      </c>
      <c r="AB74" s="33">
        <v>0.43517644659347354</v>
      </c>
    </row>
    <row r="75" spans="1:28" x14ac:dyDescent="0.2">
      <c r="A75" s="1">
        <v>42583</v>
      </c>
      <c r="B75" s="15">
        <v>10.29</v>
      </c>
      <c r="C75" s="40">
        <f>'исходные без сезонности'!C76</f>
        <v>0.444396938477431</v>
      </c>
      <c r="D75" s="40">
        <f>'исходные без сезонности'!F76</f>
        <v>0.98283436033138405</v>
      </c>
      <c r="E75" s="25">
        <v>9.6476199011987838</v>
      </c>
      <c r="F75" s="25">
        <f>'логи+длоги'!M76*100</f>
        <v>1.9851940577689575</v>
      </c>
      <c r="G75" s="171">
        <v>1.9851940577688687</v>
      </c>
      <c r="H75" s="36">
        <f>'логи+длоги'!N76*100</f>
        <v>-1.1963032544368701</v>
      </c>
      <c r="I75" s="36">
        <f>'логи+длоги'!O76*100</f>
        <v>-0.46307025366179033</v>
      </c>
      <c r="J75" s="36">
        <f>'логи+длоги'!P76*100</f>
        <v>0.67652814009839801</v>
      </c>
      <c r="K75" s="36">
        <f>'логи+длоги'!Q76*100</f>
        <v>-1.0572557184763909</v>
      </c>
      <c r="L75" s="36">
        <f>'логи+длоги'!R76*100</f>
        <v>0.34416186689814054</v>
      </c>
      <c r="M75" s="37">
        <f>'логи+длоги'!S76*100</f>
        <v>-0.88665486974335295</v>
      </c>
      <c r="N75" s="25">
        <f>'логи+длоги'!T76*100</f>
        <v>2.245925251063241</v>
      </c>
      <c r="O75" s="171">
        <v>3.7944266601974697</v>
      </c>
      <c r="P75" s="36">
        <f>'логи+длоги'!U76*100</f>
        <v>0.7861920772123554</v>
      </c>
      <c r="Q75" s="36">
        <f>'логи+длоги'!V76*100</f>
        <v>2.8592219748251324</v>
      </c>
      <c r="R75" s="36">
        <f>'логи+длоги'!W76*100</f>
        <v>0.38568531153533314</v>
      </c>
      <c r="S75" s="36">
        <f>'логи+длоги'!X76*100</f>
        <v>-1.0417163433725563</v>
      </c>
      <c r="T75" s="36">
        <f>'логи+длоги'!Y76*100</f>
        <v>0.60295385937578772</v>
      </c>
      <c r="U75" s="37">
        <f>'логи+длоги'!Z76*100</f>
        <v>-4.379037065209701E-2</v>
      </c>
      <c r="V75" s="63">
        <v>-0.29768573019805444</v>
      </c>
      <c r="W75" s="32">
        <v>-0.79297376142723408</v>
      </c>
      <c r="X75" s="32">
        <v>-0.15732039758144367</v>
      </c>
      <c r="Y75" s="32">
        <v>1.2540411129882756</v>
      </c>
      <c r="Z75" s="32">
        <v>-2.345883494328163</v>
      </c>
      <c r="AA75" s="32">
        <v>9.2347711075959182E-2</v>
      </c>
      <c r="AB75" s="33">
        <v>-0.27171759669332118</v>
      </c>
    </row>
    <row r="76" spans="1:28" x14ac:dyDescent="0.2">
      <c r="A76" s="1">
        <v>42614</v>
      </c>
      <c r="B76" s="15">
        <v>10.24</v>
      </c>
      <c r="C76" s="40">
        <f>'исходные без сезонности'!C77</f>
        <v>0.41481817568441098</v>
      </c>
      <c r="D76" s="40">
        <f>'исходные без сезонности'!F77</f>
        <v>0.56534329974167497</v>
      </c>
      <c r="E76" s="25">
        <v>2.2642825349239253</v>
      </c>
      <c r="F76" s="25">
        <f>'логи+длоги'!M77*100</f>
        <v>-1.2241073288647542</v>
      </c>
      <c r="G76" s="171">
        <v>-1.2241073288647542</v>
      </c>
      <c r="H76" s="36">
        <f>'логи+длоги'!N77*100</f>
        <v>-0.4202726933367984</v>
      </c>
      <c r="I76" s="36">
        <f>'логи+длоги'!O77*100</f>
        <v>3.2473220318440355</v>
      </c>
      <c r="J76" s="36">
        <f>'логи+длоги'!P77*100</f>
        <v>0.4892021945787306</v>
      </c>
      <c r="K76" s="36">
        <f>'логи+длоги'!Q77*100</f>
        <v>-0.39592567888764307</v>
      </c>
      <c r="L76" s="36">
        <f>'логи+длоги'!R77*100</f>
        <v>-0.65061646837474285</v>
      </c>
      <c r="M76" s="37">
        <f>'логи+длоги'!S77*100</f>
        <v>-1.7864575616933109</v>
      </c>
      <c r="N76" s="25">
        <f>'логи+длоги'!T77*100</f>
        <v>-2.137603583408243</v>
      </c>
      <c r="O76" s="171">
        <v>-3.5483032033704731</v>
      </c>
      <c r="P76" s="36">
        <f>'логи+длоги'!U77*100</f>
        <v>-4.7622590826909672</v>
      </c>
      <c r="Q76" s="36">
        <f>'логи+длоги'!V77*100</f>
        <v>1.9310401523549459</v>
      </c>
      <c r="R76" s="36">
        <f>'логи+длоги'!W77*100</f>
        <v>0.44858665742602</v>
      </c>
      <c r="S76" s="36">
        <f>'логи+длоги'!X77*100</f>
        <v>1.1695054233275215</v>
      </c>
      <c r="T76" s="36">
        <f>'логи+длоги'!Y77*100</f>
        <v>0.20315641295862719</v>
      </c>
      <c r="U76" s="37">
        <f>'логи+длоги'!Z77*100</f>
        <v>-3.187340906051439</v>
      </c>
      <c r="V76" s="63">
        <v>0.94714850216020352</v>
      </c>
      <c r="W76" s="32">
        <v>-1.0783642769727919</v>
      </c>
      <c r="X76" s="32">
        <v>-0.31174991027567955</v>
      </c>
      <c r="Y76" s="32">
        <v>-3.550827636175768</v>
      </c>
      <c r="Z76" s="32">
        <v>-1.8135952568264457</v>
      </c>
      <c r="AA76" s="32">
        <v>2.1568842746454919</v>
      </c>
      <c r="AB76" s="33">
        <v>0.38700449279600946</v>
      </c>
    </row>
    <row r="77" spans="1:28" x14ac:dyDescent="0.2">
      <c r="A77" s="1">
        <v>42644</v>
      </c>
      <c r="B77" s="15">
        <v>10.32</v>
      </c>
      <c r="C77" s="40">
        <f>'исходные без сезонности'!C78</f>
        <v>0.42538731837786897</v>
      </c>
      <c r="D77" s="40">
        <f>'исходные без сезонности'!F78</f>
        <v>0.62622845317171205</v>
      </c>
      <c r="E77" s="25">
        <v>-2.1822204441121764</v>
      </c>
      <c r="F77" s="25">
        <f>'логи+длоги'!M78*100</f>
        <v>-0.55983324264872181</v>
      </c>
      <c r="G77" s="171">
        <v>-0.55983324264863299</v>
      </c>
      <c r="H77" s="36">
        <f>'логи+длоги'!N78*100</f>
        <v>-0.51051706300029309</v>
      </c>
      <c r="I77" s="36">
        <f>'логи+длоги'!O78*100</f>
        <v>-0.10100394057772633</v>
      </c>
      <c r="J77" s="36">
        <f>'логи+длоги'!P78*100</f>
        <v>0.52614619045012745</v>
      </c>
      <c r="K77" s="36">
        <f>'логи+длоги'!Q78*100</f>
        <v>-2.8386361439151742</v>
      </c>
      <c r="L77" s="36">
        <f>'логи+длоги'!R78*100</f>
        <v>-1.0402356271585589</v>
      </c>
      <c r="M77" s="37">
        <f>'логи+длоги'!S78*100</f>
        <v>-0.54461468255748713</v>
      </c>
      <c r="N77" s="25">
        <f>'логи+длоги'!T78*100</f>
        <v>-0.82443147495663283</v>
      </c>
      <c r="O77" s="171">
        <v>0.38174923977507547</v>
      </c>
      <c r="P77" s="36">
        <f>'логи+длоги'!U78*100</f>
        <v>1.921846325016574</v>
      </c>
      <c r="Q77" s="36">
        <f>'логи+длоги'!V78*100</f>
        <v>-2.5516814692840839</v>
      </c>
      <c r="R77" s="36">
        <f>'логи+длоги'!W78*100</f>
        <v>1.1174993700318936</v>
      </c>
      <c r="S77" s="36">
        <f>'логи+длоги'!X78*100</f>
        <v>-3.6432866336214786</v>
      </c>
      <c r="T77" s="36">
        <f>'логи+длоги'!Y78*100</f>
        <v>0.23416047972215637</v>
      </c>
      <c r="U77" s="37">
        <f>'логи+длоги'!Z78*100</f>
        <v>-0.20066935996023716</v>
      </c>
      <c r="V77" s="63">
        <v>0.18071401318906055</v>
      </c>
      <c r="W77" s="32">
        <v>0.99460286544341159</v>
      </c>
      <c r="X77" s="32">
        <v>-0.15761113884394717</v>
      </c>
      <c r="Y77" s="32">
        <v>-4.2325374035588794</v>
      </c>
      <c r="Z77" s="32">
        <v>10.17372124720444</v>
      </c>
      <c r="AA77" s="32">
        <v>-1.0725856658961703</v>
      </c>
      <c r="AB77" s="33">
        <v>-0.40095841934189025</v>
      </c>
    </row>
    <row r="78" spans="1:28" x14ac:dyDescent="0.2">
      <c r="A78" s="1">
        <v>42675</v>
      </c>
      <c r="B78" s="15">
        <v>10</v>
      </c>
      <c r="C78" s="40">
        <f>'исходные без сезонности'!C79</f>
        <v>0.33418821058792297</v>
      </c>
      <c r="D78" s="40">
        <f>'исходные без сезонности'!F79</f>
        <v>1.48443103084572</v>
      </c>
      <c r="E78" s="25">
        <v>4.2884366688408386</v>
      </c>
      <c r="F78" s="25">
        <f>'логи+длоги'!M79*100</f>
        <v>-0.97379618089146192</v>
      </c>
      <c r="G78" s="171">
        <v>-0.97379618089146192</v>
      </c>
      <c r="H78" s="36">
        <f>'логи+длоги'!N79*100</f>
        <v>0.17966630075125778</v>
      </c>
      <c r="I78" s="36">
        <f>'логи+длоги'!O79*100</f>
        <v>-1.5821088810421102</v>
      </c>
      <c r="J78" s="36">
        <f>'логи+длоги'!P79*100</f>
        <v>-0.50838640565391557</v>
      </c>
      <c r="K78" s="36">
        <f>'логи+длоги'!Q79*100</f>
        <v>-1.1033996269954827</v>
      </c>
      <c r="L78" s="36">
        <f>'логи+длоги'!R79*100</f>
        <v>0.42732683176929243</v>
      </c>
      <c r="M78" s="37">
        <f>'логи+длоги'!S79*100</f>
        <v>0.73907445685446049</v>
      </c>
      <c r="N78" s="25">
        <f>'логи+длоги'!T79*100</f>
        <v>1.8602345967785539</v>
      </c>
      <c r="O78" s="171">
        <v>0.52453567782970723</v>
      </c>
      <c r="P78" s="36">
        <f>'логи+длоги'!U79*100</f>
        <v>2.5424691629668317</v>
      </c>
      <c r="Q78" s="36">
        <f>'логи+длоги'!V79*100</f>
        <v>1.9620334298998898</v>
      </c>
      <c r="R78" s="36">
        <f>'логи+длоги'!W79*100</f>
        <v>0.43906730897003143</v>
      </c>
      <c r="S78" s="36">
        <f>'логи+длоги'!X79*100</f>
        <v>-0.14364869259058111</v>
      </c>
      <c r="T78" s="36">
        <f>'логи+длоги'!Y79*100</f>
        <v>-4.2323426320658442</v>
      </c>
      <c r="U78" s="37">
        <f>'логи+длоги'!Z79*100</f>
        <v>0.66875280216329713</v>
      </c>
      <c r="V78" s="63">
        <v>0.34162680434577908</v>
      </c>
      <c r="W78" s="32">
        <v>2.5472817200205498</v>
      </c>
      <c r="X78" s="32">
        <v>1.3081221903979099</v>
      </c>
      <c r="Y78" s="32">
        <v>8.1781215121016828</v>
      </c>
      <c r="Z78" s="32">
        <v>4.8540664188520282</v>
      </c>
      <c r="AA78" s="32">
        <v>2.0156641473584784</v>
      </c>
      <c r="AB78" s="33">
        <v>1.375930876520215E-3</v>
      </c>
    </row>
    <row r="79" spans="1:28" x14ac:dyDescent="0.2">
      <c r="A79" s="1">
        <v>42705</v>
      </c>
      <c r="B79" s="15">
        <v>10.18</v>
      </c>
      <c r="C79" s="40">
        <f>'исходные без сезонности'!C80</f>
        <v>0.20626268265223799</v>
      </c>
      <c r="D79" s="40">
        <f>'исходные без сезонности'!F80</f>
        <v>-0.57920285477232802</v>
      </c>
      <c r="E79" s="25">
        <v>18.049111213892839</v>
      </c>
      <c r="F79" s="25">
        <f>'логи+длоги'!M80*100</f>
        <v>0.15169627464537427</v>
      </c>
      <c r="G79" s="171">
        <v>0.15169627464528546</v>
      </c>
      <c r="H79" s="36">
        <f>'логи+длоги'!N80*100</f>
        <v>0.81038443278131922</v>
      </c>
      <c r="I79" s="36">
        <f>'логи+длоги'!O80*100</f>
        <v>0.71866852853883501</v>
      </c>
      <c r="J79" s="36">
        <f>'логи+длоги'!P80*100</f>
        <v>1.0353473250207301</v>
      </c>
      <c r="K79" s="36">
        <f>'логи+длоги'!Q80*100</f>
        <v>4.7424997701384086E-2</v>
      </c>
      <c r="L79" s="36">
        <f>'логи+длоги'!R80*100</f>
        <v>0.54653800597659341</v>
      </c>
      <c r="M79" s="37">
        <f>'логи+длоги'!S80*100</f>
        <v>0.6162681164420647</v>
      </c>
      <c r="N79" s="25">
        <f>'логи+длоги'!T80*100</f>
        <v>-4.5226457184242008</v>
      </c>
      <c r="O79" s="171">
        <v>-1.8382780019601697</v>
      </c>
      <c r="P79" s="36">
        <f>'логи+длоги'!U80*100</f>
        <v>0.16422082198275234</v>
      </c>
      <c r="Q79" s="36">
        <f>'логи+длоги'!V80*100</f>
        <v>9.1537070591662939E-2</v>
      </c>
      <c r="R79" s="36">
        <f>'логи+длоги'!W80*100</f>
        <v>0.16706542165945137</v>
      </c>
      <c r="S79" s="36">
        <f>'логи+длоги'!X80*100</f>
        <v>-3.5735740848075181E-2</v>
      </c>
      <c r="T79" s="36">
        <f>'логи+длоги'!Y80*100</f>
        <v>-0.78076297617712953</v>
      </c>
      <c r="U79" s="37">
        <f>'логи+длоги'!Z80*100</f>
        <v>-1.2459153872354634</v>
      </c>
      <c r="V79" s="63">
        <v>0.82616703555089543</v>
      </c>
      <c r="W79" s="32">
        <v>1.7361833915231273E-2</v>
      </c>
      <c r="X79" s="32">
        <v>-1.5648319867669187</v>
      </c>
      <c r="Y79" s="32">
        <v>-2.2597089063399238</v>
      </c>
      <c r="Z79" s="32">
        <v>-4.7011923592238105</v>
      </c>
      <c r="AA79" s="32">
        <v>0.978528393968503</v>
      </c>
      <c r="AB79" s="33">
        <v>-2.162544539670094</v>
      </c>
    </row>
    <row r="80" spans="1:28" x14ac:dyDescent="0.2">
      <c r="A80" s="1">
        <v>42736</v>
      </c>
      <c r="B80" s="15">
        <v>10.119999999999999</v>
      </c>
      <c r="C80" s="40">
        <f>'исходные без сезонности'!C81</f>
        <v>0.42099690411534701</v>
      </c>
      <c r="D80" s="40">
        <f>'исходные без сезонности'!F81</f>
        <v>-2.3080059090515799</v>
      </c>
      <c r="E80" s="25">
        <v>4.3574270273187237</v>
      </c>
      <c r="F80" s="25">
        <f>'логи+длоги'!M81*100</f>
        <v>4.057555295825388</v>
      </c>
      <c r="G80" s="171">
        <v>4.057555295825388</v>
      </c>
      <c r="H80" s="36">
        <f>'логи+длоги'!N81*100</f>
        <v>-10.271389275427545</v>
      </c>
      <c r="I80" s="36">
        <f>'логи+длоги'!O81*100</f>
        <v>1.8851263755081504</v>
      </c>
      <c r="J80" s="36">
        <f>'логи+длоги'!P81*100</f>
        <v>2.0577195389350322</v>
      </c>
      <c r="K80" s="36">
        <f>'логи+длоги'!Q81*100</f>
        <v>-1.508817770714721</v>
      </c>
      <c r="L80" s="36">
        <f>'логи+длоги'!R81*100</f>
        <v>-1.0142953816854927</v>
      </c>
      <c r="M80" s="37">
        <f>'логи+длоги'!S81*100</f>
        <v>4.1529161235231982E-2</v>
      </c>
      <c r="N80" s="25">
        <f>'логи+длоги'!T81*100</f>
        <v>-0.89229306955385113</v>
      </c>
      <c r="O80" s="171">
        <v>-8.6987535971918994</v>
      </c>
      <c r="P80" s="36">
        <f>'логи+длоги'!U81*100</f>
        <v>-13.213019704351225</v>
      </c>
      <c r="Q80" s="36">
        <f>'логи+длоги'!V81*100</f>
        <v>-10.016074049821633</v>
      </c>
      <c r="R80" s="36">
        <f>'логи+длоги'!W81*100</f>
        <v>0.30854595509541838</v>
      </c>
      <c r="S80" s="36">
        <f>'логи+длоги'!X81*100</f>
        <v>-13.279153133380994</v>
      </c>
      <c r="T80" s="36">
        <f>'логи+длоги'!Y81*100</f>
        <v>-0.41234686484798999</v>
      </c>
      <c r="U80" s="37">
        <f>'логи+длоги'!Z81*100</f>
        <v>-3.0830362809838974</v>
      </c>
      <c r="V80" s="63">
        <v>0.70795659410084966</v>
      </c>
      <c r="W80" s="32">
        <v>-4.1720572282298605</v>
      </c>
      <c r="X80" s="32">
        <v>-0.7849045383764377</v>
      </c>
      <c r="Y80" s="32">
        <v>-0.89376498937045312</v>
      </c>
      <c r="Z80" s="32">
        <v>-0.71219517447266867</v>
      </c>
      <c r="AA80" s="32">
        <v>0.85752202050406368</v>
      </c>
      <c r="AB80" s="33">
        <v>2.6112533635936046</v>
      </c>
    </row>
    <row r="81" spans="1:28" x14ac:dyDescent="0.2">
      <c r="A81" s="1">
        <v>42767</v>
      </c>
      <c r="B81" s="15">
        <v>10.16</v>
      </c>
      <c r="C81" s="40">
        <f>'исходные без сезонности'!C82</f>
        <v>0.12874211623927101</v>
      </c>
      <c r="D81" s="40">
        <f>'исходные без сезонности'!F82</f>
        <v>0.82927818237269801</v>
      </c>
      <c r="E81" s="25">
        <v>-3.0791697208314912</v>
      </c>
      <c r="F81" s="25">
        <f>'логи+длоги'!M82*100</f>
        <v>1.6437166395904867</v>
      </c>
      <c r="G81" s="171">
        <v>1.6437166395905756</v>
      </c>
      <c r="H81" s="36">
        <f>'логи+длоги'!N82*100</f>
        <v>3.296794745722309</v>
      </c>
      <c r="I81" s="36">
        <f>'логи+длоги'!O82*100</f>
        <v>5.5941260267076132</v>
      </c>
      <c r="J81" s="36">
        <f>'логи+длоги'!P82*100</f>
        <v>2.0436251116326076</v>
      </c>
      <c r="K81" s="36">
        <f>'логи+длоги'!Q82*100</f>
        <v>-0.14686787214834851</v>
      </c>
      <c r="L81" s="36">
        <f>'логи+длоги'!R82*100</f>
        <v>-0.40035830610740675</v>
      </c>
      <c r="M81" s="37">
        <f>'логи+длоги'!S82*100</f>
        <v>-1.6817273406623201</v>
      </c>
      <c r="N81" s="25">
        <f>'логи+длоги'!T82*100</f>
        <v>8.511698580834981</v>
      </c>
      <c r="O81" s="171">
        <v>17.089580437225038</v>
      </c>
      <c r="P81" s="36">
        <f>'логи+длоги'!U82*100</f>
        <v>4.4624049026696255</v>
      </c>
      <c r="Q81" s="36">
        <f>'логи+длоги'!V82*100</f>
        <v>16.263522517553852</v>
      </c>
      <c r="R81" s="36">
        <f>'логи+длоги'!W82*100</f>
        <v>2.894865835325966</v>
      </c>
      <c r="S81" s="36">
        <f>'логи+длоги'!X82*100</f>
        <v>10.460720654857525</v>
      </c>
      <c r="T81" s="36">
        <f>'логи+длоги'!Y82*100</f>
        <v>0.79441663392803008</v>
      </c>
      <c r="U81" s="37">
        <f>'логи+длоги'!Z82*100</f>
        <v>2.0780221501388141</v>
      </c>
      <c r="V81" s="63">
        <v>0.8893816968662378</v>
      </c>
      <c r="W81" s="32">
        <v>-1.2579553798390748</v>
      </c>
      <c r="X81" s="32">
        <v>-3.3188155377840758</v>
      </c>
      <c r="Y81" s="32">
        <v>-0.19249502171196298</v>
      </c>
      <c r="Z81" s="32">
        <v>-5.1154267659457133</v>
      </c>
      <c r="AA81" s="32">
        <v>0.17026633738035457</v>
      </c>
      <c r="AB81" s="33">
        <v>0.91484154649728566</v>
      </c>
    </row>
    <row r="82" spans="1:28" x14ac:dyDescent="0.2">
      <c r="A82" s="1">
        <v>42795</v>
      </c>
      <c r="B82" s="15">
        <v>9.89</v>
      </c>
      <c r="C82" s="40">
        <f>'исходные без сезонности'!C83</f>
        <v>5.5114600614676802E-2</v>
      </c>
      <c r="D82" s="40">
        <f>'исходные без сезонности'!F83</f>
        <v>2.0532579134483502</v>
      </c>
      <c r="E82" s="25">
        <v>-3.9712628747853489</v>
      </c>
      <c r="F82" s="25">
        <f>'логи+длоги'!M83*100</f>
        <v>-0.67129349328105548</v>
      </c>
      <c r="G82" s="171">
        <v>-0.67129349328114429</v>
      </c>
      <c r="H82" s="36">
        <f>'логи+длоги'!N83*100</f>
        <v>0.99973604100167535</v>
      </c>
      <c r="I82" s="36">
        <f>'логи+длоги'!O83*100</f>
        <v>1.3657389700362899</v>
      </c>
      <c r="J82" s="36">
        <f>'логи+длоги'!P83*100</f>
        <v>-0.39889789721581081</v>
      </c>
      <c r="K82" s="36">
        <f>'логи+длоги'!Q83*100</f>
        <v>-4.1713477394189624E-2</v>
      </c>
      <c r="L82" s="36">
        <f>'логи+длоги'!R83*100</f>
        <v>1.4377472595228369</v>
      </c>
      <c r="M82" s="37">
        <f>'логи+длоги'!S83*100</f>
        <v>-2.2461355805642569</v>
      </c>
      <c r="N82" s="25">
        <f>'логи+длоги'!T83*100</f>
        <v>0.88226859339926023</v>
      </c>
      <c r="O82" s="171">
        <v>-0.50181201782653062</v>
      </c>
      <c r="P82" s="36">
        <f>'логи+длоги'!U83*100</f>
        <v>3.75242588337521</v>
      </c>
      <c r="Q82" s="36">
        <f>'логи+длоги'!V83*100</f>
        <v>1.3880627135614887</v>
      </c>
      <c r="R82" s="36">
        <f>'логи+длоги'!W83*100</f>
        <v>0.9959973673645095</v>
      </c>
      <c r="S82" s="36">
        <f>'логи+длоги'!X83*100</f>
        <v>0.10005330111706456</v>
      </c>
      <c r="T82" s="36">
        <f>'логи+длоги'!Y83*100</f>
        <v>0.16158432113471122</v>
      </c>
      <c r="U82" s="37">
        <f>'логи+длоги'!Z83*100</f>
        <v>-1.8434844783874027</v>
      </c>
      <c r="V82" s="63">
        <v>-0.52999203359719615</v>
      </c>
      <c r="W82" s="32">
        <v>0.87990777803624098</v>
      </c>
      <c r="X82" s="32">
        <v>-0.63421661030797338</v>
      </c>
      <c r="Y82" s="32">
        <v>0.19659612686702133</v>
      </c>
      <c r="Z82" s="32">
        <v>4.7572824019531055</v>
      </c>
      <c r="AA82" s="32">
        <v>-2.98692684756125</v>
      </c>
      <c r="AB82" s="33">
        <v>-4.4799983435197532E-2</v>
      </c>
    </row>
    <row r="83" spans="1:28" x14ac:dyDescent="0.2">
      <c r="A83" s="1">
        <v>42826</v>
      </c>
      <c r="B83" s="15">
        <v>9.5500000000000007</v>
      </c>
      <c r="C83" s="40">
        <f>'исходные без сезонности'!C84</f>
        <v>0.31170220506355101</v>
      </c>
      <c r="D83" s="40">
        <f>'исходные без сезонности'!F84</f>
        <v>2.5280437328489298</v>
      </c>
      <c r="E83" s="25">
        <v>-9.9629111906502104</v>
      </c>
      <c r="F83" s="25">
        <f>'логи+длоги'!M84*100</f>
        <v>7.1315993391847243</v>
      </c>
      <c r="G83" s="171">
        <v>7.1315993391847243</v>
      </c>
      <c r="H83" s="36">
        <f>'логи+длоги'!N84*100</f>
        <v>-1.0599672047643338</v>
      </c>
      <c r="I83" s="36">
        <f>'логи+длоги'!O84*100</f>
        <v>-3.7061176497987347</v>
      </c>
      <c r="J83" s="36">
        <f>'логи+длоги'!P84*100</f>
        <v>0.46702565108258653</v>
      </c>
      <c r="K83" s="36">
        <f>'логи+длоги'!Q84*100</f>
        <v>2.6018516390790225</v>
      </c>
      <c r="L83" s="36">
        <f>'логи+длоги'!R84*100</f>
        <v>2.2643642179966506</v>
      </c>
      <c r="M83" s="37">
        <f>'логи+длоги'!S84*100</f>
        <v>0.21122859971232089</v>
      </c>
      <c r="N83" s="25">
        <f>'логи+длоги'!T84*100</f>
        <v>-1.327203747813499</v>
      </c>
      <c r="O83" s="171">
        <v>-0.85547092315723106</v>
      </c>
      <c r="P83" s="36">
        <f>'логи+длоги'!U84*100</f>
        <v>-1.0780564667994597</v>
      </c>
      <c r="Q83" s="36">
        <f>'логи+длоги'!V84*100</f>
        <v>-7.760230136984525</v>
      </c>
      <c r="R83" s="36">
        <f>'логи+длоги'!W84*100</f>
        <v>-1.379168569400413</v>
      </c>
      <c r="S83" s="36">
        <f>'логи+длоги'!X84*100</f>
        <v>-1.0781650373582252</v>
      </c>
      <c r="T83" s="36">
        <f>'логи+длоги'!Y84*100</f>
        <v>-1.7697874696597893</v>
      </c>
      <c r="U83" s="37">
        <f>'логи+длоги'!Z84*100</f>
        <v>-3.0248167571558682</v>
      </c>
      <c r="V83" s="63">
        <v>1.7085459306355801</v>
      </c>
      <c r="W83" s="32">
        <v>1.4176394031954374</v>
      </c>
      <c r="X83" s="32">
        <v>0.22812335850763077</v>
      </c>
      <c r="Y83" s="32">
        <v>4.8400113711991821E-2</v>
      </c>
      <c r="Z83" s="32">
        <v>-2.4459329902396121</v>
      </c>
      <c r="AA83" s="32">
        <v>4.053478055686881</v>
      </c>
      <c r="AB83" s="33">
        <v>-0.14515259391080804</v>
      </c>
    </row>
    <row r="84" spans="1:28" x14ac:dyDescent="0.2">
      <c r="A84" s="1">
        <v>42856</v>
      </c>
      <c r="B84" s="15">
        <v>9.1199999999999992</v>
      </c>
      <c r="C84" s="40">
        <f>'исходные без сезонности'!C85</f>
        <v>0.326669461123474</v>
      </c>
      <c r="D84" s="40">
        <f>'исходные без сезонности'!F85</f>
        <v>0.33364344725911399</v>
      </c>
      <c r="E84" s="25">
        <v>-3.1707614508040827</v>
      </c>
      <c r="F84" s="25">
        <f>'логи+длоги'!M85*100</f>
        <v>3.5266261144238698</v>
      </c>
      <c r="G84" s="171">
        <v>3.5266261144238698</v>
      </c>
      <c r="H84" s="36">
        <f>'логи+длоги'!N85*100</f>
        <v>0.61259525641421675</v>
      </c>
      <c r="I84" s="36">
        <f>'логи+длоги'!O85*100</f>
        <v>-2.1128294280067905</v>
      </c>
      <c r="J84" s="36">
        <f>'логи+длоги'!P85*100</f>
        <v>0.58680242442843422</v>
      </c>
      <c r="K84" s="36">
        <f>'логи+длоги'!Q85*100</f>
        <v>-1.496648713037807</v>
      </c>
      <c r="L84" s="36">
        <f>'логи+длоги'!R85*100</f>
        <v>0.88642249371506665</v>
      </c>
      <c r="M84" s="37">
        <f>'логи+длоги'!S85*100</f>
        <v>-0.4457638978456302</v>
      </c>
      <c r="N84" s="25">
        <f>'логи+длоги'!T85*100</f>
        <v>2.3072566941898742</v>
      </c>
      <c r="O84" s="171">
        <v>-1.0662158495065022</v>
      </c>
      <c r="P84" s="36">
        <f>'логи+длоги'!U85*100</f>
        <v>-1.2341057411800804</v>
      </c>
      <c r="Q84" s="36">
        <f>'логи+длоги'!V85*100</f>
        <v>1.1354129763345711</v>
      </c>
      <c r="R84" s="36">
        <f>'логи+длоги'!W85*100</f>
        <v>1.1033025383142103</v>
      </c>
      <c r="S84" s="36">
        <f>'логи+длоги'!X85*100</f>
        <v>2.2457974070581699</v>
      </c>
      <c r="T84" s="36">
        <f>'логи+длоги'!Y85*100</f>
        <v>3.8827888838540048</v>
      </c>
      <c r="U84" s="37">
        <f>'логи+длоги'!Z85*100</f>
        <v>-0.19160180834969509</v>
      </c>
      <c r="V84" s="63">
        <v>0.72749469460752891</v>
      </c>
      <c r="W84" s="32">
        <v>1.4182445176026874</v>
      </c>
      <c r="X84" s="32">
        <v>0.36380993088707214</v>
      </c>
      <c r="Y84" s="32">
        <v>-5.9840314741251177E-2</v>
      </c>
      <c r="Z84" s="32">
        <v>-0.27233986346647043</v>
      </c>
      <c r="AA84" s="32">
        <v>8.9670774591283475E-2</v>
      </c>
      <c r="AB84" s="33">
        <v>0.30359385403855299</v>
      </c>
    </row>
    <row r="85" spans="1:28" x14ac:dyDescent="0.2">
      <c r="A85" s="1">
        <v>42887</v>
      </c>
      <c r="B85" s="15">
        <v>9.11</v>
      </c>
      <c r="C85" s="40">
        <f>'исходные без сезонности'!C86</f>
        <v>0.69708124332144406</v>
      </c>
      <c r="D85" s="40">
        <f>'исходные без сезонности'!F86</f>
        <v>1.42005843391499</v>
      </c>
      <c r="E85" s="25">
        <v>-3.4042737340983362</v>
      </c>
      <c r="F85" s="25">
        <f>'логи+длоги'!M86*100</f>
        <v>1.4215136750701518</v>
      </c>
      <c r="G85" s="171">
        <v>1.4215136750702406</v>
      </c>
      <c r="H85" s="36">
        <f>'логи+длоги'!N86*100</f>
        <v>1.0198487791139854</v>
      </c>
      <c r="I85" s="36">
        <f>'логи+длоги'!O86*100</f>
        <v>-2.3980224159902974</v>
      </c>
      <c r="J85" s="36">
        <f>'логи+длоги'!P86*100</f>
        <v>0.48508064135273088</v>
      </c>
      <c r="K85" s="36">
        <f>'логи+длоги'!Q86*100</f>
        <v>-0.47145300586137751</v>
      </c>
      <c r="L85" s="36">
        <f>'логи+длоги'!R86*100</f>
        <v>-1.2898597124664235</v>
      </c>
      <c r="M85" s="37">
        <f>'логи+длоги'!S86*100</f>
        <v>-0.88542798070747608</v>
      </c>
      <c r="N85" s="25">
        <f>'логи+длоги'!T86*100</f>
        <v>3.6585686795982397</v>
      </c>
      <c r="O85" s="171">
        <v>4.8516462589708986</v>
      </c>
      <c r="P85" s="36">
        <f>'логи+длоги'!U86*100</f>
        <v>0.65840609871941069</v>
      </c>
      <c r="Q85" s="36">
        <f>'логи+длоги'!V86*100</f>
        <v>-6.9646163608362954</v>
      </c>
      <c r="R85" s="36">
        <f>'логи+длоги'!W86*100</f>
        <v>0.15624511673753005</v>
      </c>
      <c r="S85" s="36">
        <f>'логи+длоги'!X86*100</f>
        <v>-1.0561477840120403</v>
      </c>
      <c r="T85" s="36">
        <f>'логи+длоги'!Y86*100</f>
        <v>0.1057240470576204</v>
      </c>
      <c r="U85" s="37">
        <f>'логи+длоги'!Z86*100</f>
        <v>-1.9856214036181541</v>
      </c>
      <c r="V85" s="63">
        <v>-0.52050683785456897</v>
      </c>
      <c r="W85" s="32">
        <v>0.33352292716469378</v>
      </c>
      <c r="X85" s="32">
        <v>-2.7901398460968778</v>
      </c>
      <c r="Y85" s="32">
        <v>-0.2137907426372152</v>
      </c>
      <c r="Z85" s="32">
        <v>1.2343104522371391</v>
      </c>
      <c r="AA85" s="32">
        <v>0.38324450131499077</v>
      </c>
      <c r="AB85" s="33">
        <v>-2.5828208933972974E-2</v>
      </c>
    </row>
    <row r="86" spans="1:28" x14ac:dyDescent="0.2">
      <c r="A86" s="1">
        <v>42917</v>
      </c>
      <c r="B86" s="15">
        <v>8.93</v>
      </c>
      <c r="C86" s="40">
        <f>'исходные без сезонности'!C87</f>
        <v>5.6296632308343503E-2</v>
      </c>
      <c r="D86" s="40">
        <f>'исходные без сезонности'!F87</f>
        <v>-0.106070891084205</v>
      </c>
      <c r="E86" s="25">
        <v>14.809188955522552</v>
      </c>
      <c r="F86" s="25">
        <f>'логи+длоги'!M87*100</f>
        <v>6.1829163497209905</v>
      </c>
      <c r="G86" s="171">
        <v>6.1829163497209905</v>
      </c>
      <c r="H86" s="36">
        <f>'логи+длоги'!N87*100</f>
        <v>-1.5797158830288538</v>
      </c>
      <c r="I86" s="36">
        <f>'логи+длоги'!O87*100</f>
        <v>-0.15664833894568631</v>
      </c>
      <c r="J86" s="36">
        <f>'логи+длоги'!P87*100</f>
        <v>0.49881619153886447</v>
      </c>
      <c r="K86" s="36">
        <f>'логи+длоги'!Q87*100</f>
        <v>0.93028482150536718</v>
      </c>
      <c r="L86" s="36">
        <f>'логи+длоги'!R87*100</f>
        <v>-0.68009337061649688</v>
      </c>
      <c r="M86" s="37">
        <f>'логи+длоги'!S87*100</f>
        <v>-0.19523636874261285</v>
      </c>
      <c r="N86" s="25">
        <f>'логи+длоги'!T87*100</f>
        <v>-3.7189182443357893</v>
      </c>
      <c r="O86" s="171">
        <v>-5.3366023372819704</v>
      </c>
      <c r="P86" s="36">
        <f>'логи+длоги'!U87*100</f>
        <v>-3.0606046086134597E-2</v>
      </c>
      <c r="Q86" s="36">
        <f>'логи+длоги'!V87*100</f>
        <v>1.7171830399488996</v>
      </c>
      <c r="R86" s="36">
        <f>'логи+длоги'!W87*100</f>
        <v>1.0904524781286895</v>
      </c>
      <c r="S86" s="36">
        <f>'логи+длоги'!X87*100</f>
        <v>-2.1233985312525405</v>
      </c>
      <c r="T86" s="36">
        <f>'логи+длоги'!Y87*100</f>
        <v>0.50759473919121945</v>
      </c>
      <c r="U86" s="37">
        <f>'логи+длоги'!Z87*100</f>
        <v>0.62854483988701304</v>
      </c>
      <c r="V86" s="63">
        <v>2.1370781502199065E-2</v>
      </c>
      <c r="W86" s="32">
        <v>-2.1439262846991198</v>
      </c>
      <c r="X86" s="32">
        <v>-9.8183898030626438E-2</v>
      </c>
      <c r="Y86" s="32">
        <v>-0.68073466780408864</v>
      </c>
      <c r="Z86" s="32">
        <v>-1.1995357532060211</v>
      </c>
      <c r="AA86" s="32">
        <v>-0.83237052715550419</v>
      </c>
      <c r="AB86" s="33">
        <v>0.21077704702400979</v>
      </c>
    </row>
    <row r="87" spans="1:28" x14ac:dyDescent="0.2">
      <c r="A87" s="1">
        <v>42948</v>
      </c>
      <c r="B87" s="15">
        <v>8.5</v>
      </c>
      <c r="C87" s="40">
        <f>'исходные без сезонности'!C88</f>
        <v>-9.6614235701596995E-2</v>
      </c>
      <c r="D87" s="40">
        <f>'исходные без сезонности'!F88</f>
        <v>2.4583024348115301</v>
      </c>
      <c r="E87" s="25">
        <v>-1.2040475953524288</v>
      </c>
      <c r="F87" s="25">
        <f>'логи+длоги'!M88*100</f>
        <v>2.7851913053247301</v>
      </c>
      <c r="G87" s="171">
        <v>2.7851913053247301</v>
      </c>
      <c r="H87" s="36">
        <f>'логи+длоги'!N88*100</f>
        <v>1.5828909705822625</v>
      </c>
      <c r="I87" s="36">
        <f>'логи+длоги'!O88*100</f>
        <v>0.48059506053466094</v>
      </c>
      <c r="J87" s="36">
        <f>'логи+длоги'!P88*100</f>
        <v>0.29464677508830306</v>
      </c>
      <c r="K87" s="36">
        <f>'логи+длоги'!Q88*100</f>
        <v>-3.5577363282762065</v>
      </c>
      <c r="L87" s="36">
        <f>'логи+длоги'!R88*100</f>
        <v>2.1842812177077064</v>
      </c>
      <c r="M87" s="37">
        <f>'логи+длоги'!S88*100</f>
        <v>0.11969272284773069</v>
      </c>
      <c r="N87" s="25">
        <f>'логи+длоги'!T88*100</f>
        <v>-2.4584805412056099</v>
      </c>
      <c r="O87" s="171">
        <v>-4.548713427359985</v>
      </c>
      <c r="P87" s="36">
        <f>'логи+длоги'!U88*100</f>
        <v>3.3844876834084658</v>
      </c>
      <c r="Q87" s="36">
        <f>'логи+длоги'!V88*100</f>
        <v>1.0052384989066354</v>
      </c>
      <c r="R87" s="36">
        <f>'логи+длоги'!W88*100</f>
        <v>1.05817473327523</v>
      </c>
      <c r="S87" s="36">
        <f>'логи+длоги'!X88*100</f>
        <v>-0.55440287512915631</v>
      </c>
      <c r="T87" s="36">
        <f>'логи+длоги'!Y88*100</f>
        <v>-0.9130081572408244</v>
      </c>
      <c r="U87" s="37">
        <f>'логи+длоги'!Z88*100</f>
        <v>1.642097379318308</v>
      </c>
      <c r="V87" s="63">
        <v>-1.2304819423742401</v>
      </c>
      <c r="W87" s="32">
        <v>0.11597363685818607</v>
      </c>
      <c r="X87" s="32">
        <v>0.79958334392699726</v>
      </c>
      <c r="Y87" s="32">
        <v>11.593473616368399</v>
      </c>
      <c r="Z87" s="32">
        <v>4.6353300124162047</v>
      </c>
      <c r="AA87" s="32">
        <v>0.53110889071052725</v>
      </c>
      <c r="AB87" s="33">
        <v>0.34614474702412679</v>
      </c>
    </row>
    <row r="88" spans="1:28" x14ac:dyDescent="0.2">
      <c r="A88" s="1">
        <v>42979</v>
      </c>
      <c r="B88" s="15">
        <v>8.34</v>
      </c>
      <c r="C88" s="40">
        <f>'исходные без сезонности'!C89</f>
        <v>9.9934280812615295E-2</v>
      </c>
      <c r="D88" s="40">
        <f>'исходные без сезонности'!F89</f>
        <v>0.59829927684435802</v>
      </c>
      <c r="E88" s="25">
        <v>6.0870211043424209</v>
      </c>
      <c r="F88" s="25">
        <f>'логи+длоги'!M89*100</f>
        <v>1.2998776772066734</v>
      </c>
      <c r="G88" s="171">
        <v>1.2998776772065845</v>
      </c>
      <c r="H88" s="36">
        <f>'логи+длоги'!N89*100</f>
        <v>0.6449709824027039</v>
      </c>
      <c r="I88" s="36">
        <f>'логи+длоги'!O89*100</f>
        <v>-0.20607846286360143</v>
      </c>
      <c r="J88" s="36">
        <f>'логи+длоги'!P89*100</f>
        <v>-3.4249317370438348E-2</v>
      </c>
      <c r="K88" s="36">
        <f>'логи+длоги'!Q89*100</f>
        <v>-1.4981861672163532</v>
      </c>
      <c r="L88" s="36">
        <f>'логи+длоги'!R89*100</f>
        <v>5.8439127269238611E-2</v>
      </c>
      <c r="M88" s="37">
        <f>'логи+длоги'!S89*100</f>
        <v>-1.1511051110472792</v>
      </c>
      <c r="N88" s="25">
        <f>'логи+длоги'!T89*100</f>
        <v>18.792485166412121</v>
      </c>
      <c r="O88" s="171">
        <v>22.077398958384453</v>
      </c>
      <c r="P88" s="36">
        <f>'логи+длоги'!U89*100</f>
        <v>-0.52485483212247885</v>
      </c>
      <c r="Q88" s="36">
        <f>'логи+длоги'!V89*100</f>
        <v>1.7080868616449862</v>
      </c>
      <c r="R88" s="36">
        <f>'логи+длоги'!W89*100</f>
        <v>0.12959068251596761</v>
      </c>
      <c r="S88" s="36">
        <f>'логи+длоги'!X89*100</f>
        <v>-1.3051201170711124</v>
      </c>
      <c r="T88" s="36">
        <f>'логи+длоги'!Y89*100</f>
        <v>4.7659968595080926</v>
      </c>
      <c r="U88" s="37">
        <f>'логи+длоги'!Z89*100</f>
        <v>-1.4544506717507844</v>
      </c>
      <c r="V88" s="63">
        <v>-2.4668799930601182</v>
      </c>
      <c r="W88" s="32">
        <v>-0.31584784456144632</v>
      </c>
      <c r="X88" s="32">
        <v>0.33994985060115823</v>
      </c>
      <c r="Y88" s="32">
        <v>-2.8773569922446143</v>
      </c>
      <c r="Z88" s="32">
        <v>-0.82030756949153272</v>
      </c>
      <c r="AA88" s="32">
        <v>-0.24416273972717306</v>
      </c>
      <c r="AB88" s="33">
        <v>1.0299528109510163</v>
      </c>
    </row>
    <row r="89" spans="1:28" x14ac:dyDescent="0.2">
      <c r="A89" s="1">
        <v>43009</v>
      </c>
      <c r="B89" s="15">
        <v>8.0299999999999994</v>
      </c>
      <c r="C89" s="40">
        <f>'исходные без сезонности'!C90</f>
        <v>0.205145139429566</v>
      </c>
      <c r="D89" s="40">
        <f>'исходные без сезонности'!F90</f>
        <v>-2.2802824710285199</v>
      </c>
      <c r="E89" s="25">
        <v>9.6300627492328257</v>
      </c>
      <c r="F89" s="25">
        <f>'логи+длоги'!M90*100</f>
        <v>3.2375513591313521</v>
      </c>
      <c r="G89" s="171">
        <v>3.2375513591314409</v>
      </c>
      <c r="H89" s="36">
        <f>'логи+длоги'!N90*100</f>
        <v>0.67783828554937031</v>
      </c>
      <c r="I89" s="36">
        <f>'логи+длоги'!O90*100</f>
        <v>-0.93382232755452321</v>
      </c>
      <c r="J89" s="36">
        <f>'логи+длоги'!P90*100</f>
        <v>0.17328953911626144</v>
      </c>
      <c r="K89" s="36">
        <f>'логи+длоги'!Q90*100</f>
        <v>0.17395293370690013</v>
      </c>
      <c r="L89" s="36">
        <f>'логи+длоги'!R90*100</f>
        <v>-7.6695950509098054E-2</v>
      </c>
      <c r="M89" s="37">
        <f>'логи+длоги'!S90*100</f>
        <v>1.7203334194881847</v>
      </c>
      <c r="N89" s="25">
        <f>'логи+длоги'!T90*100</f>
        <v>-0.74210181577836209</v>
      </c>
      <c r="O89" s="171">
        <v>1.8417722679700432</v>
      </c>
      <c r="P89" s="36">
        <f>'логи+длоги'!U90*100</f>
        <v>2.1220055551959049</v>
      </c>
      <c r="Q89" s="36">
        <f>'логи+длоги'!V90*100</f>
        <v>-1.695197593551967</v>
      </c>
      <c r="R89" s="36">
        <f>'логи+длоги'!W90*100</f>
        <v>-2.7340075911830297E-2</v>
      </c>
      <c r="S89" s="36">
        <f>'логи+длоги'!X90*100</f>
        <v>0.2504590025752762</v>
      </c>
      <c r="T89" s="36">
        <f>'логи+длоги'!Y90*100</f>
        <v>1.0404658192998184</v>
      </c>
      <c r="U89" s="37">
        <f>'логи+длоги'!Z90*100</f>
        <v>0.79488316481253207</v>
      </c>
      <c r="V89" s="63">
        <v>0.65365174180087138</v>
      </c>
      <c r="W89" s="32">
        <v>0.17805241206887956</v>
      </c>
      <c r="X89" s="32">
        <v>1.7318179474793851</v>
      </c>
      <c r="Y89" s="32">
        <v>-13.993163572656584</v>
      </c>
      <c r="Z89" s="32">
        <v>-2.0173451460972984</v>
      </c>
      <c r="AA89" s="32">
        <v>0.75414628491688518</v>
      </c>
      <c r="AB89" s="33">
        <v>-0.61161658319696244</v>
      </c>
    </row>
    <row r="90" spans="1:28" x14ac:dyDescent="0.2">
      <c r="A90" s="1">
        <v>43040</v>
      </c>
      <c r="B90" s="15">
        <v>7.99</v>
      </c>
      <c r="C90" s="40">
        <f>'исходные без сезонности'!C91</f>
        <v>9.7791229311170499E-2</v>
      </c>
      <c r="D90" s="40">
        <f>'исходные без сезонности'!F91</f>
        <v>2.1409537937669998</v>
      </c>
      <c r="E90" s="25">
        <v>1.7566409771853551</v>
      </c>
      <c r="F90" s="25">
        <f>'логи+длоги'!M91*100</f>
        <v>-3.2843167572119469</v>
      </c>
      <c r="G90" s="171">
        <v>-3.2843167572120358</v>
      </c>
      <c r="H90" s="36">
        <f>'логи+длоги'!N91*100</f>
        <v>-0.15808459606869718</v>
      </c>
      <c r="I90" s="36">
        <f>'логи+длоги'!O91*100</f>
        <v>0.56811562662222315</v>
      </c>
      <c r="J90" s="36">
        <f>'логи+длоги'!P91*100</f>
        <v>3.9503247719174794E-2</v>
      </c>
      <c r="K90" s="36">
        <f>'логи+длоги'!Q91*100</f>
        <v>-11.063694809303648</v>
      </c>
      <c r="L90" s="36">
        <f>'логи+длоги'!R91*100</f>
        <v>0.14328162734447147</v>
      </c>
      <c r="M90" s="37">
        <f>'логи+длоги'!S91*100</f>
        <v>-2.034926617147903</v>
      </c>
      <c r="N90" s="25">
        <f>'логи+длоги'!T91*100</f>
        <v>0.9385315393101834</v>
      </c>
      <c r="O90" s="171">
        <v>-0.38512852032885903</v>
      </c>
      <c r="P90" s="36">
        <f>'логи+длоги'!U91*100</f>
        <v>0.14498732106726919</v>
      </c>
      <c r="Q90" s="36">
        <f>'логи+длоги'!V91*100</f>
        <v>-1.4426232213784473</v>
      </c>
      <c r="R90" s="36">
        <f>'логи+длоги'!W91*100</f>
        <v>0.24549152303166011</v>
      </c>
      <c r="S90" s="36">
        <f>'логи+длоги'!X91*100</f>
        <v>-11.954434161342853</v>
      </c>
      <c r="T90" s="36">
        <f>'логи+длоги'!Y91*100</f>
        <v>1.7545598669022056</v>
      </c>
      <c r="U90" s="37">
        <f>'логи+длоги'!Z91*100</f>
        <v>0.93006772621304634</v>
      </c>
      <c r="V90" s="63">
        <v>-0.58194972862395389</v>
      </c>
      <c r="W90" s="32">
        <v>0.36036872767412831</v>
      </c>
      <c r="X90" s="32">
        <v>-1.4446900231658333</v>
      </c>
      <c r="Y90" s="32">
        <v>13.770971140453398</v>
      </c>
      <c r="Z90" s="32">
        <v>0.91875401599368445</v>
      </c>
      <c r="AA90" s="32">
        <v>-3.824349658965204</v>
      </c>
      <c r="AB90" s="33">
        <v>-0.27200003227689251</v>
      </c>
    </row>
    <row r="91" spans="1:28" x14ac:dyDescent="0.2">
      <c r="A91" s="1">
        <v>43070</v>
      </c>
      <c r="B91" s="15">
        <v>7.78</v>
      </c>
      <c r="C91" s="40">
        <f>'исходные без сезонности'!C92</f>
        <v>0.19239194893676601</v>
      </c>
      <c r="D91" s="40">
        <f>'исходные без сезонности'!F92</f>
        <v>1.3833128147212199</v>
      </c>
      <c r="E91" s="25">
        <v>8.7407050528621877</v>
      </c>
      <c r="F91" s="25">
        <f>'логи+длоги'!M92*100</f>
        <v>1.2031551602776247</v>
      </c>
      <c r="G91" s="171">
        <v>1.2031551602776247</v>
      </c>
      <c r="H91" s="36">
        <f>'логи+длоги'!N92*100</f>
        <v>9.4711117822754431E-2</v>
      </c>
      <c r="I91" s="36">
        <f>'логи+длоги'!O92*100</f>
        <v>-0.37052390469067831</v>
      </c>
      <c r="J91" s="36">
        <f>'логи+длоги'!P92*100</f>
        <v>7.6354278908397077E-2</v>
      </c>
      <c r="K91" s="36">
        <f>'логи+длоги'!Q92*100</f>
        <v>-2.1920852326838158</v>
      </c>
      <c r="L91" s="36">
        <f>'логи+длоги'!R92*100</f>
        <v>0.37378412419890594</v>
      </c>
      <c r="M91" s="37">
        <f>'логи+длоги'!S92*100</f>
        <v>-0.70721631649384165</v>
      </c>
      <c r="N91" s="25">
        <f>'логи+длоги'!T92*100</f>
        <v>4.6659990933505924</v>
      </c>
      <c r="O91" s="171">
        <v>5.3040443081354915</v>
      </c>
      <c r="P91" s="36">
        <f>'логи+длоги'!U92*100</f>
        <v>3.0922287399093307E-3</v>
      </c>
      <c r="Q91" s="36">
        <f>'логи+длоги'!V92*100</f>
        <v>-0.88452347475769244</v>
      </c>
      <c r="R91" s="36">
        <f>'логи+длоги'!W92*100</f>
        <v>-2.8147278679030663</v>
      </c>
      <c r="S91" s="36">
        <f>'логи+длоги'!X92*100</f>
        <v>-1.544804325550686</v>
      </c>
      <c r="T91" s="36">
        <f>'логи+длоги'!Y92*100</f>
        <v>1.1029940900058932</v>
      </c>
      <c r="U91" s="37">
        <f>'логи+длоги'!Z92*100</f>
        <v>-2.0009690957989434</v>
      </c>
      <c r="V91" s="63">
        <v>-2.0843263971315196E-2</v>
      </c>
      <c r="W91" s="32">
        <v>0.83889971830406296</v>
      </c>
      <c r="X91" s="32">
        <v>-5.1807601585977636E-2</v>
      </c>
      <c r="Y91" s="32">
        <v>-1.0243887614556257</v>
      </c>
      <c r="Z91" s="32">
        <v>-4.4360810237017034</v>
      </c>
      <c r="AA91" s="32">
        <v>1.8586087963635407</v>
      </c>
      <c r="AB91" s="33">
        <v>-0.27782671026591288</v>
      </c>
    </row>
    <row r="92" spans="1:28" x14ac:dyDescent="0.2">
      <c r="A92" s="1">
        <v>43101</v>
      </c>
      <c r="B92" s="15">
        <v>7.08</v>
      </c>
      <c r="C92" s="40">
        <f>'исходные без сезонности'!C93</f>
        <v>0.10246989120939</v>
      </c>
      <c r="D92" s="40">
        <f>'исходные без сезонности'!F93</f>
        <v>1.75784196588613</v>
      </c>
      <c r="E92" s="25">
        <v>3.0791610252625832</v>
      </c>
      <c r="F92" s="25">
        <f>'логи+длоги'!M93*100</f>
        <v>1.4615032279341023</v>
      </c>
      <c r="G92" s="171">
        <v>1.4615032279341911</v>
      </c>
      <c r="H92" s="36">
        <f>'логи+длоги'!N93*100</f>
        <v>4.2043905892974465E-2</v>
      </c>
      <c r="I92" s="36">
        <f>'логи+длоги'!O93*100</f>
        <v>1.4642324285254915</v>
      </c>
      <c r="J92" s="36">
        <f>'логи+длоги'!P93*100</f>
        <v>4.4215386941637291E-2</v>
      </c>
      <c r="K92" s="36">
        <f>'логи+длоги'!Q93*100</f>
        <v>3.5920317842277782</v>
      </c>
      <c r="L92" s="36">
        <f>'логи+длоги'!R93*100</f>
        <v>1.4031459062159968</v>
      </c>
      <c r="M92" s="37">
        <f>'логи+длоги'!S93*100</f>
        <v>1.019480791867089</v>
      </c>
      <c r="N92" s="25">
        <f>'логи+длоги'!T93*100</f>
        <v>-16.592067671346733</v>
      </c>
      <c r="O92" s="171">
        <v>-29.236523236220968</v>
      </c>
      <c r="P92" s="36">
        <f>'логи+длоги'!U93*100</f>
        <v>-2.9208795293227396</v>
      </c>
      <c r="Q92" s="36">
        <f>'логи+длоги'!V93*100</f>
        <v>-20.117915989674806</v>
      </c>
      <c r="R92" s="36">
        <f>'логи+длоги'!W93*100</f>
        <v>0.64145187262578673</v>
      </c>
      <c r="S92" s="36">
        <f>'логи+длоги'!X93*100</f>
        <v>-6.0374539346206291</v>
      </c>
      <c r="T92" s="36">
        <f>'логи+длоги'!Y93*100</f>
        <v>-3.129501923693212</v>
      </c>
      <c r="U92" s="37">
        <f>'логи+длоги'!Z93*100</f>
        <v>-5.5228326666478367</v>
      </c>
      <c r="V92" s="63">
        <v>1.1796879665323132</v>
      </c>
      <c r="W92" s="32">
        <v>0.33275687917738139</v>
      </c>
      <c r="X92" s="32">
        <v>3.3914005761890138</v>
      </c>
      <c r="Y92" s="32">
        <v>-0.9550101322685407</v>
      </c>
      <c r="Z92" s="32">
        <v>23.9585887676037</v>
      </c>
      <c r="AA92" s="32">
        <v>1.9962055850718343</v>
      </c>
      <c r="AB92" s="33">
        <v>1.1912693469814997</v>
      </c>
    </row>
    <row r="93" spans="1:28" x14ac:dyDescent="0.2">
      <c r="A93" s="1">
        <v>43132</v>
      </c>
      <c r="B93" s="15">
        <v>7.16</v>
      </c>
      <c r="C93" s="40">
        <f>'исходные без сезонности'!C94</f>
        <v>0.104712989232424</v>
      </c>
      <c r="D93" s="40">
        <f>'исходные без сезонности'!F94</f>
        <v>-0.28736330629775297</v>
      </c>
      <c r="E93" s="25">
        <v>-3.9009367368859773</v>
      </c>
      <c r="F93" s="25">
        <f>'логи+длоги'!M94*100</f>
        <v>-3.6304585252290522</v>
      </c>
      <c r="G93" s="171">
        <v>-3.6304585252290522</v>
      </c>
      <c r="H93" s="36">
        <f>'логи+длоги'!N94*100</f>
        <v>0.4677942600165963</v>
      </c>
      <c r="I93" s="36">
        <f>'логи+длоги'!O94*100</f>
        <v>-1.1504565806230715</v>
      </c>
      <c r="J93" s="36">
        <f>'логи+длоги'!P94*100</f>
        <v>0.43491863349665039</v>
      </c>
      <c r="K93" s="36">
        <f>'логи+длоги'!Q94*100</f>
        <v>1.5661643924245183</v>
      </c>
      <c r="L93" s="36">
        <f>'логи+длоги'!R94*100</f>
        <v>14.951394178983257</v>
      </c>
      <c r="M93" s="37">
        <f>'логи+длоги'!S94*100</f>
        <v>0.37829285060464457</v>
      </c>
      <c r="N93" s="25">
        <f>'логи+длоги'!T94*100</f>
        <v>11.58104136267788</v>
      </c>
      <c r="O93" s="171">
        <v>25.789684692811932</v>
      </c>
      <c r="P93" s="36">
        <f>'логи+длоги'!U94*100</f>
        <v>2.0385373715452459</v>
      </c>
      <c r="Q93" s="36">
        <f>'логи+длоги'!V94*100</f>
        <v>24.011030054868776</v>
      </c>
      <c r="R93" s="36">
        <f>'логи+длоги'!W94*100</f>
        <v>2.4885224623082181</v>
      </c>
      <c r="S93" s="36">
        <f>'логи+длоги'!X94*100</f>
        <v>10.705407419090029</v>
      </c>
      <c r="T93" s="36">
        <f>'логи+длоги'!Y94*100</f>
        <v>0.96026193774214619</v>
      </c>
      <c r="U93" s="37">
        <f>'логи+длоги'!Z94*100</f>
        <v>2.7972163629080171</v>
      </c>
      <c r="V93" s="63">
        <v>5.726739837503203E-2</v>
      </c>
      <c r="W93" s="32">
        <v>-2.5826555135513871</v>
      </c>
      <c r="X93" s="32">
        <v>1.3633793877517775</v>
      </c>
      <c r="Y93" s="32">
        <v>-0.39187719136975829</v>
      </c>
      <c r="Z93" s="32">
        <v>-10.654778215360039</v>
      </c>
      <c r="AA93" s="32">
        <v>-3.3416292996548691E-3</v>
      </c>
      <c r="AB93" s="33">
        <v>-0.16718060689534298</v>
      </c>
    </row>
    <row r="94" spans="1:28" x14ac:dyDescent="0.2">
      <c r="A94" s="1">
        <v>43160</v>
      </c>
      <c r="B94" s="15">
        <v>7.16</v>
      </c>
      <c r="C94" s="40">
        <f>'исходные без сезонности'!C95</f>
        <v>0.213283945469461</v>
      </c>
      <c r="D94" s="40">
        <f>'исходные без сезонности'!F95</f>
        <v>0.79643317747940701</v>
      </c>
      <c r="E94" s="25">
        <v>4.3497585685161209</v>
      </c>
      <c r="F94" s="25">
        <f>'логи+длоги'!M95*100</f>
        <v>-2.5138236360433552E-2</v>
      </c>
      <c r="G94" s="171">
        <v>-2.5138236360344735E-2</v>
      </c>
      <c r="H94" s="36">
        <f>'логи+длоги'!N95*100</f>
        <v>0.73353735944703402</v>
      </c>
      <c r="I94" s="36">
        <f>'логи+длоги'!O95*100</f>
        <v>0.72710076649844524</v>
      </c>
      <c r="J94" s="36">
        <f>'логи+длоги'!P95*100</f>
        <v>0.80960917840453561</v>
      </c>
      <c r="K94" s="36">
        <f>'логи+длоги'!Q95*100</f>
        <v>-0.41411465151526272</v>
      </c>
      <c r="L94" s="36">
        <f>'логи+длоги'!R95*100</f>
        <v>0.38006201036271392</v>
      </c>
      <c r="M94" s="37">
        <f>'логи+длоги'!S95*100</f>
        <v>1.6673277734355452</v>
      </c>
      <c r="N94" s="25">
        <f>'логи+длоги'!T95*100</f>
        <v>1.2112259045643725</v>
      </c>
      <c r="O94" s="171">
        <v>-0.20613054005185205</v>
      </c>
      <c r="P94" s="36">
        <f>'логи+длоги'!U95*100</f>
        <v>1.2075619011763905</v>
      </c>
      <c r="Q94" s="36">
        <f>'логи+длоги'!V95*100</f>
        <v>-23.536306256608697</v>
      </c>
      <c r="R94" s="36">
        <f>'логи+длоги'!W95*100</f>
        <v>0.80114588174922119</v>
      </c>
      <c r="S94" s="36">
        <f>'логи+длоги'!X95*100</f>
        <v>-1.0054525857949415</v>
      </c>
      <c r="T94" s="36">
        <f>'логи+длоги'!Y95*100</f>
        <v>15.243141808469396</v>
      </c>
      <c r="U94" s="37">
        <f>'логи+длоги'!Z95*100</f>
        <v>4.4321007561437753</v>
      </c>
      <c r="V94" s="63">
        <v>0.74055630051681476</v>
      </c>
      <c r="W94" s="32">
        <v>1.6269006699029376</v>
      </c>
      <c r="X94" s="32">
        <v>2.9754105227468983</v>
      </c>
      <c r="Y94" s="32">
        <v>-0.14578955117137582</v>
      </c>
      <c r="Z94" s="32">
        <v>-1.6369347038393585</v>
      </c>
      <c r="AA94" s="32">
        <v>1.0607272237490122</v>
      </c>
      <c r="AB94" s="33">
        <v>0.15517300554238034</v>
      </c>
    </row>
    <row r="95" spans="1:28" x14ac:dyDescent="0.2">
      <c r="A95" s="1">
        <v>43191</v>
      </c>
      <c r="B95" s="15">
        <v>7.01</v>
      </c>
      <c r="C95" s="40">
        <f>'исходные без сезонности'!C96</f>
        <v>0.35829621996371502</v>
      </c>
      <c r="D95" s="40">
        <f>'исходные без сезонности'!F96</f>
        <v>1.8008520067663001</v>
      </c>
      <c r="E95" s="25">
        <v>0.25292935661602634</v>
      </c>
      <c r="F95" s="25">
        <f>'логи+длоги'!M96*100</f>
        <v>1.5573128210343512</v>
      </c>
      <c r="G95" s="171">
        <v>1.5573128210343512</v>
      </c>
      <c r="H95" s="36">
        <f>'логи+длоги'!N96*100</f>
        <v>0.23132412062292218</v>
      </c>
      <c r="I95" s="36">
        <f>'логи+длоги'!O96*100</f>
        <v>-2.6340371242092431</v>
      </c>
      <c r="J95" s="36">
        <f>'логи+длоги'!P96*100</f>
        <v>0.64116626377952457</v>
      </c>
      <c r="K95" s="36">
        <f>'логи+длоги'!Q96*100</f>
        <v>1.5693771725851846</v>
      </c>
      <c r="L95" s="36">
        <f>'логи+длоги'!R96*100</f>
        <v>-0.81801386683135746</v>
      </c>
      <c r="M95" s="37">
        <f>'логи+длоги'!S96*100</f>
        <v>-0.37331877660946589</v>
      </c>
      <c r="N95" s="25">
        <f>'логи+длоги'!T96*100</f>
        <v>-2.0669912481965369</v>
      </c>
      <c r="O95" s="171">
        <v>-2.2298579904244775</v>
      </c>
      <c r="P95" s="36">
        <f>'логи+длоги'!U96*100</f>
        <v>-8.2382620870369294E-2</v>
      </c>
      <c r="Q95" s="36">
        <f>'логи+длоги'!V96*100</f>
        <v>20.06397350750575</v>
      </c>
      <c r="R95" s="36">
        <f>'логи+длоги'!W96*100</f>
        <v>-1.1126315962254552</v>
      </c>
      <c r="S95" s="36">
        <f>'логи+длоги'!X96*100</f>
        <v>0.11299925359473662</v>
      </c>
      <c r="T95" s="36">
        <f>'логи+длоги'!Y96*100</f>
        <v>-0.98553538630543613</v>
      </c>
      <c r="U95" s="37">
        <f>'логи+длоги'!Z96*100</f>
        <v>-2.166229387399099</v>
      </c>
      <c r="V95" s="63">
        <v>0.62073938595730738</v>
      </c>
      <c r="W95" s="32">
        <v>-0.25029723016749017</v>
      </c>
      <c r="X95" s="32">
        <v>-3.6071131186849215</v>
      </c>
      <c r="Y95" s="32">
        <v>4.1823303950963009E-3</v>
      </c>
      <c r="Z95" s="32">
        <v>6.2128019575153957</v>
      </c>
      <c r="AA95" s="32">
        <v>1.6195385148876085E-4</v>
      </c>
      <c r="AB95" s="33">
        <v>0.22918160189722414</v>
      </c>
    </row>
    <row r="96" spans="1:28" x14ac:dyDescent="0.2">
      <c r="A96" s="1">
        <v>43221</v>
      </c>
      <c r="B96" s="15">
        <v>6.95</v>
      </c>
      <c r="C96" s="40">
        <f>'исходные без сезонности'!C97</f>
        <v>0.33837569776639398</v>
      </c>
      <c r="D96" s="40">
        <f>'исходные без сезонности'!F97</f>
        <v>1.2766420739679201</v>
      </c>
      <c r="E96" s="25">
        <v>3.0967295586792702</v>
      </c>
      <c r="F96" s="25">
        <f>'логи+длоги'!M97*100</f>
        <v>-1.8936523299025509</v>
      </c>
      <c r="G96" s="171">
        <v>-1.8936523299027286</v>
      </c>
      <c r="H96" s="36">
        <f>'логи+длоги'!N97*100</f>
        <v>-7.193790512509679E-2</v>
      </c>
      <c r="I96" s="36">
        <f>'логи+длоги'!O97*100</f>
        <v>1.6546407188259948</v>
      </c>
      <c r="J96" s="36">
        <f>'логи+длоги'!P97*100</f>
        <v>3.484348482896138E-2</v>
      </c>
      <c r="K96" s="36">
        <f>'логи+длоги'!Q97*100</f>
        <v>0.25189916292855941</v>
      </c>
      <c r="L96" s="36">
        <f>'логи+длоги'!R97*100</f>
        <v>1.920945384163808</v>
      </c>
      <c r="M96" s="37">
        <f>'логи+длоги'!S97*100</f>
        <v>1.5242083254429772</v>
      </c>
      <c r="N96" s="25">
        <f>'логи+длоги'!T97*100</f>
        <v>-2.591510423044241</v>
      </c>
      <c r="O96" s="171">
        <v>-5.2070739413861311</v>
      </c>
      <c r="P96" s="36">
        <f>'логи+длоги'!U97*100</f>
        <v>0.15886667942641708</v>
      </c>
      <c r="Q96" s="36">
        <f>'логи+длоги'!V97*100</f>
        <v>-24.864559149548882</v>
      </c>
      <c r="R96" s="36">
        <f>'логи+длоги'!W97*100</f>
        <v>-0.70912207240763081</v>
      </c>
      <c r="S96" s="36">
        <f>'логи+длоги'!X97*100</f>
        <v>1.2970308141344589</v>
      </c>
      <c r="T96" s="36">
        <f>'логи+длоги'!Y97*100</f>
        <v>-1.0181062344221559</v>
      </c>
      <c r="U96" s="37">
        <f>'логи+длоги'!Z97*100</f>
        <v>0.73427560072154563</v>
      </c>
      <c r="V96" s="63">
        <v>0.45180469358463426</v>
      </c>
      <c r="W96" s="32">
        <v>2.9089740372899087</v>
      </c>
      <c r="X96" s="32">
        <v>-2.1589828148641033</v>
      </c>
      <c r="Y96" s="32">
        <v>0.11741884872671449</v>
      </c>
      <c r="Z96" s="32">
        <v>-2.1350796682696398</v>
      </c>
      <c r="AA96" s="32">
        <v>0.30662149208818335</v>
      </c>
      <c r="AB96" s="33">
        <v>0.1789908030577152</v>
      </c>
    </row>
    <row r="97" spans="1:28" x14ac:dyDescent="0.2">
      <c r="A97" s="1">
        <v>43252</v>
      </c>
      <c r="B97" s="15">
        <v>7</v>
      </c>
      <c r="C97" s="40">
        <f>'исходные без сезонности'!C98</f>
        <v>0.58981331745966703</v>
      </c>
      <c r="D97" s="40">
        <f>'исходные без сезонности'!F98</f>
        <v>0.16287597202986601</v>
      </c>
      <c r="E97" s="25">
        <v>0.35287300471993971</v>
      </c>
      <c r="F97" s="25">
        <f>'логи+длоги'!M98*100</f>
        <v>2.8989558558903283</v>
      </c>
      <c r="G97" s="171">
        <v>2.8989558558904172</v>
      </c>
      <c r="H97" s="36">
        <f>'логи+длоги'!N98*100</f>
        <v>-0.12275205457381588</v>
      </c>
      <c r="I97" s="36">
        <f>'логи+длоги'!O98*100</f>
        <v>-0.14081458487602561</v>
      </c>
      <c r="J97" s="36">
        <f>'логи+длоги'!P98*100</f>
        <v>-0.31700717530043221</v>
      </c>
      <c r="K97" s="36">
        <f>'логи+длоги'!Q98*100</f>
        <v>-1.1423696353389801</v>
      </c>
      <c r="L97" s="36">
        <f>'логи+длоги'!R98*100</f>
        <v>1.0315772166130444</v>
      </c>
      <c r="M97" s="37">
        <f>'логи+длоги'!S98*100</f>
        <v>-0.3178236592948025</v>
      </c>
      <c r="N97" s="25">
        <f>'логи+длоги'!T98*100</f>
        <v>2.5082115697179219</v>
      </c>
      <c r="O97" s="171">
        <v>3.7142459482956802</v>
      </c>
      <c r="P97" s="36">
        <f>'логи+длоги'!U98*100</f>
        <v>0.99746275560601561</v>
      </c>
      <c r="Q97" s="36">
        <f>'логи+длоги'!V98*100</f>
        <v>28.411154948380357</v>
      </c>
      <c r="R97" s="36">
        <f>'логи+длоги'!W98*100</f>
        <v>0.93273742597013154</v>
      </c>
      <c r="S97" s="36">
        <f>'логи+длоги'!X98*100</f>
        <v>-0.73857616587762465</v>
      </c>
      <c r="T97" s="36">
        <f>'логи+длоги'!Y98*100</f>
        <v>0.63105779939665041</v>
      </c>
      <c r="U97" s="37">
        <f>'логи+длоги'!Z98*100</f>
        <v>1.3760466010309003</v>
      </c>
      <c r="V97" s="63">
        <v>1.3118212669593419</v>
      </c>
      <c r="W97" s="32">
        <v>-3.3129019841710914</v>
      </c>
      <c r="X97" s="32">
        <v>0.12287434715811685</v>
      </c>
      <c r="Y97" s="32">
        <v>-0.63552488264215867</v>
      </c>
      <c r="Z97" s="32">
        <v>-1.1762175085204092</v>
      </c>
      <c r="AA97" s="32">
        <v>0.94304238921910155</v>
      </c>
      <c r="AB97" s="33">
        <v>0.46045840467945709</v>
      </c>
    </row>
    <row r="98" spans="1:28" x14ac:dyDescent="0.2">
      <c r="A98" s="1">
        <v>43282</v>
      </c>
      <c r="B98" s="15">
        <v>7.08</v>
      </c>
      <c r="C98" s="40">
        <f>'исходные без сезонности'!C99</f>
        <v>0.30103119819795499</v>
      </c>
      <c r="D98" s="40">
        <f>'исходные без сезонности'!F99</f>
        <v>-0.56625414071901303</v>
      </c>
      <c r="E98" s="25">
        <v>-0.42030998723528945</v>
      </c>
      <c r="F98" s="25">
        <f>'логи+длоги'!M99*100</f>
        <v>2.5917924691997385</v>
      </c>
      <c r="G98" s="171">
        <v>2.5917924691997385</v>
      </c>
      <c r="H98" s="36">
        <f>'логи+длоги'!N99*100</f>
        <v>0.4220263901681065</v>
      </c>
      <c r="I98" s="36">
        <f>'логи+длоги'!O99*100</f>
        <v>-0.16763843335674267</v>
      </c>
      <c r="J98" s="36">
        <f>'логи+длоги'!P99*100</f>
        <v>0.35758839845669854</v>
      </c>
      <c r="K98" s="36">
        <f>'логи+длоги'!Q99*100</f>
        <v>-0.75686032397346281</v>
      </c>
      <c r="L98" s="36">
        <f>'логи+длоги'!R99*100</f>
        <v>1.917897287350101</v>
      </c>
      <c r="M98" s="37">
        <f>'логи+длоги'!S99*100</f>
        <v>0.2450502570837898</v>
      </c>
      <c r="N98" s="25">
        <f>'логи+длоги'!T99*100</f>
        <v>7.7207290610086687</v>
      </c>
      <c r="O98" s="171">
        <v>6.8568823111678334</v>
      </c>
      <c r="P98" s="36">
        <f>'логи+длоги'!U99*100</f>
        <v>2.4087123366067331</v>
      </c>
      <c r="Q98" s="36">
        <f>'логи+длоги'!V99*100</f>
        <v>-1.4241620650166098</v>
      </c>
      <c r="R98" s="36">
        <f>'логи+длоги'!W99*100</f>
        <v>1.1986593337022455</v>
      </c>
      <c r="S98" s="36">
        <f>'логи+длоги'!X99*100</f>
        <v>-0.26413813828423116</v>
      </c>
      <c r="T98" s="36">
        <f>'логи+длоги'!Y99*100</f>
        <v>4.8640591952503698</v>
      </c>
      <c r="U98" s="37">
        <f>'логи+длоги'!Z99*100</f>
        <v>-0.4155726847926644</v>
      </c>
      <c r="V98" s="63">
        <v>0.82654333050504647</v>
      </c>
      <c r="W98" s="32">
        <v>0.16450454276650817</v>
      </c>
      <c r="X98" s="32">
        <v>-0.26208564591895822</v>
      </c>
      <c r="Y98" s="32">
        <v>-1.476198143649242</v>
      </c>
      <c r="Z98" s="32">
        <v>0.92246358636285208</v>
      </c>
      <c r="AA98" s="32">
        <v>-0.23426716365614197</v>
      </c>
      <c r="AB98" s="33">
        <v>0.24139518704127738</v>
      </c>
    </row>
    <row r="99" spans="1:28" x14ac:dyDescent="0.2">
      <c r="A99" s="1">
        <v>43313</v>
      </c>
      <c r="B99" s="15">
        <v>7.03</v>
      </c>
      <c r="C99" s="40">
        <f>'исходные без сезонности'!C100</f>
        <v>0.45698573574369</v>
      </c>
      <c r="D99" s="40">
        <f>'исходные без сезонности'!F100</f>
        <v>0.66439743488279501</v>
      </c>
      <c r="E99" s="25">
        <v>5.2881602639976464</v>
      </c>
      <c r="F99" s="25">
        <f>'логи+длоги'!M100*100</f>
        <v>-0.34405632374916451</v>
      </c>
      <c r="G99" s="171">
        <v>-0.34405632374916451</v>
      </c>
      <c r="H99" s="36">
        <f>'логи+длоги'!N100*100</f>
        <v>0.56025371467782747</v>
      </c>
      <c r="I99" s="36">
        <f>'логи+длоги'!O100*100</f>
        <v>1.0686867092939423</v>
      </c>
      <c r="J99" s="36">
        <f>'логи+длоги'!P100*100</f>
        <v>0.44567962474779677</v>
      </c>
      <c r="K99" s="36">
        <f>'логи+длоги'!Q100*100</f>
        <v>-0.37986055161933763</v>
      </c>
      <c r="L99" s="36">
        <f>'логи+длоги'!R100*100</f>
        <v>2.841533845781008</v>
      </c>
      <c r="M99" s="37">
        <f>'логи+длоги'!S100*100</f>
        <v>1.059103945705786</v>
      </c>
      <c r="N99" s="25">
        <f>'логи+длоги'!T100*100</f>
        <v>-0.73766173956570924</v>
      </c>
      <c r="O99" s="171">
        <v>0.9663140667058201</v>
      </c>
      <c r="P99" s="36">
        <f>'логи+длоги'!U100*100</f>
        <v>0.10456482211242957</v>
      </c>
      <c r="Q99" s="36">
        <f>'логи+длоги'!V100*100</f>
        <v>4.1359148018889513</v>
      </c>
      <c r="R99" s="36">
        <f>'логи+длоги'!W100*100</f>
        <v>0.16545478515688217</v>
      </c>
      <c r="S99" s="36">
        <f>'логи+длоги'!X100*100</f>
        <v>0.44360702888610604</v>
      </c>
      <c r="T99" s="36">
        <f>'логи+длоги'!Y100*100</f>
        <v>2.0977128974983827</v>
      </c>
      <c r="U99" s="37">
        <f>'логи+длоги'!Z100*100</f>
        <v>-0.26451591533671603</v>
      </c>
      <c r="V99" s="63">
        <v>0.8527331340370381</v>
      </c>
      <c r="W99" s="32">
        <v>0.40763990680477491</v>
      </c>
      <c r="X99" s="32">
        <v>-0.1657286372646638</v>
      </c>
      <c r="Y99" s="32">
        <v>0.44546049598012871</v>
      </c>
      <c r="Z99" s="32">
        <v>-1.9596429156264747</v>
      </c>
      <c r="AA99" s="32">
        <v>0.23365484666597069</v>
      </c>
      <c r="AB99" s="33">
        <v>0.39457508275637565</v>
      </c>
    </row>
    <row r="100" spans="1:28" x14ac:dyDescent="0.2">
      <c r="A100" s="1">
        <v>43344</v>
      </c>
      <c r="B100" s="15">
        <v>7.13</v>
      </c>
      <c r="C100" s="40">
        <f>'исходные без сезонности'!C101</f>
        <v>0.40962445041595102</v>
      </c>
      <c r="D100" s="40">
        <f>'исходные без сезонности'!F101</f>
        <v>1.1943931992593699</v>
      </c>
      <c r="E100" s="25">
        <v>4.904910254124756</v>
      </c>
      <c r="F100" s="25">
        <f>'логи+длоги'!M101*100</f>
        <v>1.5470376470283043</v>
      </c>
      <c r="G100" s="171">
        <v>1.5470376470283931</v>
      </c>
      <c r="H100" s="36">
        <f>'логи+длоги'!N101*100</f>
        <v>4.2844776463368817E-2</v>
      </c>
      <c r="I100" s="36">
        <f>'логи+длоги'!O101*100</f>
        <v>-1.1598288935831036</v>
      </c>
      <c r="J100" s="36">
        <f>'логи+длоги'!P101*100</f>
        <v>1.5359887709022857</v>
      </c>
      <c r="K100" s="36">
        <f>'логи+длоги'!Q101*100</f>
        <v>-1.0992351085336693</v>
      </c>
      <c r="L100" s="36">
        <f>'логи+длоги'!R101*100</f>
        <v>2.7012660523519472</v>
      </c>
      <c r="M100" s="37">
        <f>'логи+длоги'!S101*100</f>
        <v>1.0280195659582603</v>
      </c>
      <c r="N100" s="25">
        <f>'логи+длоги'!T101*100</f>
        <v>-6.8454348207463767</v>
      </c>
      <c r="O100" s="171">
        <v>-8.310705094868176</v>
      </c>
      <c r="P100" s="36">
        <f>'логи+длоги'!U101*100</f>
        <v>0.99219344555496747</v>
      </c>
      <c r="Q100" s="36">
        <f>'логи+длоги'!V101*100</f>
        <v>0.39787990252406757</v>
      </c>
      <c r="R100" s="36">
        <f>'логи+длоги'!W101*100</f>
        <v>1.6052447611599518</v>
      </c>
      <c r="S100" s="36">
        <f>'логи+длоги'!X101*100</f>
        <v>-2.9629916103065312</v>
      </c>
      <c r="T100" s="36">
        <f>'логи+длоги'!Y101*100</f>
        <v>1.9118366624507388</v>
      </c>
      <c r="U100" s="37">
        <f>'логи+длоги'!Z101*100</f>
        <v>5.1261211509366689</v>
      </c>
      <c r="V100" s="63">
        <v>9.3009035765007297E-2</v>
      </c>
      <c r="W100" s="32">
        <v>1.2298463693902022</v>
      </c>
      <c r="X100" s="32">
        <v>-0.93445200510811333</v>
      </c>
      <c r="Y100" s="32">
        <v>0.97111895827191574</v>
      </c>
      <c r="Z100" s="32">
        <v>-0.1851281044717723</v>
      </c>
      <c r="AA100" s="32">
        <v>-1.6732367329733222</v>
      </c>
      <c r="AB100" s="33">
        <v>0.4885014571533759</v>
      </c>
    </row>
    <row r="101" spans="1:28" x14ac:dyDescent="0.2">
      <c r="A101" s="1">
        <v>43374</v>
      </c>
      <c r="B101" s="15">
        <v>7.26</v>
      </c>
      <c r="C101" s="40">
        <f>'исходные без сезонности'!C102</f>
        <v>0.35355150983926698</v>
      </c>
      <c r="D101" s="40">
        <f>'исходные без сезонности'!F102</f>
        <v>-1.2365951019888901</v>
      </c>
      <c r="E101" s="25">
        <v>-7.4965193144967461</v>
      </c>
      <c r="F101" s="25">
        <f>'логи+длоги'!M102*100</f>
        <v>-1.4689012122028444</v>
      </c>
      <c r="G101" s="171">
        <v>-1.4689012122029332</v>
      </c>
      <c r="H101" s="36">
        <f>'логи+длоги'!N102*100</f>
        <v>1.3559742515784734</v>
      </c>
      <c r="I101" s="36">
        <f>'логи+длоги'!O102*100</f>
        <v>1.0822267494530635</v>
      </c>
      <c r="J101" s="36">
        <f>'логи+длоги'!P102*100</f>
        <v>0.65550729567735999</v>
      </c>
      <c r="K101" s="36">
        <f>'логи+длоги'!Q102*100</f>
        <v>0.44036211214333321</v>
      </c>
      <c r="L101" s="36">
        <f>'логи+длоги'!R102*100</f>
        <v>1.8245620554498743</v>
      </c>
      <c r="M101" s="37">
        <f>'логи+длоги'!S102*100</f>
        <v>0.30434195983986001</v>
      </c>
      <c r="N101" s="25">
        <f>'логи+длоги'!T102*100</f>
        <v>11.199244058278168</v>
      </c>
      <c r="O101" s="171">
        <v>12.646931852528276</v>
      </c>
      <c r="P101" s="36">
        <f>'логи+длоги'!U102*100</f>
        <v>1.6727366627936391</v>
      </c>
      <c r="Q101" s="36">
        <f>'логи+длоги'!V102*100</f>
        <v>2.0044229188835416</v>
      </c>
      <c r="R101" s="36">
        <f>'логи+длоги'!W102*100</f>
        <v>0.90101303811973565</v>
      </c>
      <c r="S101" s="36">
        <f>'логи+длоги'!X102*100</f>
        <v>0.21070877000912702</v>
      </c>
      <c r="T101" s="36">
        <f>'логи+длоги'!Y102*100</f>
        <v>2.1783103074621835</v>
      </c>
      <c r="U101" s="37">
        <f>'логи+длоги'!Z102*100</f>
        <v>3.0892179938962983</v>
      </c>
      <c r="V101" s="63">
        <v>0.67583097768100231</v>
      </c>
      <c r="W101" s="32">
        <v>-0.56126597869688055</v>
      </c>
      <c r="X101" s="32">
        <v>-0.24964359689180071</v>
      </c>
      <c r="Y101" s="32">
        <v>0.54857072121529882</v>
      </c>
      <c r="Z101" s="32">
        <v>-1.5581500435984452</v>
      </c>
      <c r="AA101" s="32">
        <v>0.35543504529427139</v>
      </c>
      <c r="AB101" s="33">
        <v>-0.3587533994952139</v>
      </c>
    </row>
    <row r="102" spans="1:28" x14ac:dyDescent="0.2">
      <c r="A102" s="1">
        <v>43405</v>
      </c>
      <c r="B102" s="15">
        <v>7.24</v>
      </c>
      <c r="C102" s="40">
        <f>'исходные без сезонности'!C103</f>
        <v>0.37301295378521998</v>
      </c>
      <c r="D102" s="40">
        <f>'исходные без сезонности'!F103</f>
        <v>1.0910202481390201</v>
      </c>
      <c r="E102" s="25">
        <v>-21.193317328793508</v>
      </c>
      <c r="F102" s="25">
        <f>'логи+длоги'!M103*100</f>
        <v>-0.90707372412293097</v>
      </c>
      <c r="G102" s="171">
        <v>-0.90707372412301979</v>
      </c>
      <c r="H102" s="36">
        <f>'логи+длоги'!N103*100</f>
        <v>0.20061418964125721</v>
      </c>
      <c r="I102" s="36">
        <f>'логи+длоги'!O103*100</f>
        <v>1.5008211912965308</v>
      </c>
      <c r="J102" s="36">
        <f>'логи+длоги'!P103*100</f>
        <v>1.6534044224275846</v>
      </c>
      <c r="K102" s="36">
        <f>'логи+длоги'!Q103*100</f>
        <v>-0.47971437648914872</v>
      </c>
      <c r="L102" s="36">
        <f>'логи+длоги'!R103*100</f>
        <v>1.2631123523643595</v>
      </c>
      <c r="M102" s="37">
        <f>'логи+длоги'!S103*100</f>
        <v>0.4660059364674396</v>
      </c>
      <c r="N102" s="25">
        <f>'логи+длоги'!T103*100</f>
        <v>-3.5094242934325948</v>
      </c>
      <c r="O102" s="171">
        <v>-3.1495279439128332</v>
      </c>
      <c r="P102" s="36">
        <f>'логи+длоги'!U103*100</f>
        <v>-0.45711611412393438</v>
      </c>
      <c r="Q102" s="36">
        <f>'логи+длоги'!V103*100</f>
        <v>-0.63912032772464045</v>
      </c>
      <c r="R102" s="36">
        <f>'логи+длоги'!W103*100</f>
        <v>0.23177074420619448</v>
      </c>
      <c r="S102" s="36">
        <f>'логи+длоги'!X103*100</f>
        <v>-0.51079326686540583</v>
      </c>
      <c r="T102" s="36">
        <f>'логи+длоги'!Y103*100</f>
        <v>4.6435844095917389</v>
      </c>
      <c r="U102" s="37">
        <f>'логи+длоги'!Z103*100</f>
        <v>-1.8737904391407767</v>
      </c>
      <c r="V102" s="63">
        <v>-0.42470323087788131</v>
      </c>
      <c r="W102" s="32">
        <v>0.5966100719105043</v>
      </c>
      <c r="X102" s="32">
        <v>2.8130118291710033</v>
      </c>
      <c r="Y102" s="32">
        <v>-3.9651652055316333</v>
      </c>
      <c r="Z102" s="32">
        <v>1.9053360173495406</v>
      </c>
      <c r="AA102" s="32">
        <v>-7.043406287895948E-2</v>
      </c>
      <c r="AB102" s="33">
        <v>1.0270781046903892</v>
      </c>
    </row>
    <row r="103" spans="1:28" x14ac:dyDescent="0.2">
      <c r="A103" s="1">
        <v>43435</v>
      </c>
      <c r="B103" s="15">
        <v>7.48</v>
      </c>
      <c r="C103" s="40">
        <f>'исходные без сезонности'!C104</f>
        <v>0.58725246983317703</v>
      </c>
      <c r="D103" s="40">
        <f>'исходные без сезонности'!F104</f>
        <v>0.82434415463858701</v>
      </c>
      <c r="E103" s="25">
        <v>-9.1058538493840722</v>
      </c>
      <c r="F103" s="25">
        <f>'логи+длоги'!M104*100</f>
        <v>5.3293436649697767</v>
      </c>
      <c r="G103" s="171">
        <v>5.3293436649697767</v>
      </c>
      <c r="H103" s="36">
        <f>'логи+длоги'!N104*100</f>
        <v>7.4801339700947267E-2</v>
      </c>
      <c r="I103" s="36">
        <f>'логи+длоги'!O104*100</f>
        <v>1.5705081866528303</v>
      </c>
      <c r="J103" s="36">
        <f>'логи+длоги'!P104*100</f>
        <v>1.1560991832419987</v>
      </c>
      <c r="K103" s="36">
        <f>'логи+длоги'!Q104*100</f>
        <v>-1.7647535627508759</v>
      </c>
      <c r="L103" s="36">
        <f>'логи+длоги'!R104*100</f>
        <v>0.57184645596457528</v>
      </c>
      <c r="M103" s="37">
        <f>'логи+длоги'!S104*100</f>
        <v>-0.20239176671914549</v>
      </c>
      <c r="N103" s="25">
        <f>'логи+длоги'!T104*100</f>
        <v>0.51927586761859601</v>
      </c>
      <c r="O103" s="171">
        <v>2.8811817553497043</v>
      </c>
      <c r="P103" s="36">
        <f>'логи+длоги'!U104*100</f>
        <v>-0.39965278897557965</v>
      </c>
      <c r="Q103" s="36">
        <f>'логи+длоги'!V104*100</f>
        <v>1.9051290926732634</v>
      </c>
      <c r="R103" s="36">
        <f>'логи+длоги'!W104*100</f>
        <v>2.9027155652746828</v>
      </c>
      <c r="S103" s="36">
        <f>'логи+длоги'!X104*100</f>
        <v>-0.17156686128743104</v>
      </c>
      <c r="T103" s="36">
        <f>'логи+длоги'!Y104*100</f>
        <v>4.3485413883297852</v>
      </c>
      <c r="U103" s="37">
        <f>'логи+длоги'!Z104*100</f>
        <v>4.3280258536668725</v>
      </c>
      <c r="V103" s="63">
        <v>-0.13663075227616162</v>
      </c>
      <c r="W103" s="32">
        <v>-1.3105850024127079</v>
      </c>
      <c r="X103" s="32">
        <v>1.19583976510242</v>
      </c>
      <c r="Y103" s="32">
        <v>4.7937532455384968</v>
      </c>
      <c r="Z103" s="32">
        <v>1.6778463148561684</v>
      </c>
      <c r="AA103" s="32">
        <v>0.68427154856931338</v>
      </c>
      <c r="AB103" s="33">
        <v>-0.70412831358800076</v>
      </c>
    </row>
    <row r="104" spans="1:28" x14ac:dyDescent="0.2">
      <c r="A104" s="1">
        <v>43466</v>
      </c>
      <c r="B104" s="15">
        <v>7.62</v>
      </c>
      <c r="C104" s="40">
        <f>'исходные без сезонности'!C105</f>
        <v>0.79064698287542901</v>
      </c>
      <c r="D104" s="40">
        <f>'исходные без сезонности'!F105</f>
        <v>0.79919531764160701</v>
      </c>
      <c r="E104" s="25">
        <v>23.395044004914009</v>
      </c>
      <c r="F104" s="25">
        <f>'логи+длоги'!M105*100</f>
        <v>5.1170837247660472</v>
      </c>
      <c r="G104" s="171">
        <v>5.1170837247660472</v>
      </c>
      <c r="H104" s="36">
        <f>'логи+длоги'!N105*100</f>
        <v>-0.37450098071794002</v>
      </c>
      <c r="I104" s="36">
        <f>'логи+длоги'!O105*100</f>
        <v>-1.4344434536392114</v>
      </c>
      <c r="J104" s="36">
        <f>'логи+длоги'!P105*100</f>
        <v>0.54757773853868486</v>
      </c>
      <c r="K104" s="36">
        <f>'логи+длоги'!Q105*100</f>
        <v>-1.5231299550599431</v>
      </c>
      <c r="L104" s="36">
        <f>'логи+длоги'!R105*100</f>
        <v>-0.51601055881054236</v>
      </c>
      <c r="M104" s="37">
        <f>'логи+длоги'!S105*100</f>
        <v>0.27694436097025488</v>
      </c>
      <c r="N104" s="25">
        <f>'логи+длоги'!T105*100</f>
        <v>16.14813082471489</v>
      </c>
      <c r="O104" s="171">
        <v>9.4732502771346816</v>
      </c>
      <c r="P104" s="36">
        <f>'логи+длоги'!U105*100</f>
        <v>2.2464981038591958</v>
      </c>
      <c r="Q104" s="36">
        <f>'логи+длоги'!V105*100</f>
        <v>-0.45681339393066622</v>
      </c>
      <c r="R104" s="36">
        <f>'логи+длоги'!W105*100</f>
        <v>1.3017936792873996</v>
      </c>
      <c r="S104" s="36">
        <f>'логи+длоги'!X105*100</f>
        <v>-0.72489233676069631</v>
      </c>
      <c r="T104" s="36">
        <f>'логи+длоги'!Y105*100</f>
        <v>-0.99124681998752351</v>
      </c>
      <c r="U104" s="37">
        <f>'логи+длоги'!Z105*100</f>
        <v>1.8976162881260805</v>
      </c>
      <c r="V104" s="63">
        <v>-0.44413680010005407</v>
      </c>
      <c r="W104" s="32">
        <v>4.7664437871560494E-2</v>
      </c>
      <c r="X104" s="32">
        <v>-0.8691079628896432</v>
      </c>
      <c r="Y104" s="32">
        <v>0.78451298627526</v>
      </c>
      <c r="Z104" s="32">
        <v>-0.55279581875520023</v>
      </c>
      <c r="AA104" s="32">
        <v>-6.0815805309715643E-2</v>
      </c>
      <c r="AB104" s="33">
        <v>-0.2355804488458233</v>
      </c>
    </row>
    <row r="105" spans="1:28" x14ac:dyDescent="0.2">
      <c r="A105" s="1">
        <v>43497</v>
      </c>
      <c r="B105" s="15">
        <v>7.52</v>
      </c>
      <c r="C105" s="40">
        <f>'исходные без сезонности'!C106</f>
        <v>0.33532923380401403</v>
      </c>
      <c r="D105" s="40">
        <f>'исходные без сезонности'!F106</f>
        <v>0.21545249879801501</v>
      </c>
      <c r="E105" s="25">
        <v>2.6315298878814111</v>
      </c>
      <c r="F105" s="25">
        <f>'логи+длоги'!M106*100</f>
        <v>-59.1255002387161</v>
      </c>
      <c r="G105" s="171">
        <v>-0.12206198</v>
      </c>
      <c r="H105" s="36">
        <f>'логи+длоги'!N106*100</f>
        <v>18.811454582025178</v>
      </c>
      <c r="I105" s="36">
        <f>'логи+длоги'!O106*100</f>
        <v>-8.9484026191952282</v>
      </c>
      <c r="J105" s="36">
        <f>'логи+длоги'!P106*100</f>
        <v>-7.4870319154785037</v>
      </c>
      <c r="K105" s="36">
        <f>'логи+длоги'!Q106*100</f>
        <v>-22.402560001166272</v>
      </c>
      <c r="L105" s="36">
        <f>'логи+длоги'!R106*100</f>
        <v>-12.06302583447787</v>
      </c>
      <c r="M105" s="37">
        <f>'логи+длоги'!S106*100</f>
        <v>-2.7862257802953039</v>
      </c>
      <c r="N105" s="25">
        <f>'логи+длоги'!T106*100</f>
        <v>-63.718230919492314</v>
      </c>
      <c r="O105" s="171">
        <v>1.7817358834943064</v>
      </c>
      <c r="P105" s="36">
        <f>'логи+длоги'!U106*100</f>
        <v>15.742869209001675</v>
      </c>
      <c r="Q105" s="36">
        <f>'логи+длоги'!V106*100</f>
        <v>-7.173992366949733</v>
      </c>
      <c r="R105" s="36">
        <f>'логи+длоги'!W106*100</f>
        <v>-11.028980104889818</v>
      </c>
      <c r="S105" s="36">
        <f>'логи+длоги'!X106*100</f>
        <v>-26.109377669004274</v>
      </c>
      <c r="T105" s="36">
        <f>'логи+длоги'!Y106*100</f>
        <v>-18.371571530020958</v>
      </c>
      <c r="U105" s="37">
        <f>'логи+длоги'!Z106*100</f>
        <v>-10.764653663006918</v>
      </c>
      <c r="V105" s="63">
        <v>0.14187893404844942</v>
      </c>
      <c r="W105" s="32">
        <v>2.0530460666168011</v>
      </c>
      <c r="X105" s="32">
        <v>-1.2143215016969577</v>
      </c>
      <c r="Y105" s="32">
        <v>-9.2996309655632103E-2</v>
      </c>
      <c r="Z105" s="32">
        <v>-1.202658292832254</v>
      </c>
      <c r="AA105" s="32">
        <v>0.28441852920279587</v>
      </c>
      <c r="AB105" s="33">
        <v>2.8589654694229694E-2</v>
      </c>
    </row>
    <row r="106" spans="1:28" x14ac:dyDescent="0.2">
      <c r="A106" s="1">
        <v>43525</v>
      </c>
      <c r="B106" s="15">
        <v>7.59</v>
      </c>
      <c r="C106" s="40">
        <f>'исходные без сезонности'!C107</f>
        <v>0.23719193778394099</v>
      </c>
      <c r="D106" s="40">
        <f>'исходные без сезонности'!F107</f>
        <v>0.37945495171082899</v>
      </c>
      <c r="E106" s="25">
        <v>5.6249503357731045</v>
      </c>
      <c r="F106" s="25">
        <f>'логи+длоги'!M107*100</f>
        <v>2.645444175819911</v>
      </c>
      <c r="G106" s="171">
        <v>-2.57643267</v>
      </c>
      <c r="H106" s="36">
        <f>'логи+длоги'!N107*100</f>
        <v>0.86638577503173053</v>
      </c>
      <c r="I106" s="36">
        <f>'логи+длоги'!O107*100</f>
        <v>-0.29528369838214275</v>
      </c>
      <c r="J106" s="36">
        <f>'логи+длоги'!P107*100</f>
        <v>1.586411042091207</v>
      </c>
      <c r="K106" s="36">
        <f>'логи+длоги'!Q107*100</f>
        <v>0.51087912464087282</v>
      </c>
      <c r="L106" s="36">
        <f>'логи+длоги'!R107*100</f>
        <v>-0.7441621577504165</v>
      </c>
      <c r="M106" s="37">
        <f>'логи+длоги'!S107*100</f>
        <v>-9.6376726206948149E-2</v>
      </c>
      <c r="N106" s="25">
        <f>'логи+длоги'!T107*100</f>
        <v>1.9263468028130504</v>
      </c>
      <c r="O106" s="171">
        <v>-3.6247414843364467</v>
      </c>
      <c r="P106" s="36">
        <f>'логи+длоги'!U107*100</f>
        <v>0.22582561014612423</v>
      </c>
      <c r="Q106" s="36">
        <f>'логи+длоги'!V107*100</f>
        <v>0.86079135517440619</v>
      </c>
      <c r="R106" s="36">
        <f>'логи+длоги'!W107*100</f>
        <v>1.8970181915321405</v>
      </c>
      <c r="S106" s="36">
        <f>'логи+длоги'!X107*100</f>
        <v>1.5800293393033016</v>
      </c>
      <c r="T106" s="36">
        <f>'логи+длоги'!Y107*100</f>
        <v>-0.67271081786355325</v>
      </c>
      <c r="U106" s="37">
        <f>'логи+длоги'!Z107*100</f>
        <v>0.79932552652053346</v>
      </c>
      <c r="V106" s="63">
        <v>0.36878969012337848</v>
      </c>
      <c r="W106" s="32">
        <v>-1.0003953721484748</v>
      </c>
      <c r="X106" s="32">
        <v>1.5864950085448442</v>
      </c>
      <c r="Y106" s="32">
        <v>0.11006614236993073</v>
      </c>
      <c r="Z106" s="32">
        <v>2.7755492166301252</v>
      </c>
      <c r="AA106" s="32">
        <v>1.8443220263280864</v>
      </c>
      <c r="AB106" s="33">
        <v>0.15893247560421742</v>
      </c>
    </row>
    <row r="107" spans="1:28" x14ac:dyDescent="0.2">
      <c r="A107" s="1">
        <v>43556</v>
      </c>
      <c r="B107" s="15">
        <v>7.67</v>
      </c>
      <c r="C107" s="40">
        <f>'исходные без сезонности'!C108</f>
        <v>0.25995671815041599</v>
      </c>
      <c r="D107" s="40">
        <f>'исходные без сезонности'!F108</f>
        <v>4.3218492535866799</v>
      </c>
      <c r="E107" s="25">
        <v>-4.4767592121638458E-2</v>
      </c>
      <c r="F107" s="25">
        <f>'логи+длоги'!M108*100</f>
        <v>-0.20268585809084527</v>
      </c>
      <c r="G107" s="171">
        <v>-0.20268585809093409</v>
      </c>
      <c r="H107" s="36">
        <f>'логи+длоги'!N108*100</f>
        <v>9.1585052414799861E-2</v>
      </c>
      <c r="I107" s="36">
        <f>'логи+длоги'!O108*100</f>
        <v>0.99178056402386972</v>
      </c>
      <c r="J107" s="36">
        <f>'логи+длоги'!P108*100</f>
        <v>1.9177949902042357</v>
      </c>
      <c r="K107" s="36">
        <f>'логи+длоги'!Q108*100</f>
        <v>-0.79574498209655786</v>
      </c>
      <c r="L107" s="36">
        <f>'логи+длоги'!R108*100</f>
        <v>0.61549297350662613</v>
      </c>
      <c r="M107" s="37">
        <f>'логи+длоги'!S108*100</f>
        <v>0.40650000493194227</v>
      </c>
      <c r="N107" s="25">
        <f>'логи+длоги'!T108*100</f>
        <v>-0.9831222943795126</v>
      </c>
      <c r="O107" s="171">
        <v>-1.575237108958838</v>
      </c>
      <c r="P107" s="36">
        <f>'логи+длоги'!U108*100</f>
        <v>0.24636066676038126</v>
      </c>
      <c r="Q107" s="36">
        <f>'логи+длоги'!V108*100</f>
        <v>1.0563798971599425</v>
      </c>
      <c r="R107" s="36">
        <f>'логи+длоги'!W108*100</f>
        <v>2.5393313076282453</v>
      </c>
      <c r="S107" s="36">
        <f>'логи+длоги'!X108*100</f>
        <v>-0.20892561525283071</v>
      </c>
      <c r="T107" s="36">
        <f>'логи+длоги'!Y108*100</f>
        <v>2.3140352719694945</v>
      </c>
      <c r="U107" s="37">
        <f>'логи+длоги'!Z108*100</f>
        <v>0.67932800208367894</v>
      </c>
      <c r="V107" s="63">
        <v>0.13902095711837603</v>
      </c>
      <c r="W107" s="32">
        <v>2.8039610297811919</v>
      </c>
      <c r="X107" s="32">
        <v>-0.11763024180964976</v>
      </c>
      <c r="Y107" s="32">
        <v>0.15492748937127487</v>
      </c>
      <c r="Z107" s="32">
        <v>2.6892801966785527</v>
      </c>
      <c r="AA107" s="32">
        <v>-0.70967609198196158</v>
      </c>
      <c r="AB107" s="33">
        <v>-0.32557605913537202</v>
      </c>
    </row>
    <row r="108" spans="1:28" x14ac:dyDescent="0.2">
      <c r="A108" s="1">
        <v>43586</v>
      </c>
      <c r="B108" s="15">
        <v>7.65</v>
      </c>
      <c r="C108" s="40">
        <f>'исходные без сезонности'!C109</f>
        <v>0.29914410429525601</v>
      </c>
      <c r="D108" s="40">
        <f>'исходные без сезонности'!F109</f>
        <v>-0.42616800401749799</v>
      </c>
      <c r="E108" s="25">
        <v>-5.9393818725618406</v>
      </c>
      <c r="F108" s="25">
        <f>'логи+длоги'!M109*100</f>
        <v>3.2843426965317946</v>
      </c>
      <c r="G108" s="171">
        <v>3.2843426965317946</v>
      </c>
      <c r="H108" s="36">
        <f>'логи+длоги'!N109*100</f>
        <v>2.2592151744436961</v>
      </c>
      <c r="I108" s="36">
        <f>'логи+длоги'!O109*100</f>
        <v>-0.27111950557152653</v>
      </c>
      <c r="J108" s="36">
        <f>'логи+длоги'!P109*100</f>
        <v>1.3926869653060336</v>
      </c>
      <c r="K108" s="36">
        <f>'логи+длоги'!Q109*100</f>
        <v>0.1871653328601397</v>
      </c>
      <c r="L108" s="36">
        <f>'логи+длоги'!R109*100</f>
        <v>-1.8279464388211153</v>
      </c>
      <c r="M108" s="37">
        <f>'логи+длоги'!S109*100</f>
        <v>-0.72798419003934356</v>
      </c>
      <c r="N108" s="25">
        <f>'логи+длоги'!T109*100</f>
        <v>4.7088261093595207</v>
      </c>
      <c r="O108" s="171">
        <v>4.7697674376302679</v>
      </c>
      <c r="P108" s="36">
        <f>'логи+длоги'!U109*100</f>
        <v>3.6770910586687577</v>
      </c>
      <c r="Q108" s="36">
        <f>'логи+длоги'!V109*100</f>
        <v>-0.50570993465495206</v>
      </c>
      <c r="R108" s="36">
        <f>'логи+длоги'!W109*100</f>
        <v>2.7877344737625265</v>
      </c>
      <c r="S108" s="36">
        <f>'логи+длоги'!X109*100</f>
        <v>0.17212855167905161</v>
      </c>
      <c r="T108" s="36">
        <f>'логи+длоги'!Y109*100</f>
        <v>-1.7762016927999724</v>
      </c>
      <c r="U108" s="37">
        <f>'логи+длоги'!Z109*100</f>
        <v>0.51909596336852104</v>
      </c>
      <c r="V108" s="63">
        <v>-0.60011042852818264</v>
      </c>
      <c r="W108" s="32">
        <v>-1.4176713947560842</v>
      </c>
      <c r="X108" s="32">
        <v>2.1425791380614783</v>
      </c>
      <c r="Y108" s="32">
        <v>8.9589541015229202E-2</v>
      </c>
      <c r="Z108" s="32">
        <v>-9.1345836893523824E-2</v>
      </c>
      <c r="AA108" s="32">
        <v>6.3132478356450861E-2</v>
      </c>
      <c r="AB108" s="33">
        <v>0.12888540985601082</v>
      </c>
    </row>
    <row r="109" spans="1:28" x14ac:dyDescent="0.2">
      <c r="A109" s="1">
        <v>43617</v>
      </c>
      <c r="B109" s="15">
        <v>7.53</v>
      </c>
      <c r="C109" s="40">
        <f>'исходные без сезонности'!C110</f>
        <v>0.14447442571810001</v>
      </c>
      <c r="D109" s="40">
        <f>'исходные без сезонности'!F110</f>
        <v>0.79466875583646401</v>
      </c>
      <c r="E109" s="25">
        <v>-3.7103068823976484</v>
      </c>
      <c r="F109" s="25">
        <f>'логи+длоги'!M110*100</f>
        <v>1.1156455837602053</v>
      </c>
      <c r="G109" s="171">
        <v>1.1156455837602053</v>
      </c>
      <c r="H109" s="36">
        <f>'логи+длоги'!N110*100</f>
        <v>0.14355873405857977</v>
      </c>
      <c r="I109" s="36">
        <f>'логи+длоги'!O110*100</f>
        <v>0.81068178632612842</v>
      </c>
      <c r="J109" s="36">
        <f>'логи+длоги'!P110*100</f>
        <v>1.4081003485113541</v>
      </c>
      <c r="K109" s="36">
        <f>'логи+длоги'!Q110*100</f>
        <v>0.7085733126215743</v>
      </c>
      <c r="L109" s="36">
        <f>'логи+длоги'!R110*100</f>
        <v>1.1731322448582659E-2</v>
      </c>
      <c r="M109" s="37">
        <f>'логи+длоги'!S110*100</f>
        <v>0.48637536679390081</v>
      </c>
      <c r="N109" s="25">
        <f>'логи+длоги'!T110*100</f>
        <v>2.1312937326063874</v>
      </c>
      <c r="O109" s="171">
        <v>1.736940918408969</v>
      </c>
      <c r="P109" s="36">
        <f>'логи+длоги'!U110*100</f>
        <v>0.26248559297634699</v>
      </c>
      <c r="Q109" s="36">
        <f>'логи+длоги'!V110*100</f>
        <v>-6.8354446753005504</v>
      </c>
      <c r="R109" s="36">
        <f>'логи+длоги'!W110*100</f>
        <v>1.2178025038842577</v>
      </c>
      <c r="S109" s="36">
        <f>'логи+длоги'!X110*100</f>
        <v>0.8655051012906867</v>
      </c>
      <c r="T109" s="36">
        <f>'логи+длоги'!Y110*100</f>
        <v>-0.1361929217923219</v>
      </c>
      <c r="U109" s="37">
        <f>'логи+длоги'!Z110*100</f>
        <v>-2.3090341239583978</v>
      </c>
      <c r="V109" s="63">
        <v>0.85243982755258685</v>
      </c>
      <c r="W109" s="32">
        <v>1.3594208079628345</v>
      </c>
      <c r="X109" s="32">
        <v>1.1164616956016289</v>
      </c>
      <c r="Y109" s="32">
        <v>0.15863629304446647</v>
      </c>
      <c r="Z109" s="32">
        <v>1.2510128939444911</v>
      </c>
      <c r="AA109" s="32">
        <v>-0.93949251295414626</v>
      </c>
      <c r="AB109" s="33">
        <v>0.44526610528816946</v>
      </c>
    </row>
    <row r="110" spans="1:28" x14ac:dyDescent="0.2">
      <c r="A110" s="1">
        <v>43647</v>
      </c>
      <c r="B110" s="15">
        <v>7.24</v>
      </c>
      <c r="C110" s="40">
        <f>'исходные без сезонности'!C111</f>
        <v>0.26827306181078497</v>
      </c>
      <c r="D110" s="40">
        <f>'исходные без сезонности'!F111</f>
        <v>-1.2921029774818</v>
      </c>
      <c r="E110" s="25">
        <v>2.0221263040499147</v>
      </c>
      <c r="F110" s="25">
        <f>'логи+длоги'!M111*100</f>
        <v>-1.3293856027930318</v>
      </c>
      <c r="G110" s="171">
        <v>-1.3293856027930318</v>
      </c>
      <c r="H110" s="36">
        <f>'логи+длоги'!N111*100</f>
        <v>0.66613838017772764</v>
      </c>
      <c r="I110" s="36">
        <f>'логи+длоги'!O111*100</f>
        <v>0.64079923142124073</v>
      </c>
      <c r="J110" s="36">
        <f>'логи+длоги'!P111*100</f>
        <v>1.0400793439890421</v>
      </c>
      <c r="K110" s="36">
        <f>'логи+длоги'!Q111*100</f>
        <v>1.1822557351562679</v>
      </c>
      <c r="L110" s="36">
        <f>'логи+длоги'!R111*100</f>
        <v>0.36032584972574</v>
      </c>
      <c r="M110" s="37">
        <f>'логи+длоги'!S111*100</f>
        <v>8.6644906884991713E-2</v>
      </c>
      <c r="N110" s="25">
        <f>'логи+длоги'!T111*100</f>
        <v>0.23800715018609253</v>
      </c>
      <c r="O110" s="171">
        <v>-1.5567367628381845</v>
      </c>
      <c r="P110" s="36">
        <f>'логи+длоги'!U111*100</f>
        <v>0.57221535995797268</v>
      </c>
      <c r="Q110" s="36">
        <f>'логи+длоги'!V111*100</f>
        <v>6.2431920792048956</v>
      </c>
      <c r="R110" s="36">
        <f>'логи+длоги'!W111*100</f>
        <v>1.0504503493732997</v>
      </c>
      <c r="S110" s="36">
        <f>'логи+длоги'!X111*100</f>
        <v>0.60575424851343485</v>
      </c>
      <c r="T110" s="36">
        <f>'логи+длоги'!Y111*100</f>
        <v>-0.87603803740918806</v>
      </c>
      <c r="U110" s="37">
        <f>'логи+длоги'!Z111*100</f>
        <v>-1.2426464837153262</v>
      </c>
      <c r="V110" s="63">
        <v>0.80653734427922075</v>
      </c>
      <c r="W110" s="32">
        <v>-2.3633489755022765</v>
      </c>
      <c r="X110" s="32">
        <v>-1.2571357749858549</v>
      </c>
      <c r="Y110" s="32">
        <v>1.5705988321126085</v>
      </c>
      <c r="Z110" s="32">
        <v>-0.40547826425230937</v>
      </c>
      <c r="AA110" s="32">
        <v>0.38594299455989756</v>
      </c>
      <c r="AB110" s="33">
        <v>-0.2258603130359802</v>
      </c>
    </row>
    <row r="111" spans="1:28" x14ac:dyDescent="0.2">
      <c r="A111" s="1">
        <v>43678</v>
      </c>
      <c r="B111" s="15">
        <v>7.08</v>
      </c>
      <c r="C111" s="40">
        <f>'исходные без сезонности'!C112</f>
        <v>0.21330436990697299</v>
      </c>
      <c r="D111" s="40">
        <f>'исходные без сезонности'!F112</f>
        <v>1.1146820528863099</v>
      </c>
      <c r="E111" s="25">
        <v>-2.5776159418838125</v>
      </c>
      <c r="F111" s="25">
        <f>'логи+длоги'!M112*100</f>
        <v>0.13918553402429978</v>
      </c>
      <c r="G111" s="171">
        <v>0.1391855340243886</v>
      </c>
      <c r="H111" s="36">
        <f>'логи+длоги'!N112*100</f>
        <v>-0.30532750927321217</v>
      </c>
      <c r="I111" s="36">
        <f>'логи+длоги'!O112*100</f>
        <v>0.24667776327085278</v>
      </c>
      <c r="J111" s="36">
        <f>'логи+длоги'!P112*100</f>
        <v>0.75227042939385314</v>
      </c>
      <c r="K111" s="36">
        <f>'логи+длоги'!Q112*100</f>
        <v>1.1267068928701107</v>
      </c>
      <c r="L111" s="36">
        <f>'логи+длоги'!R112*100</f>
        <v>-0.59833335815540067</v>
      </c>
      <c r="M111" s="37">
        <f>'логи+длоги'!S112*100</f>
        <v>-1.1147630242529516</v>
      </c>
      <c r="N111" s="25">
        <f>'логи+длоги'!T112*100</f>
        <v>-2.6722005000296534</v>
      </c>
      <c r="O111" s="171">
        <v>-0.11375494385301721</v>
      </c>
      <c r="P111" s="36">
        <f>'логи+длоги'!U112*100</f>
        <v>-1.7119435879196843</v>
      </c>
      <c r="Q111" s="36">
        <f>'логи+длоги'!V112*100</f>
        <v>-0.74270044878534947</v>
      </c>
      <c r="R111" s="36">
        <f>'логи+длоги'!W112*100</f>
        <v>0.94920769263850957</v>
      </c>
      <c r="S111" s="36">
        <f>'логи+длоги'!X112*100</f>
        <v>2.855368963131788</v>
      </c>
      <c r="T111" s="36">
        <f>'логи+длоги'!Y112*100</f>
        <v>1.5917108462616625</v>
      </c>
      <c r="U111" s="37">
        <f>'логи+длоги'!Z112*100</f>
        <v>-2.6205860257288549</v>
      </c>
      <c r="V111" s="63">
        <v>0.98796198579138661</v>
      </c>
      <c r="W111" s="32">
        <v>1.6430840564749758</v>
      </c>
      <c r="X111" s="32">
        <v>0.14146673538384391</v>
      </c>
      <c r="Y111" s="32">
        <v>7.154200829646129E-2</v>
      </c>
      <c r="Z111" s="32">
        <v>-1.1602037635010873</v>
      </c>
      <c r="AA111" s="32">
        <v>-1.2212116199015099</v>
      </c>
      <c r="AB111" s="33">
        <v>0.35825545115815771</v>
      </c>
    </row>
    <row r="112" spans="1:28" x14ac:dyDescent="0.2">
      <c r="A112" s="1">
        <v>43709</v>
      </c>
      <c r="B112" s="15">
        <v>6.83</v>
      </c>
      <c r="C112" s="40">
        <f>'исходные без сезонности'!C113</f>
        <v>8.8655690508312596E-2</v>
      </c>
      <c r="D112" s="40">
        <f>'исходные без сезонности'!F113</f>
        <v>1.6572695269772999</v>
      </c>
      <c r="E112" s="25">
        <v>-2.6818283385876085</v>
      </c>
      <c r="F112" s="25">
        <f>'логи+длоги'!M113*100</f>
        <v>-0.31727804069685561</v>
      </c>
      <c r="G112" s="171">
        <v>-0.31727804069685561</v>
      </c>
      <c r="H112" s="36">
        <f>'логи+длоги'!N113*100</f>
        <v>0.34965593070754863</v>
      </c>
      <c r="I112" s="36">
        <f>'логи+длоги'!O113*100</f>
        <v>0.71029429168216751</v>
      </c>
      <c r="J112" s="36">
        <f>'логи+длоги'!P113*100</f>
        <v>0.17638883059429844</v>
      </c>
      <c r="K112" s="36">
        <f>'логи+длоги'!Q113*100</f>
        <v>0.86470283950195181</v>
      </c>
      <c r="L112" s="36">
        <f>'логи+длоги'!R113*100</f>
        <v>2.5875458603685786E-2</v>
      </c>
      <c r="M112" s="37">
        <f>'логи+длоги'!S113*100</f>
        <v>-0.32917895038320211</v>
      </c>
      <c r="N112" s="25">
        <f>'логи+длоги'!T113*100</f>
        <v>-1.8508081164442913</v>
      </c>
      <c r="O112" s="171">
        <v>-0.85291515493484127</v>
      </c>
      <c r="P112" s="36">
        <f>'логи+длоги'!U113*100</f>
        <v>1.024225808871293</v>
      </c>
      <c r="Q112" s="36">
        <f>'логи+длоги'!V113*100</f>
        <v>-2.7530214214179338</v>
      </c>
      <c r="R112" s="36">
        <f>'логи+длоги'!W113*100</f>
        <v>-5.782747012208489E-2</v>
      </c>
      <c r="S112" s="36">
        <f>'логи+длоги'!X113*100</f>
        <v>-0.22037396467222692</v>
      </c>
      <c r="T112" s="36">
        <f>'логи+длоги'!Y113*100</f>
        <v>-2.1636851453314065</v>
      </c>
      <c r="U112" s="37">
        <f>'логи+длоги'!Z113*100</f>
        <v>-1.9189348451400079</v>
      </c>
      <c r="V112" s="63">
        <v>-0.9603274427700228</v>
      </c>
      <c r="W112" s="32">
        <v>0.68664150413442826</v>
      </c>
      <c r="X112" s="32">
        <v>-2.9728980401841909E-3</v>
      </c>
      <c r="Y112" s="32">
        <v>1.1067225929749895</v>
      </c>
      <c r="Z112" s="32">
        <v>1.1798678243736305</v>
      </c>
      <c r="AA112" s="32">
        <v>-6.5105153535071736E-2</v>
      </c>
      <c r="AB112" s="33">
        <v>0.46135255487482141</v>
      </c>
    </row>
    <row r="113" spans="1:28" x14ac:dyDescent="0.2">
      <c r="A113" s="1">
        <v>43739</v>
      </c>
      <c r="B113" s="15">
        <v>6.77</v>
      </c>
      <c r="C113" s="40">
        <f>'исходные без сезонности'!C114</f>
        <v>0.13537158246520201</v>
      </c>
      <c r="D113" s="40">
        <f>'исходные без сезонности'!F114</f>
        <v>1.0054726968144201</v>
      </c>
      <c r="E113" s="25">
        <v>2.0374274727732931</v>
      </c>
      <c r="F113" s="25">
        <f>'логи+длоги'!M114*100</f>
        <v>2.134540709976207</v>
      </c>
      <c r="G113" s="171">
        <v>2.1345407099762959</v>
      </c>
      <c r="H113" s="36">
        <f>'логи+длоги'!N114*100</f>
        <v>0.88777434836959657</v>
      </c>
      <c r="I113" s="36">
        <f>'логи+длоги'!O114*100</f>
        <v>-0.10687557887258947</v>
      </c>
      <c r="J113" s="36">
        <f>'логи+длоги'!P114*100</f>
        <v>0.95666601366097836</v>
      </c>
      <c r="K113" s="36">
        <f>'логи+длоги'!Q114*100</f>
        <v>1.0977508380376477</v>
      </c>
      <c r="L113" s="36">
        <f>'логи+длоги'!R114*100</f>
        <v>1.9686649154566638</v>
      </c>
      <c r="M113" s="37">
        <f>'логи+длоги'!S114*100</f>
        <v>-1.1056994961638367</v>
      </c>
      <c r="N113" s="25">
        <f>'логи+длоги'!T114*100</f>
        <v>-0.7541917199999304</v>
      </c>
      <c r="O113" s="171">
        <v>0.52651237519363292</v>
      </c>
      <c r="P113" s="36">
        <f>'логи+длоги'!U114*100</f>
        <v>1.430610761345541</v>
      </c>
      <c r="Q113" s="36">
        <f>'логи+длоги'!V114*100</f>
        <v>1.7164001035634868</v>
      </c>
      <c r="R113" s="36">
        <f>'логи+длоги'!W114*100</f>
        <v>0.72532104722888846</v>
      </c>
      <c r="S113" s="36">
        <f>'логи+длоги'!X114*100</f>
        <v>1.4762597954328882</v>
      </c>
      <c r="T113" s="36">
        <f>'логи+длоги'!Y114*100</f>
        <v>1.7710198841946578</v>
      </c>
      <c r="U113" s="37">
        <f>'логи+длоги'!Z114*100</f>
        <v>-4.0433868375114201</v>
      </c>
      <c r="V113" s="63">
        <v>-0.64264185387280293</v>
      </c>
      <c r="W113" s="32">
        <v>0.99691527674841041</v>
      </c>
      <c r="X113" s="32">
        <v>-0.96408700859215912</v>
      </c>
      <c r="Y113" s="32">
        <v>-0.75461104186341288</v>
      </c>
      <c r="Z113" s="32">
        <v>0.58173926535651788</v>
      </c>
      <c r="AA113" s="32">
        <v>-0.60880502734622155</v>
      </c>
      <c r="AB113" s="33">
        <v>0.57414675686948158</v>
      </c>
    </row>
    <row r="114" spans="1:28" x14ac:dyDescent="0.2">
      <c r="A114" s="1">
        <v>43770</v>
      </c>
      <c r="B114" s="15">
        <v>6.45</v>
      </c>
      <c r="C114" s="40">
        <f>'исходные без сезонности'!C115</f>
        <v>0.157115204188259</v>
      </c>
      <c r="D114" s="40">
        <f>'исходные без сезонности'!F115</f>
        <v>5.0019091627484302E-2</v>
      </c>
      <c r="E114" s="25">
        <v>4.1124789606813135</v>
      </c>
      <c r="F114" s="25">
        <f>'логи+длоги'!M115*100</f>
        <v>1.7095598449305527</v>
      </c>
      <c r="G114" s="171">
        <v>1.7095598449305527</v>
      </c>
      <c r="H114" s="36">
        <f>'логи+длоги'!N115*100</f>
        <v>-1.5017473493342592</v>
      </c>
      <c r="I114" s="36">
        <f>'логи+длоги'!O115*100</f>
        <v>-0.74472252501092129</v>
      </c>
      <c r="J114" s="36">
        <f>'логи+длоги'!P115*100</f>
        <v>-1.5899613271724178</v>
      </c>
      <c r="K114" s="36">
        <f>'логи+длоги'!Q115*100</f>
        <v>0.44561054993970117</v>
      </c>
      <c r="L114" s="36">
        <f>'логи+длоги'!R115*100</f>
        <v>2.0129785247656073</v>
      </c>
      <c r="M114" s="37">
        <f>'логи+длоги'!S115*100</f>
        <v>7.197052875049792E-2</v>
      </c>
      <c r="N114" s="25">
        <f>'логи+длоги'!T115*100</f>
        <v>-2.0621891132321934E-2</v>
      </c>
      <c r="O114" s="171">
        <v>0.6237292231391578</v>
      </c>
      <c r="P114" s="36">
        <f>'логи+длоги'!U115*100</f>
        <v>-0.95618112089788099</v>
      </c>
      <c r="Q114" s="36">
        <f>'логи+длоги'!V115*100</f>
        <v>-4.2842357709448109</v>
      </c>
      <c r="R114" s="36">
        <f>'логи+длоги'!W115*100</f>
        <v>-0.46888878196167383</v>
      </c>
      <c r="S114" s="36">
        <f>'логи+длоги'!X115*100</f>
        <v>-0.54206200994819653</v>
      </c>
      <c r="T114" s="36">
        <f>'логи+длоги'!Y115*100</f>
        <v>2.9074395002400166</v>
      </c>
      <c r="U114" s="37">
        <f>'логи+длоги'!Z115*100</f>
        <v>4.8561267094868299</v>
      </c>
      <c r="V114" s="63">
        <v>-0.23726373384079125</v>
      </c>
      <c r="W114" s="32">
        <v>-2.2995381909579464</v>
      </c>
      <c r="X114" s="32">
        <v>0.51325124472813854</v>
      </c>
      <c r="Y114" s="32">
        <v>-2.7892970796072092</v>
      </c>
      <c r="Z114" s="32">
        <v>-5.0652067450661633</v>
      </c>
      <c r="AA114" s="32">
        <v>-0.29970088485302426</v>
      </c>
      <c r="AB114" s="33">
        <v>1.9198426238148159</v>
      </c>
    </row>
    <row r="115" spans="1:28" x14ac:dyDescent="0.2">
      <c r="A115" s="1">
        <v>43800</v>
      </c>
      <c r="B115" s="15">
        <v>6.16</v>
      </c>
      <c r="C115" s="40">
        <f>'исходные без сезонности'!C116</f>
        <v>8.2563923732066197E-2</v>
      </c>
      <c r="D115" s="40">
        <f>'исходные без сезонности'!F116</f>
        <v>0.70005610897660897</v>
      </c>
      <c r="E115" s="25">
        <v>2.5873403414839462</v>
      </c>
      <c r="F115" s="25">
        <f>'логи+длоги'!M116*100</f>
        <v>0.89798084742032103</v>
      </c>
      <c r="G115" s="171">
        <v>0.89798084742032103</v>
      </c>
      <c r="H115" s="36">
        <f>'логи+длоги'!N116*100</f>
        <v>-0.6927935687315312</v>
      </c>
      <c r="I115" s="36">
        <f>'логи+длоги'!O116*100</f>
        <v>-0.11733583697211003</v>
      </c>
      <c r="J115" s="36">
        <f>'логи+длоги'!P116*100</f>
        <v>2.7908835613041916</v>
      </c>
      <c r="K115" s="36">
        <f>'логи+длоги'!Q116*100</f>
        <v>0.76696551877528663</v>
      </c>
      <c r="L115" s="36">
        <f>'логи+длоги'!R116*100</f>
        <v>-0.95039060984429824</v>
      </c>
      <c r="M115" s="37">
        <f>'логи+длоги'!S116*100</f>
        <v>-1.5744724309268321</v>
      </c>
      <c r="N115" s="25">
        <f>'логи+длоги'!T116*100</f>
        <v>-8.8094932112817048</v>
      </c>
      <c r="O115" s="171">
        <v>-0.72942840112615315</v>
      </c>
      <c r="P115" s="36">
        <f>'логи+длоги'!U116*100</f>
        <v>-4.5476086771763846</v>
      </c>
      <c r="Q115" s="36">
        <f>'логи+длоги'!V116*100</f>
        <v>-30.448184523996247</v>
      </c>
      <c r="R115" s="36">
        <f>'логи+длоги'!W116*100</f>
        <v>2.6208117973554934</v>
      </c>
      <c r="S115" s="36">
        <f>'логи+длоги'!X116*100</f>
        <v>0.52569206379455835</v>
      </c>
      <c r="T115" s="36">
        <f>'логи+длоги'!Y116*100</f>
        <v>-3.8258025312964961</v>
      </c>
      <c r="U115" s="37">
        <f>'логи+длоги'!Z116*100</f>
        <v>-6.2088271479250778</v>
      </c>
      <c r="V115" s="63">
        <v>-5.1277932038757967E-2</v>
      </c>
      <c r="W115" s="32">
        <v>-0.31994874580834676</v>
      </c>
      <c r="X115" s="32">
        <v>-4.5131860789341403</v>
      </c>
      <c r="Y115" s="32">
        <v>4.4529656436754976</v>
      </c>
      <c r="Z115" s="32">
        <v>1.7346904237420375</v>
      </c>
      <c r="AA115" s="32">
        <v>-0.75526305833649587</v>
      </c>
      <c r="AB115" s="33">
        <v>-0.76552128346479265</v>
      </c>
    </row>
    <row r="116" spans="1:28" x14ac:dyDescent="0.2">
      <c r="A116" s="1">
        <v>43831</v>
      </c>
      <c r="B116" s="15">
        <v>6.04</v>
      </c>
      <c r="C116" s="40">
        <f>'исходные без сезонности'!C117</f>
        <v>0.16948704330596001</v>
      </c>
      <c r="D116" s="40">
        <f>'исходные без сезонности'!F117</f>
        <v>1.30789886738532</v>
      </c>
      <c r="E116" s="25">
        <v>-10.092052655196646</v>
      </c>
      <c r="F116" s="25">
        <f>'логи+длоги'!M117*100</f>
        <v>-4.4408411983576812</v>
      </c>
      <c r="G116" s="171">
        <v>-4.4408411983578588</v>
      </c>
      <c r="H116" s="36">
        <f>'логи+длоги'!N117*100</f>
        <v>-0.46149866160938302</v>
      </c>
      <c r="I116" s="36">
        <f>'логи+длоги'!O117*100</f>
        <v>2.1104902548346516</v>
      </c>
      <c r="J116" s="36">
        <f>'логи+длоги'!P117*100</f>
        <v>0.82880087961125781</v>
      </c>
      <c r="K116" s="36">
        <f>'логи+длоги'!Q117*100</f>
        <v>1.7519111326746994</v>
      </c>
      <c r="L116" s="36">
        <f>'логи+длоги'!R117*100</f>
        <v>2.0157604457246237</v>
      </c>
      <c r="M116" s="37">
        <f>'логи+длоги'!S117*100</f>
        <v>-4.0187740246258485</v>
      </c>
      <c r="N116" s="25">
        <f>'логи+длоги'!T117*100</f>
        <v>8.0208945133993126</v>
      </c>
      <c r="O116" s="171">
        <v>-4.8443238626343366</v>
      </c>
      <c r="P116" s="36">
        <f>'логи+длоги'!U117*100</f>
        <v>2.8746569471094219</v>
      </c>
      <c r="Q116" s="36">
        <f>'логи+длоги'!V117*100</f>
        <v>37.556658827889322</v>
      </c>
      <c r="R116" s="36">
        <f>'логи+длоги'!W117*100</f>
        <v>1.8505541510736023</v>
      </c>
      <c r="S116" s="36">
        <f>'логи+длоги'!X117*100</f>
        <v>2.8194480175525172</v>
      </c>
      <c r="T116" s="36">
        <f>'логи+длоги'!Y117*100</f>
        <v>7.1862185588976502</v>
      </c>
      <c r="U116" s="37">
        <f>'логи+длоги'!Z117*100</f>
        <v>-0.99398018604155425</v>
      </c>
      <c r="V116" s="63">
        <v>0.24195298419830635</v>
      </c>
      <c r="W116" s="32">
        <v>3.4341573958883913</v>
      </c>
      <c r="X116" s="32">
        <v>-2.0141731353183587</v>
      </c>
      <c r="Y116" s="32">
        <v>-0.87937536461086552</v>
      </c>
      <c r="Z116" s="32">
        <v>2.8882035435994879</v>
      </c>
      <c r="AA116" s="32">
        <v>-1.4972067084378295</v>
      </c>
      <c r="AB116" s="33">
        <v>-0.11904887279325749</v>
      </c>
    </row>
    <row r="117" spans="1:28" x14ac:dyDescent="0.2">
      <c r="A117" s="1">
        <v>43862</v>
      </c>
      <c r="B117" s="15">
        <v>5.92</v>
      </c>
      <c r="C117" s="40">
        <f>'исходные без сезонности'!C118</f>
        <v>0.225445924421456</v>
      </c>
      <c r="D117" s="40">
        <f>'исходные без сезонности'!F118</f>
        <v>3.06171002384239</v>
      </c>
      <c r="E117" s="25">
        <v>-15.155246821300068</v>
      </c>
      <c r="F117" s="25">
        <f>'логи+длоги'!M118*100</f>
        <v>9.3627839887279407</v>
      </c>
      <c r="G117" s="171">
        <v>9.3627839887279407</v>
      </c>
      <c r="H117" s="36">
        <f>'логи+длоги'!N118*100</f>
        <v>-1.5402138583414882</v>
      </c>
      <c r="I117" s="36">
        <f>'логи+длоги'!O118*100</f>
        <v>-3.0118218321575796</v>
      </c>
      <c r="J117" s="36">
        <f>'логи+длоги'!P118*100</f>
        <v>4.7575747800484791</v>
      </c>
      <c r="K117" s="36">
        <f>'логи+длоги'!Q118*100</f>
        <v>-5.2098597612022957</v>
      </c>
      <c r="L117" s="36">
        <f>'логи+длоги'!R118*100</f>
        <v>-13.558694489579182</v>
      </c>
      <c r="M117" s="37">
        <f>'логи+длоги'!S118*100</f>
        <v>0.74656405564059725</v>
      </c>
      <c r="N117" s="25">
        <f>'логи+длоги'!T118*100</f>
        <v>7.2159329267250882</v>
      </c>
      <c r="O117" s="171">
        <v>10.362914425154202</v>
      </c>
      <c r="P117" s="36">
        <f>'логи+длоги'!U118*100</f>
        <v>-1.8915858422325016</v>
      </c>
      <c r="Q117" s="36">
        <f>'логи+длоги'!V118*100</f>
        <v>-16.451430207469464</v>
      </c>
      <c r="R117" s="36">
        <f>'логи+длоги'!W118*100</f>
        <v>0.8074195513788851</v>
      </c>
      <c r="S117" s="36">
        <f>'логи+длоги'!X118*100</f>
        <v>-7.6577920831319091</v>
      </c>
      <c r="T117" s="36">
        <f>'логи+длоги'!Y118*100</f>
        <v>-25.429839021944467</v>
      </c>
      <c r="U117" s="37">
        <f>'логи+длоги'!Z118*100</f>
        <v>-0.91128594217764203</v>
      </c>
      <c r="V117" s="63">
        <v>-0.60867043571357726</v>
      </c>
      <c r="W117" s="32">
        <v>0.42240197020564096</v>
      </c>
      <c r="X117" s="32">
        <v>2.7384215417062308</v>
      </c>
      <c r="Y117" s="32">
        <v>0.12495106192447736</v>
      </c>
      <c r="Z117" s="32">
        <v>-2.4951045123316362E-2</v>
      </c>
      <c r="AA117" s="32">
        <v>-0.3712384682286114</v>
      </c>
      <c r="AB117" s="33">
        <v>1.7880051764931864</v>
      </c>
    </row>
    <row r="118" spans="1:28" x14ac:dyDescent="0.2">
      <c r="A118" s="1">
        <v>43891</v>
      </c>
      <c r="B118" s="15">
        <v>5.75</v>
      </c>
      <c r="C118" s="40">
        <f>'исходные без сезонности'!C119</f>
        <v>0.46728380920388801</v>
      </c>
      <c r="D118" s="40">
        <f>'исходные без сезонности'!F119</f>
        <v>-3.3630265350797699</v>
      </c>
      <c r="E118" s="25">
        <v>-56.814358191870134</v>
      </c>
      <c r="F118" s="25">
        <f>'логи+длоги'!M119*100</f>
        <v>1.3946797030877534</v>
      </c>
      <c r="G118" s="171">
        <v>1.3946797030878422</v>
      </c>
      <c r="H118" s="36">
        <f>'логи+длоги'!N119*100</f>
        <v>-3.5384088245049128</v>
      </c>
      <c r="I118" s="36">
        <f>'логи+длоги'!O119*100</f>
        <v>6.0682869652309179</v>
      </c>
      <c r="J118" s="36">
        <f>'логи+длоги'!P119*100</f>
        <v>0.20031297248728208</v>
      </c>
      <c r="K118" s="36">
        <f>'логи+длоги'!Q119*100</f>
        <v>-0.9746207210529434</v>
      </c>
      <c r="L118" s="36">
        <f>'логи+длоги'!R119*100</f>
        <v>0.76614286615690474</v>
      </c>
      <c r="M118" s="37">
        <f>'логи+длоги'!S119*100</f>
        <v>-1.6245764355463876</v>
      </c>
      <c r="N118" s="25">
        <f>'логи+длоги'!T119*100</f>
        <v>3.3152772862573343</v>
      </c>
      <c r="O118" s="171">
        <v>2.6355890127377712</v>
      </c>
      <c r="P118" s="36">
        <f>'логи+длоги'!U119*100</f>
        <v>-10.165772840853826</v>
      </c>
      <c r="Q118" s="36">
        <f>'логи+длоги'!V119*100</f>
        <v>20.028172914276787</v>
      </c>
      <c r="R118" s="36">
        <f>'логи+длоги'!W119*100</f>
        <v>1.1583067583647022</v>
      </c>
      <c r="S118" s="36">
        <f>'логи+длоги'!X119*100</f>
        <v>-2.4790330891367063</v>
      </c>
      <c r="T118" s="36">
        <f>'логи+длоги'!Y119*100</f>
        <v>2.6197348188521374</v>
      </c>
      <c r="U118" s="37">
        <f>'логи+длоги'!Z119*100</f>
        <v>-3.6238930667680691</v>
      </c>
      <c r="V118" s="63">
        <v>-0.85563162384099201</v>
      </c>
      <c r="W118" s="32">
        <v>0.15154491484589983</v>
      </c>
      <c r="X118" s="32">
        <v>-0.98516259418921948</v>
      </c>
      <c r="Y118" s="32">
        <v>-0.16850479107122851</v>
      </c>
      <c r="Z118" s="32">
        <v>-0.72953628569311491</v>
      </c>
      <c r="AA118" s="32">
        <v>-2.6146178291535875</v>
      </c>
      <c r="AB118" s="33">
        <v>1.6333151138656632</v>
      </c>
    </row>
    <row r="119" spans="1:28" x14ac:dyDescent="0.2">
      <c r="A119" s="1">
        <v>43922</v>
      </c>
      <c r="B119" s="15">
        <v>5.92</v>
      </c>
      <c r="C119" s="40">
        <f>'исходные без сезонности'!C120</f>
        <v>0.78895048030814896</v>
      </c>
      <c r="D119" s="40">
        <f>'исходные без сезонности'!F120</f>
        <v>-10.092685415722499</v>
      </c>
      <c r="E119" s="25">
        <v>16.167444276959309</v>
      </c>
      <c r="F119" s="25">
        <f>'логи+длоги'!M120*100</f>
        <v>-0.55905626154579835</v>
      </c>
      <c r="G119" s="171">
        <v>-0.55905626154579835</v>
      </c>
      <c r="H119" s="36">
        <f>'логи+длоги'!N120*100</f>
        <v>3.7116234318753882</v>
      </c>
      <c r="I119" s="36">
        <f>'логи+длоги'!O120*100</f>
        <v>1.8979858375727687</v>
      </c>
      <c r="J119" s="36">
        <f>'логи+длоги'!P120*100</f>
        <v>0.72257944133351515</v>
      </c>
      <c r="K119" s="36">
        <f>'логи+длоги'!Q120*100</f>
        <v>1.9901135275274484</v>
      </c>
      <c r="L119" s="36">
        <f>'логи+длоги'!R120*100</f>
        <v>4.4268238328637466</v>
      </c>
      <c r="M119" s="37">
        <f>'логи+длоги'!S120*100</f>
        <v>2.3635717393085898</v>
      </c>
      <c r="N119" s="25">
        <f>'логи+длоги'!T120*100</f>
        <v>2.0526465575446906</v>
      </c>
      <c r="O119" s="171">
        <v>0.70419141814301867</v>
      </c>
      <c r="P119" s="36">
        <f>'логи+длоги'!U120*100</f>
        <v>10.307113462305395</v>
      </c>
      <c r="Q119" s="36">
        <f>'логи+длоги'!V120*100</f>
        <v>4.6336394307409989</v>
      </c>
      <c r="R119" s="36">
        <f>'логи+длоги'!W120*100</f>
        <v>2.3087498396554551</v>
      </c>
      <c r="S119" s="36">
        <f>'логи+длоги'!X120*100</f>
        <v>6.0942321300988311</v>
      </c>
      <c r="T119" s="36">
        <f>'логи+длоги'!Y120*100</f>
        <v>10.258855886685048</v>
      </c>
      <c r="U119" s="37">
        <f>'логи+длоги'!Z120*100</f>
        <v>13.246270789210435</v>
      </c>
      <c r="V119" s="63">
        <v>-0.83841285133290455</v>
      </c>
      <c r="W119" s="32">
        <v>-10.308335575895413</v>
      </c>
      <c r="X119" s="32">
        <v>1.2549213174802816</v>
      </c>
      <c r="Y119" s="32">
        <v>0.27746508763044631</v>
      </c>
      <c r="Z119" s="32">
        <v>-5.3841292231003308</v>
      </c>
      <c r="AA119" s="32">
        <v>1.454875263910111</v>
      </c>
      <c r="AB119" s="33">
        <v>-26.689986284360941</v>
      </c>
    </row>
    <row r="120" spans="1:28" x14ac:dyDescent="0.2">
      <c r="A120" s="1">
        <v>43952</v>
      </c>
      <c r="B120" s="15">
        <v>5.38</v>
      </c>
      <c r="C120" s="40">
        <f>'исходные без сезонности'!C121</f>
        <v>0.22829536510637799</v>
      </c>
      <c r="D120" s="40">
        <f>'исходные без сезонности'!F121</f>
        <v>0.81743018747315599</v>
      </c>
      <c r="E120" s="25">
        <v>78.063404764240488</v>
      </c>
      <c r="F120" s="25">
        <f>'логи+длоги'!M121*100</f>
        <v>-4.0333174474520561</v>
      </c>
      <c r="G120" s="171">
        <v>-4.0333174474520561</v>
      </c>
      <c r="H120" s="36">
        <f>'логи+длоги'!N121*100</f>
        <v>1.6335788199381085</v>
      </c>
      <c r="I120" s="36">
        <f>'логи+длоги'!O121*100</f>
        <v>2.2402561442147473</v>
      </c>
      <c r="J120" s="36">
        <f>'логи+длоги'!P121*100</f>
        <v>-1.1099594568385385</v>
      </c>
      <c r="K120" s="36">
        <f>'логи+длоги'!Q121*100</f>
        <v>-7.3661396534063783E-2</v>
      </c>
      <c r="L120" s="36">
        <f>'логи+длоги'!R121*100</f>
        <v>2.5615000365910134</v>
      </c>
      <c r="M120" s="37">
        <f>'логи+длоги'!S121*100</f>
        <v>-0.58030382541272019</v>
      </c>
      <c r="N120" s="25">
        <f>'логи+длоги'!T121*100</f>
        <v>-2.7448510874240384</v>
      </c>
      <c r="O120" s="171">
        <v>-2.7245758798920328</v>
      </c>
      <c r="P120" s="36">
        <f>'логи+длоги'!U121*100</f>
        <v>1.9316287581837344</v>
      </c>
      <c r="Q120" s="36">
        <f>'логи+длоги'!V121*100</f>
        <v>-4.5641897210368043</v>
      </c>
      <c r="R120" s="36">
        <f>'логи+длоги'!W121*100</f>
        <v>-1.3086630892106044</v>
      </c>
      <c r="S120" s="36">
        <f>'логи+длоги'!X121*100</f>
        <v>-0.62443691672040558</v>
      </c>
      <c r="T120" s="36">
        <f>'логи+длоги'!Y121*100</f>
        <v>1.4343158620798491</v>
      </c>
      <c r="U120" s="37">
        <f>'логи+длоги'!Z121*100</f>
        <v>-1.1076262085904176</v>
      </c>
      <c r="V120" s="63">
        <v>-12.585942627714132</v>
      </c>
      <c r="W120" s="32">
        <v>3.0815970482168495</v>
      </c>
      <c r="X120" s="32">
        <v>-1.7155857647598083</v>
      </c>
      <c r="Y120" s="32">
        <v>0.54703960696748766</v>
      </c>
      <c r="Z120" s="32">
        <v>3.8815448187807959</v>
      </c>
      <c r="AA120" s="32">
        <v>-3.5782968940800117</v>
      </c>
      <c r="AB120" s="33">
        <v>5.2102248085924572</v>
      </c>
    </row>
    <row r="121" spans="1:28" x14ac:dyDescent="0.2">
      <c r="A121" s="1">
        <v>43983</v>
      </c>
      <c r="B121" s="15">
        <v>4.92</v>
      </c>
      <c r="C121" s="40">
        <f>'исходные без сезонности'!C122</f>
        <v>0.32424348059895403</v>
      </c>
      <c r="D121" s="40">
        <f>'исходные без сезонности'!F122</f>
        <v>3.8571462244211401</v>
      </c>
      <c r="E121" s="25">
        <v>18.170555669818981</v>
      </c>
      <c r="F121" s="25">
        <f>'логи+длоги'!M122*100</f>
        <v>-0.96905632610173598</v>
      </c>
      <c r="G121" s="171">
        <v>-0.96905632610173598</v>
      </c>
      <c r="H121" s="36">
        <f>'логи+длоги'!N122*100</f>
        <v>0.6219677462491191</v>
      </c>
      <c r="I121" s="36">
        <f>'логи+длоги'!O122*100</f>
        <v>1.8315749101054379</v>
      </c>
      <c r="J121" s="36">
        <f>'логи+длоги'!P122*100</f>
        <v>3.7085353549848321E-2</v>
      </c>
      <c r="K121" s="36">
        <f>'логи+длоги'!Q122*100</f>
        <v>-0.40942834916126714</v>
      </c>
      <c r="L121" s="36">
        <f>'логи+длоги'!R122*100</f>
        <v>1.2193629923160643</v>
      </c>
      <c r="M121" s="37">
        <f>'логи+длоги'!S122*100</f>
        <v>-1.5758627172214545</v>
      </c>
      <c r="N121" s="25">
        <f>'логи+длоги'!T122*100</f>
        <v>-1.7030261072594755</v>
      </c>
      <c r="O121" s="171">
        <v>-2.013315402725091</v>
      </c>
      <c r="P121" s="36">
        <f>'логи+длоги'!U122*100</f>
        <v>-0.24781334945540578</v>
      </c>
      <c r="Q121" s="36">
        <f>'логи+длоги'!V122*100</f>
        <v>2.7840016794719702</v>
      </c>
      <c r="R121" s="36">
        <f>'логи+длоги'!W122*100</f>
        <v>-0.41654070879637572</v>
      </c>
      <c r="S121" s="36">
        <f>'логи+длоги'!X122*100</f>
        <v>-0.96829964762132903</v>
      </c>
      <c r="T121" s="36">
        <f>'логи+длоги'!Y122*100</f>
        <v>-0.51482449982547251</v>
      </c>
      <c r="U121" s="37">
        <f>'логи+длоги'!Z122*100</f>
        <v>-10.382700988909654</v>
      </c>
      <c r="V121" s="63">
        <v>-1.0433643185189965</v>
      </c>
      <c r="W121" s="32">
        <v>1.8289476905088975</v>
      </c>
      <c r="X121" s="32">
        <v>0.99104155037485953</v>
      </c>
      <c r="Y121" s="32">
        <v>0.32041790331270192</v>
      </c>
      <c r="Z121" s="32">
        <v>-0.1158162877831046</v>
      </c>
      <c r="AA121" s="32">
        <v>-1.1866895829462294</v>
      </c>
      <c r="AB121" s="33">
        <v>14.174428483391651</v>
      </c>
    </row>
    <row r="122" spans="1:28" x14ac:dyDescent="0.2">
      <c r="A122" s="1">
        <v>44013</v>
      </c>
      <c r="B122" s="15">
        <v>4.18</v>
      </c>
      <c r="C122" s="40">
        <f>'исходные без сезонности'!C123</f>
        <v>0.44343718731574699</v>
      </c>
      <c r="D122" s="40">
        <f>'исходные без сезонности'!F123</f>
        <v>7.0660257595543596</v>
      </c>
      <c r="E122" s="25">
        <v>2.6040284333484807</v>
      </c>
      <c r="F122" s="25">
        <f>'логи+длоги'!M123*100</f>
        <v>-2.5509276735826703</v>
      </c>
      <c r="G122" s="171">
        <v>-2.5509276735826703</v>
      </c>
      <c r="H122" s="36">
        <f>'логи+длоги'!N123*100</f>
        <v>0.52671039874319092</v>
      </c>
      <c r="I122" s="36">
        <f>'логи+длоги'!O123*100</f>
        <v>-1.8319957817723775</v>
      </c>
      <c r="J122" s="36">
        <f>'логи+длоги'!P123*100</f>
        <v>0.59425439552782677</v>
      </c>
      <c r="K122" s="36">
        <f>'логи+длоги'!Q123*100</f>
        <v>2.1972609782006103</v>
      </c>
      <c r="L122" s="36">
        <f>'логи+длоги'!R123*100</f>
        <v>2.0607032037295525</v>
      </c>
      <c r="M122" s="37">
        <f>'логи+длоги'!S123*100</f>
        <v>-1.2403612757490023</v>
      </c>
      <c r="N122" s="25">
        <f>'логи+длоги'!T123*100</f>
        <v>-2.1853055831195789</v>
      </c>
      <c r="O122" s="171">
        <v>-2.7546798161611541</v>
      </c>
      <c r="P122" s="36">
        <f>'логи+длоги'!U123*100</f>
        <v>-1.9881001827894096</v>
      </c>
      <c r="Q122" s="36">
        <f>'логи+длоги'!V123*100</f>
        <v>1.5927324171260082</v>
      </c>
      <c r="R122" s="36">
        <f>'логи+длоги'!W123*100</f>
        <v>8.8821121462245856E-3</v>
      </c>
      <c r="S122" s="36">
        <f>'логи+длоги'!X123*100</f>
        <v>2.9758998256657065</v>
      </c>
      <c r="T122" s="36">
        <f>'логи+длоги'!Y123*100</f>
        <v>3.0699277287997262</v>
      </c>
      <c r="U122" s="37">
        <f>'логи+длоги'!Z123*100</f>
        <v>1.305065321985488</v>
      </c>
      <c r="V122" s="63">
        <v>2.3760804156850668E-2</v>
      </c>
      <c r="W122" s="32">
        <v>4.0079448854234698</v>
      </c>
      <c r="X122" s="32">
        <v>1.3656413616310203</v>
      </c>
      <c r="Y122" s="32">
        <v>1.2932987533825582</v>
      </c>
      <c r="Z122" s="32">
        <v>1.4849667658671564</v>
      </c>
      <c r="AA122" s="32">
        <v>2.7316916261672617</v>
      </c>
      <c r="AB122" s="33">
        <v>6.1211368987582233</v>
      </c>
    </row>
    <row r="123" spans="1:28" x14ac:dyDescent="0.2">
      <c r="A123" s="1">
        <v>44044</v>
      </c>
      <c r="B123" s="15">
        <v>4.1100000000000003</v>
      </c>
      <c r="C123" s="40">
        <f>'исходные без сезонности'!C124</f>
        <v>0.41701703080728503</v>
      </c>
      <c r="D123" s="40">
        <f>'исходные без сезонности'!F124</f>
        <v>1.7248084485789801</v>
      </c>
      <c r="E123" s="25">
        <v>5.133265866729035</v>
      </c>
      <c r="F123" s="25">
        <f>'логи+длоги'!M124*100</f>
        <v>-1.3749613368105429</v>
      </c>
      <c r="G123" s="171">
        <v>-1.3749613368105429</v>
      </c>
      <c r="H123" s="36">
        <f>'логи+длоги'!N124*100</f>
        <v>2.2474227582284456</v>
      </c>
      <c r="I123" s="36">
        <f>'логи+длоги'!O124*100</f>
        <v>-0.39183658948900302</v>
      </c>
      <c r="J123" s="36">
        <f>'логи+длоги'!P124*100</f>
        <v>1.2892381136705211</v>
      </c>
      <c r="K123" s="36">
        <f>'логи+длоги'!Q124*100</f>
        <v>1.7412761319826942</v>
      </c>
      <c r="L123" s="36">
        <f>'логи+длоги'!R124*100</f>
        <v>1.3717379279196251</v>
      </c>
      <c r="M123" s="37">
        <f>'логи+длоги'!S124*100</f>
        <v>-1.5610348355229675</v>
      </c>
      <c r="N123" s="25">
        <f>'логи+длоги'!T124*100</f>
        <v>-7.0704340566194901</v>
      </c>
      <c r="O123" s="171">
        <v>-3.0792491703492963</v>
      </c>
      <c r="P123" s="36">
        <f>'логи+длоги'!U124*100</f>
        <v>6.3142494156238627</v>
      </c>
      <c r="Q123" s="36">
        <f>'логи+длоги'!V124*100</f>
        <v>-1.9502248217071028</v>
      </c>
      <c r="R123" s="36">
        <f>'логи+длоги'!W124*100</f>
        <v>1.7684005731714691</v>
      </c>
      <c r="S123" s="36">
        <f>'логи+длоги'!X124*100</f>
        <v>-0.59052156113459375</v>
      </c>
      <c r="T123" s="36">
        <f>'логи+длоги'!Y124*100</f>
        <v>3.5998226165768088</v>
      </c>
      <c r="U123" s="37">
        <f>'логи+длоги'!Z124*100</f>
        <v>-0.57166537347477231</v>
      </c>
      <c r="V123" s="63">
        <v>4.8657650844826605</v>
      </c>
      <c r="W123" s="32">
        <v>2.1793916065629304</v>
      </c>
      <c r="X123" s="32">
        <v>-0.46108993367532491</v>
      </c>
      <c r="Y123" s="32">
        <v>2.2227823660356165</v>
      </c>
      <c r="Z123" s="32">
        <v>1.1253041401432711</v>
      </c>
      <c r="AA123" s="32">
        <v>2.1408499091608064</v>
      </c>
      <c r="AB123" s="33">
        <v>-0.18960043697445883</v>
      </c>
    </row>
    <row r="124" spans="1:28" x14ac:dyDescent="0.2">
      <c r="A124" s="1">
        <v>44075</v>
      </c>
      <c r="B124" s="15">
        <v>4.17</v>
      </c>
      <c r="C124" s="40">
        <f>'исходные без сезонности'!C125</f>
        <v>0.185523108224037</v>
      </c>
      <c r="D124" s="40">
        <f>'исходные без сезонности'!F125</f>
        <v>1.03199141747562</v>
      </c>
      <c r="E124" s="25">
        <v>-7.4829082534001445</v>
      </c>
      <c r="F124" s="25">
        <f>'логи+длоги'!M125*100</f>
        <v>0.53630368470880541</v>
      </c>
      <c r="G124" s="171">
        <v>0.53630368470871659</v>
      </c>
      <c r="H124" s="36">
        <f>'логи+длоги'!N125*100</f>
        <v>1.4622664553334275</v>
      </c>
      <c r="I124" s="36">
        <f>'логи+длоги'!O125*100</f>
        <v>0.29909463905450906</v>
      </c>
      <c r="J124" s="36">
        <f>'логи+длоги'!P125*100</f>
        <v>1.5304450147063164</v>
      </c>
      <c r="K124" s="36">
        <f>'логи+длоги'!Q125*100</f>
        <v>1.9160216752121428</v>
      </c>
      <c r="L124" s="36">
        <f>'логи+длоги'!R125*100</f>
        <v>1.4305647112786701</v>
      </c>
      <c r="M124" s="37">
        <f>'логи+длоги'!S125*100</f>
        <v>-0.9986256308962993</v>
      </c>
      <c r="N124" s="25">
        <f>'логи+длоги'!T125*100</f>
        <v>1.9108384125381406</v>
      </c>
      <c r="O124" s="171">
        <v>2.1992104884316355</v>
      </c>
      <c r="P124" s="36">
        <f>'логи+длоги'!U125*100</f>
        <v>-0.93245661912710887</v>
      </c>
      <c r="Q124" s="36">
        <f>'логи+длоги'!V125*100</f>
        <v>-0.32761369774476634</v>
      </c>
      <c r="R124" s="36">
        <f>'логи+длоги'!W125*100</f>
        <v>1.5733814268863</v>
      </c>
      <c r="S124" s="36">
        <f>'логи+длоги'!X125*100</f>
        <v>4.1094958793415515</v>
      </c>
      <c r="T124" s="36">
        <f>'логи+длоги'!Y125*100</f>
        <v>1.9459856295576117</v>
      </c>
      <c r="U124" s="37">
        <f>'логи+длоги'!Z125*100</f>
        <v>-9.1738982181510664E-2</v>
      </c>
      <c r="V124" s="63">
        <v>0.8380361311810276</v>
      </c>
      <c r="W124" s="32">
        <v>-2.3837930401653722</v>
      </c>
      <c r="X124" s="32">
        <v>3.4959204171514102E-5</v>
      </c>
      <c r="Y124" s="32">
        <v>-2.0166546742697733</v>
      </c>
      <c r="Z124" s="32">
        <v>3.2697669151636291</v>
      </c>
      <c r="AA124" s="32">
        <v>1.3807398978641174</v>
      </c>
      <c r="AB124" s="33">
        <v>0.18540309094498753</v>
      </c>
    </row>
    <row r="125" spans="1:28" x14ac:dyDescent="0.2">
      <c r="A125" s="1">
        <v>44105</v>
      </c>
      <c r="B125" s="15">
        <v>4.2</v>
      </c>
      <c r="C125" s="40">
        <f>'исходные без сезонности'!C126</f>
        <v>0.43775583548043501</v>
      </c>
      <c r="D125" s="40">
        <f>'исходные без сезонности'!F126</f>
        <v>-0.14620556537413401</v>
      </c>
      <c r="E125" s="25">
        <v>-6.8386357906855961</v>
      </c>
      <c r="F125" s="25">
        <f>'логи+длоги'!M126*100</f>
        <v>-0.11559897696464816</v>
      </c>
      <c r="G125" s="171">
        <v>-0.11559897696455934</v>
      </c>
      <c r="H125" s="36">
        <f>'логи+длоги'!N126*100</f>
        <v>0.44218214416975599</v>
      </c>
      <c r="I125" s="36">
        <f>'логи+длоги'!O126*100</f>
        <v>0.83407110149433805</v>
      </c>
      <c r="J125" s="36">
        <f>'логи+длоги'!P126*100</f>
        <v>-0.1754796994722696</v>
      </c>
      <c r="K125" s="36">
        <f>'логи+длоги'!Q126*100</f>
        <v>0.19730438707927789</v>
      </c>
      <c r="L125" s="36">
        <f>'логи+длоги'!R126*100</f>
        <v>0.31802891545460454</v>
      </c>
      <c r="M125" s="37">
        <f>'логи+длоги'!S126*100</f>
        <v>-1.4059671118713979</v>
      </c>
      <c r="N125" s="25">
        <f>'логи+длоги'!T126*100</f>
        <v>-9.417872965284424</v>
      </c>
      <c r="O125" s="171">
        <v>-4.2965402224210969</v>
      </c>
      <c r="P125" s="36">
        <f>'логи+длоги'!U126*100</f>
        <v>1.1577311125316569</v>
      </c>
      <c r="Q125" s="36">
        <f>'логи+длоги'!V126*100</f>
        <v>-1.5683657738671641</v>
      </c>
      <c r="R125" s="36">
        <f>'логи+длоги'!W126*100</f>
        <v>1.359468235792427</v>
      </c>
      <c r="S125" s="36">
        <f>'логи+длоги'!X126*100</f>
        <v>0.41059615110068393</v>
      </c>
      <c r="T125" s="36">
        <f>'логи+длоги'!Y126*100</f>
        <v>2.4672250325290079</v>
      </c>
      <c r="U125" s="37">
        <f>'логи+длоги'!Z126*100</f>
        <v>-4.4425649336623962</v>
      </c>
      <c r="V125" s="63">
        <v>-0.30438850234899917</v>
      </c>
      <c r="W125" s="32">
        <v>-0.26085600533518516</v>
      </c>
      <c r="X125" s="32">
        <v>-0.7140748297294266</v>
      </c>
      <c r="Y125" s="32">
        <v>-8.2732563385554414</v>
      </c>
      <c r="Z125" s="32">
        <v>-1.4888825874679554</v>
      </c>
      <c r="AA125" s="32">
        <v>-0.38407466358422937</v>
      </c>
      <c r="AB125" s="33">
        <v>1.1943113048694158</v>
      </c>
    </row>
    <row r="126" spans="1:28" x14ac:dyDescent="0.2">
      <c r="A126" s="1">
        <v>44136</v>
      </c>
      <c r="B126" s="15">
        <v>4.07</v>
      </c>
      <c r="C126" s="40">
        <f>'исходные без сезонности'!C127</f>
        <v>0.59035032383971497</v>
      </c>
      <c r="D126" s="40">
        <f>'исходные без сезонности'!F127</f>
        <v>0.90619825637393903</v>
      </c>
      <c r="E126" s="25">
        <v>19.990765510063902</v>
      </c>
      <c r="F126" s="25">
        <f>'логи+длоги'!M127*100</f>
        <v>-0.94728516174384936</v>
      </c>
      <c r="G126" s="171">
        <v>-0.94728516174384936</v>
      </c>
      <c r="H126" s="36">
        <f>'логи+длоги'!N127*100</f>
        <v>0.82018919458235473</v>
      </c>
      <c r="I126" s="36">
        <f>'логи+длоги'!O127*100</f>
        <v>0.50461536947636887</v>
      </c>
      <c r="J126" s="36">
        <f>'логи+длоги'!P127*100</f>
        <v>-0.47856611409358152</v>
      </c>
      <c r="K126" s="36">
        <f>'логи+длоги'!Q127*100</f>
        <v>1.335590999829428</v>
      </c>
      <c r="L126" s="36">
        <f>'логи+длоги'!R127*100</f>
        <v>-0.55508706722466883</v>
      </c>
      <c r="M126" s="37">
        <f>'логи+длоги'!S127*100</f>
        <v>-0.76272706858038219</v>
      </c>
      <c r="N126" s="25">
        <f>'логи+длоги'!T127*100</f>
        <v>9.0147985978843437</v>
      </c>
      <c r="O126" s="171">
        <v>3.9162553943850931</v>
      </c>
      <c r="P126" s="36">
        <f>'логи+длоги'!U127*100</f>
        <v>0.61264209734392949</v>
      </c>
      <c r="Q126" s="36">
        <f>'логи+длоги'!V127*100</f>
        <v>4.9655122570978705</v>
      </c>
      <c r="R126" s="36">
        <f>'логи+длоги'!W127*100</f>
        <v>0.37270840764698221</v>
      </c>
      <c r="S126" s="36">
        <f>'логи+длоги'!X127*100</f>
        <v>1.0515211820239401</v>
      </c>
      <c r="T126" s="36">
        <f>'логи+длоги'!Y127*100</f>
        <v>-2.5374283083241522</v>
      </c>
      <c r="U126" s="37">
        <f>'логи+длоги'!Z127*100</f>
        <v>2.2637844453862854</v>
      </c>
      <c r="V126" s="63">
        <v>2.1552126445742061</v>
      </c>
      <c r="W126" s="32">
        <v>1.0493043643607933</v>
      </c>
      <c r="X126" s="32">
        <v>1.5567276764100484</v>
      </c>
      <c r="Y126" s="32">
        <v>0.34742748945511437</v>
      </c>
      <c r="Z126" s="32">
        <v>-3.8101694991433419</v>
      </c>
      <c r="AA126" s="32">
        <v>0.27048359101127062</v>
      </c>
      <c r="AB126" s="33">
        <v>0.40783974097355724</v>
      </c>
    </row>
    <row r="127" spans="1:28" x14ac:dyDescent="0.2">
      <c r="A127" s="1">
        <v>44166</v>
      </c>
      <c r="B127" s="15">
        <v>4.13</v>
      </c>
      <c r="C127" s="40">
        <f>'исходные без сезонности'!C128</f>
        <v>0.537428613768962</v>
      </c>
      <c r="D127" s="40">
        <f>'исходные без сезонности'!F128</f>
        <v>1.37614300264732</v>
      </c>
      <c r="E127" s="25">
        <v>7.9985469470474504</v>
      </c>
      <c r="F127" s="25">
        <f>'логи+длоги'!M128*100</f>
        <v>5.054114827948375</v>
      </c>
      <c r="G127" s="171">
        <v>5.054114827948375</v>
      </c>
      <c r="H127" s="36">
        <f>'логи+длоги'!N128*100</f>
        <v>-0.35455198863818538</v>
      </c>
      <c r="I127" s="36">
        <f>'логи+длоги'!O128*100</f>
        <v>0.78488450337736992</v>
      </c>
      <c r="J127" s="36">
        <f>'логи+длоги'!P128*100</f>
        <v>-0.12975961056032048</v>
      </c>
      <c r="K127" s="36">
        <f>'логи+длоги'!Q128*100</f>
        <v>1.3118000015516884</v>
      </c>
      <c r="L127" s="36">
        <f>'логи+длоги'!R128*100</f>
        <v>0.13349728798583982</v>
      </c>
      <c r="M127" s="37">
        <f>'логи+длоги'!S128*100</f>
        <v>0.44773109698557079</v>
      </c>
      <c r="N127" s="25">
        <f>'логи+длоги'!T128*100</f>
        <v>-6.2784120854361802</v>
      </c>
      <c r="O127" s="171">
        <v>1.8627142570981192</v>
      </c>
      <c r="P127" s="36">
        <f>'логи+длоги'!U128*100</f>
        <v>0.91764186807807846</v>
      </c>
      <c r="Q127" s="36">
        <f>'логи+длоги'!V128*100</f>
        <v>-10.804604287598529</v>
      </c>
      <c r="R127" s="36">
        <f>'логи+длоги'!W128*100</f>
        <v>-1.2108853462612146</v>
      </c>
      <c r="S127" s="36">
        <f>'логи+длоги'!X128*100</f>
        <v>-15.103322631020788</v>
      </c>
      <c r="T127" s="36">
        <f>'логи+длоги'!Y128*100</f>
        <v>1.9590575242853348</v>
      </c>
      <c r="U127" s="37">
        <f>'логи+длоги'!Z128*100</f>
        <v>-0.38841403847982292</v>
      </c>
      <c r="V127" s="63">
        <v>-0.78828384977460075</v>
      </c>
      <c r="W127" s="32">
        <v>0.79030112320521084</v>
      </c>
      <c r="X127" s="32">
        <v>2.5229011219239226</v>
      </c>
      <c r="Y127" s="32">
        <v>7.1255672718395004</v>
      </c>
      <c r="Z127" s="32">
        <v>0.63731662928125843</v>
      </c>
      <c r="AA127" s="32">
        <v>0.91247994958119705</v>
      </c>
      <c r="AB127" s="33">
        <v>-2.7734953407942555</v>
      </c>
    </row>
    <row r="128" spans="1:28" x14ac:dyDescent="0.2">
      <c r="A128" s="1">
        <v>44197</v>
      </c>
      <c r="B128" s="15">
        <v>4.28</v>
      </c>
      <c r="C128" s="40">
        <f>'исходные без сезонности'!C129</f>
        <v>0.44459170650692498</v>
      </c>
      <c r="D128" s="40">
        <f>'исходные без сезонности'!F129</f>
        <v>-0.79401566785452404</v>
      </c>
      <c r="E128" s="25">
        <v>6.8004835355377624</v>
      </c>
      <c r="F128" s="25">
        <f>'логи+длоги'!M129*100</f>
        <v>7.0289477545953716</v>
      </c>
      <c r="G128" s="171">
        <v>7.0289477545953716</v>
      </c>
      <c r="H128" s="36">
        <f>'логи+длоги'!N129*100</f>
        <v>-1.2989521350824873</v>
      </c>
      <c r="I128" s="36">
        <f>'логи+длоги'!O129*100</f>
        <v>-0.46727714294636513</v>
      </c>
      <c r="J128" s="36">
        <f>'логи+длоги'!P129*100</f>
        <v>0.21252278550836223</v>
      </c>
      <c r="K128" s="36">
        <f>'логи+длоги'!Q129*100</f>
        <v>3.0286652582136142</v>
      </c>
      <c r="L128" s="36">
        <f>'логи+длоги'!R129*100</f>
        <v>-3.6786723374438779</v>
      </c>
      <c r="M128" s="37">
        <f>'логи+длоги'!S129*100</f>
        <v>-1.2037171519775569</v>
      </c>
      <c r="N128" s="25">
        <f>'логи+длоги'!T129*100</f>
        <v>23.401926717383326</v>
      </c>
      <c r="O128" s="171">
        <v>11.256452494512903</v>
      </c>
      <c r="P128" s="36">
        <f>'логи+длоги'!U129*100</f>
        <v>-0.481746819511919</v>
      </c>
      <c r="Q128" s="36">
        <f>'логи+длоги'!V129*100</f>
        <v>9.2869811061055074</v>
      </c>
      <c r="R128" s="36">
        <f>'логи+длоги'!W129*100</f>
        <v>-0.65059702290195531</v>
      </c>
      <c r="S128" s="36">
        <f>'логи+длоги'!X129*100</f>
        <v>19.069804280530711</v>
      </c>
      <c r="T128" s="36">
        <f>'логи+длоги'!Y129*100</f>
        <v>-1.4441403949140508</v>
      </c>
      <c r="U128" s="37">
        <f>'логи+длоги'!Z129*100</f>
        <v>2.1917994283841225</v>
      </c>
      <c r="V128" s="63">
        <v>4.7967973699172717E-2</v>
      </c>
      <c r="W128" s="32">
        <v>-2.8520352105232121</v>
      </c>
      <c r="X128" s="32">
        <v>5.6332269569651316E-2</v>
      </c>
      <c r="Y128" s="32">
        <v>-0.61767927641446363</v>
      </c>
      <c r="Z128" s="32">
        <v>5.418903175027225</v>
      </c>
      <c r="AA128" s="32">
        <v>-2.9060569016107252</v>
      </c>
      <c r="AB128" s="33">
        <v>3.6425131988498549</v>
      </c>
    </row>
    <row r="129" spans="1:28" x14ac:dyDescent="0.2">
      <c r="A129" s="1">
        <v>44228</v>
      </c>
      <c r="B129" s="15">
        <v>4</v>
      </c>
      <c r="C129" s="40">
        <f>'исходные без сезонности'!C130</f>
        <v>0.67039778628982705</v>
      </c>
      <c r="D129" s="40">
        <f>'исходные без сезонности'!F130</f>
        <v>2.3390486875203602</v>
      </c>
      <c r="E129" s="25">
        <v>11.544129895124394</v>
      </c>
      <c r="F129" s="25">
        <f>'логи+длоги'!M130*100</f>
        <v>-0.51022455268263656</v>
      </c>
      <c r="G129" s="171">
        <v>-0.51022455268263656</v>
      </c>
      <c r="H129" s="36">
        <f>'логи+длоги'!N130*100</f>
        <v>-0.3974996431889366</v>
      </c>
      <c r="I129" s="36">
        <f>'логи+длоги'!O130*100</f>
        <v>-1.2867930975643205</v>
      </c>
      <c r="J129" s="36">
        <f>'логи+длоги'!P130*100</f>
        <v>1.1741453769980481</v>
      </c>
      <c r="K129" s="36">
        <f>'логи+длоги'!Q130*100</f>
        <v>1.2028017457902607</v>
      </c>
      <c r="L129" s="36">
        <f>'логи+длоги'!R130*100</f>
        <v>1.0977650683688722</v>
      </c>
      <c r="M129" s="37">
        <f>'логи+длоги'!S130*100</f>
        <v>-0.76186495962957679</v>
      </c>
      <c r="N129" s="25">
        <f>'логи+длоги'!T130*100</f>
        <v>-1.8605831519273863</v>
      </c>
      <c r="O129" s="171">
        <v>-1.9746450157898998</v>
      </c>
      <c r="P129" s="36">
        <f>'логи+длоги'!U130*100</f>
        <v>-2.497424006057436</v>
      </c>
      <c r="Q129" s="36">
        <f>'логи+длоги'!V130*100</f>
        <v>-0.70953025522086932</v>
      </c>
      <c r="R129" s="36">
        <f>'логи+длоги'!W130*100</f>
        <v>3.7176437598240852E-2</v>
      </c>
      <c r="S129" s="36">
        <f>'логи+длоги'!X130*100</f>
        <v>-2.6008912913685123</v>
      </c>
      <c r="T129" s="36">
        <f>'логи+длоги'!Y130*100</f>
        <v>-2.0137867605772186</v>
      </c>
      <c r="U129" s="37">
        <f>'логи+длоги'!Z130*100</f>
        <v>-3.4235484709476793</v>
      </c>
      <c r="V129" s="63">
        <v>0.47912827976529115</v>
      </c>
      <c r="W129" s="32">
        <v>0.1007966932797757</v>
      </c>
      <c r="X129" s="32">
        <v>3.0155203660093122</v>
      </c>
      <c r="Y129" s="32">
        <v>0.19797405705195104</v>
      </c>
      <c r="Z129" s="32">
        <v>-3.0094651604908762</v>
      </c>
      <c r="AA129" s="32">
        <v>4.7086834231238299</v>
      </c>
      <c r="AB129" s="33">
        <v>0.21799880018001261</v>
      </c>
    </row>
    <row r="130" spans="1:28" x14ac:dyDescent="0.2">
      <c r="A130" s="1">
        <v>44256</v>
      </c>
      <c r="B130" s="15">
        <v>4.2</v>
      </c>
      <c r="C130" s="40">
        <f>'исходные без сезонности'!C131</f>
        <v>0.55968659103740703</v>
      </c>
      <c r="D130" s="40">
        <f>'исходные без сезонности'!F131</f>
        <v>1.5198803187754899</v>
      </c>
      <c r="E130" s="25">
        <v>-0.96577370426193687</v>
      </c>
      <c r="F130" s="25">
        <f>'логи+длоги'!M131*100</f>
        <v>-0.15608065877756871</v>
      </c>
      <c r="G130" s="171">
        <v>-0.15608065877765753</v>
      </c>
      <c r="H130" s="36">
        <f>'логи+длоги'!N131*100</f>
        <v>0.16010367270471448</v>
      </c>
      <c r="I130" s="36">
        <f>'логи+длоги'!O131*100</f>
        <v>-0.53326050968038885</v>
      </c>
      <c r="J130" s="36">
        <f>'логи+длоги'!P131*100</f>
        <v>-0.80085885885612385</v>
      </c>
      <c r="K130" s="36">
        <f>'логи+длоги'!Q131*100</f>
        <v>3.1638540686078187</v>
      </c>
      <c r="L130" s="36">
        <f>'логи+длоги'!R131*100</f>
        <v>-1.3709147319964643</v>
      </c>
      <c r="M130" s="37">
        <f>'логи+длоги'!S131*100</f>
        <v>-1.9705387450574818</v>
      </c>
      <c r="N130" s="25">
        <f>'логи+длоги'!T131*100</f>
        <v>-0.7491138767356631</v>
      </c>
      <c r="O130" s="171">
        <v>-0.81726182618222509</v>
      </c>
      <c r="P130" s="36">
        <f>'логи+длоги'!U131*100</f>
        <v>-1.939288946640616</v>
      </c>
      <c r="Q130" s="36">
        <f>'логи+длоги'!V131*100</f>
        <v>-0.88675511687181796</v>
      </c>
      <c r="R130" s="36">
        <f>'логи+длоги'!W131*100</f>
        <v>-0.50596056609109041</v>
      </c>
      <c r="S130" s="36">
        <f>'логи+длоги'!X131*100</f>
        <v>5.2997376467672552</v>
      </c>
      <c r="T130" s="36">
        <f>'логи+длоги'!Y131*100</f>
        <v>-0.34462600643152541</v>
      </c>
      <c r="U130" s="37">
        <f>'логи+длоги'!Z131*100</f>
        <v>-5.5848729791247109</v>
      </c>
      <c r="V130" s="63">
        <v>0.63374832812903037</v>
      </c>
      <c r="W130" s="32">
        <v>2.5249406652187076</v>
      </c>
      <c r="X130" s="32">
        <v>-6.5517255813745123E-2</v>
      </c>
      <c r="Y130" s="32">
        <v>-0.99301468569149165</v>
      </c>
      <c r="Z130" s="32">
        <v>3.8060277009827246</v>
      </c>
      <c r="AA130" s="32">
        <v>-0.40236330527881137</v>
      </c>
      <c r="AB130" s="33">
        <v>0.45536844380555408</v>
      </c>
    </row>
    <row r="131" spans="1:28" x14ac:dyDescent="0.2">
      <c r="A131" s="1">
        <v>44287</v>
      </c>
      <c r="B131" s="15">
        <v>4.4800000000000004</v>
      </c>
      <c r="C131" s="40">
        <f>'исходные без сезонности'!C132</f>
        <v>0.527466279043315</v>
      </c>
      <c r="D131" s="40">
        <f>'исходные без сезонности'!F132</f>
        <v>0.95573710462771699</v>
      </c>
      <c r="E131" s="25">
        <v>1.6019387353622287</v>
      </c>
      <c r="F131" s="25">
        <f>'логи+длоги'!M132*100</f>
        <v>0.3129314444798581</v>
      </c>
      <c r="G131" s="171">
        <v>0.31293144448003574</v>
      </c>
      <c r="H131" s="36">
        <f>'логи+длоги'!N132*100</f>
        <v>0.9092819851881373</v>
      </c>
      <c r="I131" s="36">
        <f>'логи+длоги'!O132*100</f>
        <v>0.49464704608581656</v>
      </c>
      <c r="J131" s="36">
        <f>'логи+длоги'!P132*100</f>
        <v>-6.4110810970419152E-2</v>
      </c>
      <c r="K131" s="36">
        <f>'логи+длоги'!Q132*100</f>
        <v>1.1890791559590497</v>
      </c>
      <c r="L131" s="36">
        <f>'логи+длоги'!R132*100</f>
        <v>-1.6082771670635765</v>
      </c>
      <c r="M131" s="37">
        <f>'логи+длоги'!S132*100</f>
        <v>-1.0325838340868643</v>
      </c>
      <c r="N131" s="25">
        <f>'логи+длоги'!T132*100</f>
        <v>-6.473500027582979</v>
      </c>
      <c r="O131" s="171">
        <v>-2.1687430349714987</v>
      </c>
      <c r="P131" s="36">
        <f>'логи+длоги'!U132*100</f>
        <v>2.7375803048158787</v>
      </c>
      <c r="Q131" s="36">
        <f>'логи+длоги'!V132*100</f>
        <v>-2.5876929784534042</v>
      </c>
      <c r="R131" s="36">
        <f>'логи+длоги'!W132*100</f>
        <v>0.23814833613720054</v>
      </c>
      <c r="S131" s="36">
        <f>'логи+длоги'!X132*100</f>
        <v>-2.9724282797415569</v>
      </c>
      <c r="T131" s="36">
        <f>'логи+длоги'!Y132*100</f>
        <v>-5.3646364998545693</v>
      </c>
      <c r="U131" s="37">
        <f>'логи+длоги'!Z132*100</f>
        <v>-1.1795880900573152</v>
      </c>
      <c r="V131" s="63">
        <v>2.4154304706614624</v>
      </c>
      <c r="W131" s="32">
        <v>-0.99377282728409</v>
      </c>
      <c r="X131" s="32">
        <v>-2.3800399705038728</v>
      </c>
      <c r="Y131" s="32">
        <v>-0.15378571584199108</v>
      </c>
      <c r="Z131" s="32">
        <v>-1.4312885356328877</v>
      </c>
      <c r="AA131" s="32">
        <v>2.3378416873639907</v>
      </c>
      <c r="AB131" s="33">
        <v>0.67449129395780005</v>
      </c>
    </row>
    <row r="132" spans="1:28" x14ac:dyDescent="0.2">
      <c r="A132" s="1">
        <v>44317</v>
      </c>
      <c r="B132" s="15">
        <v>4.76</v>
      </c>
      <c r="C132" s="40">
        <f>'исходные без сезонности'!C133</f>
        <v>0.69518536935145203</v>
      </c>
      <c r="D132" s="40">
        <f>'исходные без сезонности'!F133</f>
        <v>0.38860159296364599</v>
      </c>
      <c r="E132" s="25">
        <v>4.348550112885059</v>
      </c>
      <c r="F132" s="25">
        <f>'логи+длоги'!M133*100</f>
        <v>6.7143089911528619</v>
      </c>
      <c r="G132" s="171">
        <v>6.7143089911528619</v>
      </c>
      <c r="H132" s="36">
        <f>'логи+длоги'!N133*100</f>
        <v>-0.25892238746063612</v>
      </c>
      <c r="I132" s="36">
        <f>'логи+длоги'!O133*100</f>
        <v>0.12912805691858154</v>
      </c>
      <c r="J132" s="36">
        <f>'логи+длоги'!P133*100</f>
        <v>7.399021732439337E-2</v>
      </c>
      <c r="K132" s="36">
        <f>'логи+длоги'!Q133*100</f>
        <v>3.1003179001031</v>
      </c>
      <c r="L132" s="36">
        <f>'логи+длоги'!R133*100</f>
        <v>-1.4248574780028278</v>
      </c>
      <c r="M132" s="37">
        <f>'логи+длоги'!S133*100</f>
        <v>-0.15435914544639218</v>
      </c>
      <c r="N132" s="25">
        <f>'логи+длоги'!T133*100</f>
        <v>15.68557983182739</v>
      </c>
      <c r="O132" s="171">
        <v>11.127925636099079</v>
      </c>
      <c r="P132" s="36">
        <f>'логи+длоги'!U133*100</f>
        <v>0.94111155811607006</v>
      </c>
      <c r="Q132" s="36">
        <f>'логи+длоги'!V133*100</f>
        <v>7.9607788622366726</v>
      </c>
      <c r="R132" s="36">
        <f>'логи+длоги'!W133*100</f>
        <v>9.4670752655723334E-2</v>
      </c>
      <c r="S132" s="36">
        <f>'логи+длоги'!X133*100</f>
        <v>7.6880712481974811</v>
      </c>
      <c r="T132" s="36">
        <f>'логи+длоги'!Y133*100</f>
        <v>-1.6823815548917764</v>
      </c>
      <c r="U132" s="37">
        <f>'логи+длоги'!Z133*100</f>
        <v>-0.25996471773552798</v>
      </c>
      <c r="V132" s="63">
        <v>-3.4143040790453938E-2</v>
      </c>
      <c r="W132" s="32">
        <v>0.5809993906659372</v>
      </c>
      <c r="X132" s="32">
        <v>-0.18253111832672175</v>
      </c>
      <c r="Y132" s="32">
        <v>0.67582460019661994</v>
      </c>
      <c r="Z132" s="32">
        <v>3.1847808957079309</v>
      </c>
      <c r="AA132" s="32">
        <v>1.4172719596631396</v>
      </c>
      <c r="AB132" s="33">
        <v>0.24352851257114594</v>
      </c>
    </row>
    <row r="133" spans="1:28" x14ac:dyDescent="0.2">
      <c r="A133" s="1">
        <v>44348</v>
      </c>
      <c r="B133" s="15">
        <v>5.09</v>
      </c>
      <c r="C133" s="40">
        <f>'исходные без сезонности'!C134</f>
        <v>0.79971811486780098</v>
      </c>
      <c r="D133" s="40">
        <f>'исходные без сезонности'!F134</f>
        <v>1.1234374542471399</v>
      </c>
      <c r="E133" s="25">
        <v>5.4003267556333725</v>
      </c>
      <c r="F133" s="25">
        <f>'логи+длоги'!M134*100</f>
        <v>1.4709989503510101</v>
      </c>
      <c r="G133" s="171">
        <v>1.4709989503510101</v>
      </c>
      <c r="H133" s="36">
        <f>'логи+длоги'!N134*100</f>
        <v>0.52880046207270937</v>
      </c>
      <c r="I133" s="36">
        <f>'логи+длоги'!O134*100</f>
        <v>0.28282789721583157</v>
      </c>
      <c r="J133" s="36">
        <f>'логи+длоги'!P134*100</f>
        <v>-2.8832223367025733E-2</v>
      </c>
      <c r="K133" s="36">
        <f>'логи+длоги'!Q134*100</f>
        <v>1.9854983291322625</v>
      </c>
      <c r="L133" s="36">
        <f>'логи+длоги'!R134*100</f>
        <v>2.3551336909179099</v>
      </c>
      <c r="M133" s="37">
        <f>'логи+длоги'!S134*100</f>
        <v>1.9643910747682014</v>
      </c>
      <c r="N133" s="25">
        <f>'логи+длоги'!T134*100</f>
        <v>1.83445799613704</v>
      </c>
      <c r="O133" s="171">
        <v>0.77290492323420779</v>
      </c>
      <c r="P133" s="36">
        <f>'логи+длоги'!U134*100</f>
        <v>-1.0806725965036179</v>
      </c>
      <c r="Q133" s="36">
        <f>'логи+длоги'!V134*100</f>
        <v>-3.742323880859999</v>
      </c>
      <c r="R133" s="36">
        <f>'логи+длоги'!W134*100</f>
        <v>0.39583771182627459</v>
      </c>
      <c r="S133" s="36">
        <f>'логи+длоги'!X134*100</f>
        <v>2.0087921229242411</v>
      </c>
      <c r="T133" s="36">
        <f>'логи+длоги'!Y134*100</f>
        <v>4.4634595913500164</v>
      </c>
      <c r="U133" s="37">
        <f>'логи+длоги'!Z134*100</f>
        <v>1.7152324139717123</v>
      </c>
      <c r="V133" s="63">
        <v>-0.14539721089803948</v>
      </c>
      <c r="W133" s="32">
        <v>-0.173278849846497</v>
      </c>
      <c r="X133" s="32">
        <v>0.90444266142593222</v>
      </c>
      <c r="Y133" s="32">
        <v>0.45414774374221167</v>
      </c>
      <c r="Z133" s="32">
        <v>2.3579190118957882</v>
      </c>
      <c r="AA133" s="32">
        <v>1.0797743070672539</v>
      </c>
      <c r="AB133" s="33">
        <v>-7.7470070989775763E-2</v>
      </c>
    </row>
    <row r="134" spans="1:28" x14ac:dyDescent="0.2">
      <c r="A134" s="1">
        <v>44378</v>
      </c>
      <c r="B134" s="15">
        <v>5.77</v>
      </c>
      <c r="C134" s="40">
        <f>'исходные без сезонности'!C135</f>
        <v>0.42420131826337498</v>
      </c>
      <c r="D134" s="40">
        <f>'исходные без сезонности'!F135</f>
        <v>1.40901716337163</v>
      </c>
      <c r="E134" s="25">
        <v>2.4605636624328184</v>
      </c>
      <c r="F134" s="25">
        <f>'логи+длоги'!M135*100</f>
        <v>5.4761774982122091</v>
      </c>
      <c r="G134" s="171">
        <v>5.4761774982120315</v>
      </c>
      <c r="H134" s="36">
        <f>'логи+длоги'!N135*100</f>
        <v>1.2521136752278395</v>
      </c>
      <c r="I134" s="36">
        <f>'логи+длоги'!O135*100</f>
        <v>0.13353762194228125</v>
      </c>
      <c r="J134" s="36">
        <f>'логи+длоги'!P135*100</f>
        <v>0.15761537485907695</v>
      </c>
      <c r="K134" s="36">
        <f>'логи+длоги'!Q135*100</f>
        <v>1.9866763076773708</v>
      </c>
      <c r="L134" s="36">
        <f>'логи+длоги'!R135*100</f>
        <v>1.8683913075774328</v>
      </c>
      <c r="M134" s="37">
        <f>'логи+длоги'!S135*100</f>
        <v>1.0526855654275025</v>
      </c>
      <c r="N134" s="25">
        <f>'логи+длоги'!T135*100</f>
        <v>-12.298712346148299</v>
      </c>
      <c r="O134" s="171">
        <v>-4.8048289677305789</v>
      </c>
      <c r="P134" s="36">
        <f>'логи+длоги'!U135*100</f>
        <v>1.6870498474530038</v>
      </c>
      <c r="Q134" s="36">
        <f>'логи+длоги'!V135*100</f>
        <v>0.65056641729803744</v>
      </c>
      <c r="R134" s="36">
        <f>'логи+длоги'!W135*100</f>
        <v>0.92368161325904197</v>
      </c>
      <c r="S134" s="36">
        <f>'логи+длоги'!X135*100</f>
        <v>1.3597133717386356</v>
      </c>
      <c r="T134" s="36">
        <f>'логи+длоги'!Y135*100</f>
        <v>1.2562060588205526</v>
      </c>
      <c r="U134" s="37">
        <f>'логи+длоги'!Z135*100</f>
        <v>1.1189982749101546</v>
      </c>
      <c r="V134" s="63">
        <v>-0.84912604641901623</v>
      </c>
      <c r="W134" s="32">
        <v>-1.0586168799779756</v>
      </c>
      <c r="X134" s="32">
        <v>0.58900930413466313</v>
      </c>
      <c r="Y134" s="32">
        <v>1.2885329026435244</v>
      </c>
      <c r="Z134" s="32">
        <v>-2.8009254678863442</v>
      </c>
      <c r="AA134" s="32">
        <v>-1.2664193015743308</v>
      </c>
      <c r="AB134" s="33">
        <v>0.31974817568199398</v>
      </c>
    </row>
    <row r="135" spans="1:28" x14ac:dyDescent="0.2">
      <c r="A135" s="1">
        <v>44409</v>
      </c>
      <c r="B135" s="15">
        <v>6.31</v>
      </c>
      <c r="C135" s="40">
        <f>'исходные без сезонности'!C136</f>
        <v>0.63827527979781795</v>
      </c>
      <c r="D135" s="40">
        <f>'исходные без сезонности'!F136</f>
        <v>0.24603249217047399</v>
      </c>
      <c r="E135" s="25">
        <v>-1.3254356857063685</v>
      </c>
      <c r="F135" s="25">
        <f>'логи+длоги'!M136*100</f>
        <v>6.8975534082637679</v>
      </c>
      <c r="G135" s="171">
        <v>6.8975534082638568</v>
      </c>
      <c r="H135" s="36">
        <f>'логи+длоги'!N136*100</f>
        <v>-1.6748525060650721</v>
      </c>
      <c r="I135" s="36">
        <f>'логи+длоги'!O136*100</f>
        <v>0.35468155095248477</v>
      </c>
      <c r="J135" s="36">
        <f>'логи+длоги'!P136*100</f>
        <v>-0.75268990284573789</v>
      </c>
      <c r="K135" s="36">
        <f>'логи+длоги'!Q136*100</f>
        <v>2.2048397550692655</v>
      </c>
      <c r="L135" s="36">
        <f>'логи+длоги'!R136*100</f>
        <v>1.0242524477547477</v>
      </c>
      <c r="M135" s="37">
        <f>'логи+длоги'!S136*100</f>
        <v>1.4048531492798944</v>
      </c>
      <c r="N135" s="25">
        <f>'логи+длоги'!T136*100</f>
        <v>22.587378152654303</v>
      </c>
      <c r="O135" s="171">
        <v>17.994827617202525</v>
      </c>
      <c r="P135" s="36">
        <f>'логи+длоги'!U136*100</f>
        <v>1.2371030857462273</v>
      </c>
      <c r="Q135" s="36">
        <f>'логи+длоги'!V136*100</f>
        <v>-2.3520921927115523</v>
      </c>
      <c r="R135" s="36">
        <f>'логи+длоги'!W136*100</f>
        <v>-0.5908594474519191</v>
      </c>
      <c r="S135" s="36">
        <f>'логи+длоги'!X136*100</f>
        <v>2.9426571372528798</v>
      </c>
      <c r="T135" s="36">
        <f>'логи+длоги'!Y136*100</f>
        <v>3.939652040349273</v>
      </c>
      <c r="U135" s="37">
        <f>'логи+длоги'!Z136*100</f>
        <v>1.7203788952187438</v>
      </c>
      <c r="V135" s="63">
        <v>-0.29337406354314055</v>
      </c>
      <c r="W135" s="32">
        <v>0.50507561821279978</v>
      </c>
      <c r="X135" s="32">
        <v>-0.62132105983921804</v>
      </c>
      <c r="Y135" s="32">
        <v>-7.2372827368510713</v>
      </c>
      <c r="Z135" s="32">
        <v>1.871576739890557</v>
      </c>
      <c r="AA135" s="32">
        <v>-1.6781923248022252</v>
      </c>
      <c r="AB135" s="33">
        <v>0.70123640430649914</v>
      </c>
    </row>
    <row r="136" spans="1:28" x14ac:dyDescent="0.2">
      <c r="A136" s="1">
        <v>44440</v>
      </c>
      <c r="B136" s="15">
        <v>6.56</v>
      </c>
      <c r="C136" s="40">
        <f>'исходные без сезонности'!C137</f>
        <v>0.85922268214393105</v>
      </c>
      <c r="D136" s="40">
        <f>'исходные без сезонности'!F137</f>
        <v>0.71085995366560095</v>
      </c>
      <c r="E136" s="25">
        <v>7.8382899641658526</v>
      </c>
      <c r="F136" s="25">
        <f>'логи+длоги'!M137*100</f>
        <v>-0.77246588303339081</v>
      </c>
      <c r="G136" s="171">
        <v>-0.77246588303347963</v>
      </c>
      <c r="H136" s="36">
        <f>'логи+длоги'!N137*100</f>
        <v>-0.17148482541351484</v>
      </c>
      <c r="I136" s="36">
        <f>'логи+длоги'!O137*100</f>
        <v>0.58715553676993437</v>
      </c>
      <c r="J136" s="36">
        <f>'логи+длоги'!P137*100</f>
        <v>-1.1452303189990687</v>
      </c>
      <c r="K136" s="36">
        <f>'логи+длоги'!Q137*100</f>
        <v>2.1887327843348459</v>
      </c>
      <c r="L136" s="36">
        <f>'логи+длоги'!R137*100</f>
        <v>-5.1162386170222618</v>
      </c>
      <c r="M136" s="37">
        <f>'логи+длоги'!S137*100</f>
        <v>-0.19329681282069799</v>
      </c>
      <c r="N136" s="25">
        <f>'логи+длоги'!T137*100</f>
        <v>-4.850922536764557</v>
      </c>
      <c r="O136" s="171">
        <v>-1.5216770065140217</v>
      </c>
      <c r="P136" s="36">
        <f>'логи+длоги'!U137*100</f>
        <v>-1.473054792197992</v>
      </c>
      <c r="Q136" s="36">
        <f>'логи+длоги'!V137*100</f>
        <v>2.2002189335193378</v>
      </c>
      <c r="R136" s="36">
        <f>'логи+длоги'!W137*100</f>
        <v>-1.5894441905288659</v>
      </c>
      <c r="S136" s="36">
        <f>'логи+длоги'!X137*100</f>
        <v>1.4924942790859319</v>
      </c>
      <c r="T136" s="36">
        <f>'логи+длоги'!Y137*100</f>
        <v>-6.4865455698816632</v>
      </c>
      <c r="U136" s="37">
        <f>'логи+длоги'!Z137*100</f>
        <v>1.3439738115138766</v>
      </c>
      <c r="V136" s="63">
        <v>3.129808957972898</v>
      </c>
      <c r="W136" s="32">
        <v>1.3213788022235207</v>
      </c>
      <c r="X136" s="32">
        <v>2.7217730754517646</v>
      </c>
      <c r="Y136" s="32">
        <v>1.7468156279073099</v>
      </c>
      <c r="Z136" s="32">
        <v>-0.20104272726875649</v>
      </c>
      <c r="AA136" s="32">
        <v>1.5574119137661029</v>
      </c>
      <c r="AB136" s="33">
        <v>0.60842721698337243</v>
      </c>
    </row>
    <row r="137" spans="1:28" x14ac:dyDescent="0.2">
      <c r="A137" s="1">
        <v>44470</v>
      </c>
      <c r="B137" s="15">
        <v>6.81</v>
      </c>
      <c r="C137" s="40">
        <f>'исходные без сезонности'!C138</f>
        <v>1.12773137395711</v>
      </c>
      <c r="D137" s="40">
        <f>'исходные без сезонности'!F138</f>
        <v>2.7435524950722798</v>
      </c>
      <c r="E137" s="25">
        <v>5.8874544866515519</v>
      </c>
      <c r="F137" s="25">
        <f>'логи+длоги'!M138*100</f>
        <v>0.33294474419545139</v>
      </c>
      <c r="G137" s="171">
        <v>0.33294474419545139</v>
      </c>
      <c r="H137" s="36">
        <f>'логи+длоги'!N138*100</f>
        <v>-0.1965723892023874</v>
      </c>
      <c r="I137" s="36">
        <f>'логи+длоги'!O138*100</f>
        <v>-0.48962226345405924</v>
      </c>
      <c r="J137" s="36">
        <f>'логи+длоги'!P138*100</f>
        <v>-0.98593913927249588</v>
      </c>
      <c r="K137" s="36">
        <f>'логи+длоги'!Q138*100</f>
        <v>2.6417616968695157</v>
      </c>
      <c r="L137" s="36">
        <f>'логи+длоги'!R138*100</f>
        <v>-1.7607239710272893</v>
      </c>
      <c r="M137" s="37">
        <f>'логи+длоги'!S138*100</f>
        <v>0.56511740635176722</v>
      </c>
      <c r="N137" s="25">
        <f>'логи+длоги'!T138*100</f>
        <v>1.1861187969412157</v>
      </c>
      <c r="O137" s="171">
        <v>0.10221781450816536</v>
      </c>
      <c r="P137" s="36">
        <f>'логи+длоги'!U138*100</f>
        <v>-2.7577785654861131</v>
      </c>
      <c r="Q137" s="36">
        <f>'логи+длоги'!V138*100</f>
        <v>-2.398570553587831E-2</v>
      </c>
      <c r="R137" s="36">
        <f>'логи+длоги'!W138*100</f>
        <v>-0.91150451262596022</v>
      </c>
      <c r="S137" s="36">
        <f>'логи+длоги'!X138*100</f>
        <v>3.2929888836362053</v>
      </c>
      <c r="T137" s="36">
        <f>'логи+длоги'!Y138*100</f>
        <v>0.38003586140717971</v>
      </c>
      <c r="U137" s="37">
        <f>'логи+длоги'!Z138*100</f>
        <v>1.364254968960843</v>
      </c>
      <c r="V137" s="63">
        <v>1.9286061371357022</v>
      </c>
      <c r="W137" s="32">
        <v>0.11495296518482689</v>
      </c>
      <c r="X137" s="32">
        <v>-0.78831293747829534</v>
      </c>
      <c r="Y137" s="32">
        <v>2.2478355469661011</v>
      </c>
      <c r="Z137" s="32">
        <v>-0.57962842648568369</v>
      </c>
      <c r="AA137" s="32">
        <v>0.40888864240611156</v>
      </c>
      <c r="AB137" s="33">
        <v>-0.34461593355506182</v>
      </c>
    </row>
    <row r="138" spans="1:28" x14ac:dyDescent="0.2">
      <c r="A138" s="1">
        <v>44501</v>
      </c>
      <c r="B138" s="15">
        <v>7.31</v>
      </c>
      <c r="C138" s="40">
        <f>'исходные без сезонности'!C139</f>
        <v>0.83711386084393202</v>
      </c>
      <c r="D138" s="40">
        <f>'исходные без сезонности'!F139</f>
        <v>0.65291662652286997</v>
      </c>
      <c r="E138" s="25">
        <v>-13.814048214266808</v>
      </c>
      <c r="F138" s="25">
        <f>'логи+длоги'!M139*100</f>
        <v>-0.22360793857121308</v>
      </c>
      <c r="G138" s="171">
        <v>-0.22360793857121308</v>
      </c>
      <c r="H138" s="36">
        <f>'логи+длоги'!N139*100</f>
        <v>0.82499487551128681</v>
      </c>
      <c r="I138" s="36">
        <f>'логи+длоги'!O139*100</f>
        <v>0.76107550306421246</v>
      </c>
      <c r="J138" s="36">
        <f>'логи+длоги'!P139*100</f>
        <v>0.21955297740277047</v>
      </c>
      <c r="K138" s="36">
        <f>'логи+длоги'!Q139*100</f>
        <v>2.5032768613332479</v>
      </c>
      <c r="L138" s="36">
        <f>'логи+длоги'!R139*100</f>
        <v>0.95322601455656297</v>
      </c>
      <c r="M138" s="37">
        <f>'логи+длоги'!S139*100</f>
        <v>-9.5106074533113372E-2</v>
      </c>
      <c r="N138" s="25">
        <f>'логи+длоги'!T139*100</f>
        <v>-0.71537039521185619</v>
      </c>
      <c r="O138" s="171">
        <v>0.66856205511420796</v>
      </c>
      <c r="P138" s="36">
        <f>'логи+длоги'!U139*100</f>
        <v>1.2691215895845431</v>
      </c>
      <c r="Q138" s="36">
        <f>'логи+длоги'!V139*100</f>
        <v>1.0061031127618136</v>
      </c>
      <c r="R138" s="36">
        <f>'логи+длоги'!W139*100</f>
        <v>1.4558071612450263</v>
      </c>
      <c r="S138" s="36">
        <f>'логи+длоги'!X139*100</f>
        <v>3.656968824261142</v>
      </c>
      <c r="T138" s="36">
        <f>'логи+длоги'!Y139*100</f>
        <v>-1.5017264696611576</v>
      </c>
      <c r="U138" s="37">
        <f>'логи+длоги'!Z139*100</f>
        <v>1.13536174839588</v>
      </c>
      <c r="V138" s="63">
        <v>1.1049366803045757</v>
      </c>
      <c r="W138" s="32">
        <v>0.5260935536297211</v>
      </c>
      <c r="X138" s="32">
        <v>-2.8362775440721038</v>
      </c>
      <c r="Y138" s="32">
        <v>7.1266564508396471</v>
      </c>
      <c r="Z138" s="32">
        <v>4.0863452882556714</v>
      </c>
      <c r="AA138" s="32">
        <v>-0.56603681625513502</v>
      </c>
      <c r="AB138" s="33">
        <v>-0.94269843099937134</v>
      </c>
    </row>
    <row r="139" spans="1:28" x14ac:dyDescent="0.2">
      <c r="A139" s="1">
        <v>44531</v>
      </c>
      <c r="B139" s="15">
        <v>7.58</v>
      </c>
      <c r="C139" s="40">
        <f>'исходные без сезонности'!C140</f>
        <v>0.51048737137515598</v>
      </c>
      <c r="D139" s="40">
        <f>'исходные без сезонности'!F140</f>
        <v>1.56436869316983</v>
      </c>
      <c r="E139" s="25">
        <v>9.1841580544607577</v>
      </c>
      <c r="F139" s="25">
        <f>'логи+длоги'!M140*100</f>
        <v>-1.106380099802351E-2</v>
      </c>
      <c r="G139" s="171">
        <v>-1.1063800997934692E-2</v>
      </c>
      <c r="H139" s="36">
        <f>'логи+длоги'!N140*100</f>
        <v>1.424817407927037</v>
      </c>
      <c r="I139" s="36">
        <f>'логи+длоги'!O140*100</f>
        <v>-2.0611953974588815</v>
      </c>
      <c r="J139" s="36">
        <f>'логи+длоги'!P140*100</f>
        <v>-0.2648597335415559</v>
      </c>
      <c r="K139" s="36">
        <f>'логи+длоги'!Q140*100</f>
        <v>1.1083471017983015</v>
      </c>
      <c r="L139" s="36">
        <f>'логи+длоги'!R140*100</f>
        <v>0.91211473728805004</v>
      </c>
      <c r="M139" s="37">
        <f>'логи+длоги'!S140*100</f>
        <v>0.82413618641048458</v>
      </c>
      <c r="N139" s="25">
        <f>'логи+длоги'!T140*100</f>
        <v>2.0643611939185291</v>
      </c>
      <c r="O139" s="171">
        <v>0.30284550321608705</v>
      </c>
      <c r="P139" s="36">
        <f>'логи+длоги'!U140*100</f>
        <v>1.8029269770806877</v>
      </c>
      <c r="Q139" s="36">
        <f>'логи+длоги'!V140*100</f>
        <v>-0.76063549749019188</v>
      </c>
      <c r="R139" s="36">
        <f>'логи+длоги'!W140*100</f>
        <v>-1.5334981897943578</v>
      </c>
      <c r="S139" s="36">
        <f>'логи+длоги'!X140*100</f>
        <v>-1.9109857750517989</v>
      </c>
      <c r="T139" s="36">
        <f>'логи+длоги'!Y140*100</f>
        <v>-6.5801750213328347</v>
      </c>
      <c r="U139" s="37">
        <f>'логи+длоги'!Z140*100</f>
        <v>-0.62038529309891288</v>
      </c>
      <c r="V139" s="63">
        <v>1.4637524577384227</v>
      </c>
      <c r="W139" s="32">
        <v>3.7735272537788802</v>
      </c>
      <c r="X139" s="32">
        <v>1.239894682878969</v>
      </c>
      <c r="Y139" s="32">
        <v>-2.6827639301281465</v>
      </c>
      <c r="Z139" s="32">
        <v>0.12796423073126562</v>
      </c>
      <c r="AA139" s="32">
        <v>-0.65706781398543512</v>
      </c>
      <c r="AB139" s="33">
        <v>0.84532925409486381</v>
      </c>
    </row>
    <row r="140" spans="1:28" x14ac:dyDescent="0.2">
      <c r="A140" s="1">
        <v>44562</v>
      </c>
      <c r="B140" s="15">
        <v>8.26</v>
      </c>
      <c r="C140" s="40">
        <f>'исходные без сезонности'!C141</f>
        <v>0.77101865175720996</v>
      </c>
      <c r="D140" s="40">
        <f>'исходные без сезонности'!F141</f>
        <v>-0.16526455136037299</v>
      </c>
      <c r="E140" s="25">
        <v>13.038769465180751</v>
      </c>
      <c r="F140" s="25">
        <f>'логи+длоги'!M141*100</f>
        <v>-4.3130701303383034</v>
      </c>
      <c r="G140" s="171">
        <v>-4.3130701303383923</v>
      </c>
      <c r="H140" s="36">
        <f>'логи+длоги'!N141*100</f>
        <v>1.5666176769535411</v>
      </c>
      <c r="I140" s="36">
        <f>'логи+длоги'!O141*100</f>
        <v>-0.60152762651384251</v>
      </c>
      <c r="J140" s="36">
        <f>'логи+длоги'!P141*100</f>
        <v>0.1344040341981767</v>
      </c>
      <c r="K140" s="36">
        <f>'логи+длоги'!Q141*100</f>
        <v>1.0715769853725021</v>
      </c>
      <c r="L140" s="36">
        <f>'логи+длоги'!R141*100</f>
        <v>-0.4155524474958483</v>
      </c>
      <c r="M140" s="37">
        <f>'логи+длоги'!S141*100</f>
        <v>1.256330378352466</v>
      </c>
      <c r="N140" s="25">
        <f>'логи+длоги'!T141*100</f>
        <v>-2.7654420796299206</v>
      </c>
      <c r="O140" s="171">
        <v>-4.8184991310937342</v>
      </c>
      <c r="P140" s="36">
        <f>'логи+длоги'!U141*100</f>
        <v>2.9184870884845893</v>
      </c>
      <c r="Q140" s="36">
        <f>'логи+длоги'!V141*100</f>
        <v>-3.2847654284749339</v>
      </c>
      <c r="R140" s="36">
        <f>'логи+длоги'!W141*100</f>
        <v>0.38864520407564385</v>
      </c>
      <c r="S140" s="36">
        <f>'логи+длоги'!X141*100</f>
        <v>2.7267976358750445</v>
      </c>
      <c r="T140" s="36">
        <f>'логи+длоги'!Y141*100</f>
        <v>6.1601646208048422</v>
      </c>
      <c r="U140" s="37">
        <f>'логи+длоги'!Z141*100</f>
        <v>4.3558511554492085</v>
      </c>
      <c r="V140" s="63">
        <v>-0.5665362725071077</v>
      </c>
      <c r="W140" s="32">
        <v>-1.5173639410089379</v>
      </c>
      <c r="X140" s="32">
        <v>-0.52146804539327718</v>
      </c>
      <c r="Y140" s="32">
        <v>1.932636107402061</v>
      </c>
      <c r="Z140" s="32">
        <v>-3.6426806574466895</v>
      </c>
      <c r="AA140" s="32">
        <v>0.28465524164764133</v>
      </c>
      <c r="AB140" s="33">
        <v>0.22491931468651671</v>
      </c>
    </row>
    <row r="141" spans="1:28" x14ac:dyDescent="0.2">
      <c r="A141" s="1">
        <v>44593</v>
      </c>
      <c r="B141" s="15">
        <v>9.51</v>
      </c>
      <c r="C141" s="40">
        <f>'исходные без сезонности'!C142</f>
        <v>1.04576921670798</v>
      </c>
      <c r="D141" s="40">
        <f>'исходные без сезонности'!F142</f>
        <v>0.300296353660296</v>
      </c>
      <c r="E141" s="25">
        <v>-1.4526450371831889</v>
      </c>
      <c r="F141" s="25">
        <f>'логи+длоги'!M142*100</f>
        <v>-4.3280198504641376</v>
      </c>
      <c r="G141" s="171">
        <v>-4.3280198504641376</v>
      </c>
      <c r="H141" s="36">
        <f>'логи+длоги'!N142*100</f>
        <v>1.9487071488436314</v>
      </c>
      <c r="I141" s="36">
        <f>'логи+длоги'!O142*100</f>
        <v>1.7863622583371708</v>
      </c>
      <c r="J141" s="36">
        <f>'логи+длоги'!P142*100</f>
        <v>-0.58679254208779952</v>
      </c>
      <c r="K141" s="36">
        <f>'логи+длоги'!Q142*100</f>
        <v>2.1021776700591133</v>
      </c>
      <c r="L141" s="36">
        <f>'логи+длоги'!R142*100</f>
        <v>0.58311497719465422</v>
      </c>
      <c r="M141" s="37">
        <f>'логи+длоги'!S142*100</f>
        <v>3.0145101841783983</v>
      </c>
      <c r="N141" s="25">
        <f>'логи+длоги'!T142*100</f>
        <v>-7.1222405617684004</v>
      </c>
      <c r="O141" s="171">
        <v>-8.3728820345982946</v>
      </c>
      <c r="P141" s="36">
        <f>'логи+длоги'!U142*100</f>
        <v>-0.66723635099723566</v>
      </c>
      <c r="Q141" s="36">
        <f>'логи+длоги'!V142*100</f>
        <v>6.8963257576546866</v>
      </c>
      <c r="R141" s="36">
        <f>'логи+длоги'!W142*100</f>
        <v>-0.92730235871947286</v>
      </c>
      <c r="S141" s="36">
        <f>'логи+длоги'!X142*100</f>
        <v>1.6609942145406009</v>
      </c>
      <c r="T141" s="36">
        <f>'логи+длоги'!Y142*100</f>
        <v>-2.7349381079636359</v>
      </c>
      <c r="U141" s="37">
        <f>'логи+длоги'!Z142*100</f>
        <v>0.87443875544988003</v>
      </c>
      <c r="V141" s="63">
        <v>-5.5148606172267023E-2</v>
      </c>
      <c r="W141" s="32">
        <v>-1.6359343927018273</v>
      </c>
      <c r="X141" s="32">
        <v>-3.2759155193920151</v>
      </c>
      <c r="Y141" s="32">
        <v>0.83093737104550769</v>
      </c>
      <c r="Z141" s="32">
        <v>1.5717725912013378</v>
      </c>
      <c r="AA141" s="32">
        <v>-1.6544043177345742</v>
      </c>
      <c r="AB141" s="33">
        <v>2.1716208657359033</v>
      </c>
    </row>
    <row r="142" spans="1:28" x14ac:dyDescent="0.2">
      <c r="A142" s="1">
        <v>44621</v>
      </c>
      <c r="B142" s="15">
        <v>20.03</v>
      </c>
      <c r="C142" s="40">
        <f>'исходные без сезонности'!C143</f>
        <v>7.4904001367756203</v>
      </c>
      <c r="D142" s="40">
        <f>'исходные без сезонности'!F143</f>
        <v>-2.0451403214066799</v>
      </c>
      <c r="E142" s="25">
        <v>-5.5058670174459641</v>
      </c>
      <c r="F142" s="25">
        <f>'логи+длоги'!M143*100</f>
        <v>0.34191870233737376</v>
      </c>
      <c r="G142" s="171">
        <v>0.34191870233746258</v>
      </c>
      <c r="H142" s="36">
        <f>'логи+длоги'!N143*100</f>
        <v>-3.9293399250535543</v>
      </c>
      <c r="I142" s="36">
        <f>'логи+длоги'!O143*100</f>
        <v>-6.3899855834083752</v>
      </c>
      <c r="J142" s="36">
        <f>'логи+длоги'!P143*100</f>
        <v>-7.3437485359875154</v>
      </c>
      <c r="K142" s="36">
        <f>'логи+длоги'!Q143*100</f>
        <v>-3.6671461313058984</v>
      </c>
      <c r="L142" s="36">
        <f>'логи+длоги'!R143*100</f>
        <v>-4.9823106188625843</v>
      </c>
      <c r="M142" s="37">
        <f>'логи+длоги'!S143*100</f>
        <v>-5.8372131652758341</v>
      </c>
      <c r="N142" s="25">
        <f>'логи+длоги'!T143*100</f>
        <v>-0.63965119233309053</v>
      </c>
      <c r="O142" s="171">
        <v>0.1358355031116254</v>
      </c>
      <c r="P142" s="36">
        <f>'логи+длоги'!U143*100</f>
        <v>0.55512363103638052</v>
      </c>
      <c r="Q142" s="36">
        <f>'логи+длоги'!V143*100</f>
        <v>-8.3890090855321731</v>
      </c>
      <c r="R142" s="36">
        <f>'логи+длоги'!W143*100</f>
        <v>-6.9940410738441372</v>
      </c>
      <c r="S142" s="36">
        <f>'логи+длоги'!X143*100</f>
        <v>-2.4407939396004608</v>
      </c>
      <c r="T142" s="36">
        <f>'логи+длоги'!Y143*100</f>
        <v>0.61736363579658615</v>
      </c>
      <c r="U142" s="37">
        <f>'логи+длоги'!Z143*100</f>
        <v>-1.0141463612846735</v>
      </c>
      <c r="V142" s="63">
        <v>0.71897806738783743</v>
      </c>
      <c r="W142" s="32">
        <v>-3.6942035949394381</v>
      </c>
      <c r="X142" s="32">
        <v>5.9241821856851402</v>
      </c>
      <c r="Y142" s="32">
        <v>1.2253695978603929</v>
      </c>
      <c r="Z142" s="32">
        <v>-2.0409654078804067</v>
      </c>
      <c r="AA142" s="32">
        <v>1.1796092117391623</v>
      </c>
      <c r="AB142" s="33">
        <v>-2.1537309197305632</v>
      </c>
    </row>
    <row r="143" spans="1:28" x14ac:dyDescent="0.2">
      <c r="A143" s="1">
        <v>44652</v>
      </c>
      <c r="B143" s="15">
        <v>17.13</v>
      </c>
      <c r="C143" s="40">
        <f>'исходные без сезонности'!C144</f>
        <v>1.50747363934769</v>
      </c>
      <c r="D143" s="40">
        <f>'исходные без сезонности'!F144</f>
        <v>-3.1708766460104001</v>
      </c>
      <c r="E143" s="25">
        <v>-5.8131599598978152</v>
      </c>
      <c r="F143" s="25">
        <f>'логи+длоги'!M144*100</f>
        <v>4.6201227799876676</v>
      </c>
      <c r="G143" s="171">
        <v>4.6201227799877564</v>
      </c>
      <c r="H143" s="36">
        <f>'логи+длоги'!N144*100</f>
        <v>-0.13019063112871265</v>
      </c>
      <c r="I143" s="36">
        <f>'логи+длоги'!O144*100</f>
        <v>-1.9018237878677624</v>
      </c>
      <c r="J143" s="36">
        <f>'логи+длоги'!P144*100</f>
        <v>-0.78683481827717117</v>
      </c>
      <c r="K143" s="36">
        <f>'логи+длоги'!Q144*100</f>
        <v>-0.10226893377058843</v>
      </c>
      <c r="L143" s="36">
        <f>'логи+длоги'!R144*100</f>
        <v>-1.3381207904799908</v>
      </c>
      <c r="M143" s="37">
        <f>'логи+длоги'!S144*100</f>
        <v>3.2210753280104143E-2</v>
      </c>
      <c r="N143" s="25">
        <f>'логи+длоги'!T144*100</f>
        <v>11.489916578939408</v>
      </c>
      <c r="O143" s="171">
        <v>8.9795467586081479</v>
      </c>
      <c r="P143" s="36">
        <f>'логи+длоги'!U144*100</f>
        <v>-1.825522872593055</v>
      </c>
      <c r="Q143" s="36">
        <f>'логи+длоги'!V144*100</f>
        <v>1.5876604623096924</v>
      </c>
      <c r="R143" s="36">
        <f>'логи+длоги'!W144*100</f>
        <v>-3.4884970243084013</v>
      </c>
      <c r="S143" s="36">
        <f>'логи+длоги'!X144*100</f>
        <v>0.15936890334380394</v>
      </c>
      <c r="T143" s="36">
        <f>'логи+длоги'!Y144*100</f>
        <v>-10.256941163902411</v>
      </c>
      <c r="U143" s="37">
        <f>'логи+длоги'!Z144*100</f>
        <v>2.5212532469549132</v>
      </c>
      <c r="V143" s="63">
        <v>-6.6123304241029786</v>
      </c>
      <c r="W143" s="32">
        <v>-1.2004545028856342</v>
      </c>
      <c r="X143" s="32">
        <v>-1.7801065284343593</v>
      </c>
      <c r="Y143" s="32">
        <v>0.85694673876703575</v>
      </c>
      <c r="Z143" s="32">
        <v>2.1669764856734162</v>
      </c>
      <c r="AA143" s="32">
        <v>-0.9583681622728335</v>
      </c>
      <c r="AB143" s="33">
        <v>-10.499575538793508</v>
      </c>
    </row>
    <row r="144" spans="1:28" x14ac:dyDescent="0.2">
      <c r="A144" s="1">
        <v>44682</v>
      </c>
      <c r="B144" s="15">
        <v>13.3</v>
      </c>
      <c r="C144" s="40">
        <f>'исходные без сезонности'!C145</f>
        <v>7.8655573706726503E-2</v>
      </c>
      <c r="D144" s="40">
        <f>'исходные без сезонности'!F145</f>
        <v>0.146866994203187</v>
      </c>
      <c r="E144" s="25">
        <v>20.143939787483419</v>
      </c>
      <c r="F144" s="25">
        <f>'логи+длоги'!M145*100</f>
        <v>2.772531392496802</v>
      </c>
      <c r="G144" s="171">
        <v>2.7725313924967132</v>
      </c>
      <c r="H144" s="36">
        <f>'логи+длоги'!N145*100</f>
        <v>1.4305636822077972</v>
      </c>
      <c r="I144" s="36">
        <f>'логи+длоги'!O145*100</f>
        <v>-0.96027664022351189</v>
      </c>
      <c r="J144" s="36">
        <f>'логи+длоги'!P145*100</f>
        <v>2.4666812575606656</v>
      </c>
      <c r="K144" s="36">
        <f>'логи+длоги'!Q145*100</f>
        <v>2.0270027777224087</v>
      </c>
      <c r="L144" s="36">
        <f>'логи+длоги'!R145*100</f>
        <v>1.1188710663724066</v>
      </c>
      <c r="M144" s="37">
        <f>'логи+длоги'!S145*100</f>
        <v>-0.36150133075629753</v>
      </c>
      <c r="N144" s="25">
        <f>'логи+длоги'!T145*100</f>
        <v>-1.8073962289623324</v>
      </c>
      <c r="O144" s="171">
        <v>-0.41031528684420948</v>
      </c>
      <c r="P144" s="36">
        <f>'логи+длоги'!U145*100</f>
        <v>1.8767265062917815</v>
      </c>
      <c r="Q144" s="36">
        <f>'логи+длоги'!V145*100</f>
        <v>-2.189970774844241</v>
      </c>
      <c r="R144" s="36">
        <f>'логи+длоги'!W145*100</f>
        <v>4.4175129492597165</v>
      </c>
      <c r="S144" s="36">
        <f>'логи+длоги'!X145*100</f>
        <v>2.6361672770343958</v>
      </c>
      <c r="T144" s="36">
        <f>'логи+длоги'!Y145*100</f>
        <v>5.086295371049232</v>
      </c>
      <c r="U144" s="37">
        <f>'логи+длоги'!Z145*100</f>
        <v>-1.6731928257025075</v>
      </c>
      <c r="V144" s="63">
        <v>0.51448505425393876</v>
      </c>
      <c r="W144" s="32">
        <v>-1.7556219878160135</v>
      </c>
      <c r="X144" s="32">
        <v>1.5570832930208383</v>
      </c>
      <c r="Y144" s="32">
        <v>4.466521529489853E-2</v>
      </c>
      <c r="Z144" s="32">
        <v>-4.5118384244722733</v>
      </c>
      <c r="AA144" s="32">
        <v>-0.54000160369834305</v>
      </c>
      <c r="AB144" s="33">
        <v>-0.40040899959414844</v>
      </c>
    </row>
    <row r="145" spans="1:28" x14ac:dyDescent="0.2">
      <c r="A145" s="1">
        <v>44713</v>
      </c>
      <c r="B145" s="15">
        <v>9.6300000000000008</v>
      </c>
      <c r="C145" s="40">
        <f>'исходные без сезонности'!C146</f>
        <v>-0.22839609401531</v>
      </c>
      <c r="D145" s="40">
        <f>'исходные без сезонности'!F146</f>
        <v>0.99934141640859198</v>
      </c>
      <c r="E145" s="25">
        <v>-8.1426268311919596</v>
      </c>
      <c r="F145" s="25">
        <f>'логи+длоги'!M146*100</f>
        <v>1.9096093524684221</v>
      </c>
      <c r="G145" s="171">
        <v>1.9096093524684221</v>
      </c>
      <c r="H145" s="36">
        <f>'логи+длоги'!N146*100</f>
        <v>2.455692149265154</v>
      </c>
      <c r="I145" s="36">
        <f>'логи+длоги'!O146*100</f>
        <v>0.10680271567373723</v>
      </c>
      <c r="J145" s="36">
        <f>'логи+длоги'!P146*100</f>
        <v>0.30989744736213964</v>
      </c>
      <c r="K145" s="36">
        <f>'логи+длоги'!Q146*100</f>
        <v>1.8258029418216637</v>
      </c>
      <c r="L145" s="36">
        <f>'логи+длоги'!R146*100</f>
        <v>-0.53352737921006366</v>
      </c>
      <c r="M145" s="37">
        <f>'логи+длоги'!S146*100</f>
        <v>0.11797156252733032</v>
      </c>
      <c r="N145" s="25">
        <f>'логи+длоги'!T146*100</f>
        <v>2.1173744140527972</v>
      </c>
      <c r="O145" s="171">
        <v>1.569720848765499</v>
      </c>
      <c r="P145" s="36">
        <f>'логи+длоги'!U146*100</f>
        <v>2.5470972699695338</v>
      </c>
      <c r="Q145" s="36">
        <f>'логи+длоги'!V146*100</f>
        <v>-0.7041704080288369</v>
      </c>
      <c r="R145" s="36">
        <f>'логи+длоги'!W146*100</f>
        <v>-3.6993031858862935</v>
      </c>
      <c r="S145" s="36">
        <f>'логи+длоги'!X146*100</f>
        <v>1.9996358269450454</v>
      </c>
      <c r="T145" s="36">
        <f>'логи+длоги'!Y146*100</f>
        <v>0.25201355785835489</v>
      </c>
      <c r="U145" s="37">
        <f>'логи+длоги'!Z146*100</f>
        <v>-2.593433193553274</v>
      </c>
      <c r="V145" s="63">
        <v>3.2916020500597654</v>
      </c>
      <c r="W145" s="32">
        <v>-0.58553879069641823</v>
      </c>
      <c r="X145" s="32">
        <v>-3.0063755900659856</v>
      </c>
      <c r="Y145" s="32">
        <v>0.40946754568874155</v>
      </c>
      <c r="Z145" s="32">
        <v>1.269499336361406</v>
      </c>
      <c r="AA145" s="32">
        <v>-1.9509600624605099</v>
      </c>
      <c r="AB145" s="33">
        <v>0.39896378077806105</v>
      </c>
    </row>
    <row r="146" spans="1:28" x14ac:dyDescent="0.2">
      <c r="A146" s="1">
        <v>44743</v>
      </c>
      <c r="B146" s="15">
        <v>8.9</v>
      </c>
      <c r="C146" s="40">
        <f>'исходные без сезонности'!C147</f>
        <v>-0.26428851109100598</v>
      </c>
      <c r="D146" s="40">
        <f>'исходные без сезонности'!F147</f>
        <v>2.8197784174340002</v>
      </c>
      <c r="E146" s="25">
        <v>-3.9017065070399197</v>
      </c>
      <c r="F146" s="25">
        <f>'логи+длоги'!M147*100</f>
        <v>2.4658621412681825</v>
      </c>
      <c r="G146" s="171">
        <v>2.4658621412681825</v>
      </c>
      <c r="H146" s="36">
        <f>'логи+длоги'!N147*100</f>
        <v>1.8766032577685721</v>
      </c>
      <c r="I146" s="36">
        <f>'логи+длоги'!O147*100</f>
        <v>0.26034636192147076</v>
      </c>
      <c r="J146" s="36">
        <f>'логи+длоги'!P147*100</f>
        <v>1.2732143625393988</v>
      </c>
      <c r="K146" s="36">
        <f>'логи+длоги'!Q147*100</f>
        <v>1.411545465086661</v>
      </c>
      <c r="L146" s="36">
        <f>'логи+длоги'!R147*100</f>
        <v>0.55012942271570608</v>
      </c>
      <c r="M146" s="37">
        <f>'логи+длоги'!S147*100</f>
        <v>0.51271931859648845</v>
      </c>
      <c r="N146" s="25">
        <f>'логи+длоги'!T147*100</f>
        <v>5.2333852753189802</v>
      </c>
      <c r="O146" s="171">
        <v>4.0480287409486948</v>
      </c>
      <c r="P146" s="36">
        <f>'логи+длоги'!U147*100</f>
        <v>2.3090050286549868</v>
      </c>
      <c r="Q146" s="36">
        <f>'логи+длоги'!V147*100</f>
        <v>-0.95598676242758529</v>
      </c>
      <c r="R146" s="36">
        <f>'логи+длоги'!W147*100</f>
        <v>5.6125558212784199</v>
      </c>
      <c r="S146" s="36">
        <f>'логи+длоги'!X147*100</f>
        <v>0.43978676702796093</v>
      </c>
      <c r="T146" s="36">
        <f>'логи+длоги'!Y147*100</f>
        <v>3.1996381657785733</v>
      </c>
      <c r="U146" s="37">
        <f>'логи+длоги'!Z147*100</f>
        <v>0.78138221002888031</v>
      </c>
      <c r="V146" s="63">
        <v>-1.0312447699741654</v>
      </c>
      <c r="W146" s="32">
        <v>2.0832117555753484</v>
      </c>
      <c r="X146" s="32">
        <v>-0.17792781578536676</v>
      </c>
      <c r="Y146" s="32">
        <v>1.553653840900509</v>
      </c>
      <c r="Z146" s="32">
        <v>4.1069180929986118</v>
      </c>
      <c r="AA146" s="32">
        <v>-0.24085361542616113</v>
      </c>
      <c r="AB146" s="33">
        <v>0.47123051560555496</v>
      </c>
    </row>
    <row r="147" spans="1:28" x14ac:dyDescent="0.2">
      <c r="A147" s="1">
        <v>44774</v>
      </c>
      <c r="B147" s="15">
        <v>7.95</v>
      </c>
      <c r="C147" s="40">
        <f>'исходные без сезонности'!C148</f>
        <v>-4.0968387435863597E-2</v>
      </c>
      <c r="D147" s="40">
        <f>'исходные без сезонности'!F148</f>
        <v>0.58719650396561296</v>
      </c>
      <c r="E147" s="25">
        <v>-2.2037471822728385</v>
      </c>
      <c r="F147" s="25">
        <f>'логи+длоги'!M148*100</f>
        <v>4.114359712361626</v>
      </c>
      <c r="G147" s="171">
        <v>4.1143597123615372</v>
      </c>
      <c r="H147" s="36">
        <f>'логи+длоги'!N148*100</f>
        <v>2.4290909185692655</v>
      </c>
      <c r="I147" s="36">
        <f>'логи+длоги'!O148*100</f>
        <v>0.61980890224369034</v>
      </c>
      <c r="J147" s="36">
        <f>'логи+длоги'!P148*100</f>
        <v>1.0207263688579715</v>
      </c>
      <c r="K147" s="36">
        <f>'логи+длоги'!Q148*100</f>
        <v>3.040762468535263</v>
      </c>
      <c r="L147" s="36">
        <f>'логи+длоги'!R148*100</f>
        <v>0.18409880971379522</v>
      </c>
      <c r="M147" s="37">
        <f>'логи+длоги'!S148*100</f>
        <v>0.65414578031521842</v>
      </c>
      <c r="N147" s="25">
        <f>'логи+длоги'!T148*100</f>
        <v>-35.571038104742314</v>
      </c>
      <c r="O147" s="171">
        <v>-15.54045952347094</v>
      </c>
      <c r="P147" s="36">
        <f>'логи+длоги'!U148*100</f>
        <v>2.9272183110839123</v>
      </c>
      <c r="Q147" s="36">
        <f>'логи+длоги'!V148*100</f>
        <v>1.830753602140156</v>
      </c>
      <c r="R147" s="36">
        <f>'логи+длоги'!W148*100</f>
        <v>0.74004706450807589</v>
      </c>
      <c r="S147" s="36">
        <f>'логи+длоги'!X148*100</f>
        <v>2.2282189576053213</v>
      </c>
      <c r="T147" s="36">
        <f>'логи+длоги'!Y148*100</f>
        <v>-4.5278876505998156</v>
      </c>
      <c r="U147" s="37">
        <f>'логи+длоги'!Z148*100</f>
        <v>-0.11924792933957207</v>
      </c>
      <c r="V147" s="63">
        <v>-0.1646459824123383</v>
      </c>
      <c r="W147" s="32">
        <v>-0.19097073111592522</v>
      </c>
      <c r="X147" s="32">
        <v>1.4669041809775649</v>
      </c>
      <c r="Y147" s="32">
        <v>-0.32021589249355031</v>
      </c>
      <c r="Z147" s="32">
        <v>0.21931775209915827</v>
      </c>
      <c r="AA147" s="32">
        <v>0.16878095614929123</v>
      </c>
      <c r="AB147" s="33">
        <v>0.43549824608658128</v>
      </c>
    </row>
    <row r="148" spans="1:28" x14ac:dyDescent="0.2">
      <c r="A148" s="1">
        <v>44805</v>
      </c>
      <c r="B148" s="15">
        <v>7.69</v>
      </c>
      <c r="C148" s="40">
        <f>'исходные без сезонности'!C149</f>
        <v>0.30802569903608001</v>
      </c>
      <c r="D148" s="40">
        <f>'исходные без сезонности'!F149</f>
        <v>0.47563377763512898</v>
      </c>
      <c r="E148" s="25">
        <v>-5.3105484059076522</v>
      </c>
      <c r="F148" s="25">
        <f>'логи+длоги'!M149*100</f>
        <v>26.550755874890797</v>
      </c>
      <c r="G148" s="171">
        <v>26.550755874890797</v>
      </c>
      <c r="H148" s="36">
        <f>'логи+длоги'!N149*100</f>
        <v>1.4448291282077363</v>
      </c>
      <c r="I148" s="36">
        <f>'логи+длоги'!O149*100</f>
        <v>-1.0544126559747014</v>
      </c>
      <c r="J148" s="36">
        <f>'логи+длоги'!P149*100</f>
        <v>0.75238686018650469</v>
      </c>
      <c r="K148" s="36">
        <f>'логи+длоги'!Q149*100</f>
        <v>1.9699497135929889</v>
      </c>
      <c r="L148" s="36">
        <f>'логи+длоги'!R149*100</f>
        <v>1.0858402704268855</v>
      </c>
      <c r="M148" s="37">
        <f>'логи+длоги'!S149*100</f>
        <v>0.51860740843086006</v>
      </c>
      <c r="N148" s="25">
        <f>'логи+длоги'!T149*100</f>
        <v>57.210313223173515</v>
      </c>
      <c r="O148" s="171">
        <v>45.73906445484441</v>
      </c>
      <c r="P148" s="36">
        <f>'логи+длоги'!U149*100</f>
        <v>1.0250674790404091</v>
      </c>
      <c r="Q148" s="36">
        <f>'логи+длоги'!V149*100</f>
        <v>-1.7134418735498258</v>
      </c>
      <c r="R148" s="36">
        <f>'логи+длоги'!W149*100</f>
        <v>0.8671830879224629</v>
      </c>
      <c r="S148" s="36">
        <f>'логи+длоги'!X149*100</f>
        <v>2.4203692758090867</v>
      </c>
      <c r="T148" s="36">
        <f>'логи+длоги'!Y149*100</f>
        <v>5.756558012904911</v>
      </c>
      <c r="U148" s="37">
        <f>'логи+длоги'!Z149*100</f>
        <v>-3.1398588110814529</v>
      </c>
      <c r="V148" s="63">
        <v>-0.38333935267704078</v>
      </c>
      <c r="W148" s="32">
        <v>-0.64464616700060162</v>
      </c>
      <c r="X148" s="32">
        <v>-0.38700613168245468</v>
      </c>
      <c r="Y148" s="32">
        <v>9.7851065780446334E-2</v>
      </c>
      <c r="Z148" s="32">
        <v>-2.9156483739313757</v>
      </c>
      <c r="AA148" s="32">
        <v>-2.7849304206887382</v>
      </c>
      <c r="AB148" s="33">
        <v>3.0942999730783072E-2</v>
      </c>
    </row>
    <row r="149" spans="1:28" x14ac:dyDescent="0.2">
      <c r="A149" s="1">
        <v>44835</v>
      </c>
      <c r="B149" s="15">
        <v>7.72</v>
      </c>
      <c r="C149" s="40">
        <f>'исходные без сезонности'!C150</f>
        <v>0.20343766731937599</v>
      </c>
      <c r="D149" s="40">
        <f>'исходные без сезонности'!F150</f>
        <v>1.17961931098516</v>
      </c>
      <c r="E149" s="25">
        <v>3.206744179336201</v>
      </c>
      <c r="F149" s="25">
        <f>'логи+длоги'!M150*100</f>
        <v>1.6382312449135128</v>
      </c>
      <c r="G149" s="171">
        <v>1.6382312449136016</v>
      </c>
      <c r="H149" s="36">
        <f>'логи+длоги'!N150*100</f>
        <v>3.3862068470565276</v>
      </c>
      <c r="I149" s="36">
        <f>'логи+длоги'!O150*100</f>
        <v>-0.24285037069695647</v>
      </c>
      <c r="J149" s="36">
        <f>'логи+длоги'!P150*100</f>
        <v>1.0109744487751371</v>
      </c>
      <c r="K149" s="36">
        <f>'логи+длоги'!Q150*100</f>
        <v>1.882574533278536</v>
      </c>
      <c r="L149" s="36">
        <f>'логи+длоги'!R150*100</f>
        <v>1.0060016108617731</v>
      </c>
      <c r="M149" s="37">
        <f>'логи+длоги'!S150*100</f>
        <v>6.1227158302816775</v>
      </c>
      <c r="N149" s="25">
        <f>'логи+длоги'!T150*100</f>
        <v>0.27354640001000519</v>
      </c>
      <c r="O149" s="171">
        <v>1.143779779502907</v>
      </c>
      <c r="P149" s="36">
        <f>'логи+длоги'!U150*100</f>
        <v>4.0751791385130076</v>
      </c>
      <c r="Q149" s="36">
        <f>'логи+длоги'!V150*100</f>
        <v>-1.1200081896898695</v>
      </c>
      <c r="R149" s="36">
        <f>'логи+длоги'!W150*100</f>
        <v>1.9508126815480864</v>
      </c>
      <c r="S149" s="36">
        <f>'логи+длоги'!X150*100</f>
        <v>1.5884918261635406</v>
      </c>
      <c r="T149" s="36">
        <f>'логи+длоги'!Y150*100</f>
        <v>-2.2034609645665171</v>
      </c>
      <c r="U149" s="37">
        <f>'логи+длоги'!Z150*100</f>
        <v>4.3047825635966319</v>
      </c>
      <c r="V149" s="63">
        <v>7.4898693676587413E-2</v>
      </c>
      <c r="W149" s="32">
        <v>1.0917296675884103</v>
      </c>
      <c r="X149" s="32">
        <v>-0.93012546425038067</v>
      </c>
      <c r="Y149" s="32">
        <v>-0.1937755430057706</v>
      </c>
      <c r="Z149" s="32">
        <v>5.517331621498883</v>
      </c>
      <c r="AA149" s="32">
        <v>1.0249710052822536</v>
      </c>
      <c r="AB149" s="33">
        <v>-0.576237177651862</v>
      </c>
    </row>
    <row r="150" spans="1:28" x14ac:dyDescent="0.2">
      <c r="A150" s="1">
        <v>44866</v>
      </c>
      <c r="B150" s="15">
        <v>7.33</v>
      </c>
      <c r="C150" s="40">
        <f>'исходные без сезонности'!C151</f>
        <v>0.24186893209758201</v>
      </c>
      <c r="D150" s="40">
        <f>'исходные без сезонности'!F151</f>
        <v>1.01914676846994</v>
      </c>
      <c r="E150" s="25">
        <v>-8.8590456118492646</v>
      </c>
      <c r="F150" s="25">
        <f>'логи+длоги'!M151*100</f>
        <v>3.6794685719028664</v>
      </c>
      <c r="G150" s="171">
        <v>3.6794685719028664</v>
      </c>
      <c r="H150" s="36">
        <f>'логи+длоги'!N151*100</f>
        <v>1.8430735921761254</v>
      </c>
      <c r="I150" s="36">
        <f>'логи+длоги'!O151*100</f>
        <v>1.1046340184606152E-2</v>
      </c>
      <c r="J150" s="36">
        <f>'логи+длоги'!P151*100</f>
        <v>0.26464619505173204</v>
      </c>
      <c r="K150" s="36">
        <f>'логи+длоги'!Q151*100</f>
        <v>3.0211821658475912</v>
      </c>
      <c r="L150" s="36">
        <f>'логи+длоги'!R151*100</f>
        <v>2.0313151956731446</v>
      </c>
      <c r="M150" s="37">
        <f>'логи+длоги'!S151*100</f>
        <v>7.359313242109522</v>
      </c>
      <c r="N150" s="25">
        <f>'логи+длоги'!T151*100</f>
        <v>6.1000688154139837</v>
      </c>
      <c r="O150" s="171">
        <v>5.3978709682989567</v>
      </c>
      <c r="P150" s="36">
        <f>'логи+длоги'!U151*100</f>
        <v>2.4379425669465604</v>
      </c>
      <c r="Q150" s="36">
        <f>'логи+длоги'!V151*100</f>
        <v>-3.4233729022698611</v>
      </c>
      <c r="R150" s="36">
        <f>'логи+длоги'!W151*100</f>
        <v>-1.2682125701235947</v>
      </c>
      <c r="S150" s="36">
        <f>'логи+длоги'!X151*100</f>
        <v>3.8902813686735982</v>
      </c>
      <c r="T150" s="36">
        <f>'логи+длоги'!Y151*100</f>
        <v>4.975751055364519</v>
      </c>
      <c r="U150" s="37">
        <f>'логи+длоги'!Z151*100</f>
        <v>16.947532097359286</v>
      </c>
      <c r="V150" s="63">
        <v>0.32482416620621279</v>
      </c>
      <c r="W150" s="32">
        <v>0.57512433957415965</v>
      </c>
      <c r="X150" s="32">
        <v>1.4203055753035443</v>
      </c>
      <c r="Y150" s="32">
        <v>4.1655551192460081</v>
      </c>
      <c r="Z150" s="32">
        <v>0.79151004956750626</v>
      </c>
      <c r="AA150" s="32">
        <v>0.92308682319877278</v>
      </c>
      <c r="AB150" s="33">
        <v>2.0315283872738235</v>
      </c>
    </row>
    <row r="151" spans="1:28" x14ac:dyDescent="0.2">
      <c r="A151" s="1">
        <v>44896</v>
      </c>
      <c r="B151" s="15">
        <v>7.32</v>
      </c>
      <c r="C151" s="40">
        <f>'исходные без сезонности'!C152</f>
        <v>0.46405634572463</v>
      </c>
      <c r="D151" s="40">
        <f>'исходные без сезонности'!F152</f>
        <v>0.40578760992664697</v>
      </c>
      <c r="E151" s="25">
        <v>-11.110393365930065</v>
      </c>
      <c r="F151" s="25">
        <f>'логи+длоги'!M152*100</f>
        <v>2.3676440470181248</v>
      </c>
      <c r="G151" s="171">
        <v>2.367644047018036</v>
      </c>
      <c r="H151" s="36">
        <f>'логи+длоги'!N152*100</f>
        <v>1.9799484171715065</v>
      </c>
      <c r="I151" s="36">
        <f>'логи+длоги'!O152*100</f>
        <v>-0.43068913714581214</v>
      </c>
      <c r="J151" s="36">
        <f>'логи+длоги'!P152*100</f>
        <v>0.78288187684645294</v>
      </c>
      <c r="K151" s="36">
        <f>'логи+длоги'!Q152*100</f>
        <v>2.0049565834032279</v>
      </c>
      <c r="L151" s="36">
        <f>'логи+длоги'!R152*100</f>
        <v>0.32869753908588706</v>
      </c>
      <c r="M151" s="37">
        <f>'логи+длоги'!S152*100</f>
        <v>0.73527464018869892</v>
      </c>
      <c r="N151" s="25">
        <f>'логи+длоги'!T152*100</f>
        <v>-2.028242635727473</v>
      </c>
      <c r="O151" s="171">
        <v>1.6273165139641499</v>
      </c>
      <c r="P151" s="36">
        <f>'логи+длоги'!U152*100</f>
        <v>-1.2655426149708049</v>
      </c>
      <c r="Q151" s="36">
        <f>'логи+длоги'!V152*100</f>
        <v>-1.5882595609101102</v>
      </c>
      <c r="R151" s="36">
        <f>'логи+длоги'!W152*100</f>
        <v>0.64423189474407394</v>
      </c>
      <c r="S151" s="36">
        <f>'логи+длоги'!X152*100</f>
        <v>1.96498145483055</v>
      </c>
      <c r="T151" s="36">
        <f>'логи+длоги'!Y152*100</f>
        <v>2.0376599690189678</v>
      </c>
      <c r="U151" s="37">
        <f>'логи+длоги'!Z152*100</f>
        <v>-0.6386859863416916</v>
      </c>
      <c r="V151" s="63">
        <v>1.3860546112433099</v>
      </c>
      <c r="W151" s="32">
        <v>0.35096651746985685</v>
      </c>
      <c r="X151" s="32">
        <v>4.4156005343708671E-2</v>
      </c>
      <c r="Y151" s="32">
        <v>-4.3559506322326627</v>
      </c>
      <c r="Z151" s="32">
        <v>1.4494940810346293</v>
      </c>
      <c r="AA151" s="32">
        <v>-0.30763575112203512</v>
      </c>
      <c r="AB151" s="33">
        <v>-5.0561062439686708</v>
      </c>
    </row>
    <row r="152" spans="1:28" x14ac:dyDescent="0.2">
      <c r="A152" s="1">
        <v>44927</v>
      </c>
      <c r="B152" s="15">
        <v>7</v>
      </c>
      <c r="C152" s="40">
        <f>'исходные без сезонности'!C153</f>
        <v>0.61963965655863296</v>
      </c>
      <c r="D152" s="40">
        <f>'исходные без сезонности'!F153</f>
        <v>1.8889967066565101</v>
      </c>
      <c r="E152" s="25">
        <v>-3.7228113098702251</v>
      </c>
      <c r="F152" s="25">
        <f>'логи+длоги'!M153*100</f>
        <v>2.5019295071688319</v>
      </c>
      <c r="G152" s="171">
        <v>2.5019295071689207</v>
      </c>
      <c r="H152" s="36">
        <f>'логи+длоги'!N153*100</f>
        <v>2.7194252507827699</v>
      </c>
      <c r="I152" s="36">
        <f>'логи+длоги'!O153*100</f>
        <v>-0.88027177308234172</v>
      </c>
      <c r="J152" s="36">
        <f>'логи+длоги'!P153*100</f>
        <v>0.1541435345099984</v>
      </c>
      <c r="K152" s="36">
        <f>'логи+длоги'!Q153*100</f>
        <v>-0.2362349639662753</v>
      </c>
      <c r="L152" s="36">
        <f>'логи+длоги'!R153*100</f>
        <v>2.6240444665162954</v>
      </c>
      <c r="M152" s="37">
        <f>'логи+длоги'!S153*100</f>
        <v>2.9384346509351289</v>
      </c>
      <c r="N152" s="25">
        <f>'логи+длоги'!T153*100</f>
        <v>12.103508190588386</v>
      </c>
      <c r="O152" s="171">
        <v>3.7875092233851326</v>
      </c>
      <c r="P152" s="36">
        <f>'логи+длоги'!U153*100</f>
        <v>5.010754882492563</v>
      </c>
      <c r="Q152" s="36">
        <f>'логи+длоги'!V153*100</f>
        <v>2.6856460251668324</v>
      </c>
      <c r="R152" s="36">
        <f>'логи+длоги'!W153*100</f>
        <v>1.1109674118204182</v>
      </c>
      <c r="S152" s="36">
        <f>'логи+длоги'!X153*100</f>
        <v>1.1431378542823722</v>
      </c>
      <c r="T152" s="36">
        <f>'логи+длоги'!Y153*100</f>
        <v>3.7437566828465663</v>
      </c>
      <c r="U152" s="37">
        <f>'логи+длоги'!Z153*100</f>
        <v>5.8863279939076918</v>
      </c>
      <c r="V152" s="63">
        <v>-1.6107281723839577</v>
      </c>
      <c r="W152" s="32">
        <v>0.64018785304320147</v>
      </c>
      <c r="X152" s="32">
        <v>-0.39107009464478892</v>
      </c>
      <c r="Y152" s="32">
        <v>-0.91368371358096567</v>
      </c>
      <c r="Z152" s="32">
        <v>-1.146952921139416</v>
      </c>
      <c r="AA152" s="32">
        <v>2.6268445389736854</v>
      </c>
      <c r="AB152" s="33">
        <v>8.2491338826233402</v>
      </c>
    </row>
    <row r="153" spans="1:28" x14ac:dyDescent="0.2">
      <c r="A153" s="1">
        <v>44958</v>
      </c>
      <c r="B153" s="15">
        <v>7.14</v>
      </c>
      <c r="C153" s="40">
        <f>'исходные без сезонности'!C154</f>
        <v>0.32041308223898202</v>
      </c>
      <c r="D153" s="40">
        <f>'исходные без сезонности'!F154</f>
        <v>0.523471120226213</v>
      </c>
      <c r="E153" s="25">
        <v>2.2721081148172759</v>
      </c>
      <c r="F153" s="25">
        <f>'логи+длоги'!M154*100</f>
        <v>-27.463614375403012</v>
      </c>
      <c r="G153" s="171">
        <v>-27.463614375403012</v>
      </c>
      <c r="H153" s="36">
        <f>'логи+длоги'!N154*100</f>
        <v>3.2945039582253699</v>
      </c>
      <c r="I153" s="36">
        <f>'логи+длоги'!O154*100</f>
        <v>-7.2480845121642545</v>
      </c>
      <c r="J153" s="36">
        <f>'логи+длоги'!P154*100</f>
        <v>-5.5874935737769249</v>
      </c>
      <c r="K153" s="36">
        <f>'логи+длоги'!Q154*100</f>
        <v>-5.925491503728253</v>
      </c>
      <c r="L153" s="36">
        <f>'логи+длоги'!R154*100</f>
        <v>-4.2149405932471851</v>
      </c>
      <c r="M153" s="37">
        <f>'логи+длоги'!S154*100</f>
        <v>-0.87373805258845749</v>
      </c>
      <c r="N153" s="25">
        <f>'логи+длоги'!T154*100</f>
        <v>-23.888425998836738</v>
      </c>
      <c r="O153" s="171">
        <v>-27.699033690102937</v>
      </c>
      <c r="P153" s="36">
        <f>'логи+длоги'!U154*100</f>
        <v>3.7853354616210311</v>
      </c>
      <c r="Q153" s="36">
        <f>'логи+длоги'!V154*100</f>
        <v>-5.9376124899687355</v>
      </c>
      <c r="R153" s="36">
        <f>'логи+длоги'!W154*100</f>
        <v>-6.1947439169735219</v>
      </c>
      <c r="S153" s="36">
        <f>'логи+длоги'!X154*100</f>
        <v>-6.6471219052504082</v>
      </c>
      <c r="T153" s="36">
        <f>'логи+длоги'!Y154*100</f>
        <v>-25.303035950010511</v>
      </c>
      <c r="U153" s="37">
        <f>'логи+длоги'!Z154*100</f>
        <v>-6.5959223443757153</v>
      </c>
      <c r="V153" s="63">
        <v>0.66529584755028282</v>
      </c>
      <c r="W153" s="32">
        <v>0.72653847320817988</v>
      </c>
      <c r="X153" s="32">
        <v>-1.3719670555797308</v>
      </c>
      <c r="Y153" s="32">
        <v>0.89877020842301647</v>
      </c>
      <c r="Z153" s="32">
        <v>3.2808484115962386</v>
      </c>
      <c r="AA153" s="32">
        <v>0.87726974266890068</v>
      </c>
      <c r="AB153" s="33">
        <v>1.0823231973375016</v>
      </c>
    </row>
    <row r="154" spans="1:28" x14ac:dyDescent="0.2">
      <c r="A154" s="1">
        <v>44986</v>
      </c>
      <c r="B154" s="15">
        <v>7.34</v>
      </c>
      <c r="C154" s="40">
        <f>'исходные без сезонности'!C155</f>
        <v>0.23450738958993</v>
      </c>
      <c r="D154" s="40">
        <f>'исходные без сезонности'!F155</f>
        <v>2.3299131399819499</v>
      </c>
      <c r="E154" s="25">
        <v>1.8042948422308507</v>
      </c>
      <c r="F154" s="25">
        <f>'логи+длоги'!M155*100</f>
        <v>3.0396263811402591</v>
      </c>
      <c r="G154" s="171">
        <v>3.0396263811402591</v>
      </c>
      <c r="H154" s="36">
        <f>'логи+длоги'!N155*100</f>
        <v>2.1917015660122274E-2</v>
      </c>
      <c r="I154" s="36">
        <f>'логи+длоги'!O155*100</f>
        <v>-0.69528927225412929</v>
      </c>
      <c r="J154" s="36">
        <f>'логи+длоги'!P155*100</f>
        <v>1.1064479668149829</v>
      </c>
      <c r="K154" s="36">
        <f>'логи+длоги'!Q155*100</f>
        <v>0.64625302598280143</v>
      </c>
      <c r="L154" s="36">
        <f>'логи+длоги'!R155*100</f>
        <v>8.0805750503692764</v>
      </c>
      <c r="M154" s="37">
        <f>'логи+длоги'!S155*100</f>
        <v>2.954415655879572</v>
      </c>
      <c r="N154" s="25">
        <f>'логи+длоги'!T155*100</f>
        <v>1.644722923274422</v>
      </c>
      <c r="O154" s="171">
        <v>1.8172176894879932</v>
      </c>
      <c r="P154" s="36">
        <f>'логи+длоги'!U155*100</f>
        <v>-0.45242085351091532</v>
      </c>
      <c r="Q154" s="36">
        <f>'логи+длоги'!V155*100</f>
        <v>1.4211101157863837</v>
      </c>
      <c r="R154" s="36">
        <f>'логи+длоги'!W155*100</f>
        <v>0.61219850432934209</v>
      </c>
      <c r="S154" s="36">
        <f>'логи+длоги'!X155*100</f>
        <v>8.6454390535806169E-2</v>
      </c>
      <c r="T154" s="36">
        <f>'логи+длоги'!Y155*100</f>
        <v>28.513909331549669</v>
      </c>
      <c r="U154" s="37">
        <f>'логи+длоги'!Z155*100</f>
        <v>3.2854025964349276</v>
      </c>
      <c r="V154" s="63">
        <v>-8.9087350843115587E-2</v>
      </c>
      <c r="W154" s="32">
        <v>2.5081084800211642</v>
      </c>
      <c r="X154" s="32">
        <v>-0.96812265901402839</v>
      </c>
      <c r="Y154" s="32">
        <v>0.93978039205200048</v>
      </c>
      <c r="Z154" s="32">
        <v>-1.7197248091168689</v>
      </c>
      <c r="AA154" s="32">
        <v>-1.3229961787681077</v>
      </c>
      <c r="AB154" s="33">
        <v>0.85277317288074528</v>
      </c>
    </row>
    <row r="155" spans="1:28" x14ac:dyDescent="0.2">
      <c r="A155" s="1">
        <v>45017</v>
      </c>
      <c r="B155" s="15">
        <v>7.15</v>
      </c>
      <c r="C155" s="40">
        <f>'исходные без сезонности'!C156</f>
        <v>0.33090165719218401</v>
      </c>
      <c r="D155" s="40">
        <f>'исходные без сезонности'!F156</f>
        <v>0.92063988725435297</v>
      </c>
      <c r="E155" s="25">
        <v>3.1060265639146496</v>
      </c>
      <c r="F155" s="25">
        <f>'логи+длоги'!M156*100</f>
        <v>1.3085826345843543</v>
      </c>
      <c r="G155" s="171">
        <v>1.3085826345843543</v>
      </c>
      <c r="H155" s="36">
        <f>'логи+длоги'!N156*100</f>
        <v>0.93520826698796355</v>
      </c>
      <c r="I155" s="36">
        <f>'логи+длоги'!O156*100</f>
        <v>-1.6556042221205658</v>
      </c>
      <c r="J155" s="36">
        <f>'логи+длоги'!P156*100</f>
        <v>-1.1075469678676342</v>
      </c>
      <c r="K155" s="36">
        <f>'логи+длоги'!Q156*100</f>
        <v>2.3796894381543865</v>
      </c>
      <c r="L155" s="36">
        <f>'логи+длоги'!R156*100</f>
        <v>1.328048475624044</v>
      </c>
      <c r="M155" s="37">
        <f>'логи+длоги'!S156*100</f>
        <v>1.1259238502706381</v>
      </c>
      <c r="N155" s="25">
        <f>'логи+длоги'!T156*100</f>
        <v>1.5527491857746156</v>
      </c>
      <c r="O155" s="171">
        <v>2.3138074062233116</v>
      </c>
      <c r="P155" s="36">
        <f>'логи+длоги'!U156*100</f>
        <v>1.2127403288104688</v>
      </c>
      <c r="Q155" s="36">
        <f>'логи+длоги'!V156*100</f>
        <v>-3.603780976237303</v>
      </c>
      <c r="R155" s="36">
        <f>'логи+длоги'!W156*100</f>
        <v>-0.62446230706516559</v>
      </c>
      <c r="S155" s="36">
        <f>'логи+длоги'!X156*100</f>
        <v>1.6991349482408324</v>
      </c>
      <c r="T155" s="36">
        <f>'логи+длоги'!Y156*100</f>
        <v>0.4670036677882905</v>
      </c>
      <c r="U155" s="37">
        <f>'логи+длоги'!Z156*100</f>
        <v>2.0330268151663944</v>
      </c>
      <c r="V155" s="63">
        <v>-0.46656521806825424</v>
      </c>
      <c r="W155" s="32">
        <v>1.0534229584959576</v>
      </c>
      <c r="X155" s="32">
        <v>1.0497044368234185</v>
      </c>
      <c r="Y155" s="32">
        <v>0.45330882973100017</v>
      </c>
      <c r="Z155" s="32">
        <v>3.7992460391615452</v>
      </c>
      <c r="AA155" s="32">
        <v>-1.3651957798489889</v>
      </c>
      <c r="AB155" s="33">
        <v>0.47512621120372955</v>
      </c>
    </row>
    <row r="156" spans="1:28" x14ac:dyDescent="0.2">
      <c r="A156" s="1">
        <v>45047</v>
      </c>
      <c r="B156" s="15">
        <v>7.21</v>
      </c>
      <c r="C156" s="40">
        <f>'исходные без сезонности'!C157</f>
        <v>0.27826261255892598</v>
      </c>
      <c r="D156" s="40">
        <f>'исходные без сезонности'!F157</f>
        <v>1.9655557167566999</v>
      </c>
      <c r="E156" s="25">
        <v>-7.9102462403084672</v>
      </c>
      <c r="F156" s="25">
        <f>'логи+длоги'!M157*100</f>
        <v>1.7998731816650348</v>
      </c>
      <c r="G156" s="171">
        <v>1.7998731816650348</v>
      </c>
      <c r="H156" s="36">
        <f>'логи+длоги'!N157*100</f>
        <v>0.56506868711760916</v>
      </c>
      <c r="I156" s="36">
        <f>'логи+длоги'!O157*100</f>
        <v>-0.26065827991619273</v>
      </c>
      <c r="J156" s="36">
        <f>'логи+длоги'!P157*100</f>
        <v>-0.40624779637745689</v>
      </c>
      <c r="K156" s="36">
        <f>'логи+длоги'!Q157*100</f>
        <v>1.5795036002165475</v>
      </c>
      <c r="L156" s="36">
        <f>'логи+длоги'!R157*100</f>
        <v>1.6321036780288622</v>
      </c>
      <c r="M156" s="37">
        <f>'логи+длоги'!S157*100</f>
        <v>2.9697674165005239</v>
      </c>
      <c r="N156" s="25">
        <f>'логи+длоги'!T157*100</f>
        <v>1.6674978155442943</v>
      </c>
      <c r="O156" s="171">
        <v>0.69215322433544557</v>
      </c>
      <c r="P156" s="36">
        <f>'логи+длоги'!U157*100</f>
        <v>-0.58345704694868772</v>
      </c>
      <c r="Q156" s="36">
        <f>'логи+длоги'!V157*100</f>
        <v>-0.23590410633467229</v>
      </c>
      <c r="R156" s="36">
        <f>'логи+длоги'!W157*100</f>
        <v>-0.71634291086084545</v>
      </c>
      <c r="S156" s="36">
        <f>'логи+длоги'!X157*100</f>
        <v>1.7824321605598215</v>
      </c>
      <c r="T156" s="36">
        <f>'логи+длоги'!Y157*100</f>
        <v>6.8100398844173071E-2</v>
      </c>
      <c r="U156" s="37">
        <f>'логи+длоги'!Z157*100</f>
        <v>1.1889412451349557</v>
      </c>
      <c r="V156" s="63">
        <v>-0.61819077495034946</v>
      </c>
      <c r="W156" s="32">
        <v>1.0407412198766792</v>
      </c>
      <c r="X156" s="32">
        <v>1.3373205174426914</v>
      </c>
      <c r="Y156" s="32">
        <v>-0.30327485306125368</v>
      </c>
      <c r="Z156" s="32">
        <v>1.0713944695456519</v>
      </c>
      <c r="AA156" s="32">
        <v>-0.5641426149290254</v>
      </c>
      <c r="AB156" s="33">
        <v>1.0015978812135415</v>
      </c>
    </row>
    <row r="157" spans="1:28" x14ac:dyDescent="0.2">
      <c r="A157" s="1">
        <v>45078</v>
      </c>
      <c r="B157" s="15">
        <v>7.29</v>
      </c>
      <c r="C157" s="40">
        <f>'исходные без сезонности'!C158</f>
        <v>0.50349402735049198</v>
      </c>
      <c r="D157" s="40">
        <f>'исходные без сезонности'!F158</f>
        <v>0.70823383712634602</v>
      </c>
      <c r="E157" s="25">
        <v>3.3113686956264585</v>
      </c>
      <c r="F157" s="25">
        <f>'логи+длоги'!M158*100</f>
        <v>1.4220820504270648</v>
      </c>
      <c r="G157" s="171">
        <v>1.4220820504270648</v>
      </c>
      <c r="H157" s="36">
        <f>'логи+длоги'!N158*100</f>
        <v>0.27738988869270287</v>
      </c>
      <c r="I157" s="36">
        <f>'логи+длоги'!O158*100</f>
        <v>-9.2600079933369273E-2</v>
      </c>
      <c r="J157" s="36">
        <f>'логи+длоги'!P158*100</f>
        <v>-0.56173119268052574</v>
      </c>
      <c r="K157" s="36">
        <f>'логи+длоги'!Q158*100</f>
        <v>2.0682325093979159</v>
      </c>
      <c r="L157" s="36">
        <f>'логи+длоги'!R158*100</f>
        <v>0.89387964604270564</v>
      </c>
      <c r="M157" s="37">
        <f>'логи+длоги'!S158*100</f>
        <v>1.0493998430424867</v>
      </c>
      <c r="N157" s="25">
        <f>'логи+длоги'!T158*100</f>
        <v>0.77992164519535834</v>
      </c>
      <c r="O157" s="171">
        <v>0.57142847724227508</v>
      </c>
      <c r="P157" s="36">
        <f>'логи+длоги'!U158*100</f>
        <v>1.3584929787443301</v>
      </c>
      <c r="Q157" s="36">
        <f>'логи+длоги'!V158*100</f>
        <v>-1.6334446061440744</v>
      </c>
      <c r="R157" s="36">
        <f>'логи+длоги'!W158*100</f>
        <v>-0.79417343560646003</v>
      </c>
      <c r="S157" s="36">
        <f>'логи+длоги'!X158*100</f>
        <v>1.4653806168016814</v>
      </c>
      <c r="T157" s="36">
        <f>'логи+длоги'!Y158*100</f>
        <v>1.7172524415354218</v>
      </c>
      <c r="U157" s="37">
        <f>'логи+длоги'!Z158*100</f>
        <v>1.4004746738425666</v>
      </c>
      <c r="V157" s="63">
        <v>-0.45378501567674334</v>
      </c>
      <c r="W157" s="32">
        <v>0.55266167453520154</v>
      </c>
      <c r="X157" s="32">
        <v>0.10399868625697195</v>
      </c>
      <c r="Y157" s="32">
        <v>-7.0482541383682928E-2</v>
      </c>
      <c r="Z157" s="32">
        <v>-1.7849658616824655</v>
      </c>
      <c r="AA157" s="32">
        <v>1.0759219909886042E-3</v>
      </c>
      <c r="AB157" s="33">
        <v>0.83285992442792178</v>
      </c>
    </row>
    <row r="158" spans="1:28" ht="17" thickBot="1" x14ac:dyDescent="0.25">
      <c r="A158" s="7">
        <v>45108</v>
      </c>
      <c r="B158" s="20">
        <v>7.83</v>
      </c>
      <c r="C158" s="41">
        <f>'исходные без сезонности'!C159</f>
        <v>0.76492192999264896</v>
      </c>
      <c r="D158" s="41">
        <f>'исходные без сезонности'!F159</f>
        <v>1.78528737316729</v>
      </c>
      <c r="E158" s="27">
        <v>18.439728239918754</v>
      </c>
      <c r="F158" s="25">
        <f>'логи+длоги'!M159*100</f>
        <v>8.6223754709635614E-2</v>
      </c>
      <c r="G158" s="171">
        <v>8.6223754709635614E-2</v>
      </c>
      <c r="H158" s="36">
        <f>'логи+длоги'!N159*100</f>
        <v>1.5784025760801512</v>
      </c>
      <c r="I158" s="36">
        <f>'логи+длоги'!O159*100</f>
        <v>-1.3048765164027643</v>
      </c>
      <c r="J158" s="36">
        <f>'логи+длоги'!P159*100</f>
        <v>-0.85340215337197378</v>
      </c>
      <c r="K158" s="36">
        <f>'логи+длоги'!Q159*100</f>
        <v>1.7529493158354725</v>
      </c>
      <c r="L158" s="36">
        <f>'логи+длоги'!R159*100</f>
        <v>-5.0785163156952251E-2</v>
      </c>
      <c r="M158" s="37">
        <f>'логи+длоги'!S159*100</f>
        <v>1.5162709514790151</v>
      </c>
      <c r="N158" s="25">
        <f>'логи+длоги'!T159*100</f>
        <v>2.0217348208021235</v>
      </c>
      <c r="O158" s="171">
        <v>1.2076234097770033</v>
      </c>
      <c r="P158" s="36">
        <f>'логи+длоги'!U159*100</f>
        <v>0.19882149367234092</v>
      </c>
      <c r="Q158" s="36">
        <f>'логи+длоги'!V159*100</f>
        <v>-0.10779817281534321</v>
      </c>
      <c r="R158" s="36">
        <f>'логи+длоги'!W159*100</f>
        <v>-0.45635620864814541</v>
      </c>
      <c r="S158" s="36">
        <f>'логи+длоги'!X159*100</f>
        <v>2.6394833185641176</v>
      </c>
      <c r="T158" s="36">
        <f>'логи+длоги'!Y159*100</f>
        <v>-3.2524072644285695</v>
      </c>
      <c r="U158" s="37">
        <f>'логи+длоги'!Z159*100</f>
        <v>-0.13290543406814237</v>
      </c>
      <c r="V158" s="63">
        <v>-0.49875546255340453</v>
      </c>
      <c r="W158" s="32">
        <v>-0.12186543810159378</v>
      </c>
      <c r="X158" s="32">
        <v>0.3249963165078924</v>
      </c>
      <c r="Y158" s="32">
        <v>-3.123235892154014</v>
      </c>
      <c r="Z158" s="32">
        <v>0.13392714064173106</v>
      </c>
      <c r="AA158" s="32">
        <v>0.34488635467144491</v>
      </c>
      <c r="AB158" s="33">
        <v>0.85331804787041676</v>
      </c>
    </row>
  </sheetData>
  <pageMargins left="0.7" right="0.7" top="0.75" bottom="0.75" header="0.3" footer="0.3"/>
  <pageSetup paperSize="9" orientation="portrait" horizontalDpi="0" verticalDpi="0"/>
  <ignoredErrors>
    <ignoredError sqref="AI13:AI15 AK13:AK15" twoDigitTextYea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35C1F-4F07-4F4D-980D-DF65506A4DAB}">
  <dimension ref="A1:AO225"/>
  <sheetViews>
    <sheetView zoomScale="43" workbookViewId="0">
      <selection activeCell="U49" sqref="U49"/>
    </sheetView>
  </sheetViews>
  <sheetFormatPr baseColWidth="10" defaultRowHeight="16" x14ac:dyDescent="0.2"/>
  <cols>
    <col min="1" max="1" width="11" bestFit="1" customWidth="1"/>
    <col min="2" max="2" width="13.33203125" bestFit="1" customWidth="1"/>
    <col min="17" max="18" width="10.83203125" style="81"/>
    <col min="19" max="19" width="13.33203125" style="91" bestFit="1" customWidth="1"/>
    <col min="20" max="20" width="11.33203125" style="91" bestFit="1" customWidth="1"/>
    <col min="26" max="26" width="10.83203125" style="165"/>
    <col min="29" max="29" width="10.83203125" style="168"/>
    <col min="31" max="32" width="10.83203125" style="168"/>
    <col min="34" max="34" width="10.83203125" style="169"/>
  </cols>
  <sheetData>
    <row r="1" spans="1:41" ht="17" thickBot="1" x14ac:dyDescent="0.25">
      <c r="C1" s="8" t="s">
        <v>272</v>
      </c>
      <c r="D1" s="9" t="s">
        <v>2</v>
      </c>
      <c r="E1" t="s">
        <v>16</v>
      </c>
      <c r="O1" s="81" t="s">
        <v>234</v>
      </c>
      <c r="Q1" s="81" t="s">
        <v>236</v>
      </c>
      <c r="R1" s="81" t="s">
        <v>235</v>
      </c>
      <c r="S1" s="91" t="s">
        <v>234</v>
      </c>
      <c r="T1" s="91" t="s">
        <v>235</v>
      </c>
    </row>
    <row r="2" spans="1:41" x14ac:dyDescent="0.2">
      <c r="C2" s="71"/>
      <c r="D2" s="71"/>
      <c r="J2" t="s">
        <v>9</v>
      </c>
      <c r="K2" t="s">
        <v>285</v>
      </c>
      <c r="L2" t="s">
        <v>9</v>
      </c>
      <c r="O2" s="81"/>
      <c r="R2" s="81">
        <v>147.50664565323899</v>
      </c>
      <c r="V2">
        <f>LN(R2)</f>
        <v>4.9938732300411122</v>
      </c>
      <c r="W2" t="s">
        <v>273</v>
      </c>
      <c r="AD2" t="s">
        <v>274</v>
      </c>
      <c r="AE2" s="168" t="s">
        <v>275</v>
      </c>
      <c r="AF2" s="168" t="s">
        <v>276</v>
      </c>
      <c r="AG2">
        <v>4.9938732300411122</v>
      </c>
      <c r="AL2" t="s">
        <v>285</v>
      </c>
      <c r="AM2" t="s">
        <v>9</v>
      </c>
      <c r="AN2" t="s">
        <v>2</v>
      </c>
    </row>
    <row r="3" spans="1:41" x14ac:dyDescent="0.2">
      <c r="A3" s="160">
        <v>40391</v>
      </c>
      <c r="B3" s="248">
        <f>A3</f>
        <v>40391</v>
      </c>
      <c r="C3" s="12">
        <v>185521</v>
      </c>
      <c r="D3" s="12">
        <v>26496</v>
      </c>
      <c r="E3" s="11">
        <f>C3-D3</f>
        <v>159025</v>
      </c>
      <c r="F3">
        <v>188057.254380167</v>
      </c>
      <c r="G3">
        <f>F3/1000</f>
        <v>188.057254380167</v>
      </c>
      <c r="H3" s="133">
        <f>G3/'исходные без сезонности'!D4</f>
        <v>188.00148583166546</v>
      </c>
      <c r="I3">
        <v>190899.036223412</v>
      </c>
      <c r="J3">
        <f>I3/1000</f>
        <v>190.899036223412</v>
      </c>
      <c r="K3" s="133">
        <v>190.84242494194018</v>
      </c>
      <c r="L3">
        <v>190.84242494194024</v>
      </c>
      <c r="M3">
        <v>37.686471041836157</v>
      </c>
      <c r="N3">
        <f>K3-M3</f>
        <v>153.15595390010401</v>
      </c>
      <c r="O3" s="81">
        <v>190.84242494194024</v>
      </c>
      <c r="P3">
        <v>190.84242494194024</v>
      </c>
      <c r="Q3" s="81">
        <v>37.686471041836157</v>
      </c>
      <c r="R3" s="81">
        <f>O3-Q3</f>
        <v>153.15595390010407</v>
      </c>
      <c r="S3" s="90">
        <v>-1.3166842560117686</v>
      </c>
      <c r="T3" s="90">
        <f>(V3-V2)*100</f>
        <v>3.7583478747788668</v>
      </c>
      <c r="U3">
        <f>LN(O3)</f>
        <v>5.251448087242613</v>
      </c>
      <c r="V3">
        <f>LN(R3)</f>
        <v>5.0314567087889008</v>
      </c>
      <c r="W3">
        <f>LN(P3)</f>
        <v>5.251448087242613</v>
      </c>
      <c r="X3" t="e">
        <f>W3-W2</f>
        <v>#VALUE!</v>
      </c>
      <c r="Y3" t="e">
        <v>#VALUE!</v>
      </c>
      <c r="Z3" s="166">
        <v>-1.3166842560117686</v>
      </c>
      <c r="AA3">
        <f>Z3/100</f>
        <v>-1.3166842560117686E-2</v>
      </c>
      <c r="AB3">
        <v>5.251448087242613</v>
      </c>
      <c r="AC3" s="168">
        <f>EXP(AB3)</f>
        <v>190.84242494194018</v>
      </c>
      <c r="AD3">
        <f>AC3</f>
        <v>190.84242494194018</v>
      </c>
      <c r="AE3" s="168">
        <f>AD3-Q3</f>
        <v>153.15595390010401</v>
      </c>
      <c r="AF3" s="168">
        <f>Q3</f>
        <v>37.686471041836157</v>
      </c>
      <c r="AG3">
        <f>LN(AE3)</f>
        <v>5.0314567087889008</v>
      </c>
      <c r="AH3" s="169">
        <f>(AG3-AG2)*100</f>
        <v>3.7583478747788668</v>
      </c>
      <c r="AL3" s="133">
        <v>190.84242494194018</v>
      </c>
      <c r="AM3">
        <v>190.84242494194024</v>
      </c>
      <c r="AN3">
        <v>37.686471041836157</v>
      </c>
      <c r="AO3">
        <f>AL3-AN3</f>
        <v>153.15595390010401</v>
      </c>
    </row>
    <row r="4" spans="1:41" x14ac:dyDescent="0.2">
      <c r="A4" s="101">
        <v>40422</v>
      </c>
      <c r="B4" s="248">
        <f t="shared" ref="B4:B67" si="0">A4</f>
        <v>40422</v>
      </c>
      <c r="C4" s="11">
        <v>184652</v>
      </c>
      <c r="D4" s="11">
        <v>14546</v>
      </c>
      <c r="E4" s="11">
        <f t="shared" ref="E4:E67" si="1">C4-D4</f>
        <v>170106</v>
      </c>
      <c r="F4">
        <v>190809.22466057399</v>
      </c>
      <c r="G4">
        <f t="shared" ref="G4:G67" si="2">F4/1000</f>
        <v>190.80922466057399</v>
      </c>
      <c r="H4" s="133">
        <f>G4/'исходные без сезонности'!D5</f>
        <v>190.37642757256441</v>
      </c>
      <c r="I4">
        <v>191576.431479894</v>
      </c>
      <c r="J4">
        <f t="shared" ref="J4:J67" si="3">I4/1000</f>
        <v>191.57643147989401</v>
      </c>
      <c r="K4" s="133">
        <v>191.14189419888334</v>
      </c>
      <c r="L4">
        <v>191.14189419888331</v>
      </c>
      <c r="M4">
        <v>17.29116793992257</v>
      </c>
      <c r="N4">
        <f t="shared" ref="N4:N67" si="4">K4-M4</f>
        <v>173.85072625896078</v>
      </c>
      <c r="O4" s="81">
        <v>191.14189419888331</v>
      </c>
      <c r="P4">
        <v>191.14189419888331</v>
      </c>
      <c r="Q4" s="81">
        <v>17.29116793992257</v>
      </c>
      <c r="R4" s="81">
        <f t="shared" ref="R4:R67" si="5">O4-Q4</f>
        <v>173.85072625896075</v>
      </c>
      <c r="S4" s="111">
        <f>(U4-U3)*100</f>
        <v>0.15679665540773158</v>
      </c>
      <c r="T4" s="90">
        <f>(V4-V3)*100</f>
        <v>12.674032715961303</v>
      </c>
      <c r="U4">
        <f t="shared" ref="U4:U67" si="6">LN(O4)</f>
        <v>5.2530160537966903</v>
      </c>
      <c r="V4">
        <f t="shared" ref="V4:V67" si="7">LN(R4)</f>
        <v>5.1581970359485139</v>
      </c>
      <c r="W4">
        <f t="shared" ref="W4:W67" si="8">LN(P4)</f>
        <v>5.2530160537966903</v>
      </c>
      <c r="X4">
        <f>W4-W3</f>
        <v>1.5679665540773158E-3</v>
      </c>
      <c r="Y4">
        <v>1.5679665540773158E-3</v>
      </c>
      <c r="Z4" s="165">
        <f>Y4*100</f>
        <v>0.15679665540773158</v>
      </c>
      <c r="AA4">
        <f t="shared" ref="AA4:AA67" si="9">Z4/100</f>
        <v>1.5679665540773158E-3</v>
      </c>
      <c r="AB4">
        <f>AA4+AB3</f>
        <v>5.2530160537966903</v>
      </c>
      <c r="AC4" s="168">
        <f t="shared" ref="AC4:AC67" si="10">EXP(AB4)</f>
        <v>191.14189419888334</v>
      </c>
      <c r="AD4">
        <f t="shared" ref="AD4:AD67" si="11">AC4</f>
        <v>191.14189419888334</v>
      </c>
      <c r="AE4" s="168">
        <f>AD4-Q4</f>
        <v>173.85072625896078</v>
      </c>
      <c r="AF4" s="168">
        <f t="shared" ref="AF4:AF67" si="12">Q4</f>
        <v>17.29116793992257</v>
      </c>
      <c r="AG4">
        <f t="shared" ref="AG4:AG67" si="13">LN(AE4)</f>
        <v>5.1581970359485139</v>
      </c>
      <c r="AH4" s="169">
        <f>(AG4-AG3)*100</f>
        <v>12.674032715961303</v>
      </c>
      <c r="AL4" s="133">
        <v>191.14189419888334</v>
      </c>
      <c r="AM4">
        <v>191.14189419888331</v>
      </c>
      <c r="AN4">
        <v>17.29116793992257</v>
      </c>
      <c r="AO4">
        <f t="shared" ref="AO4:AO67" si="14">AL4-AN4</f>
        <v>173.85072625896078</v>
      </c>
    </row>
    <row r="5" spans="1:41" x14ac:dyDescent="0.2">
      <c r="A5" s="101">
        <v>40452</v>
      </c>
      <c r="B5" s="248">
        <f t="shared" si="0"/>
        <v>40452</v>
      </c>
      <c r="C5" s="11">
        <v>185732</v>
      </c>
      <c r="D5" s="11">
        <v>15499</v>
      </c>
      <c r="E5" s="11">
        <f t="shared" si="1"/>
        <v>170233</v>
      </c>
      <c r="F5">
        <v>194340.25594111701</v>
      </c>
      <c r="G5">
        <f t="shared" si="2"/>
        <v>194.34025594111702</v>
      </c>
      <c r="H5" s="133">
        <f>G5/'исходные без сезонности'!D6</f>
        <v>193.91061108781747</v>
      </c>
      <c r="I5">
        <v>191850.305120631</v>
      </c>
      <c r="J5">
        <f t="shared" si="3"/>
        <v>191.85030512063099</v>
      </c>
      <c r="K5" s="133">
        <v>191.42616501749148</v>
      </c>
      <c r="L5">
        <v>191.42616501749146</v>
      </c>
      <c r="M5">
        <v>20.752341455726103</v>
      </c>
      <c r="N5">
        <f t="shared" si="4"/>
        <v>170.67382356176537</v>
      </c>
      <c r="O5" s="81">
        <v>191.42616501749146</v>
      </c>
      <c r="P5">
        <v>191.42616501749146</v>
      </c>
      <c r="Q5" s="81">
        <v>20.752341455726103</v>
      </c>
      <c r="R5" s="81">
        <f t="shared" si="5"/>
        <v>170.67382356176535</v>
      </c>
      <c r="S5" s="111">
        <f t="shared" ref="S5:S68" si="15">(U5-U4)*100</f>
        <v>0.14861192097912479</v>
      </c>
      <c r="T5" s="90">
        <f t="shared" ref="T5:T68" si="16">(V5-V4)*100</f>
        <v>-1.8442765524141258</v>
      </c>
      <c r="U5">
        <f t="shared" si="6"/>
        <v>5.2545021730064816</v>
      </c>
      <c r="V5">
        <f t="shared" si="7"/>
        <v>5.1397542704243726</v>
      </c>
      <c r="W5">
        <f t="shared" si="8"/>
        <v>5.2545021730064816</v>
      </c>
      <c r="X5">
        <f t="shared" ref="X5:X67" si="17">W5-W4</f>
        <v>1.4861192097912479E-3</v>
      </c>
      <c r="Y5">
        <v>1.4861192097912479E-3</v>
      </c>
      <c r="Z5" s="165">
        <f t="shared" ref="Z5:Z67" si="18">Y5*100</f>
        <v>0.14861192097912479</v>
      </c>
      <c r="AA5">
        <f t="shared" si="9"/>
        <v>1.4861192097912479E-3</v>
      </c>
      <c r="AB5">
        <f t="shared" ref="AB5:AB68" si="19">AA5+AB4</f>
        <v>5.2545021730064816</v>
      </c>
      <c r="AC5" s="168">
        <f t="shared" si="10"/>
        <v>191.42616501749148</v>
      </c>
      <c r="AD5">
        <f t="shared" si="11"/>
        <v>191.42616501749148</v>
      </c>
      <c r="AE5" s="168">
        <f t="shared" ref="AE5:AE67" si="20">AD5-Q5</f>
        <v>170.67382356176537</v>
      </c>
      <c r="AF5" s="168">
        <f t="shared" si="12"/>
        <v>20.752341455726103</v>
      </c>
      <c r="AG5">
        <f t="shared" si="13"/>
        <v>5.1397542704243726</v>
      </c>
      <c r="AH5" s="169">
        <f t="shared" ref="AH5:AH68" si="21">(AG5-AG4)*100</f>
        <v>-1.8442765524141258</v>
      </c>
      <c r="AL5" s="133">
        <v>191.42616501749148</v>
      </c>
      <c r="AM5">
        <v>191.42616501749146</v>
      </c>
      <c r="AN5">
        <v>20.752341455726103</v>
      </c>
      <c r="AO5">
        <f t="shared" si="14"/>
        <v>170.67382356176537</v>
      </c>
    </row>
    <row r="6" spans="1:41" x14ac:dyDescent="0.2">
      <c r="A6" s="101">
        <v>40483</v>
      </c>
      <c r="B6" s="248">
        <f t="shared" si="0"/>
        <v>40483</v>
      </c>
      <c r="C6" s="11">
        <v>206853</v>
      </c>
      <c r="D6" s="11">
        <v>41781</v>
      </c>
      <c r="E6" s="11">
        <f t="shared" si="1"/>
        <v>165072</v>
      </c>
      <c r="F6">
        <v>207159.85536802199</v>
      </c>
      <c r="G6">
        <f t="shared" si="2"/>
        <v>207.15985536802199</v>
      </c>
      <c r="H6" s="133">
        <f>G6/'исходные без сезонности'!D7</f>
        <v>206.60244834732833</v>
      </c>
      <c r="I6">
        <v>207551.54709388901</v>
      </c>
      <c r="J6">
        <f t="shared" si="3"/>
        <v>207.55154709388901</v>
      </c>
      <c r="K6" s="133">
        <v>206.99308614449109</v>
      </c>
      <c r="L6">
        <v>206.99308614449106</v>
      </c>
      <c r="M6">
        <v>26.998358435065732</v>
      </c>
      <c r="N6">
        <f t="shared" si="4"/>
        <v>179.99472770942535</v>
      </c>
      <c r="O6" s="81">
        <v>206.99308614449106</v>
      </c>
      <c r="P6">
        <v>206.99308614449106</v>
      </c>
      <c r="Q6" s="81">
        <v>26.998358435065732</v>
      </c>
      <c r="R6" s="81">
        <f t="shared" si="5"/>
        <v>179.99472770942532</v>
      </c>
      <c r="S6" s="111">
        <f t="shared" si="15"/>
        <v>7.8183219432927054</v>
      </c>
      <c r="T6" s="90">
        <f t="shared" si="16"/>
        <v>5.3173289533670065</v>
      </c>
      <c r="U6">
        <f t="shared" si="6"/>
        <v>5.3326853924394086</v>
      </c>
      <c r="V6">
        <f t="shared" si="7"/>
        <v>5.1929275599580427</v>
      </c>
      <c r="W6">
        <f t="shared" si="8"/>
        <v>5.3326853924394086</v>
      </c>
      <c r="X6">
        <f t="shared" si="17"/>
        <v>7.8183219432927054E-2</v>
      </c>
      <c r="Y6">
        <v>7.8183219432927054E-2</v>
      </c>
      <c r="Z6" s="165">
        <f t="shared" si="18"/>
        <v>7.8183219432927054</v>
      </c>
      <c r="AA6">
        <f t="shared" si="9"/>
        <v>7.8183219432927054E-2</v>
      </c>
      <c r="AB6">
        <f t="shared" si="19"/>
        <v>5.3326853924394086</v>
      </c>
      <c r="AC6" s="168">
        <f t="shared" si="10"/>
        <v>206.99308614449109</v>
      </c>
      <c r="AD6">
        <f t="shared" si="11"/>
        <v>206.99308614449109</v>
      </c>
      <c r="AE6" s="168">
        <f t="shared" si="20"/>
        <v>179.99472770942535</v>
      </c>
      <c r="AF6" s="168">
        <f t="shared" si="12"/>
        <v>26.998358435065732</v>
      </c>
      <c r="AG6">
        <f t="shared" si="13"/>
        <v>5.1929275599580427</v>
      </c>
      <c r="AH6" s="169">
        <f t="shared" si="21"/>
        <v>5.3173289533670065</v>
      </c>
      <c r="AL6" s="133">
        <v>206.99308614449109</v>
      </c>
      <c r="AM6">
        <v>206.99308614449106</v>
      </c>
      <c r="AN6">
        <v>26.998358435065732</v>
      </c>
      <c r="AO6">
        <f t="shared" si="14"/>
        <v>179.99472770942535</v>
      </c>
    </row>
    <row r="7" spans="1:41" x14ac:dyDescent="0.2">
      <c r="A7" s="101">
        <v>40513</v>
      </c>
      <c r="B7" s="248">
        <f t="shared" si="0"/>
        <v>40513</v>
      </c>
      <c r="C7" s="11">
        <v>207020</v>
      </c>
      <c r="D7" s="11">
        <v>18391</v>
      </c>
      <c r="E7" s="11">
        <f t="shared" si="1"/>
        <v>188629</v>
      </c>
      <c r="F7">
        <v>213258.16982744099</v>
      </c>
      <c r="G7">
        <f t="shared" si="2"/>
        <v>213.25816982744098</v>
      </c>
      <c r="H7" s="133">
        <f>G7/'исходные без сезонности'!D8</f>
        <v>212.61587084600171</v>
      </c>
      <c r="I7">
        <v>212467.02555312001</v>
      </c>
      <c r="J7">
        <f t="shared" si="3"/>
        <v>212.46702555312001</v>
      </c>
      <c r="K7" s="133">
        <v>211.82710936977929</v>
      </c>
      <c r="L7">
        <v>211.82710936977932</v>
      </c>
      <c r="M7">
        <v>26.650329612279407</v>
      </c>
      <c r="N7">
        <f t="shared" si="4"/>
        <v>185.1767797574999</v>
      </c>
      <c r="O7" s="81">
        <v>211.82710936977932</v>
      </c>
      <c r="P7">
        <v>211.82710936977932</v>
      </c>
      <c r="Q7" s="81">
        <v>26.650329612279407</v>
      </c>
      <c r="R7" s="81">
        <f t="shared" si="5"/>
        <v>185.1767797574999</v>
      </c>
      <c r="S7" s="111">
        <f t="shared" si="15"/>
        <v>2.3085027673098502</v>
      </c>
      <c r="T7" s="90">
        <f t="shared" si="16"/>
        <v>2.8383375114239051</v>
      </c>
      <c r="U7">
        <f t="shared" si="6"/>
        <v>5.3557704201125071</v>
      </c>
      <c r="V7">
        <f t="shared" si="7"/>
        <v>5.2213109350722817</v>
      </c>
      <c r="W7">
        <f t="shared" si="8"/>
        <v>5.3557704201125071</v>
      </c>
      <c r="X7">
        <f t="shared" si="17"/>
        <v>2.3085027673098502E-2</v>
      </c>
      <c r="Y7">
        <v>2.3085027673098502E-2</v>
      </c>
      <c r="Z7" s="165">
        <f t="shared" si="18"/>
        <v>2.3085027673098502</v>
      </c>
      <c r="AA7">
        <f t="shared" si="9"/>
        <v>2.3085027673098502E-2</v>
      </c>
      <c r="AB7">
        <f t="shared" si="19"/>
        <v>5.3557704201125071</v>
      </c>
      <c r="AC7" s="168">
        <f t="shared" si="10"/>
        <v>211.82710936977929</v>
      </c>
      <c r="AD7">
        <f t="shared" si="11"/>
        <v>211.82710936977929</v>
      </c>
      <c r="AE7" s="168">
        <f t="shared" si="20"/>
        <v>185.1767797574999</v>
      </c>
      <c r="AF7" s="168">
        <f t="shared" si="12"/>
        <v>26.650329612279407</v>
      </c>
      <c r="AG7">
        <f t="shared" si="13"/>
        <v>5.2213109350722817</v>
      </c>
      <c r="AH7" s="169">
        <f t="shared" si="21"/>
        <v>2.8383375114239051</v>
      </c>
      <c r="AL7" s="133">
        <v>211.82710936977929</v>
      </c>
      <c r="AM7">
        <v>211.82710936977932</v>
      </c>
      <c r="AN7">
        <v>26.650329612279407</v>
      </c>
      <c r="AO7">
        <f t="shared" si="14"/>
        <v>185.1767797574999</v>
      </c>
    </row>
    <row r="8" spans="1:41" x14ac:dyDescent="0.2">
      <c r="A8" s="101">
        <v>40544</v>
      </c>
      <c r="B8" s="248">
        <f t="shared" si="0"/>
        <v>40544</v>
      </c>
      <c r="C8" s="11">
        <v>228858</v>
      </c>
      <c r="D8" s="11">
        <v>39448</v>
      </c>
      <c r="E8" s="11">
        <f t="shared" si="1"/>
        <v>189410</v>
      </c>
      <c r="F8">
        <v>229153.18089968001</v>
      </c>
      <c r="G8">
        <f t="shared" si="2"/>
        <v>229.15318089968002</v>
      </c>
      <c r="H8" s="133">
        <f>G8/'исходные без сезонности'!D9</f>
        <v>215.69660314183631</v>
      </c>
      <c r="I8">
        <v>228395.34079746401</v>
      </c>
      <c r="J8">
        <f t="shared" si="3"/>
        <v>228.395340797464</v>
      </c>
      <c r="K8" s="133">
        <v>214.98326573525583</v>
      </c>
      <c r="L8">
        <v>214.9832657352558</v>
      </c>
      <c r="M8">
        <v>28.54007955788429</v>
      </c>
      <c r="N8">
        <f t="shared" si="4"/>
        <v>186.44318617737153</v>
      </c>
      <c r="O8" s="81">
        <v>214.9832657352558</v>
      </c>
      <c r="P8">
        <v>214.9832657352558</v>
      </c>
      <c r="Q8" s="81">
        <v>28.54007955788429</v>
      </c>
      <c r="R8" s="81">
        <f t="shared" si="5"/>
        <v>186.4431861773715</v>
      </c>
      <c r="S8" s="111">
        <f t="shared" si="15"/>
        <v>1.4789771196441315</v>
      </c>
      <c r="T8" s="90">
        <f t="shared" si="16"/>
        <v>0.68156258451885776</v>
      </c>
      <c r="U8">
        <f t="shared" si="6"/>
        <v>5.3705601913089485</v>
      </c>
      <c r="V8">
        <f t="shared" si="7"/>
        <v>5.2281265609174703</v>
      </c>
      <c r="W8">
        <f t="shared" si="8"/>
        <v>5.3705601913089485</v>
      </c>
      <c r="X8">
        <f t="shared" si="17"/>
        <v>1.4789771196441315E-2</v>
      </c>
      <c r="Y8">
        <v>1.4789771196441315E-2</v>
      </c>
      <c r="Z8" s="165">
        <f t="shared" si="18"/>
        <v>1.4789771196441315</v>
      </c>
      <c r="AA8">
        <f t="shared" si="9"/>
        <v>1.4789771196441315E-2</v>
      </c>
      <c r="AB8">
        <f t="shared" si="19"/>
        <v>5.3705601913089485</v>
      </c>
      <c r="AC8" s="168">
        <f t="shared" si="10"/>
        <v>214.98326573525583</v>
      </c>
      <c r="AD8">
        <f t="shared" si="11"/>
        <v>214.98326573525583</v>
      </c>
      <c r="AE8" s="168">
        <f t="shared" si="20"/>
        <v>186.44318617737153</v>
      </c>
      <c r="AF8" s="168">
        <f t="shared" si="12"/>
        <v>28.54007955788429</v>
      </c>
      <c r="AG8">
        <f t="shared" si="13"/>
        <v>5.2281265609174703</v>
      </c>
      <c r="AH8" s="169">
        <f t="shared" si="21"/>
        <v>0.68156258451885776</v>
      </c>
      <c r="AL8" s="133">
        <v>214.98326573525583</v>
      </c>
      <c r="AM8">
        <v>214.9832657352558</v>
      </c>
      <c r="AN8">
        <v>28.54007955788429</v>
      </c>
      <c r="AO8">
        <f t="shared" si="14"/>
        <v>186.44318617737153</v>
      </c>
    </row>
    <row r="9" spans="1:41" x14ac:dyDescent="0.2">
      <c r="A9" s="101">
        <v>40575</v>
      </c>
      <c r="B9" s="248">
        <f t="shared" si="0"/>
        <v>40575</v>
      </c>
      <c r="C9" s="11">
        <v>247450</v>
      </c>
      <c r="D9" s="11">
        <v>21803</v>
      </c>
      <c r="E9" s="11">
        <f t="shared" si="1"/>
        <v>225647</v>
      </c>
      <c r="F9">
        <v>247078.378420956</v>
      </c>
      <c r="G9">
        <f t="shared" si="2"/>
        <v>247.078378420956</v>
      </c>
      <c r="H9" s="133">
        <f>G9/'исходные без сезонности'!D10</f>
        <v>230.93163663611855</v>
      </c>
      <c r="I9">
        <v>241262.80249842399</v>
      </c>
      <c r="J9">
        <f t="shared" si="3"/>
        <v>241.26280249842398</v>
      </c>
      <c r="K9" s="133">
        <v>225.49611259571137</v>
      </c>
      <c r="L9">
        <v>225.49611259571139</v>
      </c>
      <c r="M9">
        <v>14.728431712765678</v>
      </c>
      <c r="N9">
        <f t="shared" si="4"/>
        <v>210.76768088294568</v>
      </c>
      <c r="O9" s="81">
        <v>225.49611259571139</v>
      </c>
      <c r="P9">
        <v>225.49611259571139</v>
      </c>
      <c r="Q9" s="81">
        <v>14.728431712765678</v>
      </c>
      <c r="R9" s="81">
        <f t="shared" si="5"/>
        <v>210.76768088294571</v>
      </c>
      <c r="S9" s="111">
        <f t="shared" si="15"/>
        <v>4.7742728441781956</v>
      </c>
      <c r="T9" s="90">
        <f t="shared" si="16"/>
        <v>12.262992750099677</v>
      </c>
      <c r="U9">
        <f t="shared" si="6"/>
        <v>5.4183029197507304</v>
      </c>
      <c r="V9">
        <f t="shared" si="7"/>
        <v>5.3507564884184671</v>
      </c>
      <c r="W9">
        <f t="shared" si="8"/>
        <v>5.4183029197507304</v>
      </c>
      <c r="X9">
        <f t="shared" si="17"/>
        <v>4.7742728441781956E-2</v>
      </c>
      <c r="Y9">
        <v>4.7742728441781956E-2</v>
      </c>
      <c r="Z9" s="165">
        <f t="shared" si="18"/>
        <v>4.7742728441781956</v>
      </c>
      <c r="AA9">
        <f t="shared" si="9"/>
        <v>4.7742728441781956E-2</v>
      </c>
      <c r="AB9">
        <f t="shared" si="19"/>
        <v>5.4183029197507304</v>
      </c>
      <c r="AC9" s="168">
        <f t="shared" si="10"/>
        <v>225.49611259571137</v>
      </c>
      <c r="AD9">
        <f t="shared" si="11"/>
        <v>225.49611259571137</v>
      </c>
      <c r="AE9" s="168">
        <f t="shared" si="20"/>
        <v>210.76768088294568</v>
      </c>
      <c r="AF9" s="168">
        <f t="shared" si="12"/>
        <v>14.728431712765678</v>
      </c>
      <c r="AG9">
        <f t="shared" si="13"/>
        <v>5.3507564884184671</v>
      </c>
      <c r="AH9" s="169">
        <f t="shared" si="21"/>
        <v>12.262992750099677</v>
      </c>
      <c r="AL9" s="133">
        <v>225.49611259571137</v>
      </c>
      <c r="AM9">
        <v>225.49611259571139</v>
      </c>
      <c r="AN9">
        <v>14.728431712765678</v>
      </c>
      <c r="AO9">
        <f t="shared" si="14"/>
        <v>210.76768088294568</v>
      </c>
    </row>
    <row r="10" spans="1:41" x14ac:dyDescent="0.2">
      <c r="A10" s="101">
        <v>40603</v>
      </c>
      <c r="B10" s="248">
        <f t="shared" si="0"/>
        <v>40603</v>
      </c>
      <c r="C10" s="11">
        <v>247623</v>
      </c>
      <c r="D10" s="11">
        <v>38953</v>
      </c>
      <c r="E10" s="11">
        <f t="shared" si="1"/>
        <v>208670</v>
      </c>
      <c r="F10">
        <v>240757.12882682</v>
      </c>
      <c r="G10">
        <f t="shared" si="2"/>
        <v>240.75712882682001</v>
      </c>
      <c r="H10" s="133">
        <f>G10/'исходные без сезонности'!D11</f>
        <v>223.87183386684219</v>
      </c>
      <c r="I10">
        <v>239757.965600219</v>
      </c>
      <c r="J10">
        <f t="shared" si="3"/>
        <v>239.75796560021899</v>
      </c>
      <c r="K10" s="133">
        <v>222.94274609709899</v>
      </c>
      <c r="L10">
        <v>222.94274609709905</v>
      </c>
      <c r="M10">
        <v>32.815111500785243</v>
      </c>
      <c r="N10">
        <f t="shared" si="4"/>
        <v>190.12763459631375</v>
      </c>
      <c r="O10" s="81">
        <v>222.94274609709905</v>
      </c>
      <c r="P10">
        <v>222.94274609709905</v>
      </c>
      <c r="Q10" s="81">
        <v>32.815111500785243</v>
      </c>
      <c r="R10" s="81">
        <f t="shared" si="5"/>
        <v>190.12763459631381</v>
      </c>
      <c r="S10" s="111">
        <f t="shared" si="15"/>
        <v>-1.1387925214181749</v>
      </c>
      <c r="T10" s="90">
        <f t="shared" si="16"/>
        <v>-10.306088075519693</v>
      </c>
      <c r="U10">
        <f t="shared" si="6"/>
        <v>5.4069149945365487</v>
      </c>
      <c r="V10">
        <f t="shared" si="7"/>
        <v>5.2476956076632701</v>
      </c>
      <c r="W10">
        <f t="shared" si="8"/>
        <v>5.4069149945365487</v>
      </c>
      <c r="X10">
        <f t="shared" si="17"/>
        <v>-1.1387925214181749E-2</v>
      </c>
      <c r="Y10">
        <v>-1.1387925214181749E-2</v>
      </c>
      <c r="Z10" s="165">
        <f t="shared" si="18"/>
        <v>-1.1387925214181749</v>
      </c>
      <c r="AA10">
        <f t="shared" si="9"/>
        <v>-1.1387925214181749E-2</v>
      </c>
      <c r="AB10">
        <f t="shared" si="19"/>
        <v>5.4069149945365487</v>
      </c>
      <c r="AC10" s="168">
        <f t="shared" si="10"/>
        <v>222.94274609709899</v>
      </c>
      <c r="AD10">
        <f t="shared" si="11"/>
        <v>222.94274609709899</v>
      </c>
      <c r="AE10" s="168">
        <f t="shared" si="20"/>
        <v>190.12763459631375</v>
      </c>
      <c r="AF10" s="168">
        <f t="shared" si="12"/>
        <v>32.815111500785243</v>
      </c>
      <c r="AG10">
        <f t="shared" si="13"/>
        <v>5.2476956076632693</v>
      </c>
      <c r="AH10" s="169">
        <f t="shared" si="21"/>
        <v>-10.306088075519781</v>
      </c>
      <c r="AL10" s="133">
        <v>222.94274609709899</v>
      </c>
      <c r="AM10">
        <v>222.94274609709905</v>
      </c>
      <c r="AN10">
        <v>32.815111500785243</v>
      </c>
      <c r="AO10">
        <f t="shared" si="14"/>
        <v>190.12763459631375</v>
      </c>
    </row>
    <row r="11" spans="1:41" x14ac:dyDescent="0.2">
      <c r="A11" s="101">
        <v>40634</v>
      </c>
      <c r="B11" s="248">
        <f t="shared" si="0"/>
        <v>40634</v>
      </c>
      <c r="C11" s="11">
        <v>249138</v>
      </c>
      <c r="D11" s="11">
        <v>23759</v>
      </c>
      <c r="E11" s="11">
        <f t="shared" si="1"/>
        <v>225379</v>
      </c>
      <c r="F11">
        <v>238583.91108977899</v>
      </c>
      <c r="G11">
        <f t="shared" si="2"/>
        <v>238.58391108977901</v>
      </c>
      <c r="H11" s="133">
        <f>G11/'исходные без сезонности'!D12</f>
        <v>220.95762234531506</v>
      </c>
      <c r="I11">
        <v>240876.00846302701</v>
      </c>
      <c r="J11">
        <f t="shared" si="3"/>
        <v>240.87600846302701</v>
      </c>
      <c r="K11" s="133">
        <v>223.08038235651387</v>
      </c>
      <c r="L11">
        <v>223.08038235651395</v>
      </c>
      <c r="M11">
        <v>23.028158048910914</v>
      </c>
      <c r="N11">
        <f t="shared" si="4"/>
        <v>200.05222430760296</v>
      </c>
      <c r="O11" s="81">
        <v>223.08038235651395</v>
      </c>
      <c r="P11">
        <v>223.08038235651395</v>
      </c>
      <c r="Q11" s="81">
        <v>23.028158048910914</v>
      </c>
      <c r="R11" s="81">
        <f t="shared" si="5"/>
        <v>200.05222430760304</v>
      </c>
      <c r="S11" s="111">
        <f t="shared" si="15"/>
        <v>6.17170971652925E-2</v>
      </c>
      <c r="T11" s="90">
        <f t="shared" si="16"/>
        <v>5.0882846336486764</v>
      </c>
      <c r="U11">
        <f t="shared" si="6"/>
        <v>5.4075321655082016</v>
      </c>
      <c r="V11">
        <f t="shared" si="7"/>
        <v>5.2985784539997569</v>
      </c>
      <c r="W11">
        <f t="shared" si="8"/>
        <v>5.4075321655082016</v>
      </c>
      <c r="X11">
        <f t="shared" si="17"/>
        <v>6.17170971652925E-4</v>
      </c>
      <c r="Y11">
        <v>6.17170971652925E-4</v>
      </c>
      <c r="Z11" s="165">
        <f t="shared" si="18"/>
        <v>6.17170971652925E-2</v>
      </c>
      <c r="AA11">
        <f t="shared" si="9"/>
        <v>6.17170971652925E-4</v>
      </c>
      <c r="AB11">
        <f t="shared" si="19"/>
        <v>5.4075321655082016</v>
      </c>
      <c r="AC11" s="168">
        <f t="shared" si="10"/>
        <v>223.08038235651387</v>
      </c>
      <c r="AD11">
        <f t="shared" si="11"/>
        <v>223.08038235651387</v>
      </c>
      <c r="AE11" s="168">
        <f t="shared" si="20"/>
        <v>200.05222430760296</v>
      </c>
      <c r="AF11" s="168">
        <f t="shared" si="12"/>
        <v>23.028158048910914</v>
      </c>
      <c r="AG11">
        <f t="shared" si="13"/>
        <v>5.298578453999756</v>
      </c>
      <c r="AH11" s="169">
        <f t="shared" si="21"/>
        <v>5.0882846336486764</v>
      </c>
      <c r="AL11" s="133">
        <v>223.08038235651387</v>
      </c>
      <c r="AM11">
        <v>223.08038235651395</v>
      </c>
      <c r="AN11">
        <v>23.028158048910914</v>
      </c>
      <c r="AO11">
        <f t="shared" si="14"/>
        <v>200.05222430760296</v>
      </c>
    </row>
    <row r="12" spans="1:41" x14ac:dyDescent="0.2">
      <c r="A12" s="101">
        <v>40664</v>
      </c>
      <c r="B12" s="248">
        <f t="shared" si="0"/>
        <v>40664</v>
      </c>
      <c r="C12" s="11">
        <v>272005</v>
      </c>
      <c r="D12" s="11">
        <v>49472</v>
      </c>
      <c r="E12" s="11">
        <f t="shared" si="1"/>
        <v>222533</v>
      </c>
      <c r="F12">
        <v>262255.389036685</v>
      </c>
      <c r="G12">
        <f t="shared" si="2"/>
        <v>262.25538903668502</v>
      </c>
      <c r="H12" s="133">
        <f>G12/'исходные без сезонности'!D13</f>
        <v>242.08141738090404</v>
      </c>
      <c r="I12">
        <v>268512.26189707499</v>
      </c>
      <c r="J12">
        <f t="shared" si="3"/>
        <v>268.51226189707501</v>
      </c>
      <c r="K12" s="133">
        <v>247.85698087257904</v>
      </c>
      <c r="L12">
        <v>247.8569808725791</v>
      </c>
      <c r="M12">
        <v>41.169350516739783</v>
      </c>
      <c r="N12">
        <f t="shared" si="4"/>
        <v>206.68763035583925</v>
      </c>
      <c r="O12" s="81">
        <v>247.8569808725791</v>
      </c>
      <c r="P12">
        <v>247.8569808725791</v>
      </c>
      <c r="Q12" s="81">
        <v>41.169350516739783</v>
      </c>
      <c r="R12" s="81">
        <f t="shared" si="5"/>
        <v>206.6876303558393</v>
      </c>
      <c r="S12" s="111">
        <f t="shared" si="15"/>
        <v>10.531972427720415</v>
      </c>
      <c r="T12" s="90">
        <f t="shared" si="16"/>
        <v>3.2630167432539103</v>
      </c>
      <c r="U12">
        <f t="shared" si="6"/>
        <v>5.5128518897854057</v>
      </c>
      <c r="V12">
        <f t="shared" si="7"/>
        <v>5.331208621432296</v>
      </c>
      <c r="W12">
        <f t="shared" si="8"/>
        <v>5.5128518897854057</v>
      </c>
      <c r="X12">
        <f t="shared" si="17"/>
        <v>0.10531972427720415</v>
      </c>
      <c r="Y12">
        <v>0.10531972427720415</v>
      </c>
      <c r="Z12" s="165">
        <f t="shared" si="18"/>
        <v>10.531972427720415</v>
      </c>
      <c r="AA12">
        <f t="shared" si="9"/>
        <v>0.10531972427720415</v>
      </c>
      <c r="AB12">
        <f t="shared" si="19"/>
        <v>5.5128518897854057</v>
      </c>
      <c r="AC12" s="168">
        <f t="shared" si="10"/>
        <v>247.85698087257904</v>
      </c>
      <c r="AD12">
        <f t="shared" si="11"/>
        <v>247.85698087257904</v>
      </c>
      <c r="AE12" s="168">
        <f t="shared" si="20"/>
        <v>206.68763035583925</v>
      </c>
      <c r="AF12" s="168">
        <f t="shared" si="12"/>
        <v>41.169350516739783</v>
      </c>
      <c r="AG12">
        <f t="shared" si="13"/>
        <v>5.331208621432296</v>
      </c>
      <c r="AH12" s="169">
        <f t="shared" si="21"/>
        <v>3.2630167432539992</v>
      </c>
      <c r="AL12" s="133">
        <v>247.85698087257904</v>
      </c>
      <c r="AM12">
        <v>247.8569808725791</v>
      </c>
      <c r="AN12">
        <v>41.169350516739783</v>
      </c>
      <c r="AO12">
        <f t="shared" si="14"/>
        <v>206.68763035583925</v>
      </c>
    </row>
    <row r="13" spans="1:41" x14ac:dyDescent="0.2">
      <c r="A13" s="101">
        <v>40695</v>
      </c>
      <c r="B13" s="248">
        <f t="shared" si="0"/>
        <v>40695</v>
      </c>
      <c r="C13" s="11">
        <v>269299</v>
      </c>
      <c r="D13" s="11">
        <v>22722</v>
      </c>
      <c r="E13" s="11">
        <f t="shared" si="1"/>
        <v>246577</v>
      </c>
      <c r="F13">
        <v>263243.049017941</v>
      </c>
      <c r="G13">
        <f t="shared" si="2"/>
        <v>263.24304901794102</v>
      </c>
      <c r="H13" s="133">
        <f>G13/'исходные без сезонности'!D14</f>
        <v>242.29047130847349</v>
      </c>
      <c r="I13">
        <v>264471.65027633897</v>
      </c>
      <c r="J13">
        <f t="shared" si="3"/>
        <v>264.47165027633895</v>
      </c>
      <c r="K13" s="133">
        <v>243.42128322946425</v>
      </c>
      <c r="L13">
        <v>243.42128322946419</v>
      </c>
      <c r="M13">
        <v>27.104843102298364</v>
      </c>
      <c r="N13">
        <f t="shared" si="4"/>
        <v>216.31644012716589</v>
      </c>
      <c r="O13" s="81">
        <v>243.42128322946419</v>
      </c>
      <c r="P13">
        <v>243.42128322946419</v>
      </c>
      <c r="Q13" s="81">
        <v>27.104843102298364</v>
      </c>
      <c r="R13" s="81">
        <f t="shared" si="5"/>
        <v>216.31644012716583</v>
      </c>
      <c r="S13" s="111">
        <f t="shared" si="15"/>
        <v>-1.8058271684727067</v>
      </c>
      <c r="T13" s="90">
        <f t="shared" si="16"/>
        <v>4.553371477416146</v>
      </c>
      <c r="U13">
        <f t="shared" si="6"/>
        <v>5.4947936181006787</v>
      </c>
      <c r="V13">
        <f t="shared" si="7"/>
        <v>5.3767423362064575</v>
      </c>
      <c r="W13">
        <f t="shared" si="8"/>
        <v>5.4947936181006787</v>
      </c>
      <c r="X13">
        <f t="shared" si="17"/>
        <v>-1.8058271684727067E-2</v>
      </c>
      <c r="Y13">
        <v>-1.8058271684727067E-2</v>
      </c>
      <c r="Z13" s="165">
        <f t="shared" si="18"/>
        <v>-1.8058271684727067</v>
      </c>
      <c r="AA13">
        <f t="shared" si="9"/>
        <v>-1.8058271684727067E-2</v>
      </c>
      <c r="AB13">
        <f t="shared" si="19"/>
        <v>5.4947936181006787</v>
      </c>
      <c r="AC13" s="168">
        <f t="shared" si="10"/>
        <v>243.42128322946425</v>
      </c>
      <c r="AD13">
        <f t="shared" si="11"/>
        <v>243.42128322946425</v>
      </c>
      <c r="AE13" s="168">
        <f t="shared" si="20"/>
        <v>216.31644012716589</v>
      </c>
      <c r="AF13" s="168">
        <f t="shared" si="12"/>
        <v>27.104843102298364</v>
      </c>
      <c r="AG13">
        <f t="shared" si="13"/>
        <v>5.3767423362064575</v>
      </c>
      <c r="AH13" s="169">
        <f t="shared" si="21"/>
        <v>4.553371477416146</v>
      </c>
      <c r="AL13" s="133">
        <v>243.42128322946425</v>
      </c>
      <c r="AM13">
        <v>243.42128322946419</v>
      </c>
      <c r="AN13">
        <v>27.104843102298364</v>
      </c>
      <c r="AO13">
        <f t="shared" si="14"/>
        <v>216.31644012716589</v>
      </c>
    </row>
    <row r="14" spans="1:41" x14ac:dyDescent="0.2">
      <c r="A14" s="101">
        <v>40725</v>
      </c>
      <c r="B14" s="248">
        <f t="shared" si="0"/>
        <v>40725</v>
      </c>
      <c r="C14" s="11">
        <v>258645</v>
      </c>
      <c r="D14" s="11">
        <v>20286</v>
      </c>
      <c r="E14" s="11">
        <f t="shared" si="1"/>
        <v>238359</v>
      </c>
      <c r="F14">
        <v>263576.16203713801</v>
      </c>
      <c r="G14">
        <f t="shared" si="2"/>
        <v>263.57616203713803</v>
      </c>
      <c r="H14" s="133">
        <f>G14/'исходные без сезонности'!D15</f>
        <v>242.68784008535684</v>
      </c>
      <c r="I14">
        <v>259509.62177947801</v>
      </c>
      <c r="J14">
        <f t="shared" si="3"/>
        <v>259.50962177947798</v>
      </c>
      <c r="K14" s="133">
        <v>238.94357177169726</v>
      </c>
      <c r="L14">
        <v>238.94357177169726</v>
      </c>
      <c r="M14">
        <v>22.161447739360401</v>
      </c>
      <c r="N14">
        <f t="shared" si="4"/>
        <v>216.78212403233687</v>
      </c>
      <c r="O14" s="81">
        <v>238.94357177169726</v>
      </c>
      <c r="P14">
        <v>238.94357177169726</v>
      </c>
      <c r="Q14" s="81">
        <v>22.161447739360401</v>
      </c>
      <c r="R14" s="81">
        <f t="shared" si="5"/>
        <v>216.78212403233687</v>
      </c>
      <c r="S14" s="111">
        <f t="shared" si="15"/>
        <v>-1.8566195419136733</v>
      </c>
      <c r="T14" s="90">
        <f t="shared" si="16"/>
        <v>0.21504762341546524</v>
      </c>
      <c r="U14">
        <f t="shared" si="6"/>
        <v>5.4762274226815419</v>
      </c>
      <c r="V14">
        <f t="shared" si="7"/>
        <v>5.3788928124406121</v>
      </c>
      <c r="W14">
        <f t="shared" si="8"/>
        <v>5.4762274226815419</v>
      </c>
      <c r="X14">
        <f t="shared" si="17"/>
        <v>-1.8566195419136733E-2</v>
      </c>
      <c r="Y14">
        <v>-1.8566195419136733E-2</v>
      </c>
      <c r="Z14" s="165">
        <f t="shared" si="18"/>
        <v>-1.8566195419136733</v>
      </c>
      <c r="AA14">
        <f t="shared" si="9"/>
        <v>-1.8566195419136733E-2</v>
      </c>
      <c r="AB14">
        <f t="shared" si="19"/>
        <v>5.4762274226815419</v>
      </c>
      <c r="AC14" s="168">
        <f t="shared" si="10"/>
        <v>238.94357177169726</v>
      </c>
      <c r="AD14">
        <f t="shared" si="11"/>
        <v>238.94357177169726</v>
      </c>
      <c r="AE14" s="168">
        <f t="shared" si="20"/>
        <v>216.78212403233687</v>
      </c>
      <c r="AF14" s="168">
        <f t="shared" si="12"/>
        <v>22.161447739360401</v>
      </c>
      <c r="AG14">
        <f t="shared" si="13"/>
        <v>5.3788928124406121</v>
      </c>
      <c r="AH14" s="169">
        <f t="shared" si="21"/>
        <v>0.21504762341546524</v>
      </c>
      <c r="AL14" s="133">
        <v>238.94357177169726</v>
      </c>
      <c r="AM14">
        <v>238.94357177169726</v>
      </c>
      <c r="AN14">
        <v>22.161447739360401</v>
      </c>
      <c r="AO14">
        <f t="shared" si="14"/>
        <v>216.78212403233687</v>
      </c>
    </row>
    <row r="15" spans="1:41" x14ac:dyDescent="0.2">
      <c r="A15" s="101">
        <v>40756</v>
      </c>
      <c r="B15" s="248">
        <f t="shared" si="0"/>
        <v>40756</v>
      </c>
      <c r="C15" s="11">
        <v>247597</v>
      </c>
      <c r="D15" s="11">
        <v>25351</v>
      </c>
      <c r="E15" s="11">
        <f t="shared" si="1"/>
        <v>222246</v>
      </c>
      <c r="F15">
        <v>252433.53881992301</v>
      </c>
      <c r="G15">
        <f t="shared" si="2"/>
        <v>252.433538819923</v>
      </c>
      <c r="H15" s="133">
        <f>G15/'исходные без сезонности'!D16</f>
        <v>232.33100046760956</v>
      </c>
      <c r="I15">
        <v>254945.83550669</v>
      </c>
      <c r="J15">
        <f t="shared" si="3"/>
        <v>254.94583550669</v>
      </c>
      <c r="K15" s="133">
        <v>234.64323047253137</v>
      </c>
      <c r="L15">
        <v>234.64323047253143</v>
      </c>
      <c r="M15">
        <v>33.579986381378042</v>
      </c>
      <c r="N15">
        <f t="shared" si="4"/>
        <v>201.06324409115334</v>
      </c>
      <c r="O15" s="81">
        <v>234.64323047253143</v>
      </c>
      <c r="P15">
        <v>234.64323047253143</v>
      </c>
      <c r="Q15" s="81">
        <v>33.579986381378042</v>
      </c>
      <c r="R15" s="81">
        <f t="shared" si="5"/>
        <v>201.06324409115339</v>
      </c>
      <c r="S15" s="111">
        <f t="shared" si="15"/>
        <v>-1.816123032442718</v>
      </c>
      <c r="T15" s="90">
        <f t="shared" si="16"/>
        <v>-7.5273306652922756</v>
      </c>
      <c r="U15">
        <f t="shared" si="6"/>
        <v>5.4580661923571148</v>
      </c>
      <c r="V15">
        <f t="shared" si="7"/>
        <v>5.3036195057876894</v>
      </c>
      <c r="W15">
        <f t="shared" si="8"/>
        <v>5.4580661923571148</v>
      </c>
      <c r="X15">
        <f t="shared" si="17"/>
        <v>-1.816123032442718E-2</v>
      </c>
      <c r="Y15">
        <v>-1.816123032442718E-2</v>
      </c>
      <c r="Z15" s="165">
        <f t="shared" si="18"/>
        <v>-1.816123032442718</v>
      </c>
      <c r="AA15">
        <f t="shared" si="9"/>
        <v>-1.816123032442718E-2</v>
      </c>
      <c r="AB15">
        <f t="shared" si="19"/>
        <v>5.4580661923571148</v>
      </c>
      <c r="AC15" s="168">
        <f t="shared" si="10"/>
        <v>234.64323047253137</v>
      </c>
      <c r="AD15">
        <f t="shared" si="11"/>
        <v>234.64323047253137</v>
      </c>
      <c r="AE15" s="168">
        <f t="shared" si="20"/>
        <v>201.06324409115334</v>
      </c>
      <c r="AF15" s="168">
        <f t="shared" si="12"/>
        <v>33.579986381378042</v>
      </c>
      <c r="AG15">
        <f t="shared" si="13"/>
        <v>5.3036195057876885</v>
      </c>
      <c r="AH15" s="169">
        <f t="shared" si="21"/>
        <v>-7.5273306652923644</v>
      </c>
      <c r="AL15" s="133">
        <v>234.64323047253137</v>
      </c>
      <c r="AM15">
        <v>234.64323047253143</v>
      </c>
      <c r="AN15">
        <v>33.579986381378042</v>
      </c>
      <c r="AO15">
        <f t="shared" si="14"/>
        <v>201.06324409115334</v>
      </c>
    </row>
    <row r="16" spans="1:41" x14ac:dyDescent="0.2">
      <c r="A16" s="101">
        <v>40787</v>
      </c>
      <c r="B16" s="248">
        <f t="shared" si="0"/>
        <v>40787</v>
      </c>
      <c r="C16" s="11">
        <v>252291</v>
      </c>
      <c r="D16" s="11">
        <v>35076</v>
      </c>
      <c r="E16" s="11">
        <f t="shared" si="1"/>
        <v>217215</v>
      </c>
      <c r="F16">
        <v>261453.540836028</v>
      </c>
      <c r="G16">
        <f t="shared" si="2"/>
        <v>261.45354083602803</v>
      </c>
      <c r="H16" s="133">
        <f>G16/'исходные без сезонности'!D17</f>
        <v>240.14625239021754</v>
      </c>
      <c r="I16">
        <v>261443.439070967</v>
      </c>
      <c r="J16">
        <f t="shared" si="3"/>
        <v>261.44343907096697</v>
      </c>
      <c r="K16" s="133">
        <v>240.13697387360557</v>
      </c>
      <c r="L16">
        <v>240.13697387360548</v>
      </c>
      <c r="M16">
        <v>37.237538545561158</v>
      </c>
      <c r="N16">
        <f t="shared" si="4"/>
        <v>202.8994353280444</v>
      </c>
      <c r="O16" s="81">
        <v>240.13697387360548</v>
      </c>
      <c r="P16">
        <v>240.13697387360548</v>
      </c>
      <c r="Q16" s="81">
        <v>37.237538545561158</v>
      </c>
      <c r="R16" s="81">
        <f t="shared" si="5"/>
        <v>202.89943532804432</v>
      </c>
      <c r="S16" s="111">
        <f t="shared" si="15"/>
        <v>2.3143292656961023</v>
      </c>
      <c r="T16" s="90">
        <f t="shared" si="16"/>
        <v>0.90909580340188256</v>
      </c>
      <c r="U16">
        <f t="shared" si="6"/>
        <v>5.4812094850140758</v>
      </c>
      <c r="V16">
        <f t="shared" si="7"/>
        <v>5.3127104638217082</v>
      </c>
      <c r="W16">
        <f t="shared" si="8"/>
        <v>5.4812094850140758</v>
      </c>
      <c r="X16">
        <f t="shared" si="17"/>
        <v>2.3143292656961023E-2</v>
      </c>
      <c r="Y16">
        <v>2.3143292656961023E-2</v>
      </c>
      <c r="Z16" s="165">
        <f t="shared" si="18"/>
        <v>2.3143292656961023</v>
      </c>
      <c r="AA16">
        <f t="shared" si="9"/>
        <v>2.3143292656961023E-2</v>
      </c>
      <c r="AB16">
        <f t="shared" si="19"/>
        <v>5.4812094850140758</v>
      </c>
      <c r="AC16" s="168">
        <f t="shared" si="10"/>
        <v>240.13697387360557</v>
      </c>
      <c r="AD16">
        <f t="shared" si="11"/>
        <v>240.13697387360557</v>
      </c>
      <c r="AE16" s="168">
        <f t="shared" si="20"/>
        <v>202.8994353280444</v>
      </c>
      <c r="AF16" s="168">
        <f t="shared" si="12"/>
        <v>37.237538545561158</v>
      </c>
      <c r="AG16">
        <f t="shared" si="13"/>
        <v>5.3127104638217082</v>
      </c>
      <c r="AH16" s="169">
        <f t="shared" si="21"/>
        <v>0.90909580340197138</v>
      </c>
      <c r="AL16" s="133">
        <v>240.13697387360557</v>
      </c>
      <c r="AM16">
        <v>240.13697387360548</v>
      </c>
      <c r="AN16">
        <v>37.237538545561158</v>
      </c>
      <c r="AO16">
        <f t="shared" si="14"/>
        <v>202.8994353280444</v>
      </c>
    </row>
    <row r="17" spans="1:41" x14ac:dyDescent="0.2">
      <c r="A17" s="101">
        <v>40817</v>
      </c>
      <c r="B17" s="248">
        <f t="shared" si="0"/>
        <v>40817</v>
      </c>
      <c r="C17" s="11">
        <v>238639</v>
      </c>
      <c r="D17" s="11">
        <v>17351</v>
      </c>
      <c r="E17" s="11">
        <f t="shared" si="1"/>
        <v>221288</v>
      </c>
      <c r="F17">
        <v>248764.66902402701</v>
      </c>
      <c r="G17">
        <f t="shared" si="2"/>
        <v>248.764669024027</v>
      </c>
      <c r="H17" s="133">
        <f>G17/'исходные без сезонности'!D18</f>
        <v>227.44780794850962</v>
      </c>
      <c r="I17">
        <v>245877.45047902499</v>
      </c>
      <c r="J17">
        <f t="shared" si="3"/>
        <v>245.87745047902499</v>
      </c>
      <c r="K17" s="133">
        <v>224.80799767438441</v>
      </c>
      <c r="L17">
        <v>224.80799767438435</v>
      </c>
      <c r="M17">
        <v>20.777715238152563</v>
      </c>
      <c r="N17">
        <f t="shared" si="4"/>
        <v>204.03028243623186</v>
      </c>
      <c r="O17" s="81">
        <v>224.80799767438435</v>
      </c>
      <c r="P17">
        <v>224.80799767438435</v>
      </c>
      <c r="Q17" s="81">
        <v>20.777715238152563</v>
      </c>
      <c r="R17" s="81">
        <f t="shared" si="5"/>
        <v>204.0302824362318</v>
      </c>
      <c r="S17" s="111">
        <f t="shared" si="15"/>
        <v>-6.5962790784033665</v>
      </c>
      <c r="T17" s="90">
        <f t="shared" si="16"/>
        <v>0.55579623207515638</v>
      </c>
      <c r="U17">
        <f t="shared" si="6"/>
        <v>5.4152466942300421</v>
      </c>
      <c r="V17">
        <f t="shared" si="7"/>
        <v>5.3182684261424598</v>
      </c>
      <c r="W17">
        <f t="shared" si="8"/>
        <v>5.4152466942300421</v>
      </c>
      <c r="X17">
        <f t="shared" si="17"/>
        <v>-6.5962790784033665E-2</v>
      </c>
      <c r="Y17">
        <v>-6.5962790784033665E-2</v>
      </c>
      <c r="Z17" s="165">
        <f t="shared" si="18"/>
        <v>-6.5962790784033665</v>
      </c>
      <c r="AA17">
        <f t="shared" si="9"/>
        <v>-6.5962790784033665E-2</v>
      </c>
      <c r="AB17">
        <f t="shared" si="19"/>
        <v>5.4152466942300421</v>
      </c>
      <c r="AC17" s="168">
        <f t="shared" si="10"/>
        <v>224.80799767438441</v>
      </c>
      <c r="AD17">
        <f t="shared" si="11"/>
        <v>224.80799767438441</v>
      </c>
      <c r="AE17" s="168">
        <f t="shared" si="20"/>
        <v>204.03028243623186</v>
      </c>
      <c r="AF17" s="168">
        <f t="shared" si="12"/>
        <v>20.777715238152563</v>
      </c>
      <c r="AG17">
        <f t="shared" si="13"/>
        <v>5.3182684261424598</v>
      </c>
      <c r="AH17" s="169">
        <f t="shared" si="21"/>
        <v>0.55579623207515638</v>
      </c>
      <c r="AL17" s="133">
        <v>224.80799767438441</v>
      </c>
      <c r="AM17">
        <v>224.80799767438435</v>
      </c>
      <c r="AN17">
        <v>20.777715238152563</v>
      </c>
      <c r="AO17">
        <f t="shared" si="14"/>
        <v>204.03028243623186</v>
      </c>
    </row>
    <row r="18" spans="1:41" x14ac:dyDescent="0.2">
      <c r="A18" s="101">
        <v>40848</v>
      </c>
      <c r="B18" s="248">
        <f t="shared" si="0"/>
        <v>40848</v>
      </c>
      <c r="C18" s="11">
        <v>270107</v>
      </c>
      <c r="D18" s="11">
        <v>71568</v>
      </c>
      <c r="E18" s="11">
        <f t="shared" si="1"/>
        <v>198539</v>
      </c>
      <c r="F18">
        <v>269898.28118493198</v>
      </c>
      <c r="G18">
        <f t="shared" si="2"/>
        <v>269.89828118493199</v>
      </c>
      <c r="H18" s="133">
        <f>G18/'исходные без сезонности'!D19</f>
        <v>245.58974565182058</v>
      </c>
      <c r="I18">
        <v>270673.589469061</v>
      </c>
      <c r="J18">
        <f t="shared" si="3"/>
        <v>270.67358946906103</v>
      </c>
      <c r="K18" s="133">
        <v>246.29522537353293</v>
      </c>
      <c r="L18">
        <v>246.29522537353293</v>
      </c>
      <c r="M18">
        <v>42.644078871745137</v>
      </c>
      <c r="N18">
        <f t="shared" si="4"/>
        <v>203.65114650178779</v>
      </c>
      <c r="O18" s="81">
        <v>246.29522537353293</v>
      </c>
      <c r="P18">
        <v>246.29522537353293</v>
      </c>
      <c r="Q18" s="81">
        <v>42.644078871745137</v>
      </c>
      <c r="R18" s="81">
        <f t="shared" si="5"/>
        <v>203.65114650178779</v>
      </c>
      <c r="S18" s="111">
        <f t="shared" si="15"/>
        <v>9.128422529861524</v>
      </c>
      <c r="T18" s="90">
        <f t="shared" si="16"/>
        <v>-0.18599622981705366</v>
      </c>
      <c r="U18">
        <f t="shared" si="6"/>
        <v>5.5065309195286574</v>
      </c>
      <c r="V18">
        <f t="shared" si="7"/>
        <v>5.3164084638442892</v>
      </c>
      <c r="W18">
        <f t="shared" si="8"/>
        <v>5.5065309195286574</v>
      </c>
      <c r="X18">
        <f t="shared" si="17"/>
        <v>9.128422529861524E-2</v>
      </c>
      <c r="Y18">
        <v>9.128422529861524E-2</v>
      </c>
      <c r="Z18" s="165">
        <f t="shared" si="18"/>
        <v>9.128422529861524</v>
      </c>
      <c r="AA18">
        <f t="shared" si="9"/>
        <v>9.128422529861524E-2</v>
      </c>
      <c r="AB18">
        <f t="shared" si="19"/>
        <v>5.5065309195286574</v>
      </c>
      <c r="AC18" s="168">
        <f t="shared" si="10"/>
        <v>246.29522537353293</v>
      </c>
      <c r="AD18">
        <f t="shared" si="11"/>
        <v>246.29522537353293</v>
      </c>
      <c r="AE18" s="168">
        <f t="shared" si="20"/>
        <v>203.65114650178779</v>
      </c>
      <c r="AF18" s="168">
        <f t="shared" si="12"/>
        <v>42.644078871745137</v>
      </c>
      <c r="AG18">
        <f t="shared" si="13"/>
        <v>5.3164084638442892</v>
      </c>
      <c r="AH18" s="169">
        <f t="shared" si="21"/>
        <v>-0.18599622981705366</v>
      </c>
      <c r="AL18" s="133">
        <v>246.29522537353293</v>
      </c>
      <c r="AM18">
        <v>246.29522537353293</v>
      </c>
      <c r="AN18">
        <v>42.644078871745137</v>
      </c>
      <c r="AO18">
        <f t="shared" si="14"/>
        <v>203.65114650178779</v>
      </c>
    </row>
    <row r="19" spans="1:41" x14ac:dyDescent="0.2">
      <c r="A19" s="101">
        <v>40878</v>
      </c>
      <c r="B19" s="248">
        <f t="shared" si="0"/>
        <v>40878</v>
      </c>
      <c r="C19" s="11">
        <v>273713</v>
      </c>
      <c r="D19" s="11">
        <v>22403</v>
      </c>
      <c r="E19" s="11">
        <f t="shared" si="1"/>
        <v>251310</v>
      </c>
      <c r="F19">
        <v>282399.06380926102</v>
      </c>
      <c r="G19">
        <f t="shared" si="2"/>
        <v>282.39906380926101</v>
      </c>
      <c r="H19" s="133">
        <f>G19/'исходные без сезонности'!D20</f>
        <v>255.99674907476629</v>
      </c>
      <c r="I19">
        <v>280036.14133825502</v>
      </c>
      <c r="J19">
        <f t="shared" si="3"/>
        <v>280.03614133825505</v>
      </c>
      <c r="K19" s="133">
        <v>253.85474313914534</v>
      </c>
      <c r="L19">
        <v>253.85474313914531</v>
      </c>
      <c r="M19">
        <v>27.338672210430008</v>
      </c>
      <c r="N19">
        <f t="shared" si="4"/>
        <v>226.51607092871532</v>
      </c>
      <c r="O19" s="81">
        <v>253.85474313914531</v>
      </c>
      <c r="P19">
        <v>253.85474313914531</v>
      </c>
      <c r="Q19" s="81">
        <v>27.338672210430008</v>
      </c>
      <c r="R19" s="81">
        <f t="shared" si="5"/>
        <v>226.51607092871529</v>
      </c>
      <c r="S19" s="111">
        <f t="shared" si="15"/>
        <v>3.0231306500686728</v>
      </c>
      <c r="T19" s="90">
        <f t="shared" si="16"/>
        <v>10.640743188939261</v>
      </c>
      <c r="U19">
        <f t="shared" si="6"/>
        <v>5.5367622260293441</v>
      </c>
      <c r="V19">
        <f t="shared" si="7"/>
        <v>5.4228158957336818</v>
      </c>
      <c r="W19">
        <f t="shared" si="8"/>
        <v>5.5367622260293441</v>
      </c>
      <c r="X19">
        <f t="shared" si="17"/>
        <v>3.0231306500686728E-2</v>
      </c>
      <c r="Y19">
        <v>3.0231306500686728E-2</v>
      </c>
      <c r="Z19" s="165">
        <f t="shared" si="18"/>
        <v>3.0231306500686728</v>
      </c>
      <c r="AA19">
        <f t="shared" si="9"/>
        <v>3.0231306500686728E-2</v>
      </c>
      <c r="AB19">
        <f t="shared" si="19"/>
        <v>5.5367622260293441</v>
      </c>
      <c r="AC19" s="168">
        <f t="shared" si="10"/>
        <v>253.85474313914534</v>
      </c>
      <c r="AD19">
        <f t="shared" si="11"/>
        <v>253.85474313914534</v>
      </c>
      <c r="AE19" s="168">
        <f t="shared" si="20"/>
        <v>226.51607092871532</v>
      </c>
      <c r="AF19" s="168">
        <f t="shared" si="12"/>
        <v>27.338672210430008</v>
      </c>
      <c r="AG19">
        <f t="shared" si="13"/>
        <v>5.4228158957336818</v>
      </c>
      <c r="AH19" s="169">
        <f t="shared" si="21"/>
        <v>10.640743188939261</v>
      </c>
      <c r="AL19" s="133">
        <v>253.85474313914534</v>
      </c>
      <c r="AM19">
        <v>253.85474313914531</v>
      </c>
      <c r="AN19">
        <v>27.338672210430008</v>
      </c>
      <c r="AO19">
        <f t="shared" si="14"/>
        <v>226.51607092871532</v>
      </c>
    </row>
    <row r="20" spans="1:41" x14ac:dyDescent="0.2">
      <c r="A20" s="101">
        <v>40909</v>
      </c>
      <c r="B20" s="248">
        <f t="shared" si="0"/>
        <v>40909</v>
      </c>
      <c r="C20" s="11">
        <v>276719</v>
      </c>
      <c r="D20" s="11">
        <v>46390</v>
      </c>
      <c r="E20" s="11">
        <f t="shared" si="1"/>
        <v>230329</v>
      </c>
      <c r="F20">
        <v>273318.65814411698</v>
      </c>
      <c r="G20">
        <f t="shared" si="2"/>
        <v>273.31865814411697</v>
      </c>
      <c r="H20" s="133">
        <f>G20/'исходные без сезонности'!D21</f>
        <v>247.05068747346334</v>
      </c>
      <c r="I20">
        <v>276282.25466999499</v>
      </c>
      <c r="J20">
        <f t="shared" si="3"/>
        <v>276.28225466999498</v>
      </c>
      <c r="K20" s="133">
        <v>249.72946017081091</v>
      </c>
      <c r="L20">
        <v>249.72946017081094</v>
      </c>
      <c r="M20">
        <v>33.283129678161252</v>
      </c>
      <c r="N20">
        <f t="shared" si="4"/>
        <v>216.44633049264965</v>
      </c>
      <c r="O20" s="81">
        <v>249.72946017081094</v>
      </c>
      <c r="P20">
        <v>249.72946017081094</v>
      </c>
      <c r="Q20" s="81">
        <v>33.283129678161252</v>
      </c>
      <c r="R20" s="81">
        <f t="shared" si="5"/>
        <v>216.44633049264968</v>
      </c>
      <c r="S20" s="111">
        <f t="shared" si="15"/>
        <v>-1.6384053441018231</v>
      </c>
      <c r="T20" s="90">
        <f t="shared" si="16"/>
        <v>-4.5473275130309965</v>
      </c>
      <c r="U20">
        <f t="shared" si="6"/>
        <v>5.5203781725883259</v>
      </c>
      <c r="V20">
        <f t="shared" si="7"/>
        <v>5.3773426206033719</v>
      </c>
      <c r="W20">
        <f t="shared" si="8"/>
        <v>5.5203781725883259</v>
      </c>
      <c r="X20">
        <f t="shared" si="17"/>
        <v>-1.6384053441018231E-2</v>
      </c>
      <c r="Y20">
        <v>-1.6384053441018231E-2</v>
      </c>
      <c r="Z20" s="165">
        <f t="shared" si="18"/>
        <v>-1.6384053441018231</v>
      </c>
      <c r="AA20">
        <f t="shared" si="9"/>
        <v>-1.6384053441018231E-2</v>
      </c>
      <c r="AB20">
        <f t="shared" si="19"/>
        <v>5.5203781725883259</v>
      </c>
      <c r="AC20" s="168">
        <f t="shared" si="10"/>
        <v>249.72946017081091</v>
      </c>
      <c r="AD20">
        <f t="shared" si="11"/>
        <v>249.72946017081091</v>
      </c>
      <c r="AE20" s="168">
        <f t="shared" si="20"/>
        <v>216.44633049264965</v>
      </c>
      <c r="AF20" s="168">
        <f t="shared" si="12"/>
        <v>33.283129678161252</v>
      </c>
      <c r="AG20">
        <f t="shared" si="13"/>
        <v>5.3773426206033719</v>
      </c>
      <c r="AH20" s="169">
        <f t="shared" si="21"/>
        <v>-4.5473275130309965</v>
      </c>
      <c r="AL20" s="133">
        <v>249.72946017081091</v>
      </c>
      <c r="AM20">
        <v>249.72946017081094</v>
      </c>
      <c r="AN20">
        <v>33.283129678161252</v>
      </c>
      <c r="AO20">
        <f t="shared" si="14"/>
        <v>216.44633049264965</v>
      </c>
    </row>
    <row r="21" spans="1:41" x14ac:dyDescent="0.2">
      <c r="A21" s="101">
        <v>40940</v>
      </c>
      <c r="B21" s="248">
        <f t="shared" si="0"/>
        <v>40940</v>
      </c>
      <c r="C21" s="11">
        <v>303506</v>
      </c>
      <c r="D21" s="11">
        <v>68181</v>
      </c>
      <c r="E21" s="11">
        <f t="shared" si="1"/>
        <v>235325</v>
      </c>
      <c r="F21">
        <v>292748.91356975998</v>
      </c>
      <c r="G21">
        <f t="shared" si="2"/>
        <v>292.74891356975996</v>
      </c>
      <c r="H21" s="133">
        <f>G21/'исходные без сезонности'!D22</f>
        <v>263.81906617996452</v>
      </c>
      <c r="I21">
        <v>296374.58667090198</v>
      </c>
      <c r="J21">
        <f t="shared" si="3"/>
        <v>296.37458667090198</v>
      </c>
      <c r="K21" s="133">
        <v>267.08644531436789</v>
      </c>
      <c r="L21">
        <v>267.08644531436795</v>
      </c>
      <c r="M21">
        <v>44.604337913438826</v>
      </c>
      <c r="N21">
        <f t="shared" si="4"/>
        <v>222.48210740092907</v>
      </c>
      <c r="O21" s="81">
        <v>267.08644531436795</v>
      </c>
      <c r="P21">
        <v>267.08644531436795</v>
      </c>
      <c r="Q21" s="81">
        <v>44.604337913438826</v>
      </c>
      <c r="R21" s="81">
        <f t="shared" si="5"/>
        <v>222.48210740092912</v>
      </c>
      <c r="S21" s="111">
        <f t="shared" si="15"/>
        <v>6.7194198633625746</v>
      </c>
      <c r="T21" s="90">
        <f t="shared" si="16"/>
        <v>2.7504061593769613</v>
      </c>
      <c r="U21">
        <f t="shared" si="6"/>
        <v>5.5875723712219516</v>
      </c>
      <c r="V21">
        <f t="shared" si="7"/>
        <v>5.4048466821971415</v>
      </c>
      <c r="W21">
        <f t="shared" si="8"/>
        <v>5.5875723712219516</v>
      </c>
      <c r="X21">
        <f t="shared" si="17"/>
        <v>6.7194198633625746E-2</v>
      </c>
      <c r="Y21">
        <v>6.7194198633625746E-2</v>
      </c>
      <c r="Z21" s="165">
        <f t="shared" si="18"/>
        <v>6.7194198633625746</v>
      </c>
      <c r="AA21">
        <f t="shared" si="9"/>
        <v>6.7194198633625746E-2</v>
      </c>
      <c r="AB21">
        <f t="shared" si="19"/>
        <v>5.5875723712219516</v>
      </c>
      <c r="AC21" s="168">
        <f t="shared" si="10"/>
        <v>267.08644531436789</v>
      </c>
      <c r="AD21">
        <f t="shared" si="11"/>
        <v>267.08644531436789</v>
      </c>
      <c r="AE21" s="168">
        <f t="shared" si="20"/>
        <v>222.48210740092907</v>
      </c>
      <c r="AF21" s="168">
        <f t="shared" si="12"/>
        <v>44.604337913438826</v>
      </c>
      <c r="AG21">
        <f t="shared" si="13"/>
        <v>5.4048466821971415</v>
      </c>
      <c r="AH21" s="169">
        <f t="shared" si="21"/>
        <v>2.7504061593769613</v>
      </c>
      <c r="AL21" s="133">
        <v>267.08644531436789</v>
      </c>
      <c r="AM21">
        <v>267.08644531436795</v>
      </c>
      <c r="AN21">
        <v>44.604337913438826</v>
      </c>
      <c r="AO21">
        <f t="shared" si="14"/>
        <v>222.48210740092907</v>
      </c>
    </row>
    <row r="22" spans="1:41" x14ac:dyDescent="0.2">
      <c r="A22" s="101">
        <v>40969</v>
      </c>
      <c r="B22" s="248">
        <f t="shared" si="0"/>
        <v>40969</v>
      </c>
      <c r="C22" s="11">
        <v>313311</v>
      </c>
      <c r="D22" s="11">
        <v>38253</v>
      </c>
      <c r="E22" s="11">
        <f t="shared" si="1"/>
        <v>275058</v>
      </c>
      <c r="F22">
        <v>306872.30518489302</v>
      </c>
      <c r="G22">
        <f t="shared" si="2"/>
        <v>306.87230518489304</v>
      </c>
      <c r="H22" s="133">
        <f>G22/'исходные без сезонности'!D23</f>
        <v>275.1855487216049</v>
      </c>
      <c r="I22">
        <v>303471.73248513602</v>
      </c>
      <c r="J22">
        <f t="shared" si="3"/>
        <v>303.47173248513604</v>
      </c>
      <c r="K22" s="133">
        <v>272.13610943190918</v>
      </c>
      <c r="L22">
        <v>272.13610943190912</v>
      </c>
      <c r="M22">
        <v>31.818447502195159</v>
      </c>
      <c r="N22">
        <f t="shared" si="4"/>
        <v>240.31766192971401</v>
      </c>
      <c r="O22" s="81">
        <v>272.13610943190912</v>
      </c>
      <c r="P22">
        <v>272.13610943190912</v>
      </c>
      <c r="Q22" s="81">
        <v>31.818447502195159</v>
      </c>
      <c r="R22" s="81">
        <f t="shared" si="5"/>
        <v>240.31766192971395</v>
      </c>
      <c r="S22" s="111">
        <f t="shared" si="15"/>
        <v>1.8729972237750303</v>
      </c>
      <c r="T22" s="90">
        <f t="shared" si="16"/>
        <v>7.7114957343759727</v>
      </c>
      <c r="U22">
        <f t="shared" si="6"/>
        <v>5.6063023434597019</v>
      </c>
      <c r="V22">
        <f t="shared" si="7"/>
        <v>5.4819616395409012</v>
      </c>
      <c r="W22">
        <f t="shared" si="8"/>
        <v>5.6063023434597019</v>
      </c>
      <c r="X22">
        <f t="shared" si="17"/>
        <v>1.8729972237750303E-2</v>
      </c>
      <c r="Y22">
        <v>1.8729972237750303E-2</v>
      </c>
      <c r="Z22" s="165">
        <f t="shared" si="18"/>
        <v>1.8729972237750303</v>
      </c>
      <c r="AA22">
        <f t="shared" si="9"/>
        <v>1.8729972237750303E-2</v>
      </c>
      <c r="AB22">
        <f t="shared" si="19"/>
        <v>5.6063023434597019</v>
      </c>
      <c r="AC22" s="168">
        <f t="shared" si="10"/>
        <v>272.13610943190918</v>
      </c>
      <c r="AD22">
        <f t="shared" si="11"/>
        <v>272.13610943190918</v>
      </c>
      <c r="AE22" s="168">
        <f t="shared" si="20"/>
        <v>240.31766192971401</v>
      </c>
      <c r="AF22" s="168">
        <f t="shared" si="12"/>
        <v>31.818447502195159</v>
      </c>
      <c r="AG22">
        <f t="shared" si="13"/>
        <v>5.4819616395409012</v>
      </c>
      <c r="AH22" s="169">
        <f t="shared" si="21"/>
        <v>7.7114957343759727</v>
      </c>
      <c r="AL22" s="133">
        <v>272.13610943190918</v>
      </c>
      <c r="AM22">
        <v>272.13610943190912</v>
      </c>
      <c r="AN22">
        <v>31.818447502195159</v>
      </c>
      <c r="AO22">
        <f t="shared" si="14"/>
        <v>240.31766192971401</v>
      </c>
    </row>
    <row r="23" spans="1:41" x14ac:dyDescent="0.2">
      <c r="A23" s="101">
        <v>41000</v>
      </c>
      <c r="B23" s="248">
        <f t="shared" si="0"/>
        <v>41000</v>
      </c>
      <c r="C23" s="11">
        <v>329072</v>
      </c>
      <c r="D23" s="11">
        <v>37346</v>
      </c>
      <c r="E23" s="11">
        <f t="shared" si="1"/>
        <v>291726</v>
      </c>
      <c r="F23">
        <v>315981.17969370203</v>
      </c>
      <c r="G23">
        <f t="shared" si="2"/>
        <v>315.98117969370202</v>
      </c>
      <c r="H23" s="133">
        <f>G23/'исходные без сезонности'!D24</f>
        <v>282.538388520963</v>
      </c>
      <c r="I23">
        <v>318933.21019128698</v>
      </c>
      <c r="J23">
        <f t="shared" si="3"/>
        <v>318.933210191287</v>
      </c>
      <c r="K23" s="133">
        <v>285.1779822475923</v>
      </c>
      <c r="L23">
        <v>285.17798224759224</v>
      </c>
      <c r="M23">
        <v>34.860690866356798</v>
      </c>
      <c r="N23">
        <f t="shared" si="4"/>
        <v>250.31729138123549</v>
      </c>
      <c r="O23" s="81">
        <v>285.17798224759224</v>
      </c>
      <c r="P23">
        <v>285.17798224759224</v>
      </c>
      <c r="Q23" s="81">
        <v>34.860690866356798</v>
      </c>
      <c r="R23" s="81">
        <f t="shared" si="5"/>
        <v>250.31729138123544</v>
      </c>
      <c r="S23" s="111">
        <f t="shared" si="15"/>
        <v>4.6811141004882373</v>
      </c>
      <c r="T23" s="90">
        <f t="shared" si="16"/>
        <v>4.0767639136523037</v>
      </c>
      <c r="U23">
        <f t="shared" si="6"/>
        <v>5.6531134844645843</v>
      </c>
      <c r="V23">
        <f t="shared" si="7"/>
        <v>5.5227292786774242</v>
      </c>
      <c r="W23">
        <f t="shared" si="8"/>
        <v>5.6531134844645843</v>
      </c>
      <c r="X23">
        <f t="shared" si="17"/>
        <v>4.6811141004882373E-2</v>
      </c>
      <c r="Y23">
        <v>4.6811141004882373E-2</v>
      </c>
      <c r="Z23" s="165">
        <f t="shared" si="18"/>
        <v>4.6811141004882373</v>
      </c>
      <c r="AA23">
        <f t="shared" si="9"/>
        <v>4.6811141004882373E-2</v>
      </c>
      <c r="AB23">
        <f t="shared" si="19"/>
        <v>5.6531134844645843</v>
      </c>
      <c r="AC23" s="168">
        <f t="shared" si="10"/>
        <v>285.1779822475923</v>
      </c>
      <c r="AD23">
        <f t="shared" si="11"/>
        <v>285.1779822475923</v>
      </c>
      <c r="AE23" s="168">
        <f t="shared" si="20"/>
        <v>250.31729138123549</v>
      </c>
      <c r="AF23" s="168">
        <f t="shared" si="12"/>
        <v>34.860690866356798</v>
      </c>
      <c r="AG23">
        <f t="shared" si="13"/>
        <v>5.5227292786774251</v>
      </c>
      <c r="AH23" s="169">
        <f t="shared" si="21"/>
        <v>4.0767639136523925</v>
      </c>
      <c r="AL23" s="133">
        <v>285.1779822475923</v>
      </c>
      <c r="AM23">
        <v>285.17798224759224</v>
      </c>
      <c r="AN23">
        <v>34.860690866356798</v>
      </c>
      <c r="AO23">
        <f t="shared" si="14"/>
        <v>250.31729138123549</v>
      </c>
    </row>
    <row r="24" spans="1:41" x14ac:dyDescent="0.2">
      <c r="A24" s="101">
        <v>41030</v>
      </c>
      <c r="B24" s="248">
        <f t="shared" si="0"/>
        <v>41030</v>
      </c>
      <c r="C24" s="11">
        <v>355737</v>
      </c>
      <c r="D24" s="11">
        <v>61341</v>
      </c>
      <c r="E24" s="11">
        <f t="shared" si="1"/>
        <v>294396</v>
      </c>
      <c r="F24">
        <v>344099.366544182</v>
      </c>
      <c r="G24">
        <f t="shared" si="2"/>
        <v>344.09936654418203</v>
      </c>
      <c r="H24" s="133">
        <f>G24/'исходные без сезонности'!D25</f>
        <v>306.64154874624239</v>
      </c>
      <c r="I24">
        <v>351933.32171595102</v>
      </c>
      <c r="J24">
        <f t="shared" si="3"/>
        <v>351.93332171595102</v>
      </c>
      <c r="K24" s="133">
        <v>313.62271866470394</v>
      </c>
      <c r="L24">
        <v>313.62271866470383</v>
      </c>
      <c r="M24">
        <v>50.973129309767408</v>
      </c>
      <c r="N24">
        <f t="shared" si="4"/>
        <v>262.64958935493655</v>
      </c>
      <c r="O24" s="81">
        <v>313.62271866470383</v>
      </c>
      <c r="P24">
        <v>313.62271866470383</v>
      </c>
      <c r="Q24" s="81">
        <v>50.973129309767408</v>
      </c>
      <c r="R24" s="81">
        <f t="shared" si="5"/>
        <v>262.64958935493644</v>
      </c>
      <c r="S24" s="111">
        <f t="shared" si="15"/>
        <v>9.5077246109308788</v>
      </c>
      <c r="T24" s="90">
        <f t="shared" si="16"/>
        <v>4.8091505252587652</v>
      </c>
      <c r="U24">
        <f t="shared" si="6"/>
        <v>5.7481907305738931</v>
      </c>
      <c r="V24">
        <f t="shared" si="7"/>
        <v>5.5708207839300119</v>
      </c>
      <c r="W24">
        <f t="shared" si="8"/>
        <v>5.7481907305738931</v>
      </c>
      <c r="X24">
        <f t="shared" si="17"/>
        <v>9.5077246109308788E-2</v>
      </c>
      <c r="Y24">
        <v>9.5077246109308788E-2</v>
      </c>
      <c r="Z24" s="165">
        <f t="shared" si="18"/>
        <v>9.5077246109308788</v>
      </c>
      <c r="AA24">
        <f t="shared" si="9"/>
        <v>9.5077246109308788E-2</v>
      </c>
      <c r="AB24">
        <f t="shared" si="19"/>
        <v>5.7481907305738931</v>
      </c>
      <c r="AC24" s="168">
        <f t="shared" si="10"/>
        <v>313.62271866470394</v>
      </c>
      <c r="AD24">
        <f t="shared" si="11"/>
        <v>313.62271866470394</v>
      </c>
      <c r="AE24" s="168">
        <f t="shared" si="20"/>
        <v>262.64958935493655</v>
      </c>
      <c r="AF24" s="168">
        <f t="shared" si="12"/>
        <v>50.973129309767408</v>
      </c>
      <c r="AG24">
        <f t="shared" si="13"/>
        <v>5.5708207839300128</v>
      </c>
      <c r="AH24" s="169">
        <f t="shared" si="21"/>
        <v>4.8091505252587652</v>
      </c>
      <c r="AL24" s="133">
        <v>313.62271866470394</v>
      </c>
      <c r="AM24">
        <v>313.62271866470383</v>
      </c>
      <c r="AN24">
        <v>50.973129309767408</v>
      </c>
      <c r="AO24">
        <f t="shared" si="14"/>
        <v>262.64958935493655</v>
      </c>
    </row>
    <row r="25" spans="1:41" x14ac:dyDescent="0.2">
      <c r="A25" s="101">
        <v>41061</v>
      </c>
      <c r="B25" s="248">
        <f t="shared" si="0"/>
        <v>41061</v>
      </c>
      <c r="C25" s="11">
        <v>326045</v>
      </c>
      <c r="D25" s="11">
        <v>20780</v>
      </c>
      <c r="E25" s="11">
        <f t="shared" si="1"/>
        <v>305265</v>
      </c>
      <c r="F25">
        <v>321673.53691324801</v>
      </c>
      <c r="G25">
        <f t="shared" si="2"/>
        <v>321.67353691324803</v>
      </c>
      <c r="H25" s="133">
        <f>G25/'исходные без сезонности'!D26</f>
        <v>283.84155066963069</v>
      </c>
      <c r="I25">
        <v>320357.79151958902</v>
      </c>
      <c r="J25">
        <f t="shared" si="3"/>
        <v>320.357791519589</v>
      </c>
      <c r="K25" s="133">
        <v>282.68054993451796</v>
      </c>
      <c r="L25">
        <v>282.68054993451796</v>
      </c>
      <c r="M25">
        <v>24.046335290616902</v>
      </c>
      <c r="N25">
        <f t="shared" si="4"/>
        <v>258.63421464390103</v>
      </c>
      <c r="O25" s="81">
        <v>282.68054993451796</v>
      </c>
      <c r="P25">
        <v>282.68054993451796</v>
      </c>
      <c r="Q25" s="81">
        <v>24.046335290616902</v>
      </c>
      <c r="R25" s="81">
        <f t="shared" si="5"/>
        <v>258.63421464390103</v>
      </c>
      <c r="S25" s="111">
        <f t="shared" si="15"/>
        <v>-10.387326932183871</v>
      </c>
      <c r="T25" s="90">
        <f t="shared" si="16"/>
        <v>-1.5406019136420923</v>
      </c>
      <c r="U25">
        <f t="shared" si="6"/>
        <v>5.6443174612520544</v>
      </c>
      <c r="V25">
        <f t="shared" si="7"/>
        <v>5.555414764793591</v>
      </c>
      <c r="W25">
        <f t="shared" si="8"/>
        <v>5.6443174612520544</v>
      </c>
      <c r="X25">
        <f t="shared" si="17"/>
        <v>-0.10387326932183871</v>
      </c>
      <c r="Y25">
        <v>-0.10387326932183871</v>
      </c>
      <c r="Z25" s="165">
        <f t="shared" si="18"/>
        <v>-10.387326932183871</v>
      </c>
      <c r="AA25">
        <f t="shared" si="9"/>
        <v>-0.10387326932183871</v>
      </c>
      <c r="AB25">
        <f t="shared" si="19"/>
        <v>5.6443174612520544</v>
      </c>
      <c r="AC25" s="168">
        <f t="shared" si="10"/>
        <v>282.68054993451796</v>
      </c>
      <c r="AD25">
        <f t="shared" si="11"/>
        <v>282.68054993451796</v>
      </c>
      <c r="AE25" s="168">
        <f t="shared" si="20"/>
        <v>258.63421464390103</v>
      </c>
      <c r="AF25" s="168">
        <f t="shared" si="12"/>
        <v>24.046335290616902</v>
      </c>
      <c r="AG25">
        <f t="shared" si="13"/>
        <v>5.555414764793591</v>
      </c>
      <c r="AH25" s="169">
        <f t="shared" si="21"/>
        <v>-1.5406019136421811</v>
      </c>
      <c r="AL25" s="133">
        <v>282.68054993451796</v>
      </c>
      <c r="AM25">
        <v>282.68054993451796</v>
      </c>
      <c r="AN25">
        <v>24.046335290616902</v>
      </c>
      <c r="AO25">
        <f t="shared" si="14"/>
        <v>258.63421464390103</v>
      </c>
    </row>
    <row r="26" spans="1:41" x14ac:dyDescent="0.2">
      <c r="A26" s="101">
        <v>41091</v>
      </c>
      <c r="B26" s="248">
        <f t="shared" si="0"/>
        <v>41091</v>
      </c>
      <c r="C26" s="11">
        <v>331112</v>
      </c>
      <c r="D26" s="11">
        <v>37133</v>
      </c>
      <c r="E26" s="11">
        <f t="shared" si="1"/>
        <v>293979</v>
      </c>
      <c r="F26">
        <v>331859.88778846798</v>
      </c>
      <c r="G26">
        <f t="shared" si="2"/>
        <v>331.85988778846797</v>
      </c>
      <c r="H26" s="133">
        <f>G26/'исходные без сезонности'!D27</f>
        <v>289.32469527198583</v>
      </c>
      <c r="I26">
        <v>333102.64240557799</v>
      </c>
      <c r="J26">
        <f t="shared" si="3"/>
        <v>333.10264240557797</v>
      </c>
      <c r="K26" s="133">
        <v>290.40816336838435</v>
      </c>
      <c r="L26">
        <v>290.40816336838441</v>
      </c>
      <c r="M26">
        <v>36.430933896483836</v>
      </c>
      <c r="N26">
        <f t="shared" si="4"/>
        <v>253.9772294719005</v>
      </c>
      <c r="O26" s="81">
        <v>290.40816336838441</v>
      </c>
      <c r="P26">
        <v>290.40816336838441</v>
      </c>
      <c r="Q26" s="81">
        <v>36.430933896483836</v>
      </c>
      <c r="R26" s="81">
        <f t="shared" si="5"/>
        <v>253.97722947190056</v>
      </c>
      <c r="S26" s="111">
        <f t="shared" si="15"/>
        <v>2.6969932076159608</v>
      </c>
      <c r="T26" s="90">
        <f t="shared" si="16"/>
        <v>-1.8170149542076963</v>
      </c>
      <c r="U26">
        <f t="shared" si="6"/>
        <v>5.671287393328214</v>
      </c>
      <c r="V26">
        <f t="shared" si="7"/>
        <v>5.537244615251514</v>
      </c>
      <c r="W26">
        <f t="shared" si="8"/>
        <v>5.671287393328214</v>
      </c>
      <c r="X26">
        <f t="shared" si="17"/>
        <v>2.6969932076159608E-2</v>
      </c>
      <c r="Y26">
        <v>2.6969932076159608E-2</v>
      </c>
      <c r="Z26" s="165">
        <f t="shared" si="18"/>
        <v>2.6969932076159608</v>
      </c>
      <c r="AA26">
        <f t="shared" si="9"/>
        <v>2.6969932076159608E-2</v>
      </c>
      <c r="AB26">
        <f t="shared" si="19"/>
        <v>5.671287393328214</v>
      </c>
      <c r="AC26" s="168">
        <f t="shared" si="10"/>
        <v>290.40816336838435</v>
      </c>
      <c r="AD26">
        <f t="shared" si="11"/>
        <v>290.40816336838435</v>
      </c>
      <c r="AE26" s="168">
        <f t="shared" si="20"/>
        <v>253.9772294719005</v>
      </c>
      <c r="AF26" s="168">
        <f t="shared" si="12"/>
        <v>36.430933896483836</v>
      </c>
      <c r="AG26">
        <f t="shared" si="13"/>
        <v>5.537244615251514</v>
      </c>
      <c r="AH26" s="169">
        <f t="shared" si="21"/>
        <v>-1.8170149542076963</v>
      </c>
      <c r="AL26" s="133">
        <v>290.40816336838435</v>
      </c>
      <c r="AM26">
        <v>290.40816336838441</v>
      </c>
      <c r="AN26">
        <v>36.430933896483836</v>
      </c>
      <c r="AO26">
        <f t="shared" si="14"/>
        <v>253.9772294719005</v>
      </c>
    </row>
    <row r="27" spans="1:41" x14ac:dyDescent="0.2">
      <c r="A27" s="101">
        <v>41122</v>
      </c>
      <c r="B27" s="248">
        <f t="shared" si="0"/>
        <v>41122</v>
      </c>
      <c r="C27" s="11">
        <v>341500</v>
      </c>
      <c r="D27" s="11">
        <v>27580</v>
      </c>
      <c r="E27" s="11">
        <f t="shared" si="1"/>
        <v>313920</v>
      </c>
      <c r="F27">
        <v>352066.41813771002</v>
      </c>
      <c r="G27">
        <f t="shared" si="2"/>
        <v>352.06641813771</v>
      </c>
      <c r="H27" s="133">
        <f>G27/'исходные без сезонности'!D28</f>
        <v>305.58952260184651</v>
      </c>
      <c r="I27">
        <v>351900.86136423401</v>
      </c>
      <c r="J27">
        <f t="shared" si="3"/>
        <v>351.900861364234</v>
      </c>
      <c r="K27" s="133">
        <v>305.44582126379328</v>
      </c>
      <c r="L27">
        <v>305.44582126379316</v>
      </c>
      <c r="M27">
        <v>33.464291824666255</v>
      </c>
      <c r="N27">
        <f t="shared" si="4"/>
        <v>271.98152943912703</v>
      </c>
      <c r="O27" s="81">
        <v>305.44582126379316</v>
      </c>
      <c r="P27">
        <v>305.44582126379316</v>
      </c>
      <c r="Q27" s="81">
        <v>33.464291824666255</v>
      </c>
      <c r="R27" s="81">
        <f t="shared" si="5"/>
        <v>271.98152943912692</v>
      </c>
      <c r="S27" s="111">
        <f t="shared" si="15"/>
        <v>5.0485025084010537</v>
      </c>
      <c r="T27" s="90">
        <f t="shared" si="16"/>
        <v>6.8489542264936532</v>
      </c>
      <c r="U27">
        <f t="shared" si="6"/>
        <v>5.7217724184122245</v>
      </c>
      <c r="V27">
        <f t="shared" si="7"/>
        <v>5.6057341575164505</v>
      </c>
      <c r="W27">
        <f t="shared" si="8"/>
        <v>5.7217724184122245</v>
      </c>
      <c r="X27">
        <f t="shared" si="17"/>
        <v>5.0485025084010537E-2</v>
      </c>
      <c r="Y27">
        <v>5.0485025084010537E-2</v>
      </c>
      <c r="Z27" s="165">
        <f t="shared" si="18"/>
        <v>5.0485025084010537</v>
      </c>
      <c r="AA27">
        <f t="shared" si="9"/>
        <v>5.0485025084010537E-2</v>
      </c>
      <c r="AB27">
        <f t="shared" si="19"/>
        <v>5.7217724184122245</v>
      </c>
      <c r="AC27" s="168">
        <f t="shared" si="10"/>
        <v>305.44582126379328</v>
      </c>
      <c r="AD27">
        <f t="shared" si="11"/>
        <v>305.44582126379328</v>
      </c>
      <c r="AE27" s="168">
        <f t="shared" si="20"/>
        <v>271.98152943912703</v>
      </c>
      <c r="AF27" s="168">
        <f t="shared" si="12"/>
        <v>33.464291824666255</v>
      </c>
      <c r="AG27">
        <f t="shared" si="13"/>
        <v>5.6057341575164505</v>
      </c>
      <c r="AH27" s="169">
        <f t="shared" si="21"/>
        <v>6.8489542264936532</v>
      </c>
      <c r="AL27" s="133">
        <v>305.44582126379328</v>
      </c>
      <c r="AM27">
        <v>305.44582126379316</v>
      </c>
      <c r="AN27">
        <v>33.464291824666255</v>
      </c>
      <c r="AO27">
        <f t="shared" si="14"/>
        <v>271.98152943912703</v>
      </c>
    </row>
    <row r="28" spans="1:41" x14ac:dyDescent="0.2">
      <c r="A28" s="101">
        <v>41153</v>
      </c>
      <c r="B28" s="248">
        <f t="shared" si="0"/>
        <v>41153</v>
      </c>
      <c r="C28" s="11">
        <v>411206</v>
      </c>
      <c r="D28" s="11">
        <v>129230</v>
      </c>
      <c r="E28" s="11">
        <f t="shared" si="1"/>
        <v>281976</v>
      </c>
      <c r="F28">
        <v>425175.54303307302</v>
      </c>
      <c r="G28">
        <f t="shared" si="2"/>
        <v>425.17554303307304</v>
      </c>
      <c r="H28" s="133">
        <f>G28/'исходные без сезонности'!D29</f>
        <v>366.37620286920298</v>
      </c>
      <c r="I28">
        <v>424751.03072696598</v>
      </c>
      <c r="J28">
        <f t="shared" si="3"/>
        <v>424.75103072696601</v>
      </c>
      <c r="K28" s="133">
        <v>366.01039818139503</v>
      </c>
      <c r="L28">
        <v>366.01039818139515</v>
      </c>
      <c r="M28">
        <v>126.48259993274432</v>
      </c>
      <c r="N28">
        <f t="shared" si="4"/>
        <v>239.5277982486507</v>
      </c>
      <c r="O28" s="81">
        <v>366.01039818139515</v>
      </c>
      <c r="P28">
        <v>366.01039818139515</v>
      </c>
      <c r="Q28" s="81">
        <v>126.48259993274432</v>
      </c>
      <c r="R28" s="81">
        <f t="shared" si="5"/>
        <v>239.52779824865081</v>
      </c>
      <c r="S28" s="111">
        <f t="shared" si="15"/>
        <v>18.088932491725629</v>
      </c>
      <c r="T28" s="90">
        <f t="shared" si="16"/>
        <v>-12.70646795567778</v>
      </c>
      <c r="U28">
        <f t="shared" si="6"/>
        <v>5.9026617433294808</v>
      </c>
      <c r="V28">
        <f t="shared" si="7"/>
        <v>5.4786694779596727</v>
      </c>
      <c r="W28">
        <f t="shared" si="8"/>
        <v>5.9026617433294808</v>
      </c>
      <c r="X28">
        <f t="shared" si="17"/>
        <v>0.18088932491725629</v>
      </c>
      <c r="Y28">
        <v>0.18088932491725629</v>
      </c>
      <c r="Z28" s="165">
        <f t="shared" si="18"/>
        <v>18.088932491725629</v>
      </c>
      <c r="AA28">
        <f t="shared" si="9"/>
        <v>0.18088932491725629</v>
      </c>
      <c r="AB28">
        <f t="shared" si="19"/>
        <v>5.9026617433294808</v>
      </c>
      <c r="AC28" s="168">
        <f t="shared" si="10"/>
        <v>366.01039818139503</v>
      </c>
      <c r="AD28">
        <f t="shared" si="11"/>
        <v>366.01039818139503</v>
      </c>
      <c r="AE28" s="168">
        <f t="shared" si="20"/>
        <v>239.5277982486507</v>
      </c>
      <c r="AF28" s="168">
        <f t="shared" si="12"/>
        <v>126.48259993274432</v>
      </c>
      <c r="AG28">
        <f t="shared" si="13"/>
        <v>5.4786694779596719</v>
      </c>
      <c r="AH28" s="169">
        <f t="shared" si="21"/>
        <v>-12.706467955677869</v>
      </c>
      <c r="AL28" s="133">
        <v>366.01039818139503</v>
      </c>
      <c r="AM28">
        <v>366.01039818139515</v>
      </c>
      <c r="AN28">
        <v>126.48259993274432</v>
      </c>
      <c r="AO28">
        <f t="shared" si="14"/>
        <v>239.5277982486507</v>
      </c>
    </row>
    <row r="29" spans="1:41" x14ac:dyDescent="0.2">
      <c r="A29" s="101">
        <v>41183</v>
      </c>
      <c r="B29" s="248">
        <f t="shared" si="0"/>
        <v>41183</v>
      </c>
      <c r="C29" s="11">
        <v>426199</v>
      </c>
      <c r="D29" s="11">
        <v>70304</v>
      </c>
      <c r="E29" s="11">
        <f t="shared" si="1"/>
        <v>355895</v>
      </c>
      <c r="F29">
        <v>438785.35022157599</v>
      </c>
      <c r="G29">
        <f t="shared" si="2"/>
        <v>438.78535022157598</v>
      </c>
      <c r="H29" s="133">
        <f>G29/'исходные без сезонности'!D30</f>
        <v>376.17752119993628</v>
      </c>
      <c r="I29">
        <v>437299.552234506</v>
      </c>
      <c r="J29">
        <f t="shared" si="3"/>
        <v>437.299552234506</v>
      </c>
      <c r="K29" s="133">
        <v>374.90372342273707</v>
      </c>
      <c r="L29">
        <v>374.90372342273702</v>
      </c>
      <c r="M29">
        <v>75.082455460389539</v>
      </c>
      <c r="N29">
        <f t="shared" si="4"/>
        <v>299.82126796234752</v>
      </c>
      <c r="O29" s="81">
        <v>374.90372342273702</v>
      </c>
      <c r="P29">
        <v>374.90372342273702</v>
      </c>
      <c r="Q29" s="81">
        <v>75.082455460389539</v>
      </c>
      <c r="R29" s="81">
        <f t="shared" si="5"/>
        <v>299.82126796234746</v>
      </c>
      <c r="S29" s="111">
        <f t="shared" si="15"/>
        <v>2.4007512138838116</v>
      </c>
      <c r="T29" s="90">
        <f t="shared" si="16"/>
        <v>22.451704569415831</v>
      </c>
      <c r="U29">
        <f t="shared" si="6"/>
        <v>5.9266692554683189</v>
      </c>
      <c r="V29">
        <f t="shared" si="7"/>
        <v>5.7031865236538311</v>
      </c>
      <c r="W29">
        <f t="shared" si="8"/>
        <v>5.9266692554683189</v>
      </c>
      <c r="X29">
        <f t="shared" si="17"/>
        <v>2.4007512138838116E-2</v>
      </c>
      <c r="Y29">
        <v>2.4007512138838116E-2</v>
      </c>
      <c r="Z29" s="165">
        <f t="shared" si="18"/>
        <v>2.4007512138838116</v>
      </c>
      <c r="AA29">
        <f t="shared" si="9"/>
        <v>2.4007512138838116E-2</v>
      </c>
      <c r="AB29">
        <f t="shared" si="19"/>
        <v>5.9266692554683189</v>
      </c>
      <c r="AC29" s="168">
        <f t="shared" si="10"/>
        <v>374.90372342273707</v>
      </c>
      <c r="AD29">
        <f t="shared" si="11"/>
        <v>374.90372342273707</v>
      </c>
      <c r="AE29" s="168">
        <f t="shared" si="20"/>
        <v>299.82126796234752</v>
      </c>
      <c r="AF29" s="168">
        <f t="shared" si="12"/>
        <v>75.082455460389539</v>
      </c>
      <c r="AG29">
        <f t="shared" si="13"/>
        <v>5.7031865236538319</v>
      </c>
      <c r="AH29" s="169">
        <f t="shared" si="21"/>
        <v>22.451704569416009</v>
      </c>
      <c r="AL29" s="133">
        <v>374.90372342273707</v>
      </c>
      <c r="AM29">
        <v>374.90372342273702</v>
      </c>
      <c r="AN29">
        <v>75.082455460389539</v>
      </c>
      <c r="AO29">
        <f t="shared" si="14"/>
        <v>299.82126796234752</v>
      </c>
    </row>
    <row r="30" spans="1:41" x14ac:dyDescent="0.2">
      <c r="A30" s="101">
        <v>41214</v>
      </c>
      <c r="B30" s="248">
        <f t="shared" si="0"/>
        <v>41214</v>
      </c>
      <c r="C30" s="11">
        <v>435181</v>
      </c>
      <c r="D30" s="11">
        <v>26269</v>
      </c>
      <c r="E30" s="11">
        <f t="shared" si="1"/>
        <v>408912</v>
      </c>
      <c r="F30">
        <v>439430.69105243299</v>
      </c>
      <c r="G30">
        <f t="shared" si="2"/>
        <v>439.43069105243296</v>
      </c>
      <c r="H30" s="133">
        <f>G30/'исходные без сезонности'!D31</f>
        <v>375.51249312993616</v>
      </c>
      <c r="I30">
        <v>435799.78831298999</v>
      </c>
      <c r="J30">
        <f t="shared" si="3"/>
        <v>435.79978831298996</v>
      </c>
      <c r="K30" s="133">
        <v>372.40973001447179</v>
      </c>
      <c r="L30">
        <v>372.40973001447168</v>
      </c>
      <c r="M30">
        <v>15.124061210909165</v>
      </c>
      <c r="N30">
        <f t="shared" si="4"/>
        <v>357.2856688035626</v>
      </c>
      <c r="O30" s="81">
        <v>372.40973001447168</v>
      </c>
      <c r="P30">
        <v>372.40973001447168</v>
      </c>
      <c r="Q30" s="81">
        <v>15.124061210909165</v>
      </c>
      <c r="R30" s="81">
        <f t="shared" si="5"/>
        <v>357.28566880356249</v>
      </c>
      <c r="S30" s="111">
        <f t="shared" si="15"/>
        <v>-0.66745825483236487</v>
      </c>
      <c r="T30" s="90">
        <f t="shared" si="16"/>
        <v>17.534913086936132</v>
      </c>
      <c r="U30">
        <f t="shared" si="6"/>
        <v>5.9199946729199953</v>
      </c>
      <c r="V30">
        <f t="shared" si="7"/>
        <v>5.8785356545231924</v>
      </c>
      <c r="W30">
        <f t="shared" si="8"/>
        <v>5.9199946729199953</v>
      </c>
      <c r="X30">
        <f t="shared" si="17"/>
        <v>-6.6745825483236487E-3</v>
      </c>
      <c r="Y30">
        <v>-6.6745825483236487E-3</v>
      </c>
      <c r="Z30" s="165">
        <f t="shared" si="18"/>
        <v>-0.66745825483236487</v>
      </c>
      <c r="AA30">
        <f t="shared" si="9"/>
        <v>-6.6745825483236487E-3</v>
      </c>
      <c r="AB30">
        <f t="shared" si="19"/>
        <v>5.9199946729199953</v>
      </c>
      <c r="AC30" s="168">
        <f t="shared" si="10"/>
        <v>372.40973001447179</v>
      </c>
      <c r="AD30">
        <f t="shared" si="11"/>
        <v>372.40973001447179</v>
      </c>
      <c r="AE30" s="168">
        <f t="shared" si="20"/>
        <v>357.2856688035626</v>
      </c>
      <c r="AF30" s="168">
        <f t="shared" si="12"/>
        <v>15.124061210909165</v>
      </c>
      <c r="AG30">
        <f t="shared" si="13"/>
        <v>5.8785356545231924</v>
      </c>
      <c r="AH30" s="169">
        <f t="shared" si="21"/>
        <v>17.534913086936044</v>
      </c>
      <c r="AL30" s="133">
        <v>372.40973001447179</v>
      </c>
      <c r="AM30">
        <v>372.40973001447168</v>
      </c>
      <c r="AN30">
        <v>15.124061210909165</v>
      </c>
      <c r="AO30">
        <f t="shared" si="14"/>
        <v>357.2856688035626</v>
      </c>
    </row>
    <row r="31" spans="1:41" x14ac:dyDescent="0.2">
      <c r="A31" s="101">
        <v>41244</v>
      </c>
      <c r="B31" s="248">
        <f t="shared" si="0"/>
        <v>41244</v>
      </c>
      <c r="C31" s="11">
        <v>439147</v>
      </c>
      <c r="D31" s="11">
        <v>19283</v>
      </c>
      <c r="E31" s="11">
        <f t="shared" si="1"/>
        <v>419864</v>
      </c>
      <c r="F31">
        <v>450910.65455338702</v>
      </c>
      <c r="G31">
        <f t="shared" si="2"/>
        <v>450.91065455338702</v>
      </c>
      <c r="H31" s="133">
        <f>G31/'исходные без сезонности'!D32</f>
        <v>383.44476541329936</v>
      </c>
      <c r="I31">
        <v>446055.06026233698</v>
      </c>
      <c r="J31">
        <f t="shared" si="3"/>
        <v>446.05506026233695</v>
      </c>
      <c r="K31" s="133">
        <v>379.31567199962097</v>
      </c>
      <c r="L31">
        <v>379.31567199962092</v>
      </c>
      <c r="M31">
        <v>20.579615141861698</v>
      </c>
      <c r="N31">
        <f t="shared" si="4"/>
        <v>358.73605685775925</v>
      </c>
      <c r="O31" s="81">
        <v>379.31567199962092</v>
      </c>
      <c r="P31">
        <v>379.31567199962092</v>
      </c>
      <c r="Q31" s="81">
        <v>20.579615141861698</v>
      </c>
      <c r="R31" s="81">
        <f t="shared" si="5"/>
        <v>358.73605685775919</v>
      </c>
      <c r="S31" s="111">
        <f t="shared" si="15"/>
        <v>1.837409313805427</v>
      </c>
      <c r="T31" s="90">
        <f t="shared" si="16"/>
        <v>0.40512458936232676</v>
      </c>
      <c r="U31">
        <f t="shared" si="6"/>
        <v>5.9383687660580495</v>
      </c>
      <c r="V31">
        <f t="shared" si="7"/>
        <v>5.8825869004168156</v>
      </c>
      <c r="W31">
        <f t="shared" si="8"/>
        <v>5.9383687660580495</v>
      </c>
      <c r="X31">
        <f t="shared" si="17"/>
        <v>1.837409313805427E-2</v>
      </c>
      <c r="Y31">
        <v>1.837409313805427E-2</v>
      </c>
      <c r="Z31" s="165">
        <f t="shared" si="18"/>
        <v>1.837409313805427</v>
      </c>
      <c r="AA31">
        <f t="shared" si="9"/>
        <v>1.837409313805427E-2</v>
      </c>
      <c r="AB31">
        <f t="shared" si="19"/>
        <v>5.9383687660580495</v>
      </c>
      <c r="AC31" s="168">
        <f t="shared" si="10"/>
        <v>379.31567199962097</v>
      </c>
      <c r="AD31">
        <f t="shared" si="11"/>
        <v>379.31567199962097</v>
      </c>
      <c r="AE31" s="168">
        <f t="shared" si="20"/>
        <v>358.73605685775925</v>
      </c>
      <c r="AF31" s="168">
        <f t="shared" si="12"/>
        <v>20.579615141861698</v>
      </c>
      <c r="AG31">
        <f t="shared" si="13"/>
        <v>5.8825869004168156</v>
      </c>
      <c r="AH31" s="169">
        <f t="shared" si="21"/>
        <v>0.40512458936232676</v>
      </c>
      <c r="AL31" s="133">
        <v>379.31567199962097</v>
      </c>
      <c r="AM31">
        <v>379.31567199962092</v>
      </c>
      <c r="AN31">
        <v>20.579615141861698</v>
      </c>
      <c r="AO31">
        <f t="shared" si="14"/>
        <v>358.73605685775925</v>
      </c>
    </row>
    <row r="32" spans="1:41" x14ac:dyDescent="0.2">
      <c r="A32" s="101">
        <v>41275</v>
      </c>
      <c r="B32" s="248">
        <f t="shared" si="0"/>
        <v>41275</v>
      </c>
      <c r="C32" s="11">
        <v>470864</v>
      </c>
      <c r="D32" s="11">
        <v>70997</v>
      </c>
      <c r="E32" s="11">
        <f t="shared" si="1"/>
        <v>399867</v>
      </c>
      <c r="F32">
        <v>465496.727719558</v>
      </c>
      <c r="G32">
        <f t="shared" si="2"/>
        <v>465.49672771955801</v>
      </c>
      <c r="H32" s="133">
        <f>G32/'исходные без сезонности'!D33</f>
        <v>393.14172351991385</v>
      </c>
      <c r="I32">
        <v>470191.70747363003</v>
      </c>
      <c r="J32">
        <f t="shared" si="3"/>
        <v>470.19170747363</v>
      </c>
      <c r="K32" s="133">
        <v>397.10693384792052</v>
      </c>
      <c r="L32">
        <v>397.10693384792069</v>
      </c>
      <c r="M32">
        <v>49.604311579949403</v>
      </c>
      <c r="N32">
        <f t="shared" si="4"/>
        <v>347.50262226797111</v>
      </c>
      <c r="O32" s="81">
        <v>397.10693384792069</v>
      </c>
      <c r="P32">
        <v>397.10693384792069</v>
      </c>
      <c r="Q32" s="81">
        <v>49.604311579949403</v>
      </c>
      <c r="R32" s="81">
        <f t="shared" si="5"/>
        <v>347.50262226797128</v>
      </c>
      <c r="S32" s="111">
        <f t="shared" si="15"/>
        <v>4.5836833140310951</v>
      </c>
      <c r="T32" s="90">
        <f t="shared" si="16"/>
        <v>-3.1814689345559088</v>
      </c>
      <c r="U32">
        <f t="shared" si="6"/>
        <v>5.9842055991983605</v>
      </c>
      <c r="V32">
        <f t="shared" si="7"/>
        <v>5.8507722110712566</v>
      </c>
      <c r="W32">
        <f t="shared" si="8"/>
        <v>5.9842055991983605</v>
      </c>
      <c r="X32">
        <f t="shared" si="17"/>
        <v>4.5836833140310951E-2</v>
      </c>
      <c r="Y32">
        <v>4.5836833140310951E-2</v>
      </c>
      <c r="Z32" s="165">
        <f t="shared" si="18"/>
        <v>4.5836833140310951</v>
      </c>
      <c r="AA32">
        <f t="shared" si="9"/>
        <v>4.5836833140310951E-2</v>
      </c>
      <c r="AB32">
        <f t="shared" si="19"/>
        <v>5.9842055991983605</v>
      </c>
      <c r="AC32" s="168">
        <f t="shared" si="10"/>
        <v>397.10693384792052</v>
      </c>
      <c r="AD32">
        <f t="shared" si="11"/>
        <v>397.10693384792052</v>
      </c>
      <c r="AE32" s="168">
        <f t="shared" si="20"/>
        <v>347.50262226797111</v>
      </c>
      <c r="AF32" s="168">
        <f t="shared" si="12"/>
        <v>49.604311579949403</v>
      </c>
      <c r="AG32">
        <f t="shared" si="13"/>
        <v>5.8507722110712557</v>
      </c>
      <c r="AH32" s="169">
        <f t="shared" si="21"/>
        <v>-3.1814689345559977</v>
      </c>
      <c r="AL32" s="133">
        <v>397.10693384792052</v>
      </c>
      <c r="AM32">
        <v>397.10693384792069</v>
      </c>
      <c r="AN32">
        <v>49.604311579949403</v>
      </c>
      <c r="AO32">
        <f t="shared" si="14"/>
        <v>347.50262226797111</v>
      </c>
    </row>
    <row r="33" spans="1:41" x14ac:dyDescent="0.2">
      <c r="A33" s="101">
        <v>41306</v>
      </c>
      <c r="B33" s="248">
        <f t="shared" si="0"/>
        <v>41306</v>
      </c>
      <c r="C33" s="11">
        <v>471993</v>
      </c>
      <c r="D33" s="11">
        <v>26383</v>
      </c>
      <c r="E33" s="11">
        <f t="shared" si="1"/>
        <v>445610</v>
      </c>
      <c r="F33">
        <v>469322.61256473098</v>
      </c>
      <c r="G33">
        <f t="shared" si="2"/>
        <v>469.322612564731</v>
      </c>
      <c r="H33" s="133">
        <f>G33/'исходные без сезонности'!D34</f>
        <v>394.36688131475876</v>
      </c>
      <c r="I33">
        <v>463230.74459248799</v>
      </c>
      <c r="J33">
        <f t="shared" si="3"/>
        <v>463.23074459248801</v>
      </c>
      <c r="K33" s="133">
        <v>389.24794839041908</v>
      </c>
      <c r="L33">
        <v>389.24794839041903</v>
      </c>
      <c r="M33">
        <v>16.657678192740626</v>
      </c>
      <c r="N33">
        <f t="shared" si="4"/>
        <v>372.59027019767848</v>
      </c>
      <c r="O33" s="81">
        <v>389.24794839041903</v>
      </c>
      <c r="P33">
        <v>389.24794839041903</v>
      </c>
      <c r="Q33" s="81">
        <v>16.657678192740626</v>
      </c>
      <c r="R33" s="81">
        <f t="shared" si="5"/>
        <v>372.59027019767842</v>
      </c>
      <c r="S33" s="111">
        <f t="shared" si="15"/>
        <v>-1.9989059171440005</v>
      </c>
      <c r="T33" s="90">
        <f t="shared" si="16"/>
        <v>6.9707133490857665</v>
      </c>
      <c r="U33">
        <f t="shared" si="6"/>
        <v>5.9642165400269205</v>
      </c>
      <c r="V33">
        <f t="shared" si="7"/>
        <v>5.9204793445621142</v>
      </c>
      <c r="W33">
        <f t="shared" si="8"/>
        <v>5.9642165400269205</v>
      </c>
      <c r="X33">
        <f t="shared" si="17"/>
        <v>-1.9989059171440005E-2</v>
      </c>
      <c r="Y33">
        <v>-1.9989059171440005E-2</v>
      </c>
      <c r="Z33" s="165">
        <f t="shared" si="18"/>
        <v>-1.9989059171440005</v>
      </c>
      <c r="AA33">
        <f t="shared" si="9"/>
        <v>-1.9989059171440005E-2</v>
      </c>
      <c r="AB33">
        <f t="shared" si="19"/>
        <v>5.9642165400269205</v>
      </c>
      <c r="AC33" s="168">
        <f t="shared" si="10"/>
        <v>389.24794839041908</v>
      </c>
      <c r="AD33">
        <f t="shared" si="11"/>
        <v>389.24794839041908</v>
      </c>
      <c r="AE33" s="168">
        <f t="shared" si="20"/>
        <v>372.59027019767848</v>
      </c>
      <c r="AF33" s="168">
        <f t="shared" si="12"/>
        <v>16.657678192740626</v>
      </c>
      <c r="AG33">
        <f t="shared" si="13"/>
        <v>5.9204793445621142</v>
      </c>
      <c r="AH33" s="169">
        <f t="shared" si="21"/>
        <v>6.9707133490858553</v>
      </c>
      <c r="AL33" s="133">
        <v>389.24794839041908</v>
      </c>
      <c r="AM33">
        <v>389.24794839041903</v>
      </c>
      <c r="AN33">
        <v>16.657678192740626</v>
      </c>
      <c r="AO33">
        <f t="shared" si="14"/>
        <v>372.59027019767848</v>
      </c>
    </row>
    <row r="34" spans="1:41" x14ac:dyDescent="0.2">
      <c r="A34" s="101">
        <v>41334</v>
      </c>
      <c r="B34" s="248">
        <f t="shared" si="0"/>
        <v>41334</v>
      </c>
      <c r="C34" s="11">
        <v>495201</v>
      </c>
      <c r="D34" s="11">
        <v>50731</v>
      </c>
      <c r="E34" s="11">
        <f t="shared" si="1"/>
        <v>444470</v>
      </c>
      <c r="F34">
        <v>480954.12223421101</v>
      </c>
      <c r="G34">
        <f t="shared" si="2"/>
        <v>480.95412223421101</v>
      </c>
      <c r="H34" s="133">
        <f>G34/'исходные без сезонности'!D35</f>
        <v>403.25357111705137</v>
      </c>
      <c r="I34">
        <v>480228.29591039399</v>
      </c>
      <c r="J34">
        <f t="shared" si="3"/>
        <v>480.22829591039397</v>
      </c>
      <c r="K34" s="133">
        <v>402.6450056769001</v>
      </c>
      <c r="L34">
        <v>402.64500567690021</v>
      </c>
      <c r="M34">
        <v>41.68377926245067</v>
      </c>
      <c r="N34">
        <f t="shared" si="4"/>
        <v>360.96122641444941</v>
      </c>
      <c r="O34" s="81">
        <v>402.64500567690021</v>
      </c>
      <c r="P34">
        <v>402.64500567690021</v>
      </c>
      <c r="Q34" s="81">
        <v>41.68377926245067</v>
      </c>
      <c r="R34" s="81">
        <f t="shared" si="5"/>
        <v>360.96122641444953</v>
      </c>
      <c r="S34" s="111">
        <f t="shared" si="15"/>
        <v>3.3838754504031066</v>
      </c>
      <c r="T34" s="90">
        <f t="shared" si="16"/>
        <v>-3.1708798051832687</v>
      </c>
      <c r="U34">
        <f t="shared" si="6"/>
        <v>5.9980552945309515</v>
      </c>
      <c r="V34">
        <f t="shared" si="7"/>
        <v>5.8887705465102815</v>
      </c>
      <c r="W34">
        <f t="shared" si="8"/>
        <v>5.9980552945309515</v>
      </c>
      <c r="X34">
        <f t="shared" si="17"/>
        <v>3.3838754504031066E-2</v>
      </c>
      <c r="Y34">
        <v>3.3838754504031066E-2</v>
      </c>
      <c r="Z34" s="165">
        <f t="shared" si="18"/>
        <v>3.3838754504031066</v>
      </c>
      <c r="AA34">
        <f t="shared" si="9"/>
        <v>3.3838754504031066E-2</v>
      </c>
      <c r="AB34">
        <f t="shared" si="19"/>
        <v>5.9980552945309515</v>
      </c>
      <c r="AC34" s="168">
        <f t="shared" si="10"/>
        <v>402.6450056769001</v>
      </c>
      <c r="AD34">
        <f t="shared" si="11"/>
        <v>402.6450056769001</v>
      </c>
      <c r="AE34" s="168">
        <f t="shared" si="20"/>
        <v>360.96122641444941</v>
      </c>
      <c r="AF34" s="168">
        <f t="shared" si="12"/>
        <v>41.68377926245067</v>
      </c>
      <c r="AG34">
        <f t="shared" si="13"/>
        <v>5.8887705465102806</v>
      </c>
      <c r="AH34" s="169">
        <f t="shared" si="21"/>
        <v>-3.1708798051833575</v>
      </c>
      <c r="AL34" s="133">
        <v>402.6450056769001</v>
      </c>
      <c r="AM34">
        <v>402.64500567690021</v>
      </c>
      <c r="AN34">
        <v>41.68377926245067</v>
      </c>
      <c r="AO34">
        <f t="shared" si="14"/>
        <v>360.96122641444941</v>
      </c>
    </row>
    <row r="35" spans="1:41" x14ac:dyDescent="0.2">
      <c r="A35" s="101">
        <v>41365</v>
      </c>
      <c r="B35" s="248">
        <f t="shared" si="0"/>
        <v>41365</v>
      </c>
      <c r="C35" s="11">
        <v>502581</v>
      </c>
      <c r="D35" s="11">
        <v>48070</v>
      </c>
      <c r="E35" s="11">
        <f t="shared" si="1"/>
        <v>454511</v>
      </c>
      <c r="F35">
        <v>483941.75372007798</v>
      </c>
      <c r="G35">
        <f t="shared" si="2"/>
        <v>483.941753720078</v>
      </c>
      <c r="H35" s="133">
        <f>G35/'исходные без сезонности'!D36</f>
        <v>403.70559546503853</v>
      </c>
      <c r="I35">
        <v>488281.38846305601</v>
      </c>
      <c r="J35">
        <f t="shared" si="3"/>
        <v>488.28138846305603</v>
      </c>
      <c r="K35" s="133">
        <v>407.32573118291685</v>
      </c>
      <c r="L35">
        <v>407.3257311829168</v>
      </c>
      <c r="M35">
        <v>40.527905441288368</v>
      </c>
      <c r="N35">
        <f t="shared" si="4"/>
        <v>366.79782574162846</v>
      </c>
      <c r="O35" s="81">
        <v>407.3257311829168</v>
      </c>
      <c r="P35">
        <v>407.3257311829168</v>
      </c>
      <c r="Q35" s="81">
        <v>40.527905441288368</v>
      </c>
      <c r="R35" s="81">
        <f t="shared" si="5"/>
        <v>366.79782574162846</v>
      </c>
      <c r="S35" s="111">
        <f t="shared" si="15"/>
        <v>1.1557893141257658</v>
      </c>
      <c r="T35" s="90">
        <f t="shared" si="16"/>
        <v>1.6040266214406351</v>
      </c>
      <c r="U35">
        <f t="shared" si="6"/>
        <v>6.0096131876722092</v>
      </c>
      <c r="V35">
        <f t="shared" si="7"/>
        <v>5.9048108127246879</v>
      </c>
      <c r="W35">
        <f t="shared" si="8"/>
        <v>6.0096131876722092</v>
      </c>
      <c r="X35">
        <f t="shared" si="17"/>
        <v>1.1557893141257658E-2</v>
      </c>
      <c r="Y35">
        <v>1.1557893141257658E-2</v>
      </c>
      <c r="Z35" s="165">
        <f t="shared" si="18"/>
        <v>1.1557893141257658</v>
      </c>
      <c r="AA35">
        <f t="shared" si="9"/>
        <v>1.1557893141257658E-2</v>
      </c>
      <c r="AB35">
        <f t="shared" si="19"/>
        <v>6.0096131876722092</v>
      </c>
      <c r="AC35" s="168">
        <f t="shared" si="10"/>
        <v>407.32573118291685</v>
      </c>
      <c r="AD35">
        <f t="shared" si="11"/>
        <v>407.32573118291685</v>
      </c>
      <c r="AE35" s="168">
        <f t="shared" si="20"/>
        <v>366.79782574162846</v>
      </c>
      <c r="AF35" s="168">
        <f t="shared" si="12"/>
        <v>40.527905441288368</v>
      </c>
      <c r="AG35">
        <f t="shared" si="13"/>
        <v>5.9048108127246879</v>
      </c>
      <c r="AH35" s="169">
        <f t="shared" si="21"/>
        <v>1.6040266214407239</v>
      </c>
      <c r="AL35" s="133">
        <v>407.32573118291685</v>
      </c>
      <c r="AM35">
        <v>407.3257311829168</v>
      </c>
      <c r="AN35">
        <v>40.527905441288368</v>
      </c>
      <c r="AO35">
        <f t="shared" si="14"/>
        <v>366.79782574162846</v>
      </c>
    </row>
    <row r="36" spans="1:41" x14ac:dyDescent="0.2">
      <c r="A36" s="101">
        <v>41395</v>
      </c>
      <c r="B36" s="248">
        <f t="shared" si="0"/>
        <v>41395</v>
      </c>
      <c r="C36" s="11">
        <v>489531</v>
      </c>
      <c r="D36" s="11">
        <v>32489</v>
      </c>
      <c r="E36" s="11">
        <f t="shared" si="1"/>
        <v>457042</v>
      </c>
      <c r="F36">
        <v>482489.03003674903</v>
      </c>
      <c r="G36">
        <f t="shared" si="2"/>
        <v>482.489030036749</v>
      </c>
      <c r="H36" s="133">
        <f>G36/'исходные без сезонности'!D37</f>
        <v>400.42683596705331</v>
      </c>
      <c r="I36">
        <v>485729.695457333</v>
      </c>
      <c r="J36">
        <f t="shared" si="3"/>
        <v>485.72969545733298</v>
      </c>
      <c r="K36" s="133">
        <v>403.11632592435529</v>
      </c>
      <c r="L36">
        <v>403.11632592435541</v>
      </c>
      <c r="M36">
        <v>25.562576104158193</v>
      </c>
      <c r="N36">
        <f t="shared" si="4"/>
        <v>377.55374982019708</v>
      </c>
      <c r="O36" s="81">
        <v>403.11632592435541</v>
      </c>
      <c r="P36">
        <v>403.11632592435541</v>
      </c>
      <c r="Q36" s="81">
        <v>25.562576104158193</v>
      </c>
      <c r="R36" s="81">
        <f t="shared" si="5"/>
        <v>377.5537498201972</v>
      </c>
      <c r="S36" s="111">
        <f t="shared" si="15"/>
        <v>-1.0388017440538633</v>
      </c>
      <c r="T36" s="90">
        <f t="shared" si="16"/>
        <v>2.8902129458465708</v>
      </c>
      <c r="U36">
        <f t="shared" si="6"/>
        <v>5.9992251702316706</v>
      </c>
      <c r="V36">
        <f t="shared" si="7"/>
        <v>5.9337129421831536</v>
      </c>
      <c r="W36">
        <f t="shared" si="8"/>
        <v>5.9992251702316706</v>
      </c>
      <c r="X36">
        <f t="shared" si="17"/>
        <v>-1.0388017440538633E-2</v>
      </c>
      <c r="Y36">
        <v>-1.0388017440538633E-2</v>
      </c>
      <c r="Z36" s="165">
        <f t="shared" si="18"/>
        <v>-1.0388017440538633</v>
      </c>
      <c r="AA36">
        <f t="shared" si="9"/>
        <v>-1.0388017440538633E-2</v>
      </c>
      <c r="AB36">
        <f t="shared" si="19"/>
        <v>5.9992251702316706</v>
      </c>
      <c r="AC36" s="168">
        <f t="shared" si="10"/>
        <v>403.11632592435529</v>
      </c>
      <c r="AD36">
        <f t="shared" si="11"/>
        <v>403.11632592435529</v>
      </c>
      <c r="AE36" s="168">
        <f t="shared" si="20"/>
        <v>377.55374982019708</v>
      </c>
      <c r="AF36" s="168">
        <f t="shared" si="12"/>
        <v>25.562576104158193</v>
      </c>
      <c r="AG36">
        <f t="shared" si="13"/>
        <v>5.9337129421831536</v>
      </c>
      <c r="AH36" s="169">
        <f t="shared" si="21"/>
        <v>2.8902129458465708</v>
      </c>
      <c r="AL36" s="133">
        <v>403.11632592435529</v>
      </c>
      <c r="AM36">
        <v>403.11632592435541</v>
      </c>
      <c r="AN36">
        <v>25.562576104158193</v>
      </c>
      <c r="AO36">
        <f t="shared" si="14"/>
        <v>377.55374982019708</v>
      </c>
    </row>
    <row r="37" spans="1:41" x14ac:dyDescent="0.2">
      <c r="A37" s="101">
        <v>41426</v>
      </c>
      <c r="B37" s="248">
        <f t="shared" si="0"/>
        <v>41426</v>
      </c>
      <c r="C37" s="11">
        <v>506337</v>
      </c>
      <c r="D37" s="11">
        <v>39784</v>
      </c>
      <c r="E37" s="11">
        <f t="shared" si="1"/>
        <v>466553</v>
      </c>
      <c r="F37">
        <v>497215.24923267303</v>
      </c>
      <c r="G37">
        <f t="shared" si="2"/>
        <v>497.21524923267305</v>
      </c>
      <c r="H37" s="133">
        <f>G37/'исходные без сезонности'!D38</f>
        <v>410.53865352539157</v>
      </c>
      <c r="I37">
        <v>498997.760752364</v>
      </c>
      <c r="J37">
        <f t="shared" si="3"/>
        <v>498.997760752364</v>
      </c>
      <c r="K37" s="133">
        <v>412.01043034703332</v>
      </c>
      <c r="L37">
        <v>412.01043034703326</v>
      </c>
      <c r="M37">
        <v>42.434634008201925</v>
      </c>
      <c r="N37">
        <f t="shared" si="4"/>
        <v>369.57579633883142</v>
      </c>
      <c r="O37" s="81">
        <v>412.01043034703326</v>
      </c>
      <c r="P37">
        <v>412.01043034703326</v>
      </c>
      <c r="Q37" s="81">
        <v>42.434634008201925</v>
      </c>
      <c r="R37" s="81">
        <f t="shared" si="5"/>
        <v>369.57579633883131</v>
      </c>
      <c r="S37" s="111">
        <f t="shared" si="15"/>
        <v>2.1823495173696195</v>
      </c>
      <c r="T37" s="90">
        <f t="shared" si="16"/>
        <v>-2.1357090656167976</v>
      </c>
      <c r="U37">
        <f t="shared" si="6"/>
        <v>6.0210486654053668</v>
      </c>
      <c r="V37">
        <f t="shared" si="7"/>
        <v>5.9123558515269856</v>
      </c>
      <c r="W37">
        <f t="shared" si="8"/>
        <v>6.0210486654053668</v>
      </c>
      <c r="X37">
        <f t="shared" si="17"/>
        <v>2.1823495173696195E-2</v>
      </c>
      <c r="Y37">
        <v>2.1823495173696195E-2</v>
      </c>
      <c r="Z37" s="165">
        <f t="shared" si="18"/>
        <v>2.1823495173696195</v>
      </c>
      <c r="AA37">
        <f t="shared" si="9"/>
        <v>2.1823495173696195E-2</v>
      </c>
      <c r="AB37">
        <f t="shared" si="19"/>
        <v>6.0210486654053668</v>
      </c>
      <c r="AC37" s="168">
        <f t="shared" si="10"/>
        <v>412.01043034703332</v>
      </c>
      <c r="AD37">
        <f t="shared" si="11"/>
        <v>412.01043034703332</v>
      </c>
      <c r="AE37" s="168">
        <f t="shared" si="20"/>
        <v>369.57579633883142</v>
      </c>
      <c r="AF37" s="168">
        <f t="shared" si="12"/>
        <v>42.434634008201925</v>
      </c>
      <c r="AG37">
        <f t="shared" si="13"/>
        <v>5.9123558515269856</v>
      </c>
      <c r="AH37" s="169">
        <f t="shared" si="21"/>
        <v>-2.1357090656167976</v>
      </c>
      <c r="AL37" s="133">
        <v>412.01043034703332</v>
      </c>
      <c r="AM37">
        <v>412.01043034703326</v>
      </c>
      <c r="AN37">
        <v>42.434634008201925</v>
      </c>
      <c r="AO37">
        <f t="shared" si="14"/>
        <v>369.57579633883142</v>
      </c>
    </row>
    <row r="38" spans="1:41" x14ac:dyDescent="0.2">
      <c r="A38" s="101">
        <v>41456</v>
      </c>
      <c r="B38" s="248">
        <f t="shared" si="0"/>
        <v>41456</v>
      </c>
      <c r="C38" s="11">
        <v>500158</v>
      </c>
      <c r="D38" s="11">
        <v>21746</v>
      </c>
      <c r="E38" s="11">
        <f t="shared" si="1"/>
        <v>478412</v>
      </c>
      <c r="F38">
        <v>502783.93197993602</v>
      </c>
      <c r="G38">
        <f t="shared" si="2"/>
        <v>502.78393197993603</v>
      </c>
      <c r="H38" s="133">
        <f>G38/'исходные без сезонности'!D39</f>
        <v>411.75570456091356</v>
      </c>
      <c r="I38">
        <v>503936.846606882</v>
      </c>
      <c r="J38">
        <f t="shared" si="3"/>
        <v>503.936846606882</v>
      </c>
      <c r="K38" s="133">
        <v>412.69988583704793</v>
      </c>
      <c r="L38">
        <v>412.69988583704799</v>
      </c>
      <c r="M38">
        <v>18.965748866384573</v>
      </c>
      <c r="N38">
        <f t="shared" si="4"/>
        <v>393.73413697066337</v>
      </c>
      <c r="O38" s="81">
        <v>412.69988583704799</v>
      </c>
      <c r="P38">
        <v>412.69988583704799</v>
      </c>
      <c r="Q38" s="81">
        <v>18.965748866384573</v>
      </c>
      <c r="R38" s="81">
        <f t="shared" si="5"/>
        <v>393.73413697066343</v>
      </c>
      <c r="S38" s="111">
        <f t="shared" si="15"/>
        <v>0.16719947285803727</v>
      </c>
      <c r="T38" s="90">
        <f t="shared" si="16"/>
        <v>6.3320050742679435</v>
      </c>
      <c r="U38">
        <f t="shared" si="6"/>
        <v>6.0227206601339471</v>
      </c>
      <c r="V38">
        <f t="shared" si="7"/>
        <v>5.9756759022696651</v>
      </c>
      <c r="W38">
        <f t="shared" si="8"/>
        <v>6.0227206601339471</v>
      </c>
      <c r="X38">
        <f t="shared" si="17"/>
        <v>1.6719947285803727E-3</v>
      </c>
      <c r="Y38">
        <v>1.6719947285803727E-3</v>
      </c>
      <c r="Z38" s="165">
        <f t="shared" si="18"/>
        <v>0.16719947285803727</v>
      </c>
      <c r="AA38">
        <f t="shared" si="9"/>
        <v>1.6719947285803727E-3</v>
      </c>
      <c r="AB38">
        <f t="shared" si="19"/>
        <v>6.0227206601339471</v>
      </c>
      <c r="AC38" s="168">
        <f t="shared" si="10"/>
        <v>412.69988583704793</v>
      </c>
      <c r="AD38">
        <f t="shared" si="11"/>
        <v>412.69988583704793</v>
      </c>
      <c r="AE38" s="168">
        <f t="shared" si="20"/>
        <v>393.73413697066337</v>
      </c>
      <c r="AF38" s="168">
        <f t="shared" si="12"/>
        <v>18.965748866384573</v>
      </c>
      <c r="AG38">
        <f t="shared" si="13"/>
        <v>5.9756759022696651</v>
      </c>
      <c r="AH38" s="169">
        <f t="shared" si="21"/>
        <v>6.3320050742679435</v>
      </c>
      <c r="AL38" s="133">
        <v>412.69988583704793</v>
      </c>
      <c r="AM38">
        <v>412.69988583704799</v>
      </c>
      <c r="AN38">
        <v>18.965748866384573</v>
      </c>
      <c r="AO38">
        <f t="shared" si="14"/>
        <v>393.73413697066337</v>
      </c>
    </row>
    <row r="39" spans="1:41" x14ac:dyDescent="0.2">
      <c r="A39" s="101">
        <v>41487</v>
      </c>
      <c r="B39" s="248">
        <f t="shared" si="0"/>
        <v>41487</v>
      </c>
      <c r="C39" s="11">
        <v>499437</v>
      </c>
      <c r="D39" s="11">
        <v>22481</v>
      </c>
      <c r="E39" s="11">
        <f t="shared" si="1"/>
        <v>476956</v>
      </c>
      <c r="F39">
        <v>515843.37247463601</v>
      </c>
      <c r="G39">
        <f t="shared" si="2"/>
        <v>515.843372474636</v>
      </c>
      <c r="H39" s="133">
        <f>G39/'исходные без сезонности'!D40</f>
        <v>420.11779528906754</v>
      </c>
      <c r="I39">
        <v>513738.64573355898</v>
      </c>
      <c r="J39">
        <f t="shared" si="3"/>
        <v>513.738645733559</v>
      </c>
      <c r="K39" s="133">
        <v>418.40364482144543</v>
      </c>
      <c r="L39">
        <v>418.40364482144537</v>
      </c>
      <c r="M39">
        <v>24.357281954483103</v>
      </c>
      <c r="N39">
        <f t="shared" si="4"/>
        <v>394.04636286696234</v>
      </c>
      <c r="O39" s="81">
        <v>418.40364482144537</v>
      </c>
      <c r="P39">
        <v>418.40364482144537</v>
      </c>
      <c r="Q39" s="81">
        <v>24.357281954483103</v>
      </c>
      <c r="R39" s="81">
        <f t="shared" si="5"/>
        <v>394.04636286696228</v>
      </c>
      <c r="S39" s="111">
        <f t="shared" si="15"/>
        <v>1.3725963911149108</v>
      </c>
      <c r="T39" s="90">
        <f t="shared" si="16"/>
        <v>7.9267235660562818E-2</v>
      </c>
      <c r="U39">
        <f t="shared" si="6"/>
        <v>6.0364466240450962</v>
      </c>
      <c r="V39">
        <f t="shared" si="7"/>
        <v>5.9764685746262707</v>
      </c>
      <c r="W39">
        <f t="shared" si="8"/>
        <v>6.0364466240450962</v>
      </c>
      <c r="X39">
        <f t="shared" si="17"/>
        <v>1.3725963911149108E-2</v>
      </c>
      <c r="Y39">
        <v>1.3725963911149108E-2</v>
      </c>
      <c r="Z39" s="165">
        <f t="shared" si="18"/>
        <v>1.3725963911149108</v>
      </c>
      <c r="AA39">
        <f t="shared" si="9"/>
        <v>1.3725963911149108E-2</v>
      </c>
      <c r="AB39">
        <f t="shared" si="19"/>
        <v>6.0364466240450962</v>
      </c>
      <c r="AC39" s="168">
        <f t="shared" si="10"/>
        <v>418.40364482144543</v>
      </c>
      <c r="AD39">
        <f t="shared" si="11"/>
        <v>418.40364482144543</v>
      </c>
      <c r="AE39" s="168">
        <f t="shared" si="20"/>
        <v>394.04636286696234</v>
      </c>
      <c r="AF39" s="168">
        <f t="shared" si="12"/>
        <v>24.357281954483103</v>
      </c>
      <c r="AG39">
        <f t="shared" si="13"/>
        <v>5.9764685746262707</v>
      </c>
      <c r="AH39" s="169">
        <f t="shared" si="21"/>
        <v>7.9267235660562818E-2</v>
      </c>
      <c r="AL39" s="133">
        <v>418.40364482144543</v>
      </c>
      <c r="AM39">
        <v>418.40364482144537</v>
      </c>
      <c r="AN39">
        <v>24.357281954483103</v>
      </c>
      <c r="AO39">
        <f t="shared" si="14"/>
        <v>394.04636286696234</v>
      </c>
    </row>
    <row r="40" spans="1:41" x14ac:dyDescent="0.2">
      <c r="A40" s="101">
        <v>41518</v>
      </c>
      <c r="B40" s="248">
        <f t="shared" si="0"/>
        <v>41518</v>
      </c>
      <c r="C40" s="11">
        <v>490233</v>
      </c>
      <c r="D40" s="11">
        <v>22334</v>
      </c>
      <c r="E40" s="11">
        <f t="shared" si="1"/>
        <v>467899</v>
      </c>
      <c r="F40">
        <v>505402.99032485601</v>
      </c>
      <c r="G40">
        <f t="shared" si="2"/>
        <v>505.40299032485603</v>
      </c>
      <c r="H40" s="133">
        <f>G40/'исходные без сезонности'!D41</f>
        <v>410.10718276029496</v>
      </c>
      <c r="I40">
        <v>503935.08566058002</v>
      </c>
      <c r="J40">
        <f t="shared" si="3"/>
        <v>503.93508566058</v>
      </c>
      <c r="K40" s="133">
        <v>408.91605754348546</v>
      </c>
      <c r="L40">
        <v>408.91605754348535</v>
      </c>
      <c r="M40">
        <v>20.292820456863012</v>
      </c>
      <c r="N40">
        <f t="shared" si="4"/>
        <v>388.62323708662245</v>
      </c>
      <c r="O40" s="81">
        <v>408.91605754348535</v>
      </c>
      <c r="P40">
        <v>408.91605754348535</v>
      </c>
      <c r="Q40" s="81">
        <v>20.292820456863012</v>
      </c>
      <c r="R40" s="81">
        <f t="shared" si="5"/>
        <v>388.62323708662234</v>
      </c>
      <c r="S40" s="111">
        <f t="shared" si="15"/>
        <v>-2.2936727346539065</v>
      </c>
      <c r="T40" s="90">
        <f t="shared" si="16"/>
        <v>-1.3858242541663124</v>
      </c>
      <c r="U40">
        <f t="shared" si="6"/>
        <v>6.0135098966985572</v>
      </c>
      <c r="V40">
        <f t="shared" si="7"/>
        <v>5.9626103320846076</v>
      </c>
      <c r="W40">
        <f t="shared" si="8"/>
        <v>6.0135098966985572</v>
      </c>
      <c r="X40">
        <f t="shared" si="17"/>
        <v>-2.2936727346539065E-2</v>
      </c>
      <c r="Y40">
        <v>-2.2936727346539065E-2</v>
      </c>
      <c r="Z40" s="165">
        <f t="shared" si="18"/>
        <v>-2.2936727346539065</v>
      </c>
      <c r="AA40">
        <f t="shared" si="9"/>
        <v>-2.2936727346539065E-2</v>
      </c>
      <c r="AB40">
        <f t="shared" si="19"/>
        <v>6.0135098966985572</v>
      </c>
      <c r="AC40" s="168">
        <f t="shared" si="10"/>
        <v>408.91605754348546</v>
      </c>
      <c r="AD40">
        <f t="shared" si="11"/>
        <v>408.91605754348546</v>
      </c>
      <c r="AE40" s="168">
        <f t="shared" si="20"/>
        <v>388.62323708662245</v>
      </c>
      <c r="AF40" s="168">
        <f t="shared" si="12"/>
        <v>20.292820456863012</v>
      </c>
      <c r="AG40">
        <f t="shared" si="13"/>
        <v>5.9626103320846084</v>
      </c>
      <c r="AH40" s="169">
        <f t="shared" si="21"/>
        <v>-1.3858242541662236</v>
      </c>
      <c r="AL40" s="133">
        <v>408.91605754348546</v>
      </c>
      <c r="AM40">
        <v>408.91605754348535</v>
      </c>
      <c r="AN40">
        <v>20.292820456863012</v>
      </c>
      <c r="AO40">
        <f t="shared" si="14"/>
        <v>388.62323708662245</v>
      </c>
    </row>
    <row r="41" spans="1:41" x14ac:dyDescent="0.2">
      <c r="A41" s="101">
        <v>41548</v>
      </c>
      <c r="B41" s="248">
        <f t="shared" si="0"/>
        <v>41548</v>
      </c>
      <c r="C41" s="11">
        <v>497547</v>
      </c>
      <c r="D41" s="11">
        <v>29706</v>
      </c>
      <c r="E41" s="11">
        <f t="shared" si="1"/>
        <v>467841</v>
      </c>
      <c r="F41">
        <v>507581.36958342203</v>
      </c>
      <c r="G41">
        <f t="shared" si="2"/>
        <v>507.58136958342203</v>
      </c>
      <c r="H41" s="133">
        <f>G41/'исходные без сезонности'!D42</f>
        <v>409.5855695837696</v>
      </c>
      <c r="I41">
        <v>508089.79271746601</v>
      </c>
      <c r="J41">
        <f t="shared" si="3"/>
        <v>508.08979271746603</v>
      </c>
      <c r="K41" s="133">
        <v>409.99583440321697</v>
      </c>
      <c r="L41">
        <v>409.99583440321692</v>
      </c>
      <c r="M41">
        <v>28.943100038488883</v>
      </c>
      <c r="N41">
        <f t="shared" si="4"/>
        <v>381.05273436472811</v>
      </c>
      <c r="O41" s="81">
        <v>409.99583440321692</v>
      </c>
      <c r="P41">
        <v>409.99583440321692</v>
      </c>
      <c r="Q41" s="81">
        <v>28.943100038488883</v>
      </c>
      <c r="R41" s="81">
        <f t="shared" si="5"/>
        <v>381.05273436472805</v>
      </c>
      <c r="S41" s="111">
        <f t="shared" si="15"/>
        <v>0.26371029560294801</v>
      </c>
      <c r="T41" s="90">
        <f t="shared" si="16"/>
        <v>-1.9672556129632923</v>
      </c>
      <c r="U41">
        <f t="shared" si="6"/>
        <v>6.0161469996545867</v>
      </c>
      <c r="V41">
        <f t="shared" si="7"/>
        <v>5.9429377759549746</v>
      </c>
      <c r="W41">
        <f t="shared" si="8"/>
        <v>6.0161469996545867</v>
      </c>
      <c r="X41">
        <f t="shared" si="17"/>
        <v>2.6371029560294801E-3</v>
      </c>
      <c r="Y41">
        <v>2.6371029560294801E-3</v>
      </c>
      <c r="Z41" s="165">
        <f t="shared" si="18"/>
        <v>0.26371029560294801</v>
      </c>
      <c r="AA41">
        <f t="shared" si="9"/>
        <v>2.6371029560294801E-3</v>
      </c>
      <c r="AB41">
        <f t="shared" si="19"/>
        <v>6.0161469996545867</v>
      </c>
      <c r="AC41" s="168">
        <f t="shared" si="10"/>
        <v>409.99583440321697</v>
      </c>
      <c r="AD41">
        <f t="shared" si="11"/>
        <v>409.99583440321697</v>
      </c>
      <c r="AE41" s="168">
        <f t="shared" si="20"/>
        <v>381.05273436472811</v>
      </c>
      <c r="AF41" s="168">
        <f t="shared" si="12"/>
        <v>28.943100038488883</v>
      </c>
      <c r="AG41">
        <f t="shared" si="13"/>
        <v>5.9429377759549746</v>
      </c>
      <c r="AH41" s="169">
        <f t="shared" si="21"/>
        <v>-1.9672556129633811</v>
      </c>
      <c r="AL41" s="133">
        <v>409.99583440321697</v>
      </c>
      <c r="AM41">
        <v>409.99583440321692</v>
      </c>
      <c r="AN41">
        <v>28.943100038488883</v>
      </c>
      <c r="AO41">
        <f t="shared" si="14"/>
        <v>381.05273436472811</v>
      </c>
    </row>
    <row r="42" spans="1:41" x14ac:dyDescent="0.2">
      <c r="A42" s="101">
        <v>41579</v>
      </c>
      <c r="B42" s="248">
        <f t="shared" si="0"/>
        <v>41579</v>
      </c>
      <c r="C42" s="11">
        <v>517414</v>
      </c>
      <c r="D42" s="11">
        <v>52418</v>
      </c>
      <c r="E42" s="11">
        <f t="shared" si="1"/>
        <v>464996</v>
      </c>
      <c r="F42">
        <v>526818.03017114697</v>
      </c>
      <c r="G42">
        <f t="shared" si="2"/>
        <v>526.81803017114692</v>
      </c>
      <c r="H42" s="133">
        <f>G42/'исходные без сезонности'!D43</f>
        <v>422.96240653959535</v>
      </c>
      <c r="I42">
        <v>518755.90090500598</v>
      </c>
      <c r="J42">
        <f t="shared" si="3"/>
        <v>518.755900905006</v>
      </c>
      <c r="K42" s="133">
        <v>416.48962580516894</v>
      </c>
      <c r="L42">
        <v>416.48962580516894</v>
      </c>
      <c r="M42">
        <v>29.799014082233896</v>
      </c>
      <c r="N42">
        <f t="shared" si="4"/>
        <v>386.69061172293505</v>
      </c>
      <c r="O42" s="81">
        <v>416.48962580516894</v>
      </c>
      <c r="P42">
        <v>416.48962580516894</v>
      </c>
      <c r="Q42" s="81">
        <v>29.799014082233896</v>
      </c>
      <c r="R42" s="81">
        <f t="shared" si="5"/>
        <v>386.69061172293505</v>
      </c>
      <c r="S42" s="111">
        <f t="shared" si="15"/>
        <v>1.5714553611293702</v>
      </c>
      <c r="T42" s="90">
        <f t="shared" si="16"/>
        <v>1.4687144429595733</v>
      </c>
      <c r="U42">
        <f t="shared" si="6"/>
        <v>6.0318615532658804</v>
      </c>
      <c r="V42">
        <f t="shared" si="7"/>
        <v>5.9576249203845704</v>
      </c>
      <c r="W42">
        <f t="shared" si="8"/>
        <v>6.0318615532658804</v>
      </c>
      <c r="X42">
        <f t="shared" si="17"/>
        <v>1.5714553611293702E-2</v>
      </c>
      <c r="Y42">
        <v>1.5714553611293702E-2</v>
      </c>
      <c r="Z42" s="165">
        <f t="shared" si="18"/>
        <v>1.5714553611293702</v>
      </c>
      <c r="AA42">
        <f t="shared" si="9"/>
        <v>1.5714553611293702E-2</v>
      </c>
      <c r="AB42">
        <f t="shared" si="19"/>
        <v>6.0318615532658804</v>
      </c>
      <c r="AC42" s="168">
        <f t="shared" si="10"/>
        <v>416.48962580516894</v>
      </c>
      <c r="AD42">
        <f t="shared" si="11"/>
        <v>416.48962580516894</v>
      </c>
      <c r="AE42" s="168">
        <f t="shared" si="20"/>
        <v>386.69061172293505</v>
      </c>
      <c r="AF42" s="168">
        <f t="shared" si="12"/>
        <v>29.799014082233896</v>
      </c>
      <c r="AG42">
        <f t="shared" si="13"/>
        <v>5.9576249203845704</v>
      </c>
      <c r="AH42" s="169">
        <f t="shared" si="21"/>
        <v>1.4687144429595733</v>
      </c>
      <c r="AL42" s="133">
        <v>416.48962580516894</v>
      </c>
      <c r="AM42">
        <v>416.48962580516894</v>
      </c>
      <c r="AN42">
        <v>29.799014082233896</v>
      </c>
      <c r="AO42">
        <f t="shared" si="14"/>
        <v>386.69061172293505</v>
      </c>
    </row>
    <row r="43" spans="1:41" x14ac:dyDescent="0.2">
      <c r="A43" s="101">
        <v>41609</v>
      </c>
      <c r="B43" s="248">
        <f t="shared" si="0"/>
        <v>41609</v>
      </c>
      <c r="C43" s="11">
        <v>512347</v>
      </c>
      <c r="D43" s="11">
        <v>24773</v>
      </c>
      <c r="E43" s="11">
        <f t="shared" si="1"/>
        <v>487574</v>
      </c>
      <c r="F43">
        <v>519393.892301997</v>
      </c>
      <c r="G43">
        <f t="shared" si="2"/>
        <v>519.39389230199697</v>
      </c>
      <c r="H43" s="133">
        <f>G43/'исходные без сезонности'!D44</f>
        <v>414.93275064573595</v>
      </c>
      <c r="I43">
        <v>518054.58302977699</v>
      </c>
      <c r="J43">
        <f t="shared" si="3"/>
        <v>518.05458302977695</v>
      </c>
      <c r="K43" s="133">
        <v>413.86280490990049</v>
      </c>
      <c r="L43">
        <v>413.86280490990038</v>
      </c>
      <c r="M43">
        <v>21.930011830904679</v>
      </c>
      <c r="N43">
        <f t="shared" si="4"/>
        <v>391.93279307899581</v>
      </c>
      <c r="O43" s="81">
        <v>413.86280490990038</v>
      </c>
      <c r="P43">
        <v>413.86280490990038</v>
      </c>
      <c r="Q43" s="81">
        <v>21.930011830904679</v>
      </c>
      <c r="R43" s="81">
        <f t="shared" si="5"/>
        <v>391.9327930789957</v>
      </c>
      <c r="S43" s="111">
        <f t="shared" si="15"/>
        <v>-0.63270234685903759</v>
      </c>
      <c r="T43" s="90">
        <f t="shared" si="16"/>
        <v>1.3465458480255599</v>
      </c>
      <c r="U43">
        <f t="shared" si="6"/>
        <v>6.02553452979729</v>
      </c>
      <c r="V43">
        <f t="shared" si="7"/>
        <v>5.971090378864826</v>
      </c>
      <c r="W43">
        <f t="shared" si="8"/>
        <v>6.02553452979729</v>
      </c>
      <c r="X43">
        <f t="shared" si="17"/>
        <v>-6.3270234685903759E-3</v>
      </c>
      <c r="Y43">
        <v>-6.3270234685903759E-3</v>
      </c>
      <c r="Z43" s="165">
        <f t="shared" si="18"/>
        <v>-0.63270234685903759</v>
      </c>
      <c r="AA43">
        <f t="shared" si="9"/>
        <v>-6.3270234685903759E-3</v>
      </c>
      <c r="AB43">
        <f t="shared" si="19"/>
        <v>6.02553452979729</v>
      </c>
      <c r="AC43" s="168">
        <f t="shared" si="10"/>
        <v>413.86280490990049</v>
      </c>
      <c r="AD43">
        <f t="shared" si="11"/>
        <v>413.86280490990049</v>
      </c>
      <c r="AE43" s="168">
        <f t="shared" si="20"/>
        <v>391.93279307899581</v>
      </c>
      <c r="AF43" s="168">
        <f t="shared" si="12"/>
        <v>21.930011830904679</v>
      </c>
      <c r="AG43">
        <f t="shared" si="13"/>
        <v>5.9710903788648269</v>
      </c>
      <c r="AH43" s="169">
        <f t="shared" si="21"/>
        <v>1.3465458480256487</v>
      </c>
      <c r="AL43" s="133">
        <v>413.86280490990049</v>
      </c>
      <c r="AM43">
        <v>413.86280490990038</v>
      </c>
      <c r="AN43">
        <v>21.930011830904679</v>
      </c>
      <c r="AO43">
        <f t="shared" si="14"/>
        <v>391.93279307899581</v>
      </c>
    </row>
    <row r="44" spans="1:41" x14ac:dyDescent="0.2">
      <c r="A44" s="101">
        <v>41640</v>
      </c>
      <c r="B44" s="248">
        <f t="shared" si="0"/>
        <v>41640</v>
      </c>
      <c r="C44" s="11">
        <v>510516</v>
      </c>
      <c r="D44" s="11">
        <v>34316</v>
      </c>
      <c r="E44" s="11">
        <f t="shared" si="1"/>
        <v>476200</v>
      </c>
      <c r="F44">
        <v>510583.84728554002</v>
      </c>
      <c r="G44">
        <f t="shared" si="2"/>
        <v>510.58384728554</v>
      </c>
      <c r="H44" s="133">
        <f>G44/'исходные без сезонности'!D45</f>
        <v>406.69920083351229</v>
      </c>
      <c r="I44">
        <v>508008.68057261099</v>
      </c>
      <c r="J44">
        <f t="shared" si="3"/>
        <v>508.00868057261101</v>
      </c>
      <c r="K44" s="133">
        <v>404.64798387917796</v>
      </c>
      <c r="L44">
        <v>404.64798387917807</v>
      </c>
      <c r="M44">
        <v>23.668082122809125</v>
      </c>
      <c r="N44">
        <f t="shared" si="4"/>
        <v>380.9799017563688</v>
      </c>
      <c r="O44" s="81">
        <v>404.64798387917807</v>
      </c>
      <c r="P44">
        <v>404.64798387917807</v>
      </c>
      <c r="Q44" s="81">
        <v>23.668082122809125</v>
      </c>
      <c r="R44" s="81">
        <f t="shared" si="5"/>
        <v>380.97990175636892</v>
      </c>
      <c r="S44" s="111">
        <f t="shared" si="15"/>
        <v>-2.2517016249857136</v>
      </c>
      <c r="T44" s="90">
        <f t="shared" si="16"/>
        <v>-2.8343756425143418</v>
      </c>
      <c r="U44">
        <f t="shared" si="6"/>
        <v>6.0030175135474328</v>
      </c>
      <c r="V44">
        <f t="shared" si="7"/>
        <v>5.9427466224396825</v>
      </c>
      <c r="W44">
        <f t="shared" si="8"/>
        <v>6.0030175135474328</v>
      </c>
      <c r="X44">
        <f t="shared" si="17"/>
        <v>-2.2517016249857136E-2</v>
      </c>
      <c r="Y44">
        <v>-2.2517016249857136E-2</v>
      </c>
      <c r="Z44" s="165">
        <f t="shared" si="18"/>
        <v>-2.2517016249857136</v>
      </c>
      <c r="AA44">
        <f t="shared" si="9"/>
        <v>-2.2517016249857136E-2</v>
      </c>
      <c r="AB44">
        <f t="shared" si="19"/>
        <v>6.0030175135474328</v>
      </c>
      <c r="AC44" s="168">
        <f t="shared" si="10"/>
        <v>404.64798387917796</v>
      </c>
      <c r="AD44">
        <f t="shared" si="11"/>
        <v>404.64798387917796</v>
      </c>
      <c r="AE44" s="168">
        <f t="shared" si="20"/>
        <v>380.9799017563688</v>
      </c>
      <c r="AF44" s="168">
        <f t="shared" si="12"/>
        <v>23.668082122809125</v>
      </c>
      <c r="AG44">
        <f t="shared" si="13"/>
        <v>5.9427466224396825</v>
      </c>
      <c r="AH44" s="169">
        <f t="shared" si="21"/>
        <v>-2.8343756425144306</v>
      </c>
      <c r="AL44" s="133">
        <v>404.64798387917796</v>
      </c>
      <c r="AM44">
        <v>404.64798387917807</v>
      </c>
      <c r="AN44">
        <v>23.668082122809125</v>
      </c>
      <c r="AO44">
        <f t="shared" si="14"/>
        <v>380.9799017563688</v>
      </c>
    </row>
    <row r="45" spans="1:41" x14ac:dyDescent="0.2">
      <c r="A45" s="101">
        <v>41671</v>
      </c>
      <c r="B45" s="248">
        <f t="shared" si="0"/>
        <v>41671</v>
      </c>
      <c r="C45" s="11">
        <v>529054</v>
      </c>
      <c r="D45" s="11">
        <v>86092</v>
      </c>
      <c r="E45" s="11">
        <f t="shared" si="1"/>
        <v>442962</v>
      </c>
      <c r="F45">
        <v>524358.53202905401</v>
      </c>
      <c r="G45">
        <f t="shared" si="2"/>
        <v>524.358532029054</v>
      </c>
      <c r="H45" s="133">
        <f>G45/'исходные без сезонности'!D46</f>
        <v>415.11560323894292</v>
      </c>
      <c r="I45">
        <v>522375.36121179</v>
      </c>
      <c r="J45">
        <f t="shared" si="3"/>
        <v>522.37536121179005</v>
      </c>
      <c r="K45" s="133">
        <v>413.54559893873869</v>
      </c>
      <c r="L45">
        <v>413.54559893873869</v>
      </c>
      <c r="M45">
        <v>54.824853476326766</v>
      </c>
      <c r="N45">
        <f t="shared" si="4"/>
        <v>358.72074546241191</v>
      </c>
      <c r="O45" s="81">
        <v>413.54559893873869</v>
      </c>
      <c r="P45">
        <v>413.54559893873869</v>
      </c>
      <c r="Q45" s="81">
        <v>54.824853476326766</v>
      </c>
      <c r="R45" s="81">
        <f t="shared" si="5"/>
        <v>358.72074546241191</v>
      </c>
      <c r="S45" s="111">
        <f t="shared" si="15"/>
        <v>2.1750270383543047</v>
      </c>
      <c r="T45" s="90">
        <f t="shared" si="16"/>
        <v>-6.0202404440261148</v>
      </c>
      <c r="U45">
        <f t="shared" si="6"/>
        <v>6.0247677839309759</v>
      </c>
      <c r="V45">
        <f t="shared" si="7"/>
        <v>5.8825442179994214</v>
      </c>
      <c r="W45">
        <f t="shared" si="8"/>
        <v>6.0247677839309759</v>
      </c>
      <c r="X45">
        <f t="shared" si="17"/>
        <v>2.1750270383543047E-2</v>
      </c>
      <c r="Y45">
        <v>2.1750270383543047E-2</v>
      </c>
      <c r="Z45" s="165">
        <f t="shared" si="18"/>
        <v>2.1750270383543047</v>
      </c>
      <c r="AA45">
        <f t="shared" si="9"/>
        <v>2.1750270383543047E-2</v>
      </c>
      <c r="AB45">
        <f t="shared" si="19"/>
        <v>6.0247677839309759</v>
      </c>
      <c r="AC45" s="168">
        <f t="shared" si="10"/>
        <v>413.54559893873869</v>
      </c>
      <c r="AD45">
        <f t="shared" si="11"/>
        <v>413.54559893873869</v>
      </c>
      <c r="AE45" s="168">
        <f t="shared" si="20"/>
        <v>358.72074546241191</v>
      </c>
      <c r="AF45" s="168">
        <f t="shared" si="12"/>
        <v>54.824853476326766</v>
      </c>
      <c r="AG45">
        <f t="shared" si="13"/>
        <v>5.8825442179994214</v>
      </c>
      <c r="AH45" s="169">
        <f t="shared" si="21"/>
        <v>-6.0202404440261148</v>
      </c>
      <c r="AL45" s="133">
        <v>413.54559893873869</v>
      </c>
      <c r="AM45">
        <v>413.54559893873869</v>
      </c>
      <c r="AN45">
        <v>54.824853476326766</v>
      </c>
      <c r="AO45">
        <f t="shared" si="14"/>
        <v>358.72074546241191</v>
      </c>
    </row>
    <row r="46" spans="1:41" x14ac:dyDescent="0.2">
      <c r="A46" s="101">
        <v>41699</v>
      </c>
      <c r="B46" s="248">
        <f t="shared" si="0"/>
        <v>41699</v>
      </c>
      <c r="C46" s="11">
        <v>534220</v>
      </c>
      <c r="D46" s="11">
        <v>26332</v>
      </c>
      <c r="E46" s="11">
        <f t="shared" si="1"/>
        <v>507888</v>
      </c>
      <c r="F46">
        <v>530469.344511437</v>
      </c>
      <c r="G46">
        <f t="shared" si="2"/>
        <v>530.46934451143704</v>
      </c>
      <c r="H46" s="133">
        <f>G46/'исходные без сезонности'!D47</f>
        <v>415.94521295210023</v>
      </c>
      <c r="I46">
        <v>519254.64449212298</v>
      </c>
      <c r="J46">
        <f t="shared" si="3"/>
        <v>519.25464449212302</v>
      </c>
      <c r="K46" s="133">
        <v>407.15167787605606</v>
      </c>
      <c r="L46">
        <v>407.151677876056</v>
      </c>
      <c r="M46">
        <v>21.436814739447829</v>
      </c>
      <c r="N46">
        <f t="shared" si="4"/>
        <v>385.71486313660824</v>
      </c>
      <c r="O46" s="81">
        <v>407.151677876056</v>
      </c>
      <c r="P46">
        <v>407.151677876056</v>
      </c>
      <c r="Q46" s="81">
        <v>21.436814739447829</v>
      </c>
      <c r="R46" s="81">
        <f t="shared" si="5"/>
        <v>385.71486313660819</v>
      </c>
      <c r="S46" s="111">
        <f t="shared" si="15"/>
        <v>-1.5581994999540605</v>
      </c>
      <c r="T46" s="90">
        <f t="shared" si="16"/>
        <v>7.2554181957401376</v>
      </c>
      <c r="U46">
        <f t="shared" si="6"/>
        <v>6.0091857889314353</v>
      </c>
      <c r="V46">
        <f t="shared" si="7"/>
        <v>5.9550983999568228</v>
      </c>
      <c r="W46">
        <f t="shared" si="8"/>
        <v>6.0091857889314353</v>
      </c>
      <c r="X46">
        <f t="shared" si="17"/>
        <v>-1.5581994999540605E-2</v>
      </c>
      <c r="Y46">
        <v>-1.5581994999540605E-2</v>
      </c>
      <c r="Z46" s="165">
        <f t="shared" si="18"/>
        <v>-1.5581994999540605</v>
      </c>
      <c r="AA46">
        <f t="shared" si="9"/>
        <v>-1.5581994999540605E-2</v>
      </c>
      <c r="AB46">
        <f t="shared" si="19"/>
        <v>6.0091857889314353</v>
      </c>
      <c r="AC46" s="168">
        <f t="shared" si="10"/>
        <v>407.15167787605606</v>
      </c>
      <c r="AD46">
        <f t="shared" si="11"/>
        <v>407.15167787605606</v>
      </c>
      <c r="AE46" s="168">
        <f t="shared" si="20"/>
        <v>385.71486313660824</v>
      </c>
      <c r="AF46" s="168">
        <f t="shared" si="12"/>
        <v>21.436814739447829</v>
      </c>
      <c r="AG46">
        <f t="shared" si="13"/>
        <v>5.9550983999568228</v>
      </c>
      <c r="AH46" s="169">
        <f t="shared" si="21"/>
        <v>7.2554181957401376</v>
      </c>
      <c r="AL46" s="133">
        <v>407.15167787605606</v>
      </c>
      <c r="AM46">
        <v>407.151677876056</v>
      </c>
      <c r="AN46">
        <v>21.436814739447829</v>
      </c>
      <c r="AO46">
        <f t="shared" si="14"/>
        <v>385.71486313660824</v>
      </c>
    </row>
    <row r="47" spans="1:41" x14ac:dyDescent="0.2">
      <c r="A47" s="101">
        <v>41730</v>
      </c>
      <c r="B47" s="248">
        <f t="shared" si="0"/>
        <v>41730</v>
      </c>
      <c r="C47" s="11">
        <v>603420</v>
      </c>
      <c r="D47" s="11">
        <v>97541</v>
      </c>
      <c r="E47" s="11">
        <f t="shared" si="1"/>
        <v>505879</v>
      </c>
      <c r="F47">
        <v>569736.20621617499</v>
      </c>
      <c r="G47">
        <f t="shared" si="2"/>
        <v>569.73620621617499</v>
      </c>
      <c r="H47" s="133">
        <f>G47/'исходные без сезонности'!D48</f>
        <v>443.01114339933582</v>
      </c>
      <c r="I47">
        <v>588580.69071658398</v>
      </c>
      <c r="J47">
        <f t="shared" si="3"/>
        <v>588.58069071658394</v>
      </c>
      <c r="K47" s="133">
        <v>457.66409424608179</v>
      </c>
      <c r="L47">
        <v>457.66409424608202</v>
      </c>
      <c r="M47">
        <v>71.859473478091616</v>
      </c>
      <c r="N47">
        <f t="shared" si="4"/>
        <v>385.80462076799017</v>
      </c>
      <c r="O47" s="81">
        <v>457.66409424608202</v>
      </c>
      <c r="P47">
        <v>457.66409424608202</v>
      </c>
      <c r="Q47" s="81">
        <v>71.859473478091616</v>
      </c>
      <c r="R47" s="81">
        <f t="shared" si="5"/>
        <v>385.8046207679904</v>
      </c>
      <c r="S47" s="111">
        <f t="shared" si="15"/>
        <v>11.694970742301969</v>
      </c>
      <c r="T47" s="90">
        <f t="shared" si="16"/>
        <v>2.3267755036560089E-2</v>
      </c>
      <c r="U47">
        <f t="shared" si="6"/>
        <v>6.126135496354455</v>
      </c>
      <c r="V47">
        <f t="shared" si="7"/>
        <v>5.9553310775071884</v>
      </c>
      <c r="W47">
        <f t="shared" si="8"/>
        <v>6.126135496354455</v>
      </c>
      <c r="X47">
        <f t="shared" si="17"/>
        <v>0.11694970742301969</v>
      </c>
      <c r="Y47">
        <v>0.11694970742301969</v>
      </c>
      <c r="Z47" s="165">
        <f t="shared" si="18"/>
        <v>11.694970742301969</v>
      </c>
      <c r="AA47">
        <f t="shared" si="9"/>
        <v>0.11694970742301969</v>
      </c>
      <c r="AB47">
        <f t="shared" si="19"/>
        <v>6.126135496354455</v>
      </c>
      <c r="AC47" s="168">
        <f t="shared" si="10"/>
        <v>457.66409424608179</v>
      </c>
      <c r="AD47">
        <f t="shared" si="11"/>
        <v>457.66409424608179</v>
      </c>
      <c r="AE47" s="168">
        <f t="shared" si="20"/>
        <v>385.80462076799017</v>
      </c>
      <c r="AF47" s="168">
        <f t="shared" si="12"/>
        <v>71.859473478091616</v>
      </c>
      <c r="AG47">
        <f t="shared" si="13"/>
        <v>5.9553310775071875</v>
      </c>
      <c r="AH47" s="169">
        <f t="shared" si="21"/>
        <v>2.3267755036471272E-2</v>
      </c>
      <c r="AL47" s="133">
        <v>457.66409424608179</v>
      </c>
      <c r="AM47">
        <v>457.66409424608202</v>
      </c>
      <c r="AN47">
        <v>71.859473478091616</v>
      </c>
      <c r="AO47">
        <f t="shared" si="14"/>
        <v>385.80462076799017</v>
      </c>
    </row>
    <row r="48" spans="1:41" x14ac:dyDescent="0.2">
      <c r="A48" s="101">
        <v>41760</v>
      </c>
      <c r="B48" s="248">
        <f t="shared" si="0"/>
        <v>41760</v>
      </c>
      <c r="C48" s="11">
        <v>592168</v>
      </c>
      <c r="D48" s="11">
        <v>19432</v>
      </c>
      <c r="E48" s="11">
        <f t="shared" si="1"/>
        <v>572736</v>
      </c>
      <c r="F48">
        <v>587840.51573375205</v>
      </c>
      <c r="G48">
        <f t="shared" si="2"/>
        <v>587.840515733752</v>
      </c>
      <c r="H48" s="133">
        <f>G48/'исходные без сезонности'!D49</f>
        <v>453.28711164802081</v>
      </c>
      <c r="I48">
        <v>589318.61122797697</v>
      </c>
      <c r="J48">
        <f t="shared" si="3"/>
        <v>589.31861122797693</v>
      </c>
      <c r="K48" s="133">
        <v>454.42687935607159</v>
      </c>
      <c r="L48">
        <v>454.42687935607154</v>
      </c>
      <c r="M48">
        <v>14.404950633905242</v>
      </c>
      <c r="N48">
        <f t="shared" si="4"/>
        <v>440.02192872216636</v>
      </c>
      <c r="O48" s="81">
        <v>454.42687935607154</v>
      </c>
      <c r="P48">
        <v>454.42687935607154</v>
      </c>
      <c r="Q48" s="81">
        <v>14.404950633905242</v>
      </c>
      <c r="R48" s="81">
        <f t="shared" si="5"/>
        <v>440.02192872216631</v>
      </c>
      <c r="S48" s="111">
        <f t="shared" si="15"/>
        <v>-0.70984771845319372</v>
      </c>
      <c r="T48" s="90">
        <f t="shared" si="16"/>
        <v>13.149348616816958</v>
      </c>
      <c r="U48">
        <f t="shared" si="6"/>
        <v>6.119037019169923</v>
      </c>
      <c r="V48">
        <f t="shared" si="7"/>
        <v>6.086824563675358</v>
      </c>
      <c r="W48">
        <f t="shared" si="8"/>
        <v>6.119037019169923</v>
      </c>
      <c r="X48">
        <f t="shared" si="17"/>
        <v>-7.0984771845319372E-3</v>
      </c>
      <c r="Y48">
        <v>-7.0984771845319372E-3</v>
      </c>
      <c r="Z48" s="165">
        <f t="shared" si="18"/>
        <v>-0.70984771845319372</v>
      </c>
      <c r="AA48">
        <f t="shared" si="9"/>
        <v>-7.0984771845319372E-3</v>
      </c>
      <c r="AB48">
        <f t="shared" si="19"/>
        <v>6.119037019169923</v>
      </c>
      <c r="AC48" s="168">
        <f t="shared" si="10"/>
        <v>454.42687935607159</v>
      </c>
      <c r="AD48">
        <f t="shared" si="11"/>
        <v>454.42687935607159</v>
      </c>
      <c r="AE48" s="168">
        <f t="shared" si="20"/>
        <v>440.02192872216636</v>
      </c>
      <c r="AF48" s="168">
        <f t="shared" si="12"/>
        <v>14.404950633905242</v>
      </c>
      <c r="AG48">
        <f t="shared" si="13"/>
        <v>6.086824563675358</v>
      </c>
      <c r="AH48" s="169">
        <f t="shared" si="21"/>
        <v>13.149348616817047</v>
      </c>
      <c r="AL48" s="133">
        <v>454.42687935607159</v>
      </c>
      <c r="AM48">
        <v>454.42687935607154</v>
      </c>
      <c r="AN48">
        <v>14.404950633905242</v>
      </c>
      <c r="AO48">
        <f t="shared" si="14"/>
        <v>440.02192872216636</v>
      </c>
    </row>
    <row r="49" spans="1:41" x14ac:dyDescent="0.2">
      <c r="A49" s="101">
        <v>41791</v>
      </c>
      <c r="B49" s="248">
        <f t="shared" si="0"/>
        <v>41791</v>
      </c>
      <c r="C49" s="11">
        <v>629260</v>
      </c>
      <c r="D49" s="11">
        <v>54876</v>
      </c>
      <c r="E49" s="11">
        <f t="shared" si="1"/>
        <v>574384</v>
      </c>
      <c r="F49">
        <v>619159.38553510304</v>
      </c>
      <c r="G49">
        <f t="shared" si="2"/>
        <v>619.15938553510307</v>
      </c>
      <c r="H49" s="133">
        <f>G49/'исходные без сезонности'!D50</f>
        <v>474.10039714393815</v>
      </c>
      <c r="I49">
        <v>622134.57007319306</v>
      </c>
      <c r="J49">
        <f t="shared" si="3"/>
        <v>622.134570073193</v>
      </c>
      <c r="K49" s="133">
        <v>476.37854426411127</v>
      </c>
      <c r="L49">
        <v>476.37854426411133</v>
      </c>
      <c r="M49">
        <v>53.465114284555057</v>
      </c>
      <c r="N49">
        <f t="shared" si="4"/>
        <v>422.91342997955621</v>
      </c>
      <c r="O49" s="81">
        <v>476.37854426411133</v>
      </c>
      <c r="P49">
        <v>476.37854426411133</v>
      </c>
      <c r="Q49" s="81">
        <v>53.465114284555057</v>
      </c>
      <c r="R49" s="81">
        <f t="shared" si="5"/>
        <v>422.91342997955627</v>
      </c>
      <c r="S49" s="111">
        <f t="shared" si="15"/>
        <v>4.7175780068029916</v>
      </c>
      <c r="T49" s="90">
        <f t="shared" si="16"/>
        <v>-3.9657062832966439</v>
      </c>
      <c r="U49">
        <f t="shared" si="6"/>
        <v>6.166212799237953</v>
      </c>
      <c r="V49">
        <f t="shared" si="7"/>
        <v>6.0471675008423915</v>
      </c>
      <c r="W49">
        <f t="shared" si="8"/>
        <v>6.166212799237953</v>
      </c>
      <c r="X49">
        <f t="shared" si="17"/>
        <v>4.7175780068029916E-2</v>
      </c>
      <c r="Y49">
        <v>4.7175780068029916E-2</v>
      </c>
      <c r="Z49" s="165">
        <f t="shared" si="18"/>
        <v>4.7175780068029916</v>
      </c>
      <c r="AA49">
        <f t="shared" si="9"/>
        <v>4.7175780068029916E-2</v>
      </c>
      <c r="AB49">
        <f t="shared" si="19"/>
        <v>6.166212799237953</v>
      </c>
      <c r="AC49" s="168">
        <f t="shared" si="10"/>
        <v>476.37854426411127</v>
      </c>
      <c r="AD49">
        <f t="shared" si="11"/>
        <v>476.37854426411127</v>
      </c>
      <c r="AE49" s="168">
        <f t="shared" si="20"/>
        <v>422.91342997955621</v>
      </c>
      <c r="AF49" s="168">
        <f t="shared" si="12"/>
        <v>53.465114284555057</v>
      </c>
      <c r="AG49">
        <f t="shared" si="13"/>
        <v>6.0471675008423906</v>
      </c>
      <c r="AH49" s="169">
        <f t="shared" si="21"/>
        <v>-3.9657062832967327</v>
      </c>
      <c r="AL49" s="133">
        <v>476.37854426411127</v>
      </c>
      <c r="AM49">
        <v>476.37854426411133</v>
      </c>
      <c r="AN49">
        <v>53.465114284555057</v>
      </c>
      <c r="AO49">
        <f t="shared" si="14"/>
        <v>422.91342997955621</v>
      </c>
    </row>
    <row r="50" spans="1:41" x14ac:dyDescent="0.2">
      <c r="A50" s="101">
        <v>41821</v>
      </c>
      <c r="B50" s="248">
        <f t="shared" si="0"/>
        <v>41821</v>
      </c>
      <c r="C50" s="11">
        <v>632620</v>
      </c>
      <c r="D50" s="11">
        <v>37401</v>
      </c>
      <c r="E50" s="11">
        <f t="shared" si="1"/>
        <v>595219</v>
      </c>
      <c r="F50">
        <v>628907.07618820202</v>
      </c>
      <c r="G50">
        <f t="shared" si="2"/>
        <v>628.90707618820204</v>
      </c>
      <c r="H50" s="133">
        <f>G50/'исходные без сезонности'!D51</f>
        <v>479.37258308545057</v>
      </c>
      <c r="I50">
        <v>635509.36273020098</v>
      </c>
      <c r="J50">
        <f t="shared" si="3"/>
        <v>635.50936273020102</v>
      </c>
      <c r="K50" s="133">
        <v>484.40505175012379</v>
      </c>
      <c r="L50">
        <v>484.40505175012373</v>
      </c>
      <c r="M50">
        <v>29.866281965611538</v>
      </c>
      <c r="N50">
        <f t="shared" si="4"/>
        <v>454.53876978451223</v>
      </c>
      <c r="O50" s="81">
        <v>484.40505175012373</v>
      </c>
      <c r="P50">
        <v>484.40505175012373</v>
      </c>
      <c r="Q50" s="81">
        <v>29.866281965611538</v>
      </c>
      <c r="R50" s="81">
        <f t="shared" si="5"/>
        <v>454.53876978451217</v>
      </c>
      <c r="S50" s="111">
        <f t="shared" si="15"/>
        <v>1.6708641267949353</v>
      </c>
      <c r="T50" s="90">
        <f t="shared" si="16"/>
        <v>7.2115711193260879</v>
      </c>
      <c r="U50">
        <f t="shared" si="6"/>
        <v>6.1829214405059023</v>
      </c>
      <c r="V50">
        <f t="shared" si="7"/>
        <v>6.1192832120356524</v>
      </c>
      <c r="W50">
        <f t="shared" si="8"/>
        <v>6.1829214405059023</v>
      </c>
      <c r="X50">
        <f t="shared" si="17"/>
        <v>1.6708641267949353E-2</v>
      </c>
      <c r="Y50">
        <v>1.6708641267949353E-2</v>
      </c>
      <c r="Z50" s="165">
        <f t="shared" si="18"/>
        <v>1.6708641267949353</v>
      </c>
      <c r="AA50">
        <f t="shared" si="9"/>
        <v>1.6708641267949353E-2</v>
      </c>
      <c r="AB50">
        <f t="shared" si="19"/>
        <v>6.1829214405059023</v>
      </c>
      <c r="AC50" s="168">
        <f t="shared" si="10"/>
        <v>484.40505175012379</v>
      </c>
      <c r="AD50">
        <f t="shared" si="11"/>
        <v>484.40505175012379</v>
      </c>
      <c r="AE50" s="168">
        <f t="shared" si="20"/>
        <v>454.53876978451223</v>
      </c>
      <c r="AF50" s="168">
        <f t="shared" si="12"/>
        <v>29.866281965611538</v>
      </c>
      <c r="AG50">
        <f t="shared" si="13"/>
        <v>6.1192832120356524</v>
      </c>
      <c r="AH50" s="169">
        <f t="shared" si="21"/>
        <v>7.2115711193261767</v>
      </c>
      <c r="AL50" s="133">
        <v>484.40505175012379</v>
      </c>
      <c r="AM50">
        <v>484.40505175012373</v>
      </c>
      <c r="AN50">
        <v>29.866281965611538</v>
      </c>
      <c r="AO50">
        <f t="shared" si="14"/>
        <v>454.53876978451223</v>
      </c>
    </row>
    <row r="51" spans="1:41" x14ac:dyDescent="0.2">
      <c r="A51" s="101">
        <v>41852</v>
      </c>
      <c r="B51" s="248">
        <f t="shared" si="0"/>
        <v>41852</v>
      </c>
      <c r="C51" s="11">
        <v>652197</v>
      </c>
      <c r="D51" s="11">
        <v>46376</v>
      </c>
      <c r="E51" s="11">
        <f t="shared" si="1"/>
        <v>605821</v>
      </c>
      <c r="F51">
        <v>670910.95802915399</v>
      </c>
      <c r="G51">
        <f t="shared" si="2"/>
        <v>670.91095802915402</v>
      </c>
      <c r="H51" s="133">
        <f>G51/'исходные без сезонности'!D52</f>
        <v>507.99661631403239</v>
      </c>
      <c r="I51">
        <v>668170.16839802102</v>
      </c>
      <c r="J51">
        <f t="shared" si="3"/>
        <v>668.17016839802102</v>
      </c>
      <c r="K51" s="133">
        <v>505.92136051148287</v>
      </c>
      <c r="L51">
        <v>505.92136051148276</v>
      </c>
      <c r="M51">
        <v>45.301452075485436</v>
      </c>
      <c r="N51">
        <f t="shared" si="4"/>
        <v>460.61990843599744</v>
      </c>
      <c r="O51" s="81">
        <v>505.92136051148276</v>
      </c>
      <c r="P51">
        <v>505.92136051148276</v>
      </c>
      <c r="Q51" s="81">
        <v>45.301452075485436</v>
      </c>
      <c r="R51" s="81">
        <f t="shared" si="5"/>
        <v>460.61990843599733</v>
      </c>
      <c r="S51" s="111">
        <f t="shared" si="15"/>
        <v>4.345980269462757</v>
      </c>
      <c r="T51" s="90">
        <f t="shared" si="16"/>
        <v>1.3289997247937002</v>
      </c>
      <c r="U51">
        <f t="shared" si="6"/>
        <v>6.2263812432005299</v>
      </c>
      <c r="V51">
        <f t="shared" si="7"/>
        <v>6.1325732092835894</v>
      </c>
      <c r="W51">
        <f t="shared" si="8"/>
        <v>6.2263812432005299</v>
      </c>
      <c r="X51">
        <f t="shared" si="17"/>
        <v>4.345980269462757E-2</v>
      </c>
      <c r="Y51">
        <v>4.345980269462757E-2</v>
      </c>
      <c r="Z51" s="165">
        <f t="shared" si="18"/>
        <v>4.345980269462757</v>
      </c>
      <c r="AA51">
        <f t="shared" si="9"/>
        <v>4.345980269462757E-2</v>
      </c>
      <c r="AB51">
        <f t="shared" si="19"/>
        <v>6.2263812432005299</v>
      </c>
      <c r="AC51" s="168">
        <f t="shared" si="10"/>
        <v>505.92136051148287</v>
      </c>
      <c r="AD51">
        <f t="shared" si="11"/>
        <v>505.92136051148287</v>
      </c>
      <c r="AE51" s="168">
        <f t="shared" si="20"/>
        <v>460.61990843599744</v>
      </c>
      <c r="AF51" s="168">
        <f t="shared" si="12"/>
        <v>45.301452075485436</v>
      </c>
      <c r="AG51">
        <f t="shared" si="13"/>
        <v>6.1325732092835894</v>
      </c>
      <c r="AH51" s="169">
        <f t="shared" si="21"/>
        <v>1.3289997247937002</v>
      </c>
      <c r="AL51" s="133">
        <v>505.92136051148287</v>
      </c>
      <c r="AM51">
        <v>505.92136051148276</v>
      </c>
      <c r="AN51">
        <v>45.301452075485436</v>
      </c>
      <c r="AO51">
        <f t="shared" si="14"/>
        <v>460.61990843599744</v>
      </c>
    </row>
    <row r="52" spans="1:41" x14ac:dyDescent="0.2">
      <c r="A52" s="101">
        <v>41883</v>
      </c>
      <c r="B52" s="248">
        <f t="shared" si="0"/>
        <v>41883</v>
      </c>
      <c r="C52" s="11">
        <v>703957</v>
      </c>
      <c r="D52" s="11">
        <v>94909</v>
      </c>
      <c r="E52" s="11">
        <f t="shared" si="1"/>
        <v>609048</v>
      </c>
      <c r="F52">
        <v>719616.73479350703</v>
      </c>
      <c r="G52">
        <f t="shared" si="2"/>
        <v>719.61673479350702</v>
      </c>
      <c r="H52" s="133">
        <f>G52/'исходные без сезонности'!D53</f>
        <v>540.0329457389754</v>
      </c>
      <c r="I52">
        <v>720550.81472126895</v>
      </c>
      <c r="J52">
        <f t="shared" si="3"/>
        <v>720.55081472126892</v>
      </c>
      <c r="K52" s="133">
        <v>540.73392156479451</v>
      </c>
      <c r="L52">
        <v>540.73392156479429</v>
      </c>
      <c r="M52">
        <v>79.755856264897133</v>
      </c>
      <c r="N52">
        <f t="shared" si="4"/>
        <v>460.97806529989737</v>
      </c>
      <c r="O52" s="81">
        <v>540.73392156479429</v>
      </c>
      <c r="P52">
        <v>540.73392156479429</v>
      </c>
      <c r="Q52" s="81">
        <v>79.755856264897133</v>
      </c>
      <c r="R52" s="81">
        <f t="shared" si="5"/>
        <v>460.97806529989714</v>
      </c>
      <c r="S52" s="111">
        <f t="shared" si="15"/>
        <v>6.6546087607219917</v>
      </c>
      <c r="T52" s="90">
        <f t="shared" si="16"/>
        <v>7.7725188669575118E-2</v>
      </c>
      <c r="U52">
        <f t="shared" si="6"/>
        <v>6.2929273308077498</v>
      </c>
      <c r="V52">
        <f t="shared" si="7"/>
        <v>6.1333504611702852</v>
      </c>
      <c r="W52">
        <f t="shared" si="8"/>
        <v>6.2929273308077498</v>
      </c>
      <c r="X52">
        <f t="shared" si="17"/>
        <v>6.6546087607219917E-2</v>
      </c>
      <c r="Y52">
        <v>6.6546087607219917E-2</v>
      </c>
      <c r="Z52" s="165">
        <f t="shared" si="18"/>
        <v>6.6546087607219917</v>
      </c>
      <c r="AA52">
        <f t="shared" si="9"/>
        <v>6.6546087607219917E-2</v>
      </c>
      <c r="AB52">
        <f t="shared" si="19"/>
        <v>6.2929273308077498</v>
      </c>
      <c r="AC52" s="168">
        <f t="shared" si="10"/>
        <v>540.73392156479451</v>
      </c>
      <c r="AD52">
        <f t="shared" si="11"/>
        <v>540.73392156479451</v>
      </c>
      <c r="AE52" s="168">
        <f t="shared" si="20"/>
        <v>460.97806529989737</v>
      </c>
      <c r="AF52" s="168">
        <f t="shared" si="12"/>
        <v>79.755856264897133</v>
      </c>
      <c r="AG52">
        <f t="shared" si="13"/>
        <v>6.1333504611702852</v>
      </c>
      <c r="AH52" s="169">
        <f t="shared" si="21"/>
        <v>7.7725188669575118E-2</v>
      </c>
      <c r="AL52" s="133">
        <v>540.73392156479451</v>
      </c>
      <c r="AM52">
        <v>540.73392156479429</v>
      </c>
      <c r="AN52">
        <v>79.755856264897133</v>
      </c>
      <c r="AO52">
        <f t="shared" si="14"/>
        <v>460.97806529989737</v>
      </c>
    </row>
    <row r="53" spans="1:41" x14ac:dyDescent="0.2">
      <c r="A53" s="101">
        <v>41913</v>
      </c>
      <c r="B53" s="248">
        <f t="shared" si="0"/>
        <v>41913</v>
      </c>
      <c r="C53" s="11">
        <v>742730</v>
      </c>
      <c r="D53" s="11">
        <v>59021</v>
      </c>
      <c r="E53" s="11">
        <f t="shared" si="1"/>
        <v>683709</v>
      </c>
      <c r="F53">
        <v>766376.25676906202</v>
      </c>
      <c r="G53">
        <f t="shared" si="2"/>
        <v>766.37625676906202</v>
      </c>
      <c r="H53" s="133">
        <f>G53/'исходные без сезонности'!D54</f>
        <v>570.55695415194623</v>
      </c>
      <c r="I53">
        <v>756156.20325011096</v>
      </c>
      <c r="J53">
        <f t="shared" si="3"/>
        <v>756.15620325011093</v>
      </c>
      <c r="K53" s="133">
        <v>562.94825991652476</v>
      </c>
      <c r="L53">
        <v>562.94825991652488</v>
      </c>
      <c r="M53">
        <v>51.480668229463575</v>
      </c>
      <c r="N53">
        <f t="shared" si="4"/>
        <v>511.4675916870612</v>
      </c>
      <c r="O53" s="81">
        <v>562.94825991652488</v>
      </c>
      <c r="P53">
        <v>562.94825991652488</v>
      </c>
      <c r="Q53" s="81">
        <v>51.480668229463575</v>
      </c>
      <c r="R53" s="81">
        <f t="shared" si="5"/>
        <v>511.46759168706132</v>
      </c>
      <c r="S53" s="111">
        <f t="shared" si="15"/>
        <v>4.0260392427685865</v>
      </c>
      <c r="T53" s="90">
        <f t="shared" si="16"/>
        <v>10.393376285352307</v>
      </c>
      <c r="U53">
        <f t="shared" si="6"/>
        <v>6.3331877232354357</v>
      </c>
      <c r="V53">
        <f t="shared" si="7"/>
        <v>6.2372842240238082</v>
      </c>
      <c r="W53">
        <f t="shared" si="8"/>
        <v>6.3331877232354357</v>
      </c>
      <c r="X53">
        <f t="shared" si="17"/>
        <v>4.0260392427685865E-2</v>
      </c>
      <c r="Y53">
        <v>4.0260392427685865E-2</v>
      </c>
      <c r="Z53" s="165">
        <f t="shared" si="18"/>
        <v>4.0260392427685865</v>
      </c>
      <c r="AA53">
        <f t="shared" si="9"/>
        <v>4.0260392427685865E-2</v>
      </c>
      <c r="AB53">
        <f t="shared" si="19"/>
        <v>6.3331877232354357</v>
      </c>
      <c r="AC53" s="168">
        <f t="shared" si="10"/>
        <v>562.94825991652476</v>
      </c>
      <c r="AD53">
        <f t="shared" si="11"/>
        <v>562.94825991652476</v>
      </c>
      <c r="AE53" s="168">
        <f t="shared" si="20"/>
        <v>511.4675916870612</v>
      </c>
      <c r="AF53" s="168">
        <f t="shared" si="12"/>
        <v>51.480668229463575</v>
      </c>
      <c r="AG53">
        <f t="shared" si="13"/>
        <v>6.2372842240238082</v>
      </c>
      <c r="AH53" s="169">
        <f t="shared" si="21"/>
        <v>10.393376285352307</v>
      </c>
      <c r="AL53" s="133">
        <v>562.94825991652476</v>
      </c>
      <c r="AM53">
        <v>562.94825991652488</v>
      </c>
      <c r="AN53">
        <v>51.480668229463575</v>
      </c>
      <c r="AO53">
        <f t="shared" si="14"/>
        <v>511.4675916870612</v>
      </c>
    </row>
    <row r="54" spans="1:41" x14ac:dyDescent="0.2">
      <c r="A54" s="101">
        <v>41944</v>
      </c>
      <c r="B54" s="248">
        <f t="shared" si="0"/>
        <v>41944</v>
      </c>
      <c r="C54" s="11">
        <v>761449</v>
      </c>
      <c r="D54" s="11">
        <v>97703</v>
      </c>
      <c r="E54" s="11">
        <f t="shared" si="1"/>
        <v>663746</v>
      </c>
      <c r="F54">
        <v>773246.852838377</v>
      </c>
      <c r="G54">
        <f t="shared" si="2"/>
        <v>773.24685283837698</v>
      </c>
      <c r="H54" s="133">
        <f>G54/'исходные без сезонности'!D55</f>
        <v>569.01178763337191</v>
      </c>
      <c r="I54">
        <v>765971.145701534</v>
      </c>
      <c r="J54">
        <f t="shared" si="3"/>
        <v>765.97114570153394</v>
      </c>
      <c r="K54" s="133">
        <v>563.65778831344574</v>
      </c>
      <c r="L54">
        <v>563.65778831344551</v>
      </c>
      <c r="M54">
        <v>53.366296815974799</v>
      </c>
      <c r="N54">
        <f t="shared" si="4"/>
        <v>510.29149149747093</v>
      </c>
      <c r="O54" s="81">
        <v>563.65778831344551</v>
      </c>
      <c r="P54">
        <v>563.65778831344551</v>
      </c>
      <c r="Q54" s="81">
        <v>53.366296815974799</v>
      </c>
      <c r="R54" s="81">
        <f t="shared" si="5"/>
        <v>510.2914914974707</v>
      </c>
      <c r="S54" s="111">
        <f t="shared" si="15"/>
        <v>0.12595858008124239</v>
      </c>
      <c r="T54" s="90">
        <f t="shared" si="16"/>
        <v>-0.23021096232209715</v>
      </c>
      <c r="U54">
        <f t="shared" si="6"/>
        <v>6.3344473090362481</v>
      </c>
      <c r="V54">
        <f t="shared" si="7"/>
        <v>6.2349821144005872</v>
      </c>
      <c r="W54">
        <f t="shared" si="8"/>
        <v>6.3344473090362481</v>
      </c>
      <c r="X54">
        <f t="shared" si="17"/>
        <v>1.2595858008124239E-3</v>
      </c>
      <c r="Y54">
        <v>1.2595858008124239E-3</v>
      </c>
      <c r="Z54" s="165">
        <f t="shared" si="18"/>
        <v>0.12595858008124239</v>
      </c>
      <c r="AA54">
        <f t="shared" si="9"/>
        <v>1.2595858008124239E-3</v>
      </c>
      <c r="AB54">
        <f t="shared" si="19"/>
        <v>6.3344473090362481</v>
      </c>
      <c r="AC54" s="168">
        <f t="shared" si="10"/>
        <v>563.65778831344574</v>
      </c>
      <c r="AD54">
        <f t="shared" si="11"/>
        <v>563.65778831344574</v>
      </c>
      <c r="AE54" s="168">
        <f t="shared" si="20"/>
        <v>510.29149149747093</v>
      </c>
      <c r="AF54" s="168">
        <f t="shared" si="12"/>
        <v>53.366296815974799</v>
      </c>
      <c r="AG54">
        <f t="shared" si="13"/>
        <v>6.2349821144005872</v>
      </c>
      <c r="AH54" s="169">
        <f t="shared" si="21"/>
        <v>-0.23021096232209715</v>
      </c>
      <c r="AL54" s="133">
        <v>563.65778831344574</v>
      </c>
      <c r="AM54">
        <v>563.65778831344551</v>
      </c>
      <c r="AN54">
        <v>53.366296815974799</v>
      </c>
      <c r="AO54">
        <f t="shared" si="14"/>
        <v>510.29149149747093</v>
      </c>
    </row>
    <row r="55" spans="1:41" x14ac:dyDescent="0.2">
      <c r="A55" s="101">
        <v>41974</v>
      </c>
      <c r="B55" s="248">
        <f t="shared" si="0"/>
        <v>41974</v>
      </c>
      <c r="C55" s="11">
        <v>792273</v>
      </c>
      <c r="D55" s="11">
        <v>76786</v>
      </c>
      <c r="E55" s="11">
        <f t="shared" si="1"/>
        <v>715487</v>
      </c>
      <c r="F55">
        <v>809321.13036638696</v>
      </c>
      <c r="G55">
        <f t="shared" si="2"/>
        <v>809.32113036638691</v>
      </c>
      <c r="H55" s="133">
        <f>G55/'исходные без сезонности'!D56</f>
        <v>581.20599595970077</v>
      </c>
      <c r="I55">
        <v>799476.11396444601</v>
      </c>
      <c r="J55">
        <f t="shared" si="3"/>
        <v>799.47611396444597</v>
      </c>
      <c r="K55" s="133">
        <v>574.13589442838509</v>
      </c>
      <c r="L55">
        <v>574.13589442838486</v>
      </c>
      <c r="M55">
        <v>52.553844600334862</v>
      </c>
      <c r="N55">
        <f t="shared" si="4"/>
        <v>521.58204982805023</v>
      </c>
      <c r="O55" s="81">
        <v>574.13589442838486</v>
      </c>
      <c r="P55">
        <v>574.13589442838486</v>
      </c>
      <c r="Q55" s="81">
        <v>52.553844600334862</v>
      </c>
      <c r="R55" s="81">
        <f t="shared" si="5"/>
        <v>521.58204982805</v>
      </c>
      <c r="S55" s="111">
        <f t="shared" si="15"/>
        <v>1.8418809137724423</v>
      </c>
      <c r="T55" s="90">
        <f t="shared" si="16"/>
        <v>2.1884481946474743</v>
      </c>
      <c r="U55">
        <f t="shared" si="6"/>
        <v>6.3528661181739725</v>
      </c>
      <c r="V55">
        <f t="shared" si="7"/>
        <v>6.256866596347062</v>
      </c>
      <c r="W55">
        <f t="shared" si="8"/>
        <v>6.3528661181739725</v>
      </c>
      <c r="X55">
        <f t="shared" si="17"/>
        <v>1.8418809137724423E-2</v>
      </c>
      <c r="Y55">
        <v>1.8418809137724423E-2</v>
      </c>
      <c r="Z55" s="165">
        <f t="shared" si="18"/>
        <v>1.8418809137724423</v>
      </c>
      <c r="AA55">
        <f t="shared" si="9"/>
        <v>1.8418809137724423E-2</v>
      </c>
      <c r="AB55">
        <f t="shared" si="19"/>
        <v>6.3528661181739725</v>
      </c>
      <c r="AC55" s="168">
        <f t="shared" si="10"/>
        <v>574.13589442838509</v>
      </c>
      <c r="AD55">
        <f t="shared" si="11"/>
        <v>574.13589442838509</v>
      </c>
      <c r="AE55" s="168">
        <f t="shared" si="20"/>
        <v>521.58204982805023</v>
      </c>
      <c r="AF55" s="168">
        <f t="shared" si="12"/>
        <v>52.553844600334862</v>
      </c>
      <c r="AG55">
        <f t="shared" si="13"/>
        <v>6.2568665963470629</v>
      </c>
      <c r="AH55" s="169">
        <f t="shared" si="21"/>
        <v>2.1884481946475631</v>
      </c>
      <c r="AL55" s="133">
        <v>574.13589442838509</v>
      </c>
      <c r="AM55">
        <v>574.13589442838486</v>
      </c>
      <c r="AN55">
        <v>52.553844600334862</v>
      </c>
      <c r="AO55">
        <f t="shared" si="14"/>
        <v>521.58204982805023</v>
      </c>
    </row>
    <row r="56" spans="1:41" x14ac:dyDescent="0.2">
      <c r="A56" s="101">
        <v>42005</v>
      </c>
      <c r="B56" s="248">
        <f t="shared" si="0"/>
        <v>42005</v>
      </c>
      <c r="C56" s="11">
        <v>770318</v>
      </c>
      <c r="D56" s="11">
        <v>75233</v>
      </c>
      <c r="E56" s="11">
        <f t="shared" si="1"/>
        <v>695085</v>
      </c>
      <c r="F56">
        <v>769834.72734290804</v>
      </c>
      <c r="G56">
        <f t="shared" si="2"/>
        <v>769.83472734290808</v>
      </c>
      <c r="H56" s="133">
        <f>G56/'исходные без сезонности'!D57</f>
        <v>533.58061894666741</v>
      </c>
      <c r="I56">
        <v>763329.74573902704</v>
      </c>
      <c r="J56">
        <f t="shared" si="3"/>
        <v>763.32974573902709</v>
      </c>
      <c r="K56" s="133">
        <v>529.07194716666652</v>
      </c>
      <c r="L56">
        <v>529.07194716666675</v>
      </c>
      <c r="M56">
        <v>47.534859237438518</v>
      </c>
      <c r="N56">
        <f t="shared" si="4"/>
        <v>481.53708792922799</v>
      </c>
      <c r="O56" s="81">
        <v>529.07194716666675</v>
      </c>
      <c r="P56">
        <v>529.07194716666675</v>
      </c>
      <c r="Q56" s="81">
        <v>47.534859237438518</v>
      </c>
      <c r="R56" s="81">
        <f t="shared" si="5"/>
        <v>481.53708792922822</v>
      </c>
      <c r="S56" s="111">
        <f t="shared" si="15"/>
        <v>-8.17416895775116</v>
      </c>
      <c r="T56" s="90">
        <f t="shared" si="16"/>
        <v>-7.9883342261659607</v>
      </c>
      <c r="U56">
        <f t="shared" si="6"/>
        <v>6.2711244285964609</v>
      </c>
      <c r="V56">
        <f t="shared" si="7"/>
        <v>6.1769832540854024</v>
      </c>
      <c r="W56">
        <f t="shared" si="8"/>
        <v>6.2711244285964609</v>
      </c>
      <c r="X56">
        <f t="shared" si="17"/>
        <v>-8.17416895775116E-2</v>
      </c>
      <c r="Y56">
        <v>-8.17416895775116E-2</v>
      </c>
      <c r="Z56" s="165">
        <f t="shared" si="18"/>
        <v>-8.17416895775116</v>
      </c>
      <c r="AA56">
        <f t="shared" si="9"/>
        <v>-8.17416895775116E-2</v>
      </c>
      <c r="AB56">
        <f t="shared" si="19"/>
        <v>6.2711244285964609</v>
      </c>
      <c r="AC56" s="168">
        <f t="shared" si="10"/>
        <v>529.07194716666652</v>
      </c>
      <c r="AD56">
        <f t="shared" si="11"/>
        <v>529.07194716666652</v>
      </c>
      <c r="AE56" s="168">
        <f t="shared" si="20"/>
        <v>481.53708792922799</v>
      </c>
      <c r="AF56" s="168">
        <f t="shared" si="12"/>
        <v>47.534859237438518</v>
      </c>
      <c r="AG56">
        <f t="shared" si="13"/>
        <v>6.1769832540854024</v>
      </c>
      <c r="AH56" s="169">
        <f t="shared" si="21"/>
        <v>-7.9883342261660495</v>
      </c>
      <c r="AL56" s="133">
        <v>529.07194716666652</v>
      </c>
      <c r="AM56">
        <v>529.07194716666675</v>
      </c>
      <c r="AN56">
        <v>47.534859237438518</v>
      </c>
      <c r="AO56">
        <f t="shared" si="14"/>
        <v>481.53708792922799</v>
      </c>
    </row>
    <row r="57" spans="1:41" x14ac:dyDescent="0.2">
      <c r="A57" s="101">
        <v>42036</v>
      </c>
      <c r="B57" s="248">
        <f t="shared" si="0"/>
        <v>42036</v>
      </c>
      <c r="C57" s="11">
        <v>773604</v>
      </c>
      <c r="D57" s="11">
        <v>67708</v>
      </c>
      <c r="E57" s="11">
        <f t="shared" si="1"/>
        <v>705896</v>
      </c>
      <c r="F57">
        <v>765177.91921848105</v>
      </c>
      <c r="G57">
        <f t="shared" si="2"/>
        <v>765.17791921848107</v>
      </c>
      <c r="H57" s="133">
        <f>G57/'исходные без сезонности'!D58</f>
        <v>519.39064667128218</v>
      </c>
      <c r="I57">
        <v>768434.94876707904</v>
      </c>
      <c r="J57">
        <f t="shared" si="3"/>
        <v>768.43494876707905</v>
      </c>
      <c r="K57" s="133">
        <v>521.60146671847008</v>
      </c>
      <c r="L57">
        <v>521.60146671847019</v>
      </c>
      <c r="M57">
        <v>38.554589329196112</v>
      </c>
      <c r="N57">
        <f t="shared" si="4"/>
        <v>483.04687738927396</v>
      </c>
      <c r="O57" s="81">
        <v>521.60146671847019</v>
      </c>
      <c r="P57">
        <v>521.60146671847019</v>
      </c>
      <c r="Q57" s="81">
        <v>38.554589329196112</v>
      </c>
      <c r="R57" s="81">
        <f t="shared" si="5"/>
        <v>483.04687738927407</v>
      </c>
      <c r="S57" s="111">
        <f t="shared" si="15"/>
        <v>-1.4220606027714133</v>
      </c>
      <c r="T57" s="90">
        <f t="shared" si="16"/>
        <v>0.31304494938524385</v>
      </c>
      <c r="U57">
        <f t="shared" si="6"/>
        <v>6.2569038225687468</v>
      </c>
      <c r="V57">
        <f t="shared" si="7"/>
        <v>6.1801137035792548</v>
      </c>
      <c r="W57">
        <f t="shared" si="8"/>
        <v>6.2569038225687468</v>
      </c>
      <c r="X57">
        <f t="shared" si="17"/>
        <v>-1.4220606027714133E-2</v>
      </c>
      <c r="Y57">
        <v>-1.4220606027714133E-2</v>
      </c>
      <c r="Z57" s="165">
        <f t="shared" si="18"/>
        <v>-1.4220606027714133</v>
      </c>
      <c r="AA57">
        <f t="shared" si="9"/>
        <v>-1.4220606027714133E-2</v>
      </c>
      <c r="AB57">
        <f t="shared" si="19"/>
        <v>6.2569038225687468</v>
      </c>
      <c r="AC57" s="168">
        <f t="shared" si="10"/>
        <v>521.60146671847008</v>
      </c>
      <c r="AD57">
        <f t="shared" si="11"/>
        <v>521.60146671847008</v>
      </c>
      <c r="AE57" s="168">
        <f t="shared" si="20"/>
        <v>483.04687738927396</v>
      </c>
      <c r="AF57" s="168">
        <f t="shared" si="12"/>
        <v>38.554589329196112</v>
      </c>
      <c r="AG57">
        <f t="shared" si="13"/>
        <v>6.1801137035792539</v>
      </c>
      <c r="AH57" s="169">
        <f t="shared" si="21"/>
        <v>0.31304494938515504</v>
      </c>
      <c r="AL57" s="133">
        <v>521.60146671847008</v>
      </c>
      <c r="AM57">
        <v>521.60146671847019</v>
      </c>
      <c r="AN57">
        <v>38.554589329196112</v>
      </c>
      <c r="AO57">
        <f t="shared" si="14"/>
        <v>483.04687738927396</v>
      </c>
    </row>
    <row r="58" spans="1:41" x14ac:dyDescent="0.2">
      <c r="A58" s="101">
        <v>42064</v>
      </c>
      <c r="B58" s="248">
        <f t="shared" si="0"/>
        <v>42064</v>
      </c>
      <c r="C58" s="11">
        <v>776196</v>
      </c>
      <c r="D58" s="11">
        <v>62533</v>
      </c>
      <c r="E58" s="11">
        <f t="shared" si="1"/>
        <v>713663</v>
      </c>
      <c r="F58">
        <v>752601.11497932195</v>
      </c>
      <c r="G58">
        <f t="shared" si="2"/>
        <v>752.60111497932201</v>
      </c>
      <c r="H58" s="133">
        <f>G58/'исходные без сезонности'!D59</f>
        <v>504.85335726775963</v>
      </c>
      <c r="I58">
        <v>757431.21230335603</v>
      </c>
      <c r="J58">
        <f t="shared" si="3"/>
        <v>757.43121230335601</v>
      </c>
      <c r="K58" s="133">
        <v>508.09344129292833</v>
      </c>
      <c r="L58">
        <v>508.09344129292822</v>
      </c>
      <c r="M58">
        <v>45.562334299736385</v>
      </c>
      <c r="N58">
        <f t="shared" si="4"/>
        <v>462.53110699319194</v>
      </c>
      <c r="O58" s="81">
        <v>508.09344129292822</v>
      </c>
      <c r="P58">
        <v>508.09344129292822</v>
      </c>
      <c r="Q58" s="81">
        <v>45.562334299736385</v>
      </c>
      <c r="R58" s="81">
        <f t="shared" si="5"/>
        <v>462.53110699319183</v>
      </c>
      <c r="S58" s="111">
        <f t="shared" si="15"/>
        <v>-2.6238452352061792</v>
      </c>
      <c r="T58" s="90">
        <f t="shared" si="16"/>
        <v>-4.3399890524859153</v>
      </c>
      <c r="U58">
        <f t="shared" si="6"/>
        <v>6.230665370216685</v>
      </c>
      <c r="V58">
        <f t="shared" si="7"/>
        <v>6.1367138130543957</v>
      </c>
      <c r="W58">
        <f t="shared" si="8"/>
        <v>6.230665370216685</v>
      </c>
      <c r="X58">
        <f t="shared" si="17"/>
        <v>-2.6238452352061792E-2</v>
      </c>
      <c r="Y58">
        <v>-2.6238452352061792E-2</v>
      </c>
      <c r="Z58" s="165">
        <f t="shared" si="18"/>
        <v>-2.6238452352061792</v>
      </c>
      <c r="AA58">
        <f t="shared" si="9"/>
        <v>-2.6238452352061792E-2</v>
      </c>
      <c r="AB58">
        <f t="shared" si="19"/>
        <v>6.230665370216685</v>
      </c>
      <c r="AC58" s="168">
        <f t="shared" si="10"/>
        <v>508.09344129292833</v>
      </c>
      <c r="AD58">
        <f t="shared" si="11"/>
        <v>508.09344129292833</v>
      </c>
      <c r="AE58" s="168">
        <f t="shared" si="20"/>
        <v>462.53110699319194</v>
      </c>
      <c r="AF58" s="168">
        <f t="shared" si="12"/>
        <v>45.562334299736385</v>
      </c>
      <c r="AG58">
        <f t="shared" si="13"/>
        <v>6.1367138130543957</v>
      </c>
      <c r="AH58" s="169">
        <f t="shared" si="21"/>
        <v>-4.3399890524858264</v>
      </c>
      <c r="AL58" s="133">
        <v>508.09344129292833</v>
      </c>
      <c r="AM58">
        <v>508.09344129292822</v>
      </c>
      <c r="AN58">
        <v>45.562334299736385</v>
      </c>
      <c r="AO58">
        <f t="shared" si="14"/>
        <v>462.53110699319194</v>
      </c>
    </row>
    <row r="59" spans="1:41" x14ac:dyDescent="0.2">
      <c r="A59" s="101">
        <v>42095</v>
      </c>
      <c r="B59" s="248">
        <f t="shared" si="0"/>
        <v>42095</v>
      </c>
      <c r="C59" s="11">
        <v>745934</v>
      </c>
      <c r="D59" s="11">
        <v>38861</v>
      </c>
      <c r="E59" s="11">
        <f t="shared" si="1"/>
        <v>707073</v>
      </c>
      <c r="F59">
        <v>720666.41001378803</v>
      </c>
      <c r="G59">
        <f t="shared" si="2"/>
        <v>720.66641001378798</v>
      </c>
      <c r="H59" s="133">
        <f>G59/'исходные без сезонности'!D60</f>
        <v>481.66829978923403</v>
      </c>
      <c r="I59">
        <v>729240.40147086198</v>
      </c>
      <c r="J59">
        <f t="shared" si="3"/>
        <v>729.24040147086203</v>
      </c>
      <c r="K59" s="133">
        <v>487.39885671564485</v>
      </c>
      <c r="L59">
        <v>487.39885671564502</v>
      </c>
      <c r="M59">
        <v>23.27978975521647</v>
      </c>
      <c r="N59">
        <f t="shared" si="4"/>
        <v>464.11906696042837</v>
      </c>
      <c r="O59" s="81">
        <v>487.39885671564502</v>
      </c>
      <c r="P59">
        <v>487.39885671564502</v>
      </c>
      <c r="Q59" s="81">
        <v>23.27978975521647</v>
      </c>
      <c r="R59" s="81">
        <f t="shared" si="5"/>
        <v>464.11906696042854</v>
      </c>
      <c r="S59" s="111">
        <f t="shared" si="15"/>
        <v>-4.1582574708172615</v>
      </c>
      <c r="T59" s="90">
        <f t="shared" si="16"/>
        <v>0.34273160816988835</v>
      </c>
      <c r="U59">
        <f t="shared" si="6"/>
        <v>6.1890827955085124</v>
      </c>
      <c r="V59">
        <f t="shared" si="7"/>
        <v>6.1401411291360946</v>
      </c>
      <c r="W59">
        <f t="shared" si="8"/>
        <v>6.1890827955085124</v>
      </c>
      <c r="X59">
        <f t="shared" si="17"/>
        <v>-4.1582574708172615E-2</v>
      </c>
      <c r="Y59">
        <v>-4.1582574708172615E-2</v>
      </c>
      <c r="Z59" s="165">
        <f t="shared" si="18"/>
        <v>-4.1582574708172615</v>
      </c>
      <c r="AA59">
        <f t="shared" si="9"/>
        <v>-4.1582574708172615E-2</v>
      </c>
      <c r="AB59">
        <f t="shared" si="19"/>
        <v>6.1890827955085124</v>
      </c>
      <c r="AC59" s="168">
        <f t="shared" si="10"/>
        <v>487.39885671564485</v>
      </c>
      <c r="AD59">
        <f t="shared" si="11"/>
        <v>487.39885671564485</v>
      </c>
      <c r="AE59" s="168">
        <f t="shared" si="20"/>
        <v>464.11906696042837</v>
      </c>
      <c r="AF59" s="168">
        <f t="shared" si="12"/>
        <v>23.27978975521647</v>
      </c>
      <c r="AG59">
        <f t="shared" si="13"/>
        <v>6.1401411291360937</v>
      </c>
      <c r="AH59" s="169">
        <f t="shared" si="21"/>
        <v>0.34273160816979953</v>
      </c>
      <c r="AL59" s="133">
        <v>487.39885671564485</v>
      </c>
      <c r="AM59">
        <v>487.39885671564502</v>
      </c>
      <c r="AN59">
        <v>23.27978975521647</v>
      </c>
      <c r="AO59">
        <f t="shared" si="14"/>
        <v>464.11906696042837</v>
      </c>
    </row>
    <row r="60" spans="1:41" x14ac:dyDescent="0.2">
      <c r="A60" s="101">
        <v>42125</v>
      </c>
      <c r="B60" s="248">
        <f t="shared" si="0"/>
        <v>42125</v>
      </c>
      <c r="C60" s="11">
        <v>726637</v>
      </c>
      <c r="D60" s="11">
        <v>38504</v>
      </c>
      <c r="E60" s="11">
        <f t="shared" si="1"/>
        <v>688133</v>
      </c>
      <c r="F60">
        <v>722287.01609967998</v>
      </c>
      <c r="G60">
        <f t="shared" si="2"/>
        <v>722.28701609967993</v>
      </c>
      <c r="H60" s="133">
        <f>G60/'исходные без сезонности'!D61</f>
        <v>481.07266851275989</v>
      </c>
      <c r="I60">
        <v>724195.39342385903</v>
      </c>
      <c r="J60">
        <f t="shared" si="3"/>
        <v>724.19539342385906</v>
      </c>
      <c r="K60" s="133">
        <v>482.34372579526473</v>
      </c>
      <c r="L60">
        <v>482.34372579526456</v>
      </c>
      <c r="M60">
        <v>26.08424988676671</v>
      </c>
      <c r="N60">
        <f t="shared" si="4"/>
        <v>456.25947590849802</v>
      </c>
      <c r="O60" s="81">
        <v>482.34372579526456</v>
      </c>
      <c r="P60">
        <v>482.34372579526456</v>
      </c>
      <c r="Q60" s="81">
        <v>26.08424988676671</v>
      </c>
      <c r="R60" s="81">
        <f t="shared" si="5"/>
        <v>456.25947590849785</v>
      </c>
      <c r="S60" s="111">
        <f t="shared" si="15"/>
        <v>-1.0425811553485431</v>
      </c>
      <c r="T60" s="90">
        <f t="shared" si="16"/>
        <v>-1.7079455340552663</v>
      </c>
      <c r="U60">
        <f t="shared" si="6"/>
        <v>6.1786569839550269</v>
      </c>
      <c r="V60">
        <f t="shared" si="7"/>
        <v>6.1230616737955419</v>
      </c>
      <c r="W60">
        <f t="shared" si="8"/>
        <v>6.1786569839550269</v>
      </c>
      <c r="X60">
        <f t="shared" si="17"/>
        <v>-1.0425811553485431E-2</v>
      </c>
      <c r="Y60">
        <v>-1.0425811553485431E-2</v>
      </c>
      <c r="Z60" s="165">
        <f t="shared" si="18"/>
        <v>-1.0425811553485431</v>
      </c>
      <c r="AA60">
        <f t="shared" si="9"/>
        <v>-1.0425811553485431E-2</v>
      </c>
      <c r="AB60">
        <f t="shared" si="19"/>
        <v>6.1786569839550269</v>
      </c>
      <c r="AC60" s="168">
        <f t="shared" si="10"/>
        <v>482.34372579526473</v>
      </c>
      <c r="AD60">
        <f t="shared" si="11"/>
        <v>482.34372579526473</v>
      </c>
      <c r="AE60" s="168">
        <f t="shared" si="20"/>
        <v>456.25947590849802</v>
      </c>
      <c r="AF60" s="168">
        <f t="shared" si="12"/>
        <v>26.08424988676671</v>
      </c>
      <c r="AG60">
        <f t="shared" si="13"/>
        <v>6.1230616737955428</v>
      </c>
      <c r="AH60" s="169">
        <f t="shared" si="21"/>
        <v>-1.7079455340550886</v>
      </c>
      <c r="AL60" s="133">
        <v>482.34372579526473</v>
      </c>
      <c r="AM60">
        <v>482.34372579526456</v>
      </c>
      <c r="AN60">
        <v>26.08424988676671</v>
      </c>
      <c r="AO60">
        <f t="shared" si="14"/>
        <v>456.25947590849802</v>
      </c>
    </row>
    <row r="61" spans="1:41" x14ac:dyDescent="0.2">
      <c r="A61" s="101">
        <v>42156</v>
      </c>
      <c r="B61" s="248">
        <f t="shared" si="0"/>
        <v>42156</v>
      </c>
      <c r="C61" s="11">
        <v>735848</v>
      </c>
      <c r="D61" s="11">
        <v>22425</v>
      </c>
      <c r="E61" s="11">
        <f t="shared" si="1"/>
        <v>713423</v>
      </c>
      <c r="F61">
        <v>721649.269700857</v>
      </c>
      <c r="G61">
        <f t="shared" si="2"/>
        <v>721.64926970085696</v>
      </c>
      <c r="H61" s="133">
        <f>G61/'исходные без сезонности'!D62</f>
        <v>479.4062100068856</v>
      </c>
      <c r="I61">
        <v>729762.94228471699</v>
      </c>
      <c r="J61">
        <f t="shared" si="3"/>
        <v>729.76294228471704</v>
      </c>
      <c r="K61" s="133">
        <v>484.79628685720576</v>
      </c>
      <c r="L61">
        <v>484.79628685720587</v>
      </c>
      <c r="M61">
        <v>18.874803776915797</v>
      </c>
      <c r="N61">
        <f t="shared" si="4"/>
        <v>465.92148308028993</v>
      </c>
      <c r="O61" s="81">
        <v>484.79628685720587</v>
      </c>
      <c r="P61">
        <v>484.79628685720587</v>
      </c>
      <c r="Q61" s="81">
        <v>18.874803776915797</v>
      </c>
      <c r="R61" s="81">
        <f t="shared" si="5"/>
        <v>465.92148308029005</v>
      </c>
      <c r="S61" s="111">
        <f t="shared" si="15"/>
        <v>0.50717916478211222</v>
      </c>
      <c r="T61" s="90">
        <f t="shared" si="16"/>
        <v>2.0955454889846514</v>
      </c>
      <c r="U61">
        <f t="shared" si="6"/>
        <v>6.1837287756028481</v>
      </c>
      <c r="V61">
        <f t="shared" si="7"/>
        <v>6.1440171286853884</v>
      </c>
      <c r="W61">
        <f t="shared" si="8"/>
        <v>6.1837287756028481</v>
      </c>
      <c r="X61">
        <f t="shared" si="17"/>
        <v>5.0717916478211222E-3</v>
      </c>
      <c r="Y61">
        <v>5.0717916478211222E-3</v>
      </c>
      <c r="Z61" s="165">
        <f t="shared" si="18"/>
        <v>0.50717916478211222</v>
      </c>
      <c r="AA61">
        <f t="shared" si="9"/>
        <v>5.0717916478211222E-3</v>
      </c>
      <c r="AB61">
        <f t="shared" si="19"/>
        <v>6.1837287756028481</v>
      </c>
      <c r="AC61" s="168">
        <f t="shared" si="10"/>
        <v>484.79628685720576</v>
      </c>
      <c r="AD61">
        <f t="shared" si="11"/>
        <v>484.79628685720576</v>
      </c>
      <c r="AE61" s="168">
        <f t="shared" si="20"/>
        <v>465.92148308028993</v>
      </c>
      <c r="AF61" s="168">
        <f t="shared" si="12"/>
        <v>18.874803776915797</v>
      </c>
      <c r="AG61">
        <f t="shared" si="13"/>
        <v>6.1440171286853884</v>
      </c>
      <c r="AH61" s="169">
        <f t="shared" si="21"/>
        <v>2.0955454889845626</v>
      </c>
      <c r="AL61" s="133">
        <v>484.79628685720576</v>
      </c>
      <c r="AM61">
        <v>484.79628685720587</v>
      </c>
      <c r="AN61">
        <v>18.874803776915797</v>
      </c>
      <c r="AO61">
        <f t="shared" si="14"/>
        <v>465.92148308028993</v>
      </c>
    </row>
    <row r="62" spans="1:41" x14ac:dyDescent="0.2">
      <c r="A62" s="101">
        <v>42186</v>
      </c>
      <c r="B62" s="248">
        <f t="shared" si="0"/>
        <v>42186</v>
      </c>
      <c r="C62" s="11">
        <v>723785</v>
      </c>
      <c r="D62" s="11">
        <v>32507</v>
      </c>
      <c r="E62" s="11">
        <f t="shared" si="1"/>
        <v>691278</v>
      </c>
      <c r="F62">
        <v>724422.89221579896</v>
      </c>
      <c r="G62">
        <f t="shared" si="2"/>
        <v>724.42289221579892</v>
      </c>
      <c r="H62" s="133">
        <f>G62/'исходные без сезонности'!D63</f>
        <v>477.37174158403138</v>
      </c>
      <c r="I62">
        <v>722295.63965236198</v>
      </c>
      <c r="J62">
        <f t="shared" si="3"/>
        <v>722.29563965236196</v>
      </c>
      <c r="K62" s="133">
        <v>475.96994952043332</v>
      </c>
      <c r="L62">
        <v>475.96994952043315</v>
      </c>
      <c r="M62">
        <v>22.734432113633613</v>
      </c>
      <c r="N62">
        <f t="shared" si="4"/>
        <v>453.23551740679972</v>
      </c>
      <c r="O62" s="81">
        <v>475.96994952043315</v>
      </c>
      <c r="P62">
        <v>475.96994952043315</v>
      </c>
      <c r="Q62" s="81">
        <v>22.734432113633613</v>
      </c>
      <c r="R62" s="81">
        <f t="shared" si="5"/>
        <v>453.23551740679954</v>
      </c>
      <c r="S62" s="111">
        <f t="shared" si="15"/>
        <v>-1.8374054623883751</v>
      </c>
      <c r="T62" s="90">
        <f t="shared" si="16"/>
        <v>-2.7605232331365137</v>
      </c>
      <c r="U62">
        <f t="shared" si="6"/>
        <v>6.1653547209789643</v>
      </c>
      <c r="V62">
        <f t="shared" si="7"/>
        <v>6.1164118963540233</v>
      </c>
      <c r="W62">
        <f t="shared" si="8"/>
        <v>6.1653547209789643</v>
      </c>
      <c r="X62">
        <f t="shared" si="17"/>
        <v>-1.8374054623883751E-2</v>
      </c>
      <c r="Y62">
        <v>-1.8374054623883751E-2</v>
      </c>
      <c r="Z62" s="165">
        <f t="shared" si="18"/>
        <v>-1.8374054623883751</v>
      </c>
      <c r="AA62">
        <f t="shared" si="9"/>
        <v>-1.8374054623883751E-2</v>
      </c>
      <c r="AB62">
        <f t="shared" si="19"/>
        <v>6.1653547209789643</v>
      </c>
      <c r="AC62" s="168">
        <f t="shared" si="10"/>
        <v>475.96994952043332</v>
      </c>
      <c r="AD62">
        <f t="shared" si="11"/>
        <v>475.96994952043332</v>
      </c>
      <c r="AE62" s="168">
        <f t="shared" si="20"/>
        <v>453.23551740679972</v>
      </c>
      <c r="AF62" s="168">
        <f t="shared" si="12"/>
        <v>22.734432113633613</v>
      </c>
      <c r="AG62">
        <f t="shared" si="13"/>
        <v>6.1164118963540233</v>
      </c>
      <c r="AH62" s="169">
        <f t="shared" si="21"/>
        <v>-2.7605232331365137</v>
      </c>
      <c r="AL62" s="133">
        <v>475.96994952043332</v>
      </c>
      <c r="AM62">
        <v>475.96994952043315</v>
      </c>
      <c r="AN62">
        <v>22.734432113633613</v>
      </c>
      <c r="AO62">
        <f t="shared" si="14"/>
        <v>453.23551740679972</v>
      </c>
    </row>
    <row r="63" spans="1:41" x14ac:dyDescent="0.2">
      <c r="A63" s="101">
        <v>42217</v>
      </c>
      <c r="B63" s="248">
        <f t="shared" si="0"/>
        <v>42217</v>
      </c>
      <c r="C63" s="11">
        <v>688415</v>
      </c>
      <c r="D63" s="11">
        <v>18322</v>
      </c>
      <c r="E63" s="11">
        <f t="shared" si="1"/>
        <v>670093</v>
      </c>
      <c r="F63">
        <v>704219.16136637796</v>
      </c>
      <c r="G63">
        <f t="shared" si="2"/>
        <v>704.21916136637799</v>
      </c>
      <c r="H63" s="133">
        <f>G63/'исходные без сезонности'!D64</f>
        <v>460.37543325633658</v>
      </c>
      <c r="I63">
        <v>701608.63766979903</v>
      </c>
      <c r="J63">
        <f t="shared" si="3"/>
        <v>701.60863766979901</v>
      </c>
      <c r="K63" s="133">
        <v>458.66883246531773</v>
      </c>
      <c r="L63">
        <v>458.66883246531773</v>
      </c>
      <c r="M63">
        <v>15.247444348890417</v>
      </c>
      <c r="N63">
        <f t="shared" si="4"/>
        <v>443.42138811642729</v>
      </c>
      <c r="O63" s="81">
        <v>458.66883246531773</v>
      </c>
      <c r="P63">
        <v>458.66883246531773</v>
      </c>
      <c r="Q63" s="81">
        <v>15.247444348890417</v>
      </c>
      <c r="R63" s="81">
        <f t="shared" si="5"/>
        <v>443.42138811642729</v>
      </c>
      <c r="S63" s="111">
        <f t="shared" si="15"/>
        <v>-3.7026269220199914</v>
      </c>
      <c r="T63" s="90">
        <f t="shared" si="16"/>
        <v>-2.1891363717146284</v>
      </c>
      <c r="U63">
        <f t="shared" si="6"/>
        <v>6.1283284517587644</v>
      </c>
      <c r="V63">
        <f t="shared" si="7"/>
        <v>6.094520532636877</v>
      </c>
      <c r="W63">
        <f t="shared" si="8"/>
        <v>6.1283284517587644</v>
      </c>
      <c r="X63">
        <f t="shared" si="17"/>
        <v>-3.7026269220199914E-2</v>
      </c>
      <c r="Y63">
        <v>-3.7026269220199914E-2</v>
      </c>
      <c r="Z63" s="165">
        <f t="shared" si="18"/>
        <v>-3.7026269220199914</v>
      </c>
      <c r="AA63">
        <f t="shared" si="9"/>
        <v>-3.7026269220199914E-2</v>
      </c>
      <c r="AB63">
        <f t="shared" si="19"/>
        <v>6.1283284517587644</v>
      </c>
      <c r="AC63" s="168">
        <f t="shared" si="10"/>
        <v>458.66883246531773</v>
      </c>
      <c r="AD63">
        <f t="shared" si="11"/>
        <v>458.66883246531773</v>
      </c>
      <c r="AE63" s="168">
        <f t="shared" si="20"/>
        <v>443.42138811642729</v>
      </c>
      <c r="AF63" s="168">
        <f t="shared" si="12"/>
        <v>15.247444348890417</v>
      </c>
      <c r="AG63">
        <f t="shared" si="13"/>
        <v>6.094520532636877</v>
      </c>
      <c r="AH63" s="169">
        <f t="shared" si="21"/>
        <v>-2.1891363717146284</v>
      </c>
      <c r="AL63" s="133">
        <v>458.66883246531773</v>
      </c>
      <c r="AM63">
        <v>458.66883246531773</v>
      </c>
      <c r="AN63">
        <v>15.247444348890417</v>
      </c>
      <c r="AO63">
        <f t="shared" si="14"/>
        <v>443.42138811642729</v>
      </c>
    </row>
    <row r="64" spans="1:41" x14ac:dyDescent="0.2">
      <c r="A64" s="101">
        <v>42248</v>
      </c>
      <c r="B64" s="248">
        <f t="shared" si="0"/>
        <v>42248</v>
      </c>
      <c r="C64" s="11">
        <v>700173</v>
      </c>
      <c r="D64" s="11">
        <v>20084</v>
      </c>
      <c r="E64" s="11">
        <f t="shared" si="1"/>
        <v>680089</v>
      </c>
      <c r="F64">
        <v>711578.21809856605</v>
      </c>
      <c r="G64">
        <f t="shared" si="2"/>
        <v>711.57821809856603</v>
      </c>
      <c r="H64" s="133">
        <f>G64/'исходные без сезонности'!D65</f>
        <v>461.4697684625624</v>
      </c>
      <c r="I64">
        <v>713553.809063202</v>
      </c>
      <c r="J64">
        <f t="shared" si="3"/>
        <v>713.55380906320204</v>
      </c>
      <c r="K64" s="133">
        <v>462.75097055930911</v>
      </c>
      <c r="L64">
        <v>462.75097055930928</v>
      </c>
      <c r="M64">
        <v>14.728610893696962</v>
      </c>
      <c r="N64">
        <f t="shared" si="4"/>
        <v>448.02235966561216</v>
      </c>
      <c r="O64" s="81">
        <v>462.75097055930928</v>
      </c>
      <c r="P64">
        <v>462.75097055930928</v>
      </c>
      <c r="Q64" s="81">
        <v>14.728610893696962</v>
      </c>
      <c r="R64" s="81">
        <f t="shared" si="5"/>
        <v>448.02235966561233</v>
      </c>
      <c r="S64" s="111">
        <f t="shared" si="15"/>
        <v>0.88605970655422084</v>
      </c>
      <c r="T64" s="90">
        <f t="shared" si="16"/>
        <v>1.0322608500532127</v>
      </c>
      <c r="U64">
        <f t="shared" si="6"/>
        <v>6.1371890488243066</v>
      </c>
      <c r="V64">
        <f t="shared" si="7"/>
        <v>6.1048431411374091</v>
      </c>
      <c r="W64">
        <f t="shared" si="8"/>
        <v>6.1371890488243066</v>
      </c>
      <c r="X64">
        <f t="shared" si="17"/>
        <v>8.8605970655422084E-3</v>
      </c>
      <c r="Y64">
        <v>8.8605970655422084E-3</v>
      </c>
      <c r="Z64" s="165">
        <f t="shared" si="18"/>
        <v>0.88605970655422084</v>
      </c>
      <c r="AA64">
        <f t="shared" si="9"/>
        <v>8.8605970655422084E-3</v>
      </c>
      <c r="AB64">
        <f t="shared" si="19"/>
        <v>6.1371890488243066</v>
      </c>
      <c r="AC64" s="168">
        <f t="shared" si="10"/>
        <v>462.75097055930911</v>
      </c>
      <c r="AD64">
        <f t="shared" si="11"/>
        <v>462.75097055930911</v>
      </c>
      <c r="AE64" s="168">
        <f t="shared" si="20"/>
        <v>448.02235966561216</v>
      </c>
      <c r="AF64" s="168">
        <f t="shared" si="12"/>
        <v>14.728610893696962</v>
      </c>
      <c r="AG64">
        <f t="shared" si="13"/>
        <v>6.1048431411374082</v>
      </c>
      <c r="AH64" s="169">
        <f t="shared" si="21"/>
        <v>1.0322608500531238</v>
      </c>
      <c r="AL64" s="133">
        <v>462.75097055930911</v>
      </c>
      <c r="AM64">
        <v>462.75097055930928</v>
      </c>
      <c r="AN64">
        <v>14.728610893696962</v>
      </c>
      <c r="AO64">
        <f t="shared" si="14"/>
        <v>448.02235966561216</v>
      </c>
    </row>
    <row r="65" spans="1:41" x14ac:dyDescent="0.2">
      <c r="A65" s="101">
        <v>42278</v>
      </c>
      <c r="B65" s="248">
        <f t="shared" si="0"/>
        <v>42278</v>
      </c>
      <c r="C65" s="11">
        <v>707753</v>
      </c>
      <c r="D65" s="11">
        <v>23925</v>
      </c>
      <c r="E65" s="11">
        <f t="shared" si="1"/>
        <v>683828</v>
      </c>
      <c r="F65">
        <v>731973.20452345198</v>
      </c>
      <c r="G65">
        <f t="shared" si="2"/>
        <v>731.97320452345195</v>
      </c>
      <c r="H65" s="133">
        <f>G65/'исходные без сезонности'!D66</f>
        <v>471.43521023981117</v>
      </c>
      <c r="I65">
        <v>720579.68923246104</v>
      </c>
      <c r="J65">
        <f t="shared" si="3"/>
        <v>720.57968923246108</v>
      </c>
      <c r="K65" s="133">
        <v>464.09709424951933</v>
      </c>
      <c r="L65">
        <v>464.09709424951916</v>
      </c>
      <c r="M65">
        <v>16.847279595448711</v>
      </c>
      <c r="N65">
        <f t="shared" si="4"/>
        <v>447.24981465407063</v>
      </c>
      <c r="O65" s="81">
        <v>464.09709424951916</v>
      </c>
      <c r="P65">
        <v>464.09709424951916</v>
      </c>
      <c r="Q65" s="81">
        <v>16.847279595448711</v>
      </c>
      <c r="R65" s="81">
        <f t="shared" si="5"/>
        <v>447.24981465407046</v>
      </c>
      <c r="S65" s="111">
        <f t="shared" si="15"/>
        <v>0.29047363593086573</v>
      </c>
      <c r="T65" s="90">
        <f t="shared" si="16"/>
        <v>-0.17258331610294775</v>
      </c>
      <c r="U65">
        <f t="shared" si="6"/>
        <v>6.1400937851836153</v>
      </c>
      <c r="V65">
        <f t="shared" si="7"/>
        <v>6.1031173079763796</v>
      </c>
      <c r="W65">
        <f t="shared" si="8"/>
        <v>6.1400937851836153</v>
      </c>
      <c r="X65">
        <f t="shared" si="17"/>
        <v>2.9047363593086573E-3</v>
      </c>
      <c r="Y65">
        <v>2.9047363593086573E-3</v>
      </c>
      <c r="Z65" s="165">
        <f t="shared" si="18"/>
        <v>0.29047363593086573</v>
      </c>
      <c r="AA65">
        <f t="shared" si="9"/>
        <v>2.9047363593086573E-3</v>
      </c>
      <c r="AB65">
        <f t="shared" si="19"/>
        <v>6.1400937851836153</v>
      </c>
      <c r="AC65" s="168">
        <f t="shared" si="10"/>
        <v>464.09709424951933</v>
      </c>
      <c r="AD65">
        <f t="shared" si="11"/>
        <v>464.09709424951933</v>
      </c>
      <c r="AE65" s="168">
        <f t="shared" si="20"/>
        <v>447.24981465407063</v>
      </c>
      <c r="AF65" s="168">
        <f t="shared" si="12"/>
        <v>16.847279595448711</v>
      </c>
      <c r="AG65">
        <f t="shared" si="13"/>
        <v>6.1031173079763796</v>
      </c>
      <c r="AH65" s="169">
        <f t="shared" si="21"/>
        <v>-0.17258331610285893</v>
      </c>
      <c r="AL65" s="133">
        <v>464.09709424951933</v>
      </c>
      <c r="AM65">
        <v>464.09709424951916</v>
      </c>
      <c r="AN65">
        <v>16.847279595448711</v>
      </c>
      <c r="AO65">
        <f t="shared" si="14"/>
        <v>447.24981465407063</v>
      </c>
    </row>
    <row r="66" spans="1:41" x14ac:dyDescent="0.2">
      <c r="A66" s="101">
        <v>42309</v>
      </c>
      <c r="B66" s="248">
        <f t="shared" si="0"/>
        <v>42309</v>
      </c>
      <c r="C66" s="11">
        <v>796049</v>
      </c>
      <c r="D66" s="11">
        <v>205617</v>
      </c>
      <c r="E66" s="11">
        <f t="shared" si="1"/>
        <v>590432</v>
      </c>
      <c r="F66">
        <v>814670.39229723904</v>
      </c>
      <c r="G66">
        <f t="shared" si="2"/>
        <v>814.670392297239</v>
      </c>
      <c r="H66" s="133">
        <f>G66/'исходные без сезонности'!D67</f>
        <v>521.30161301108387</v>
      </c>
      <c r="I66">
        <v>805238.949718458</v>
      </c>
      <c r="J66">
        <f t="shared" si="3"/>
        <v>805.238949718458</v>
      </c>
      <c r="K66" s="133">
        <v>515.26650203144482</v>
      </c>
      <c r="L66">
        <v>515.26650203144482</v>
      </c>
      <c r="M66">
        <v>104.7756319034783</v>
      </c>
      <c r="N66">
        <f t="shared" si="4"/>
        <v>410.4908701279665</v>
      </c>
      <c r="O66" s="81">
        <v>515.26650203144482</v>
      </c>
      <c r="P66">
        <v>515.26650203144482</v>
      </c>
      <c r="Q66" s="81">
        <v>104.7756319034783</v>
      </c>
      <c r="R66" s="81">
        <f t="shared" si="5"/>
        <v>410.4908701279665</v>
      </c>
      <c r="S66" s="111">
        <f t="shared" si="15"/>
        <v>10.45904613063966</v>
      </c>
      <c r="T66" s="90">
        <f t="shared" si="16"/>
        <v>-8.5763620188800793</v>
      </c>
      <c r="U66">
        <f t="shared" si="6"/>
        <v>6.2446842464900119</v>
      </c>
      <c r="V66">
        <f t="shared" si="7"/>
        <v>6.0173536877875788</v>
      </c>
      <c r="W66">
        <f t="shared" si="8"/>
        <v>6.2446842464900119</v>
      </c>
      <c r="X66">
        <f t="shared" si="17"/>
        <v>0.1045904613063966</v>
      </c>
      <c r="Y66">
        <v>0.1045904613063966</v>
      </c>
      <c r="Z66" s="165">
        <f t="shared" si="18"/>
        <v>10.45904613063966</v>
      </c>
      <c r="AA66">
        <f t="shared" si="9"/>
        <v>0.1045904613063966</v>
      </c>
      <c r="AB66">
        <f t="shared" si="19"/>
        <v>6.2446842464900119</v>
      </c>
      <c r="AC66" s="168">
        <f t="shared" si="10"/>
        <v>515.26650203144482</v>
      </c>
      <c r="AD66">
        <f t="shared" si="11"/>
        <v>515.26650203144482</v>
      </c>
      <c r="AE66" s="168">
        <f t="shared" si="20"/>
        <v>410.4908701279665</v>
      </c>
      <c r="AF66" s="168">
        <f t="shared" si="12"/>
        <v>104.7756319034783</v>
      </c>
      <c r="AG66">
        <f t="shared" si="13"/>
        <v>6.0173536877875788</v>
      </c>
      <c r="AH66" s="169">
        <f t="shared" si="21"/>
        <v>-8.5763620188800793</v>
      </c>
      <c r="AL66" s="133">
        <v>515.26650203144482</v>
      </c>
      <c r="AM66">
        <v>515.26650203144482</v>
      </c>
      <c r="AN66">
        <v>104.7756319034783</v>
      </c>
      <c r="AO66">
        <f t="shared" si="14"/>
        <v>410.4908701279665</v>
      </c>
    </row>
    <row r="67" spans="1:41" x14ac:dyDescent="0.2">
      <c r="A67" s="101">
        <v>42339</v>
      </c>
      <c r="B67" s="248">
        <f t="shared" si="0"/>
        <v>42339</v>
      </c>
      <c r="C67" s="11">
        <v>802415</v>
      </c>
      <c r="D67" s="11">
        <v>36604</v>
      </c>
      <c r="E67" s="11">
        <f t="shared" si="1"/>
        <v>765811</v>
      </c>
      <c r="F67">
        <v>820175.10527377401</v>
      </c>
      <c r="G67">
        <f t="shared" si="2"/>
        <v>820.17510527377397</v>
      </c>
      <c r="H67" s="133">
        <f>G67/'исходные без сезонности'!D68</f>
        <v>521.55198179306967</v>
      </c>
      <c r="I67">
        <v>814569.10643607797</v>
      </c>
      <c r="J67">
        <f t="shared" si="3"/>
        <v>814.56910643607796</v>
      </c>
      <c r="K67" s="133">
        <v>517.98710913974287</v>
      </c>
      <c r="L67">
        <v>517.98710913974276</v>
      </c>
      <c r="M67">
        <v>18.331878695816368</v>
      </c>
      <c r="N67">
        <f t="shared" si="4"/>
        <v>499.65523044392648</v>
      </c>
      <c r="O67" s="81">
        <v>517.98710913974276</v>
      </c>
      <c r="P67">
        <v>517.98710913974276</v>
      </c>
      <c r="Q67" s="81">
        <v>18.331878695816368</v>
      </c>
      <c r="R67" s="81">
        <f t="shared" si="5"/>
        <v>499.65523044392637</v>
      </c>
      <c r="S67" s="111">
        <f t="shared" si="15"/>
        <v>0.52661096292014875</v>
      </c>
      <c r="T67" s="90">
        <f t="shared" si="16"/>
        <v>19.656463368103161</v>
      </c>
      <c r="U67">
        <f t="shared" si="6"/>
        <v>6.2499503561192133</v>
      </c>
      <c r="V67">
        <f t="shared" si="7"/>
        <v>6.2139183214686105</v>
      </c>
      <c r="W67">
        <f t="shared" si="8"/>
        <v>6.2499503561192133</v>
      </c>
      <c r="X67">
        <f t="shared" si="17"/>
        <v>5.2661096292014875E-3</v>
      </c>
      <c r="Y67">
        <v>5.2661096292014875E-3</v>
      </c>
      <c r="Z67" s="165">
        <f t="shared" si="18"/>
        <v>0.52661096292014875</v>
      </c>
      <c r="AA67">
        <f t="shared" si="9"/>
        <v>5.2661096292014875E-3</v>
      </c>
      <c r="AB67">
        <f t="shared" si="19"/>
        <v>6.2499503561192133</v>
      </c>
      <c r="AC67" s="168">
        <f t="shared" si="10"/>
        <v>517.98710913974287</v>
      </c>
      <c r="AD67">
        <f t="shared" si="11"/>
        <v>517.98710913974287</v>
      </c>
      <c r="AE67" s="168">
        <f t="shared" si="20"/>
        <v>499.65523044392648</v>
      </c>
      <c r="AF67" s="168">
        <f t="shared" si="12"/>
        <v>18.331878695816368</v>
      </c>
      <c r="AG67">
        <f t="shared" si="13"/>
        <v>6.2139183214686105</v>
      </c>
      <c r="AH67" s="169">
        <f t="shared" si="21"/>
        <v>19.656463368103161</v>
      </c>
      <c r="AL67" s="133">
        <v>517.98710913974287</v>
      </c>
      <c r="AM67">
        <v>517.98710913974276</v>
      </c>
      <c r="AN67">
        <v>18.331878695816368</v>
      </c>
      <c r="AO67">
        <f t="shared" si="14"/>
        <v>499.65523044392648</v>
      </c>
    </row>
    <row r="68" spans="1:41" x14ac:dyDescent="0.2">
      <c r="A68" s="101">
        <v>42370</v>
      </c>
      <c r="B68" s="248">
        <f t="shared" ref="B68:B131" si="22">A68</f>
        <v>42370</v>
      </c>
      <c r="C68" s="11">
        <v>825052</v>
      </c>
      <c r="D68" s="11">
        <v>35459</v>
      </c>
      <c r="E68" s="11">
        <f t="shared" ref="E68:E131" si="23">C68-D68</f>
        <v>789593</v>
      </c>
      <c r="F68">
        <v>818589.83927057101</v>
      </c>
      <c r="G68">
        <f t="shared" ref="G68:G131" si="24">F68/1000</f>
        <v>818.58983927057102</v>
      </c>
      <c r="H68" s="133">
        <f>G68/'исходные без сезонности'!D69</f>
        <v>517.11371312878168</v>
      </c>
      <c r="I68">
        <v>812381.40553851798</v>
      </c>
      <c r="J68">
        <f t="shared" ref="J68:J131" si="25">I68/1000</f>
        <v>812.38140553851804</v>
      </c>
      <c r="K68" s="133">
        <v>513.19176581661259</v>
      </c>
      <c r="L68">
        <v>513.19176581661281</v>
      </c>
      <c r="M68">
        <v>21.908607543832115</v>
      </c>
      <c r="N68">
        <f t="shared" ref="N68:N131" si="26">K68-M68</f>
        <v>491.2831582727805</v>
      </c>
      <c r="O68" s="81">
        <v>513.19176581661281</v>
      </c>
      <c r="P68">
        <v>513.19176581661281</v>
      </c>
      <c r="Q68" s="81">
        <v>21.908607543832115</v>
      </c>
      <c r="R68" s="81">
        <f t="shared" ref="R68:R131" si="27">O68-Q68</f>
        <v>491.28315827278072</v>
      </c>
      <c r="S68" s="111">
        <f t="shared" si="15"/>
        <v>-0.93007682909158618</v>
      </c>
      <c r="T68" s="90">
        <f t="shared" si="16"/>
        <v>-1.6897662806713676</v>
      </c>
      <c r="U68">
        <f t="shared" ref="U68:U131" si="28">LN(O68)</f>
        <v>6.2406495878282975</v>
      </c>
      <c r="V68">
        <f t="shared" ref="V68:V131" si="29">LN(R68)</f>
        <v>6.1970206586618968</v>
      </c>
      <c r="W68">
        <f t="shared" ref="W68:W131" si="30">LN(P68)</f>
        <v>6.2406495878282975</v>
      </c>
      <c r="X68">
        <f t="shared" ref="X68:X131" si="31">W68-W67</f>
        <v>-9.3007682909158618E-3</v>
      </c>
      <c r="Y68">
        <v>-9.3007682909158618E-3</v>
      </c>
      <c r="Z68" s="165">
        <f t="shared" ref="Z68:Z131" si="32">Y68*100</f>
        <v>-0.93007682909158618</v>
      </c>
      <c r="AA68">
        <f t="shared" ref="AA68:AA131" si="33">Z68/100</f>
        <v>-9.3007682909158618E-3</v>
      </c>
      <c r="AB68">
        <f t="shared" si="19"/>
        <v>6.2406495878282975</v>
      </c>
      <c r="AC68" s="168">
        <f t="shared" ref="AC68:AC131" si="34">EXP(AB68)</f>
        <v>513.19176581661259</v>
      </c>
      <c r="AD68">
        <f t="shared" ref="AD68:AD131" si="35">AC68</f>
        <v>513.19176581661259</v>
      </c>
      <c r="AE68" s="168">
        <f t="shared" ref="AE68:AE131" si="36">AD68-Q68</f>
        <v>491.2831582727805</v>
      </c>
      <c r="AF68" s="168">
        <f t="shared" ref="AF68:AF131" si="37">Q68</f>
        <v>21.908607543832115</v>
      </c>
      <c r="AG68">
        <f t="shared" ref="AG68:AG131" si="38">LN(AE68)</f>
        <v>6.1970206586618959</v>
      </c>
      <c r="AH68" s="169">
        <f t="shared" si="21"/>
        <v>-1.6897662806714564</v>
      </c>
      <c r="AL68" s="133">
        <v>513.19176581661259</v>
      </c>
      <c r="AM68">
        <v>513.19176581661281</v>
      </c>
      <c r="AN68">
        <v>21.908607543832115</v>
      </c>
      <c r="AO68">
        <f t="shared" ref="AO68:AO131" si="39">AL68-AN68</f>
        <v>491.2831582727805</v>
      </c>
    </row>
    <row r="69" spans="1:41" x14ac:dyDescent="0.2">
      <c r="A69" s="101">
        <v>42401</v>
      </c>
      <c r="B69" s="248">
        <f t="shared" si="22"/>
        <v>42401</v>
      </c>
      <c r="C69" s="11">
        <v>999061</v>
      </c>
      <c r="D69" s="11">
        <v>202551</v>
      </c>
      <c r="E69" s="11">
        <f t="shared" si="23"/>
        <v>796510</v>
      </c>
      <c r="F69">
        <v>956737.92625215906</v>
      </c>
      <c r="G69">
        <f t="shared" si="24"/>
        <v>956.73792625215901</v>
      </c>
      <c r="H69" s="133">
        <f>G69/'исходные без сезонности'!D70</f>
        <v>601.15998410490113</v>
      </c>
      <c r="I69">
        <v>994064.84190281702</v>
      </c>
      <c r="J69">
        <f t="shared" si="25"/>
        <v>994.06484190281697</v>
      </c>
      <c r="K69" s="133">
        <v>624.61410607865503</v>
      </c>
      <c r="L69">
        <v>624.61410607865514</v>
      </c>
      <c r="M69">
        <v>113.24100922519899</v>
      </c>
      <c r="N69">
        <f t="shared" si="26"/>
        <v>511.37309685345605</v>
      </c>
      <c r="O69" s="81">
        <v>624.61410607865514</v>
      </c>
      <c r="P69">
        <v>624.61410607865514</v>
      </c>
      <c r="Q69" s="81">
        <v>113.24100922519899</v>
      </c>
      <c r="R69" s="81">
        <f t="shared" si="27"/>
        <v>511.37309685345616</v>
      </c>
      <c r="S69" s="111">
        <f t="shared" ref="S69:S132" si="40">(U69-U68)*100</f>
        <v>19.648444094538497</v>
      </c>
      <c r="T69" s="90">
        <f t="shared" ref="T69:T132" si="41">(V69-V68)*100</f>
        <v>4.0078795954646473</v>
      </c>
      <c r="U69">
        <f t="shared" si="28"/>
        <v>6.4371340287736825</v>
      </c>
      <c r="V69">
        <f t="shared" si="29"/>
        <v>6.2370994546165432</v>
      </c>
      <c r="W69">
        <f t="shared" si="30"/>
        <v>6.4371340287736825</v>
      </c>
      <c r="X69">
        <f t="shared" si="31"/>
        <v>0.19648444094538497</v>
      </c>
      <c r="Y69">
        <v>0.19648444094538497</v>
      </c>
      <c r="Z69" s="165">
        <f t="shared" si="32"/>
        <v>19.648444094538497</v>
      </c>
      <c r="AA69">
        <f t="shared" si="33"/>
        <v>0.19648444094538497</v>
      </c>
      <c r="AB69">
        <f t="shared" ref="AB69:AB132" si="42">AA69+AB68</f>
        <v>6.4371340287736825</v>
      </c>
      <c r="AC69" s="168">
        <f t="shared" si="34"/>
        <v>624.61410607865503</v>
      </c>
      <c r="AD69">
        <f t="shared" si="35"/>
        <v>624.61410607865503</v>
      </c>
      <c r="AE69" s="168">
        <f t="shared" si="36"/>
        <v>511.37309685345605</v>
      </c>
      <c r="AF69" s="168">
        <f t="shared" si="37"/>
        <v>113.24100922519899</v>
      </c>
      <c r="AG69">
        <f t="shared" si="38"/>
        <v>6.2370994546165432</v>
      </c>
      <c r="AH69" s="169">
        <f t="shared" ref="AH69:AH132" si="43">(AG69-AG68)*100</f>
        <v>4.0078795954647362</v>
      </c>
      <c r="AL69" s="133">
        <v>624.61410607865503</v>
      </c>
      <c r="AM69">
        <v>624.61410607865514</v>
      </c>
      <c r="AN69">
        <v>113.24100922519899</v>
      </c>
      <c r="AO69">
        <f t="shared" si="39"/>
        <v>511.37309685345605</v>
      </c>
    </row>
    <row r="70" spans="1:41" x14ac:dyDescent="0.2">
      <c r="A70" s="101">
        <v>42430</v>
      </c>
      <c r="B70" s="248">
        <f t="shared" si="22"/>
        <v>42430</v>
      </c>
      <c r="C70" s="11">
        <v>1109056</v>
      </c>
      <c r="D70" s="11">
        <v>176060</v>
      </c>
      <c r="E70" s="11">
        <f t="shared" si="23"/>
        <v>932996</v>
      </c>
      <c r="F70">
        <v>1072844.4712795501</v>
      </c>
      <c r="G70">
        <f t="shared" si="24"/>
        <v>1072.8444712795501</v>
      </c>
      <c r="H70" s="133">
        <f>G70/'исходные без сезонности'!D71</f>
        <v>671.12206669134378</v>
      </c>
      <c r="I70">
        <v>1085952.03976309</v>
      </c>
      <c r="J70">
        <f t="shared" si="25"/>
        <v>1085.9520397630899</v>
      </c>
      <c r="K70" s="133">
        <v>679.32155756393934</v>
      </c>
      <c r="L70">
        <v>679.32155756393956</v>
      </c>
      <c r="M70">
        <v>122.99598397426638</v>
      </c>
      <c r="N70">
        <f t="shared" si="26"/>
        <v>556.32557358967301</v>
      </c>
      <c r="O70" s="81">
        <v>679.32155756393956</v>
      </c>
      <c r="P70">
        <v>679.32155756393956</v>
      </c>
      <c r="Q70" s="81">
        <v>122.99598397426638</v>
      </c>
      <c r="R70" s="81">
        <f t="shared" si="27"/>
        <v>556.32557358967324</v>
      </c>
      <c r="S70" s="111">
        <f t="shared" si="40"/>
        <v>8.3960561888290819</v>
      </c>
      <c r="T70" s="90">
        <f t="shared" si="41"/>
        <v>8.4254232268535567</v>
      </c>
      <c r="U70">
        <f t="shared" si="28"/>
        <v>6.5210945906619733</v>
      </c>
      <c r="V70">
        <f t="shared" si="29"/>
        <v>6.3213536868850788</v>
      </c>
      <c r="W70">
        <f t="shared" si="30"/>
        <v>6.5210945906619733</v>
      </c>
      <c r="X70">
        <f t="shared" si="31"/>
        <v>8.3960561888290819E-2</v>
      </c>
      <c r="Y70">
        <v>8.3960561888290819E-2</v>
      </c>
      <c r="Z70" s="165">
        <f t="shared" si="32"/>
        <v>8.3960561888290819</v>
      </c>
      <c r="AA70">
        <f t="shared" si="33"/>
        <v>8.3960561888290819E-2</v>
      </c>
      <c r="AB70">
        <f t="shared" si="42"/>
        <v>6.5210945906619733</v>
      </c>
      <c r="AC70" s="168">
        <f t="shared" si="34"/>
        <v>679.32155756393934</v>
      </c>
      <c r="AD70">
        <f t="shared" si="35"/>
        <v>679.32155756393934</v>
      </c>
      <c r="AE70" s="168">
        <f t="shared" si="36"/>
        <v>556.32557358967301</v>
      </c>
      <c r="AF70" s="168">
        <f t="shared" si="37"/>
        <v>122.99598397426638</v>
      </c>
      <c r="AG70">
        <f t="shared" si="38"/>
        <v>6.3213536868850779</v>
      </c>
      <c r="AH70" s="169">
        <f t="shared" si="43"/>
        <v>8.4254232268534679</v>
      </c>
      <c r="AL70" s="133">
        <v>679.32155756393934</v>
      </c>
      <c r="AM70">
        <v>679.32155756393956</v>
      </c>
      <c r="AN70">
        <v>122.99598397426638</v>
      </c>
      <c r="AO70">
        <f t="shared" si="39"/>
        <v>556.32557358967301</v>
      </c>
    </row>
    <row r="71" spans="1:41" x14ac:dyDescent="0.2">
      <c r="A71" s="101">
        <v>42461</v>
      </c>
      <c r="B71" s="248">
        <f t="shared" si="22"/>
        <v>42461</v>
      </c>
      <c r="C71" s="11">
        <v>1058846</v>
      </c>
      <c r="D71" s="11">
        <v>46659</v>
      </c>
      <c r="E71" s="11">
        <f t="shared" si="23"/>
        <v>1012187</v>
      </c>
      <c r="F71">
        <v>1040292.4811965</v>
      </c>
      <c r="G71">
        <f t="shared" si="24"/>
        <v>1040.2924811964999</v>
      </c>
      <c r="H71" s="133">
        <f>G71/'исходные без сезонности'!D72</f>
        <v>648.28760116605577</v>
      </c>
      <c r="I71">
        <v>1037917.15635176</v>
      </c>
      <c r="J71">
        <f t="shared" si="25"/>
        <v>1037.91715635176</v>
      </c>
      <c r="K71" s="133">
        <v>646.80735049288398</v>
      </c>
      <c r="L71">
        <v>646.8073504928841</v>
      </c>
      <c r="M71">
        <v>24.291319412912696</v>
      </c>
      <c r="N71">
        <f t="shared" si="26"/>
        <v>622.5160310799713</v>
      </c>
      <c r="O71" s="81">
        <v>646.8073504928841</v>
      </c>
      <c r="P71">
        <v>646.8073504928841</v>
      </c>
      <c r="Q71" s="81">
        <v>24.291319412912696</v>
      </c>
      <c r="R71" s="81">
        <f t="shared" si="27"/>
        <v>622.51603107997141</v>
      </c>
      <c r="S71" s="111">
        <f t="shared" si="40"/>
        <v>-4.9046098625197487</v>
      </c>
      <c r="T71" s="90">
        <f t="shared" si="41"/>
        <v>11.241569386109784</v>
      </c>
      <c r="U71">
        <f t="shared" si="28"/>
        <v>6.4720484920367758</v>
      </c>
      <c r="V71">
        <f t="shared" si="29"/>
        <v>6.4337693807461767</v>
      </c>
      <c r="W71">
        <f t="shared" si="30"/>
        <v>6.4720484920367758</v>
      </c>
      <c r="X71">
        <f t="shared" si="31"/>
        <v>-4.9046098625197487E-2</v>
      </c>
      <c r="Y71">
        <v>-4.9046098625197487E-2</v>
      </c>
      <c r="Z71" s="165">
        <f t="shared" si="32"/>
        <v>-4.9046098625197487</v>
      </c>
      <c r="AA71">
        <f t="shared" si="33"/>
        <v>-4.9046098625197487E-2</v>
      </c>
      <c r="AB71">
        <f t="shared" si="42"/>
        <v>6.4720484920367758</v>
      </c>
      <c r="AC71" s="168">
        <f t="shared" si="34"/>
        <v>646.80735049288398</v>
      </c>
      <c r="AD71">
        <f t="shared" si="35"/>
        <v>646.80735049288398</v>
      </c>
      <c r="AE71" s="168">
        <f t="shared" si="36"/>
        <v>622.5160310799713</v>
      </c>
      <c r="AF71" s="168">
        <f t="shared" si="37"/>
        <v>24.291319412912696</v>
      </c>
      <c r="AG71">
        <f t="shared" si="38"/>
        <v>6.4337693807461767</v>
      </c>
      <c r="AH71" s="169">
        <f t="shared" si="43"/>
        <v>11.241569386109873</v>
      </c>
      <c r="AL71" s="133">
        <v>646.80735049288398</v>
      </c>
      <c r="AM71">
        <v>646.8073504928841</v>
      </c>
      <c r="AN71">
        <v>24.291319412912696</v>
      </c>
      <c r="AO71">
        <f t="shared" si="39"/>
        <v>622.5160310799713</v>
      </c>
    </row>
    <row r="72" spans="1:41" x14ac:dyDescent="0.2">
      <c r="A72" s="101">
        <v>42491</v>
      </c>
      <c r="B72" s="248">
        <f t="shared" si="22"/>
        <v>42491</v>
      </c>
      <c r="C72" s="11">
        <v>1065591</v>
      </c>
      <c r="D72" s="11">
        <v>41296</v>
      </c>
      <c r="E72" s="11">
        <f t="shared" si="23"/>
        <v>1024295</v>
      </c>
      <c r="F72">
        <v>1042706.39194908</v>
      </c>
      <c r="G72">
        <f t="shared" si="24"/>
        <v>1042.7063919490799</v>
      </c>
      <c r="H72" s="133">
        <f>G72/'исходные без сезонности'!D73</f>
        <v>647.17183796749839</v>
      </c>
      <c r="I72">
        <v>1060751.1319085199</v>
      </c>
      <c r="J72">
        <f t="shared" si="25"/>
        <v>1060.7511319085199</v>
      </c>
      <c r="K72" s="133">
        <v>658.37158471822784</v>
      </c>
      <c r="L72">
        <v>658.37158471822761</v>
      </c>
      <c r="M72">
        <v>28.97000543383049</v>
      </c>
      <c r="N72">
        <f t="shared" si="26"/>
        <v>629.40157928439737</v>
      </c>
      <c r="O72" s="81">
        <v>658.37158471822761</v>
      </c>
      <c r="P72">
        <v>658.37158471822761</v>
      </c>
      <c r="Q72" s="81">
        <v>28.97000543383049</v>
      </c>
      <c r="R72" s="81">
        <f t="shared" si="27"/>
        <v>629.40157928439714</v>
      </c>
      <c r="S72" s="111">
        <f t="shared" si="40"/>
        <v>1.7720998311861358</v>
      </c>
      <c r="T72" s="90">
        <f t="shared" si="41"/>
        <v>1.1000113071316875</v>
      </c>
      <c r="U72">
        <f t="shared" si="28"/>
        <v>6.4897694903486371</v>
      </c>
      <c r="V72">
        <f t="shared" si="29"/>
        <v>6.4447694938174935</v>
      </c>
      <c r="W72">
        <f t="shared" si="30"/>
        <v>6.4897694903486371</v>
      </c>
      <c r="X72">
        <f t="shared" si="31"/>
        <v>1.7720998311861358E-2</v>
      </c>
      <c r="Y72">
        <v>1.7720998311861358E-2</v>
      </c>
      <c r="Z72" s="165">
        <f t="shared" si="32"/>
        <v>1.7720998311861358</v>
      </c>
      <c r="AA72">
        <f t="shared" si="33"/>
        <v>1.7720998311861358E-2</v>
      </c>
      <c r="AB72">
        <f t="shared" si="42"/>
        <v>6.4897694903486371</v>
      </c>
      <c r="AC72" s="168">
        <f t="shared" si="34"/>
        <v>658.37158471822784</v>
      </c>
      <c r="AD72">
        <f t="shared" si="35"/>
        <v>658.37158471822784</v>
      </c>
      <c r="AE72" s="168">
        <f t="shared" si="36"/>
        <v>629.40157928439737</v>
      </c>
      <c r="AF72" s="168">
        <f t="shared" si="37"/>
        <v>28.97000543383049</v>
      </c>
      <c r="AG72">
        <f t="shared" si="38"/>
        <v>6.4447694938174944</v>
      </c>
      <c r="AH72" s="169">
        <f t="shared" si="43"/>
        <v>1.1000113071317763</v>
      </c>
      <c r="AL72" s="133">
        <v>658.37158471822784</v>
      </c>
      <c r="AM72">
        <v>658.37158471822761</v>
      </c>
      <c r="AN72">
        <v>28.97000543383049</v>
      </c>
      <c r="AO72">
        <f t="shared" si="39"/>
        <v>629.40157928439737</v>
      </c>
    </row>
    <row r="73" spans="1:41" x14ac:dyDescent="0.2">
      <c r="A73" s="101">
        <v>42522</v>
      </c>
      <c r="B73" s="248">
        <f t="shared" si="22"/>
        <v>42522</v>
      </c>
      <c r="C73" s="11">
        <v>1054280</v>
      </c>
      <c r="D73" s="11">
        <v>33675</v>
      </c>
      <c r="E73" s="11">
        <f t="shared" si="23"/>
        <v>1020605</v>
      </c>
      <c r="F73">
        <v>1041967.32880478</v>
      </c>
      <c r="G73">
        <f t="shared" si="24"/>
        <v>1041.96732880478</v>
      </c>
      <c r="H73" s="133">
        <f>G73/'исходные без сезонности'!D74</f>
        <v>644.10492416520151</v>
      </c>
      <c r="I73">
        <v>1046163.47220666</v>
      </c>
      <c r="J73">
        <f t="shared" si="25"/>
        <v>1046.1634722066599</v>
      </c>
      <c r="K73" s="133">
        <v>646.69882183640243</v>
      </c>
      <c r="L73">
        <v>646.69882183640254</v>
      </c>
      <c r="M73">
        <v>26.398727182401156</v>
      </c>
      <c r="N73">
        <f t="shared" si="26"/>
        <v>620.30009465400133</v>
      </c>
      <c r="O73" s="81">
        <v>646.69882183640254</v>
      </c>
      <c r="P73">
        <v>646.69882183640254</v>
      </c>
      <c r="Q73" s="81">
        <v>26.398727182401156</v>
      </c>
      <c r="R73" s="81">
        <f t="shared" si="27"/>
        <v>620.30009465400144</v>
      </c>
      <c r="S73" s="111">
        <f t="shared" si="40"/>
        <v>-1.7888803706312295</v>
      </c>
      <c r="T73" s="90">
        <f t="shared" si="41"/>
        <v>-1.4566109244524839</v>
      </c>
      <c r="U73">
        <f t="shared" si="28"/>
        <v>6.4718806866423249</v>
      </c>
      <c r="V73">
        <f t="shared" si="29"/>
        <v>6.4302033845729687</v>
      </c>
      <c r="W73">
        <f t="shared" si="30"/>
        <v>6.4718806866423249</v>
      </c>
      <c r="X73">
        <f t="shared" si="31"/>
        <v>-1.7888803706312295E-2</v>
      </c>
      <c r="Y73">
        <v>-1.7888803706312295E-2</v>
      </c>
      <c r="Z73" s="165">
        <f t="shared" si="32"/>
        <v>-1.7888803706312295</v>
      </c>
      <c r="AA73">
        <f t="shared" si="33"/>
        <v>-1.7888803706312295E-2</v>
      </c>
      <c r="AB73">
        <f t="shared" si="42"/>
        <v>6.4718806866423249</v>
      </c>
      <c r="AC73" s="168">
        <f t="shared" si="34"/>
        <v>646.69882183640243</v>
      </c>
      <c r="AD73">
        <f t="shared" si="35"/>
        <v>646.69882183640243</v>
      </c>
      <c r="AE73" s="168">
        <f t="shared" si="36"/>
        <v>620.30009465400133</v>
      </c>
      <c r="AF73" s="168">
        <f t="shared" si="37"/>
        <v>26.398727182401156</v>
      </c>
      <c r="AG73">
        <f t="shared" si="38"/>
        <v>6.4302033845729687</v>
      </c>
      <c r="AH73" s="169">
        <f t="shared" si="43"/>
        <v>-1.4566109244525727</v>
      </c>
      <c r="AL73" s="133">
        <v>646.69882183640243</v>
      </c>
      <c r="AM73">
        <v>646.69882183640254</v>
      </c>
      <c r="AN73">
        <v>26.398727182401156</v>
      </c>
      <c r="AO73">
        <f t="shared" si="39"/>
        <v>620.30009465400133</v>
      </c>
    </row>
    <row r="74" spans="1:41" x14ac:dyDescent="0.2">
      <c r="A74" s="101">
        <v>42552</v>
      </c>
      <c r="B74" s="248">
        <f t="shared" si="22"/>
        <v>42552</v>
      </c>
      <c r="C74" s="11">
        <v>1062764</v>
      </c>
      <c r="D74" s="11">
        <v>57741</v>
      </c>
      <c r="E74" s="11">
        <f t="shared" si="23"/>
        <v>1005023</v>
      </c>
      <c r="F74">
        <v>1055246.97132374</v>
      </c>
      <c r="G74">
        <f t="shared" si="24"/>
        <v>1055.2469713237399</v>
      </c>
      <c r="H74" s="133">
        <f>G74/'исходные без сезонности'!D75</f>
        <v>648.54277543370642</v>
      </c>
      <c r="I74">
        <v>1051806.5179764901</v>
      </c>
      <c r="J74">
        <f t="shared" si="25"/>
        <v>1051.8065179764901</v>
      </c>
      <c r="K74" s="133">
        <v>646.4283119732936</v>
      </c>
      <c r="L74">
        <v>646.42831197329338</v>
      </c>
      <c r="M74">
        <v>37.779927986385687</v>
      </c>
      <c r="N74">
        <f t="shared" si="26"/>
        <v>608.6483839869079</v>
      </c>
      <c r="O74" s="81">
        <v>646.42831197329338</v>
      </c>
      <c r="P74">
        <v>646.42831197329338</v>
      </c>
      <c r="Q74" s="81">
        <v>37.779927986385687</v>
      </c>
      <c r="R74" s="81">
        <f t="shared" si="27"/>
        <v>608.64838398690767</v>
      </c>
      <c r="S74" s="111">
        <f t="shared" si="40"/>
        <v>-4.1838093097279483E-2</v>
      </c>
      <c r="T74" s="90">
        <f t="shared" si="41"/>
        <v>-1.8962649798671016</v>
      </c>
      <c r="U74">
        <f t="shared" si="28"/>
        <v>6.4714623057113521</v>
      </c>
      <c r="V74">
        <f t="shared" si="29"/>
        <v>6.4112407347742977</v>
      </c>
      <c r="W74">
        <f t="shared" si="30"/>
        <v>6.4714623057113521</v>
      </c>
      <c r="X74">
        <f t="shared" si="31"/>
        <v>-4.1838093097279483E-4</v>
      </c>
      <c r="Y74">
        <v>-4.1838093097279483E-4</v>
      </c>
      <c r="Z74" s="165">
        <f t="shared" si="32"/>
        <v>-4.1838093097279483E-2</v>
      </c>
      <c r="AA74">
        <f t="shared" si="33"/>
        <v>-4.1838093097279483E-4</v>
      </c>
      <c r="AB74">
        <f t="shared" si="42"/>
        <v>6.4714623057113521</v>
      </c>
      <c r="AC74" s="168">
        <f t="shared" si="34"/>
        <v>646.4283119732936</v>
      </c>
      <c r="AD74">
        <f t="shared" si="35"/>
        <v>646.4283119732936</v>
      </c>
      <c r="AE74" s="168">
        <f t="shared" si="36"/>
        <v>608.6483839869079</v>
      </c>
      <c r="AF74" s="168">
        <f t="shared" si="37"/>
        <v>37.779927986385687</v>
      </c>
      <c r="AG74">
        <f t="shared" si="38"/>
        <v>6.4112407347742986</v>
      </c>
      <c r="AH74" s="169">
        <f t="shared" si="43"/>
        <v>-1.8962649798670128</v>
      </c>
      <c r="AL74" s="133">
        <v>646.4283119732936</v>
      </c>
      <c r="AM74">
        <v>646.42831197329338</v>
      </c>
      <c r="AN74">
        <v>37.779927986385687</v>
      </c>
      <c r="AO74">
        <f t="shared" si="39"/>
        <v>608.6483839869079</v>
      </c>
    </row>
    <row r="75" spans="1:41" x14ac:dyDescent="0.2">
      <c r="A75" s="101">
        <v>42583</v>
      </c>
      <c r="B75" s="248">
        <f t="shared" si="22"/>
        <v>42583</v>
      </c>
      <c r="C75" s="11">
        <v>1062758</v>
      </c>
      <c r="D75" s="11">
        <v>35484</v>
      </c>
      <c r="E75" s="11">
        <f t="shared" si="23"/>
        <v>1027274</v>
      </c>
      <c r="F75">
        <v>1073408.60813572</v>
      </c>
      <c r="G75">
        <f t="shared" si="24"/>
        <v>1073.40860813572</v>
      </c>
      <c r="H75" s="133">
        <f>G75/'исходные без сезонности'!D76</f>
        <v>656.48175748030621</v>
      </c>
      <c r="I75">
        <v>1078162.86383997</v>
      </c>
      <c r="J75">
        <f t="shared" si="25"/>
        <v>1078.16286383997</v>
      </c>
      <c r="K75" s="133">
        <v>659.38939406583484</v>
      </c>
      <c r="L75">
        <v>659.38939406583484</v>
      </c>
      <c r="M75">
        <v>27.202542680894499</v>
      </c>
      <c r="N75">
        <f t="shared" si="26"/>
        <v>632.18685138494038</v>
      </c>
      <c r="O75" s="81">
        <v>659.38939406583484</v>
      </c>
      <c r="P75">
        <v>659.38939406583484</v>
      </c>
      <c r="Q75" s="81">
        <v>27.202542680894499</v>
      </c>
      <c r="R75" s="81">
        <f t="shared" si="27"/>
        <v>632.18685138494038</v>
      </c>
      <c r="S75" s="111">
        <f t="shared" si="40"/>
        <v>1.9851940577688687</v>
      </c>
      <c r="T75" s="90">
        <f t="shared" si="41"/>
        <v>3.7944266601975585</v>
      </c>
      <c r="U75">
        <f t="shared" si="28"/>
        <v>6.4913142462890407</v>
      </c>
      <c r="V75">
        <f t="shared" si="29"/>
        <v>6.4491850013762733</v>
      </c>
      <c r="W75">
        <f t="shared" si="30"/>
        <v>6.4913142462890407</v>
      </c>
      <c r="X75">
        <f t="shared" si="31"/>
        <v>1.9851940577688687E-2</v>
      </c>
      <c r="Y75">
        <v>1.9851940577688687E-2</v>
      </c>
      <c r="Z75" s="165">
        <f t="shared" si="32"/>
        <v>1.9851940577688687</v>
      </c>
      <c r="AA75">
        <f t="shared" si="33"/>
        <v>1.9851940577688687E-2</v>
      </c>
      <c r="AB75">
        <f t="shared" si="42"/>
        <v>6.4913142462890407</v>
      </c>
      <c r="AC75" s="168">
        <f t="shared" si="34"/>
        <v>659.38939406583484</v>
      </c>
      <c r="AD75">
        <f t="shared" si="35"/>
        <v>659.38939406583484</v>
      </c>
      <c r="AE75" s="168">
        <f t="shared" si="36"/>
        <v>632.18685138494038</v>
      </c>
      <c r="AF75" s="168">
        <f t="shared" si="37"/>
        <v>27.202542680894499</v>
      </c>
      <c r="AG75">
        <f t="shared" si="38"/>
        <v>6.4491850013762733</v>
      </c>
      <c r="AH75" s="169">
        <f t="shared" si="43"/>
        <v>3.7944266601974697</v>
      </c>
      <c r="AL75" s="133">
        <v>659.38939406583484</v>
      </c>
      <c r="AM75">
        <v>659.38939406583484</v>
      </c>
      <c r="AN75">
        <v>27.202542680894499</v>
      </c>
      <c r="AO75">
        <f t="shared" si="39"/>
        <v>632.18685138494038</v>
      </c>
    </row>
    <row r="76" spans="1:41" x14ac:dyDescent="0.2">
      <c r="A76" s="101">
        <v>42614</v>
      </c>
      <c r="B76" s="248">
        <f t="shared" si="22"/>
        <v>42614</v>
      </c>
      <c r="C76" s="11">
        <v>1051312</v>
      </c>
      <c r="D76" s="11">
        <v>59023</v>
      </c>
      <c r="E76" s="11">
        <f t="shared" si="23"/>
        <v>992289</v>
      </c>
      <c r="F76">
        <v>1075271.3047432201</v>
      </c>
      <c r="G76">
        <f t="shared" si="24"/>
        <v>1075.2713047432201</v>
      </c>
      <c r="H76" s="133">
        <f>G76/'исходные без сезонности'!D77</f>
        <v>655.31706913730886</v>
      </c>
      <c r="I76">
        <v>1068789.80574441</v>
      </c>
      <c r="J76">
        <f t="shared" si="25"/>
        <v>1068.7898057444099</v>
      </c>
      <c r="K76" s="133">
        <v>651.36696193294051</v>
      </c>
      <c r="L76">
        <v>651.36696193294063</v>
      </c>
      <c r="M76">
        <v>41.218706492852306</v>
      </c>
      <c r="N76">
        <f t="shared" si="26"/>
        <v>610.14825544008818</v>
      </c>
      <c r="O76" s="81">
        <v>651.36696193294063</v>
      </c>
      <c r="P76">
        <v>651.36696193294063</v>
      </c>
      <c r="Q76" s="81">
        <v>41.218706492852306</v>
      </c>
      <c r="R76" s="81">
        <f t="shared" si="27"/>
        <v>610.14825544008829</v>
      </c>
      <c r="S76" s="111">
        <f t="shared" si="40"/>
        <v>-1.2241073288647542</v>
      </c>
      <c r="T76" s="90">
        <f t="shared" si="41"/>
        <v>-3.5483032033703843</v>
      </c>
      <c r="U76">
        <f t="shared" si="28"/>
        <v>6.4790731730003932</v>
      </c>
      <c r="V76">
        <f t="shared" si="29"/>
        <v>6.4137019693425694</v>
      </c>
      <c r="W76">
        <f t="shared" si="30"/>
        <v>6.4790731730003932</v>
      </c>
      <c r="X76">
        <f t="shared" si="31"/>
        <v>-1.2241073288647542E-2</v>
      </c>
      <c r="Y76">
        <v>-1.2241073288647542E-2</v>
      </c>
      <c r="Z76" s="165">
        <f t="shared" si="32"/>
        <v>-1.2241073288647542</v>
      </c>
      <c r="AA76">
        <f t="shared" si="33"/>
        <v>-1.2241073288647542E-2</v>
      </c>
      <c r="AB76">
        <f t="shared" si="42"/>
        <v>6.4790731730003932</v>
      </c>
      <c r="AC76" s="168">
        <f t="shared" si="34"/>
        <v>651.36696193294051</v>
      </c>
      <c r="AD76">
        <f t="shared" si="35"/>
        <v>651.36696193294051</v>
      </c>
      <c r="AE76" s="168">
        <f t="shared" si="36"/>
        <v>610.14825544008818</v>
      </c>
      <c r="AF76" s="168">
        <f t="shared" si="37"/>
        <v>41.218706492852306</v>
      </c>
      <c r="AG76">
        <f t="shared" si="38"/>
        <v>6.4137019693425685</v>
      </c>
      <c r="AH76" s="169">
        <f t="shared" si="43"/>
        <v>-3.5483032033704731</v>
      </c>
      <c r="AL76" s="133">
        <v>651.36696193294051</v>
      </c>
      <c r="AM76">
        <v>651.36696193294063</v>
      </c>
      <c r="AN76">
        <v>41.218706492852306</v>
      </c>
      <c r="AO76">
        <f t="shared" si="39"/>
        <v>610.14825544008818</v>
      </c>
    </row>
    <row r="77" spans="1:41" x14ac:dyDescent="0.2">
      <c r="A77" s="101">
        <v>42644</v>
      </c>
      <c r="B77" s="248">
        <f t="shared" si="22"/>
        <v>42644</v>
      </c>
      <c r="C77" s="11">
        <v>1045180</v>
      </c>
      <c r="D77" s="11">
        <v>57886</v>
      </c>
      <c r="E77" s="11">
        <f t="shared" si="23"/>
        <v>987294</v>
      </c>
      <c r="F77">
        <v>1080399.3434886001</v>
      </c>
      <c r="G77">
        <f t="shared" si="24"/>
        <v>1080.3993434886002</v>
      </c>
      <c r="H77" s="133">
        <f>G77/'исходные без сезонности'!D78</f>
        <v>655.35692064908199</v>
      </c>
      <c r="I77">
        <v>1067826.8176285201</v>
      </c>
      <c r="J77">
        <f t="shared" si="25"/>
        <v>1067.8268176285201</v>
      </c>
      <c r="K77" s="133">
        <v>647.73058147912468</v>
      </c>
      <c r="L77">
        <v>647.73058147912491</v>
      </c>
      <c r="M77">
        <v>35.248638128581661</v>
      </c>
      <c r="N77">
        <f t="shared" si="26"/>
        <v>612.48194335054302</v>
      </c>
      <c r="O77" s="81">
        <v>647.73058147912491</v>
      </c>
      <c r="P77">
        <v>647.73058147912491</v>
      </c>
      <c r="Q77" s="81">
        <v>35.248638128581661</v>
      </c>
      <c r="R77" s="81">
        <f t="shared" si="27"/>
        <v>612.48194335054325</v>
      </c>
      <c r="S77" s="111">
        <f t="shared" si="40"/>
        <v>-0.55983324264863299</v>
      </c>
      <c r="T77" s="90">
        <f t="shared" si="41"/>
        <v>0.38174923977507547</v>
      </c>
      <c r="U77">
        <f t="shared" si="28"/>
        <v>6.4734748405739069</v>
      </c>
      <c r="V77">
        <f t="shared" si="29"/>
        <v>6.4175194617403202</v>
      </c>
      <c r="W77">
        <f t="shared" si="30"/>
        <v>6.4734748405739069</v>
      </c>
      <c r="X77">
        <f t="shared" si="31"/>
        <v>-5.5983324264863299E-3</v>
      </c>
      <c r="Y77">
        <v>-5.5983324264863299E-3</v>
      </c>
      <c r="Z77" s="165">
        <f t="shared" si="32"/>
        <v>-0.55983324264863299</v>
      </c>
      <c r="AA77">
        <f t="shared" si="33"/>
        <v>-5.5983324264863299E-3</v>
      </c>
      <c r="AB77">
        <f t="shared" si="42"/>
        <v>6.4734748405739069</v>
      </c>
      <c r="AC77" s="168">
        <f t="shared" si="34"/>
        <v>647.73058147912468</v>
      </c>
      <c r="AD77">
        <f t="shared" si="35"/>
        <v>647.73058147912468</v>
      </c>
      <c r="AE77" s="168">
        <f t="shared" si="36"/>
        <v>612.48194335054302</v>
      </c>
      <c r="AF77" s="168">
        <f t="shared" si="37"/>
        <v>35.248638128581661</v>
      </c>
      <c r="AG77">
        <f t="shared" si="38"/>
        <v>6.4175194617403193</v>
      </c>
      <c r="AH77" s="169">
        <f t="shared" si="43"/>
        <v>0.38174923977507547</v>
      </c>
      <c r="AL77" s="133">
        <v>647.73058147912468</v>
      </c>
      <c r="AM77">
        <v>647.73058147912491</v>
      </c>
      <c r="AN77">
        <v>35.248638128581661</v>
      </c>
      <c r="AO77">
        <f t="shared" si="39"/>
        <v>612.48194335054302</v>
      </c>
    </row>
    <row r="78" spans="1:41" x14ac:dyDescent="0.2">
      <c r="A78" s="101">
        <v>42675</v>
      </c>
      <c r="B78" s="248">
        <f t="shared" si="22"/>
        <v>42675</v>
      </c>
      <c r="C78" s="11">
        <v>1041523</v>
      </c>
      <c r="D78" s="11">
        <v>49984</v>
      </c>
      <c r="E78" s="11">
        <f t="shared" si="23"/>
        <v>991539</v>
      </c>
      <c r="F78">
        <v>1068424.2614619299</v>
      </c>
      <c r="G78">
        <f t="shared" si="24"/>
        <v>1068.42426146193</v>
      </c>
      <c r="H78" s="133">
        <f>G78/'исходные без сезонности'!D79</f>
        <v>646.20993826814561</v>
      </c>
      <c r="I78">
        <v>1060560.30294413</v>
      </c>
      <c r="J78">
        <f t="shared" si="25"/>
        <v>1060.5603029441299</v>
      </c>
      <c r="K78" s="133">
        <v>641.4536178328749</v>
      </c>
      <c r="L78">
        <v>641.45361783287467</v>
      </c>
      <c r="M78">
        <v>25.750547574705745</v>
      </c>
      <c r="N78">
        <f t="shared" si="26"/>
        <v>615.70307025816919</v>
      </c>
      <c r="O78" s="81">
        <v>641.45361783287467</v>
      </c>
      <c r="P78">
        <v>641.45361783287467</v>
      </c>
      <c r="Q78" s="81">
        <v>25.750547574705745</v>
      </c>
      <c r="R78" s="81">
        <f t="shared" si="27"/>
        <v>615.70307025816896</v>
      </c>
      <c r="S78" s="111">
        <f t="shared" si="40"/>
        <v>-0.97379618089146192</v>
      </c>
      <c r="T78" s="90">
        <f t="shared" si="41"/>
        <v>0.52453567782961841</v>
      </c>
      <c r="U78">
        <f t="shared" si="28"/>
        <v>6.4637368787649923</v>
      </c>
      <c r="V78">
        <f t="shared" si="29"/>
        <v>6.4227648185186164</v>
      </c>
      <c r="W78">
        <f t="shared" si="30"/>
        <v>6.4637368787649923</v>
      </c>
      <c r="X78">
        <f t="shared" si="31"/>
        <v>-9.7379618089146192E-3</v>
      </c>
      <c r="Y78">
        <v>-9.7379618089146192E-3</v>
      </c>
      <c r="Z78" s="165">
        <f t="shared" si="32"/>
        <v>-0.97379618089146192</v>
      </c>
      <c r="AA78">
        <f t="shared" si="33"/>
        <v>-9.7379618089146192E-3</v>
      </c>
      <c r="AB78">
        <f t="shared" si="42"/>
        <v>6.4637368787649923</v>
      </c>
      <c r="AC78" s="168">
        <f t="shared" si="34"/>
        <v>641.4536178328749</v>
      </c>
      <c r="AD78">
        <f t="shared" si="35"/>
        <v>641.4536178328749</v>
      </c>
      <c r="AE78" s="168">
        <f t="shared" si="36"/>
        <v>615.70307025816919</v>
      </c>
      <c r="AF78" s="168">
        <f t="shared" si="37"/>
        <v>25.750547574705745</v>
      </c>
      <c r="AG78">
        <f t="shared" si="38"/>
        <v>6.4227648185186164</v>
      </c>
      <c r="AH78" s="169">
        <f t="shared" si="43"/>
        <v>0.52453567782970723</v>
      </c>
      <c r="AL78" s="133">
        <v>641.4536178328749</v>
      </c>
      <c r="AM78">
        <v>641.45361783287467</v>
      </c>
      <c r="AN78">
        <v>25.750547574705745</v>
      </c>
      <c r="AO78">
        <f t="shared" si="39"/>
        <v>615.70307025816919</v>
      </c>
    </row>
    <row r="79" spans="1:41" x14ac:dyDescent="0.2">
      <c r="A79" s="101">
        <v>42705</v>
      </c>
      <c r="B79" s="248">
        <f t="shared" si="22"/>
        <v>42705</v>
      </c>
      <c r="C79" s="11">
        <v>1039986</v>
      </c>
      <c r="D79" s="11">
        <v>89882</v>
      </c>
      <c r="E79" s="11">
        <f t="shared" si="23"/>
        <v>950104</v>
      </c>
      <c r="F79">
        <v>1086178.75338247</v>
      </c>
      <c r="G79">
        <f t="shared" si="24"/>
        <v>1086.1787533824699</v>
      </c>
      <c r="H79" s="133">
        <f>G79/'исходные без сезонности'!D80</f>
        <v>655.66129036612142</v>
      </c>
      <c r="I79">
        <v>1064255.31250415</v>
      </c>
      <c r="J79">
        <f t="shared" si="25"/>
        <v>1064.25531250415</v>
      </c>
      <c r="K79" s="133">
        <v>642.42741749687082</v>
      </c>
      <c r="L79">
        <v>642.42741749687082</v>
      </c>
      <c r="M79">
        <v>37.9392846558857</v>
      </c>
      <c r="N79">
        <f t="shared" si="26"/>
        <v>604.48813284098514</v>
      </c>
      <c r="O79" s="81">
        <v>642.42741749687082</v>
      </c>
      <c r="P79">
        <v>642.42741749687082</v>
      </c>
      <c r="Q79" s="81">
        <v>37.9392846558857</v>
      </c>
      <c r="R79" s="81">
        <f t="shared" si="27"/>
        <v>604.48813284098514</v>
      </c>
      <c r="S79" s="111">
        <f t="shared" si="40"/>
        <v>0.15169627464528546</v>
      </c>
      <c r="T79" s="90">
        <f t="shared" si="41"/>
        <v>-1.8382780019601697</v>
      </c>
      <c r="U79">
        <f t="shared" si="28"/>
        <v>6.4652538415114451</v>
      </c>
      <c r="V79">
        <f t="shared" si="29"/>
        <v>6.4043820384990147</v>
      </c>
      <c r="W79">
        <f t="shared" si="30"/>
        <v>6.4652538415114451</v>
      </c>
      <c r="X79">
        <f t="shared" si="31"/>
        <v>1.5169627464528546E-3</v>
      </c>
      <c r="Y79">
        <v>1.5169627464528546E-3</v>
      </c>
      <c r="Z79" s="165">
        <f t="shared" si="32"/>
        <v>0.15169627464528546</v>
      </c>
      <c r="AA79">
        <f t="shared" si="33"/>
        <v>1.5169627464528546E-3</v>
      </c>
      <c r="AB79">
        <f t="shared" si="42"/>
        <v>6.4652538415114451</v>
      </c>
      <c r="AC79" s="168">
        <f t="shared" si="34"/>
        <v>642.42741749687082</v>
      </c>
      <c r="AD79">
        <f t="shared" si="35"/>
        <v>642.42741749687082</v>
      </c>
      <c r="AE79" s="168">
        <f t="shared" si="36"/>
        <v>604.48813284098514</v>
      </c>
      <c r="AF79" s="168">
        <f t="shared" si="37"/>
        <v>37.9392846558857</v>
      </c>
      <c r="AG79">
        <f t="shared" si="38"/>
        <v>6.4043820384990147</v>
      </c>
      <c r="AH79" s="169">
        <f t="shared" si="43"/>
        <v>-1.8382780019601697</v>
      </c>
      <c r="AL79" s="133">
        <v>642.42741749687082</v>
      </c>
      <c r="AM79">
        <v>642.42741749687082</v>
      </c>
      <c r="AN79">
        <v>37.9392846558857</v>
      </c>
      <c r="AO79">
        <f t="shared" si="39"/>
        <v>604.48813284098514</v>
      </c>
    </row>
    <row r="80" spans="1:41" x14ac:dyDescent="0.2">
      <c r="A80" s="101">
        <v>42736</v>
      </c>
      <c r="B80" s="248">
        <f t="shared" si="22"/>
        <v>42736</v>
      </c>
      <c r="C80" s="11">
        <v>1134180</v>
      </c>
      <c r="D80" s="11">
        <v>177029</v>
      </c>
      <c r="E80" s="11">
        <f t="shared" si="23"/>
        <v>957151</v>
      </c>
      <c r="F80">
        <v>1104298.86202748</v>
      </c>
      <c r="G80">
        <f t="shared" si="24"/>
        <v>1104.29886202748</v>
      </c>
      <c r="H80" s="133">
        <f>G80/'исходные без сезонности'!D81</f>
        <v>664.16968260514977</v>
      </c>
      <c r="I80">
        <v>1112380.5417891401</v>
      </c>
      <c r="J80">
        <f t="shared" si="25"/>
        <v>1112.3805417891401</v>
      </c>
      <c r="K80" s="133">
        <v>669.03032936191937</v>
      </c>
      <c r="L80">
        <v>669.03032936191926</v>
      </c>
      <c r="M80">
        <v>114.90299678894674</v>
      </c>
      <c r="N80">
        <f t="shared" si="26"/>
        <v>554.12733257297259</v>
      </c>
      <c r="O80" s="81">
        <v>669.03032936191926</v>
      </c>
      <c r="P80">
        <v>669.03032936191926</v>
      </c>
      <c r="Q80" s="81">
        <v>114.90299678894674</v>
      </c>
      <c r="R80" s="81">
        <f t="shared" si="27"/>
        <v>554.12733257297248</v>
      </c>
      <c r="S80" s="111">
        <f t="shared" si="40"/>
        <v>4.057555295825388</v>
      </c>
      <c r="T80" s="90">
        <f t="shared" si="41"/>
        <v>-8.6987535971918994</v>
      </c>
      <c r="U80">
        <f t="shared" si="28"/>
        <v>6.505829394469699</v>
      </c>
      <c r="V80">
        <f t="shared" si="29"/>
        <v>6.3173945025270957</v>
      </c>
      <c r="W80">
        <f t="shared" si="30"/>
        <v>6.505829394469699</v>
      </c>
      <c r="X80">
        <f t="shared" si="31"/>
        <v>4.057555295825388E-2</v>
      </c>
      <c r="Y80">
        <v>4.057555295825388E-2</v>
      </c>
      <c r="Z80" s="165">
        <f t="shared" si="32"/>
        <v>4.057555295825388</v>
      </c>
      <c r="AA80">
        <f t="shared" si="33"/>
        <v>4.057555295825388E-2</v>
      </c>
      <c r="AB80">
        <f t="shared" si="42"/>
        <v>6.505829394469699</v>
      </c>
      <c r="AC80" s="168">
        <f t="shared" si="34"/>
        <v>669.03032936191937</v>
      </c>
      <c r="AD80">
        <f t="shared" si="35"/>
        <v>669.03032936191937</v>
      </c>
      <c r="AE80" s="168">
        <f t="shared" si="36"/>
        <v>554.12733257297259</v>
      </c>
      <c r="AF80" s="168">
        <f t="shared" si="37"/>
        <v>114.90299678894674</v>
      </c>
      <c r="AG80">
        <f t="shared" si="38"/>
        <v>6.3173945025270957</v>
      </c>
      <c r="AH80" s="169">
        <f t="shared" si="43"/>
        <v>-8.6987535971918994</v>
      </c>
      <c r="AL80" s="133">
        <v>669.03032936191937</v>
      </c>
      <c r="AM80">
        <v>669.03032936191926</v>
      </c>
      <c r="AN80">
        <v>114.90299678894674</v>
      </c>
      <c r="AO80">
        <f t="shared" si="39"/>
        <v>554.12733257297259</v>
      </c>
    </row>
    <row r="81" spans="1:41" x14ac:dyDescent="0.2">
      <c r="A81" s="101">
        <v>42767</v>
      </c>
      <c r="B81" s="248">
        <f t="shared" si="22"/>
        <v>42767</v>
      </c>
      <c r="C81" s="11">
        <v>1138708</v>
      </c>
      <c r="D81" s="11">
        <v>41646</v>
      </c>
      <c r="E81" s="11">
        <f t="shared" si="23"/>
        <v>1097062</v>
      </c>
      <c r="F81">
        <v>1127881.46895308</v>
      </c>
      <c r="G81">
        <f t="shared" si="24"/>
        <v>1127.88146895308</v>
      </c>
      <c r="H81" s="133">
        <f>G81/'исходные без сезонности'!D82</f>
        <v>677.69898378301502</v>
      </c>
      <c r="I81">
        <v>1131907.6725152801</v>
      </c>
      <c r="J81">
        <f t="shared" si="25"/>
        <v>1131.9076725152802</v>
      </c>
      <c r="K81" s="133">
        <v>680.11816889928355</v>
      </c>
      <c r="L81">
        <v>680.11816889928377</v>
      </c>
      <c r="M81">
        <v>22.719716634511709</v>
      </c>
      <c r="N81">
        <f t="shared" si="26"/>
        <v>657.39845226477189</v>
      </c>
      <c r="O81" s="81">
        <v>680.11816889928377</v>
      </c>
      <c r="P81">
        <v>680.11816889928377</v>
      </c>
      <c r="Q81" s="81">
        <v>22.719716634511709</v>
      </c>
      <c r="R81" s="81">
        <f t="shared" si="27"/>
        <v>657.39845226477212</v>
      </c>
      <c r="S81" s="111">
        <f t="shared" si="40"/>
        <v>1.6437166395905756</v>
      </c>
      <c r="T81" s="90">
        <f t="shared" si="41"/>
        <v>17.089580437225127</v>
      </c>
      <c r="U81">
        <f t="shared" si="28"/>
        <v>6.5222665608656047</v>
      </c>
      <c r="V81">
        <f t="shared" si="29"/>
        <v>6.4882903068993469</v>
      </c>
      <c r="W81">
        <f t="shared" si="30"/>
        <v>6.5222665608656047</v>
      </c>
      <c r="X81">
        <f t="shared" si="31"/>
        <v>1.6437166395905756E-2</v>
      </c>
      <c r="Y81">
        <v>1.6437166395905756E-2</v>
      </c>
      <c r="Z81" s="165">
        <f t="shared" si="32"/>
        <v>1.6437166395905756</v>
      </c>
      <c r="AA81">
        <f t="shared" si="33"/>
        <v>1.6437166395905756E-2</v>
      </c>
      <c r="AB81">
        <f t="shared" si="42"/>
        <v>6.5222665608656047</v>
      </c>
      <c r="AC81" s="168">
        <f t="shared" si="34"/>
        <v>680.11816889928355</v>
      </c>
      <c r="AD81">
        <f t="shared" si="35"/>
        <v>680.11816889928355</v>
      </c>
      <c r="AE81" s="168">
        <f t="shared" si="36"/>
        <v>657.39845226477189</v>
      </c>
      <c r="AF81" s="168">
        <f t="shared" si="37"/>
        <v>22.719716634511709</v>
      </c>
      <c r="AG81">
        <f t="shared" si="38"/>
        <v>6.488290306899346</v>
      </c>
      <c r="AH81" s="169">
        <f t="shared" si="43"/>
        <v>17.089580437225038</v>
      </c>
      <c r="AL81" s="133">
        <v>680.11816889928355</v>
      </c>
      <c r="AM81">
        <v>680.11816889928377</v>
      </c>
      <c r="AN81">
        <v>22.719716634511709</v>
      </c>
      <c r="AO81">
        <f t="shared" si="39"/>
        <v>657.39845226477189</v>
      </c>
    </row>
    <row r="82" spans="1:41" x14ac:dyDescent="0.2">
      <c r="A82" s="101">
        <v>42795</v>
      </c>
      <c r="B82" s="248">
        <f t="shared" si="22"/>
        <v>42795</v>
      </c>
      <c r="C82" s="11">
        <v>1146437</v>
      </c>
      <c r="D82" s="11">
        <v>31785</v>
      </c>
      <c r="E82" s="11">
        <f t="shared" si="23"/>
        <v>1114652</v>
      </c>
      <c r="F82">
        <v>1147942.0026100001</v>
      </c>
      <c r="G82">
        <f t="shared" si="24"/>
        <v>1147.9420026100001</v>
      </c>
      <c r="H82" s="133">
        <f>G82/'исходные без сезонности'!D83</f>
        <v>688.84779168610999</v>
      </c>
      <c r="I82">
        <v>1125811.4533215801</v>
      </c>
      <c r="J82">
        <f t="shared" si="25"/>
        <v>1125.8114533215801</v>
      </c>
      <c r="K82" s="133">
        <v>675.5678699030683</v>
      </c>
      <c r="L82">
        <v>675.56786990306853</v>
      </c>
      <c r="M82">
        <v>21.460058755193888</v>
      </c>
      <c r="N82">
        <f t="shared" si="26"/>
        <v>654.10781114787437</v>
      </c>
      <c r="O82" s="81">
        <v>675.56786990306853</v>
      </c>
      <c r="P82">
        <v>675.56786990306853</v>
      </c>
      <c r="Q82" s="81">
        <v>21.460058755193888</v>
      </c>
      <c r="R82" s="81">
        <f t="shared" si="27"/>
        <v>654.1078111478746</v>
      </c>
      <c r="S82" s="111">
        <f t="shared" si="40"/>
        <v>-0.67129349328114429</v>
      </c>
      <c r="T82" s="90">
        <f t="shared" si="41"/>
        <v>-0.50181201782653062</v>
      </c>
      <c r="U82">
        <f t="shared" si="28"/>
        <v>6.5155536259327933</v>
      </c>
      <c r="V82">
        <f t="shared" si="29"/>
        <v>6.4832721867210816</v>
      </c>
      <c r="W82">
        <f t="shared" si="30"/>
        <v>6.5155536259327933</v>
      </c>
      <c r="X82">
        <f t="shared" si="31"/>
        <v>-6.7129349328114429E-3</v>
      </c>
      <c r="Y82">
        <v>-6.7129349328114429E-3</v>
      </c>
      <c r="Z82" s="165">
        <f t="shared" si="32"/>
        <v>-0.67129349328114429</v>
      </c>
      <c r="AA82">
        <f t="shared" si="33"/>
        <v>-6.7129349328114429E-3</v>
      </c>
      <c r="AB82">
        <f t="shared" si="42"/>
        <v>6.5155536259327933</v>
      </c>
      <c r="AC82" s="168">
        <f t="shared" si="34"/>
        <v>675.5678699030683</v>
      </c>
      <c r="AD82">
        <f t="shared" si="35"/>
        <v>675.5678699030683</v>
      </c>
      <c r="AE82" s="168">
        <f t="shared" si="36"/>
        <v>654.10781114787437</v>
      </c>
      <c r="AF82" s="168">
        <f t="shared" si="37"/>
        <v>21.460058755193888</v>
      </c>
      <c r="AG82">
        <f t="shared" si="38"/>
        <v>6.4832721867210807</v>
      </c>
      <c r="AH82" s="169">
        <f t="shared" si="43"/>
        <v>-0.50181201782653062</v>
      </c>
      <c r="AL82" s="133">
        <v>675.5678699030683</v>
      </c>
      <c r="AM82">
        <v>675.56786990306853</v>
      </c>
      <c r="AN82">
        <v>21.460058755193888</v>
      </c>
      <c r="AO82">
        <f t="shared" si="39"/>
        <v>654.10781114787437</v>
      </c>
    </row>
    <row r="83" spans="1:41" x14ac:dyDescent="0.2">
      <c r="A83" s="101">
        <v>42826</v>
      </c>
      <c r="B83" s="248">
        <f t="shared" si="22"/>
        <v>42826</v>
      </c>
      <c r="C83" s="11">
        <v>1239181</v>
      </c>
      <c r="D83" s="11">
        <v>157375</v>
      </c>
      <c r="E83" s="11">
        <f t="shared" si="23"/>
        <v>1081806</v>
      </c>
      <c r="F83">
        <v>1183551.9875041</v>
      </c>
      <c r="G83">
        <f t="shared" si="24"/>
        <v>1183.5519875041</v>
      </c>
      <c r="H83" s="133">
        <f>G83/'исходные без сезонности'!D84</f>
        <v>708.11640924829271</v>
      </c>
      <c r="I83">
        <v>1212617.4380057501</v>
      </c>
      <c r="J83">
        <f t="shared" si="25"/>
        <v>1212.61743800575</v>
      </c>
      <c r="K83" s="133">
        <v>725.50620087528819</v>
      </c>
      <c r="L83">
        <v>725.50620087528796</v>
      </c>
      <c r="M83">
        <v>76.970225161586967</v>
      </c>
      <c r="N83">
        <f t="shared" si="26"/>
        <v>648.53597571370119</v>
      </c>
      <c r="O83" s="81">
        <v>725.50620087528796</v>
      </c>
      <c r="P83">
        <v>725.50620087528796</v>
      </c>
      <c r="Q83" s="81">
        <v>76.970225161586967</v>
      </c>
      <c r="R83" s="81">
        <f t="shared" si="27"/>
        <v>648.53597571370096</v>
      </c>
      <c r="S83" s="111">
        <f t="shared" si="40"/>
        <v>7.1315993391847243</v>
      </c>
      <c r="T83" s="90">
        <f t="shared" si="41"/>
        <v>-0.85547092315731987</v>
      </c>
      <c r="U83">
        <f t="shared" si="28"/>
        <v>6.5868696193246405</v>
      </c>
      <c r="V83">
        <f t="shared" si="29"/>
        <v>6.4747174774895084</v>
      </c>
      <c r="W83">
        <f t="shared" si="30"/>
        <v>6.5868696193246405</v>
      </c>
      <c r="X83">
        <f t="shared" si="31"/>
        <v>7.1315993391847243E-2</v>
      </c>
      <c r="Y83">
        <v>7.1315993391847243E-2</v>
      </c>
      <c r="Z83" s="165">
        <f t="shared" si="32"/>
        <v>7.1315993391847243</v>
      </c>
      <c r="AA83">
        <f t="shared" si="33"/>
        <v>7.1315993391847243E-2</v>
      </c>
      <c r="AB83">
        <f t="shared" si="42"/>
        <v>6.5868696193246405</v>
      </c>
      <c r="AC83" s="168">
        <f t="shared" si="34"/>
        <v>725.50620087528819</v>
      </c>
      <c r="AD83">
        <f t="shared" si="35"/>
        <v>725.50620087528819</v>
      </c>
      <c r="AE83" s="168">
        <f t="shared" si="36"/>
        <v>648.53597571370119</v>
      </c>
      <c r="AF83" s="168">
        <f t="shared" si="37"/>
        <v>76.970225161586967</v>
      </c>
      <c r="AG83">
        <f t="shared" si="38"/>
        <v>6.4747174774895084</v>
      </c>
      <c r="AH83" s="169">
        <f t="shared" si="43"/>
        <v>-0.85547092315723106</v>
      </c>
      <c r="AL83" s="133">
        <v>725.50620087528819</v>
      </c>
      <c r="AM83">
        <v>725.50620087528796</v>
      </c>
      <c r="AN83">
        <v>76.970225161586967</v>
      </c>
      <c r="AO83">
        <f t="shared" si="39"/>
        <v>648.53597571370119</v>
      </c>
    </row>
    <row r="84" spans="1:41" x14ac:dyDescent="0.2">
      <c r="A84" s="101">
        <v>42856</v>
      </c>
      <c r="B84" s="248">
        <f t="shared" si="22"/>
        <v>42856</v>
      </c>
      <c r="C84" s="11">
        <v>1269748</v>
      </c>
      <c r="D84" s="11">
        <v>148060</v>
      </c>
      <c r="E84" s="11">
        <f t="shared" si="23"/>
        <v>1121688</v>
      </c>
      <c r="F84">
        <v>1246633.6408982701</v>
      </c>
      <c r="G84">
        <f t="shared" si="24"/>
        <v>1246.63364089827</v>
      </c>
      <c r="H84" s="133">
        <f>G84/'исходные без сезонности'!D85</f>
        <v>743.52619318582981</v>
      </c>
      <c r="I84">
        <v>1260084.4175414101</v>
      </c>
      <c r="J84">
        <f t="shared" si="25"/>
        <v>1260.0844175414102</v>
      </c>
      <c r="K84" s="133">
        <v>751.54860203536225</v>
      </c>
      <c r="L84">
        <v>751.54860203536202</v>
      </c>
      <c r="M84">
        <v>109.89068703875076</v>
      </c>
      <c r="N84">
        <f t="shared" si="26"/>
        <v>641.65791499661145</v>
      </c>
      <c r="O84" s="81">
        <v>751.54860203536202</v>
      </c>
      <c r="P84">
        <v>751.54860203536202</v>
      </c>
      <c r="Q84" s="81">
        <v>109.89068703875076</v>
      </c>
      <c r="R84" s="81">
        <f t="shared" si="27"/>
        <v>641.65791499661123</v>
      </c>
      <c r="S84" s="111">
        <f t="shared" si="40"/>
        <v>3.5266261144238698</v>
      </c>
      <c r="T84" s="90">
        <f t="shared" si="41"/>
        <v>-1.0662158495065022</v>
      </c>
      <c r="U84">
        <f t="shared" si="28"/>
        <v>6.6221358804688792</v>
      </c>
      <c r="V84">
        <f t="shared" si="29"/>
        <v>6.4640553189944434</v>
      </c>
      <c r="W84">
        <f t="shared" si="30"/>
        <v>6.6221358804688792</v>
      </c>
      <c r="X84">
        <f t="shared" si="31"/>
        <v>3.5266261144238698E-2</v>
      </c>
      <c r="Y84">
        <v>3.5266261144238698E-2</v>
      </c>
      <c r="Z84" s="165">
        <f t="shared" si="32"/>
        <v>3.5266261144238698</v>
      </c>
      <c r="AA84">
        <f t="shared" si="33"/>
        <v>3.5266261144238698E-2</v>
      </c>
      <c r="AB84">
        <f t="shared" si="42"/>
        <v>6.6221358804688792</v>
      </c>
      <c r="AC84" s="168">
        <f t="shared" si="34"/>
        <v>751.54860203536225</v>
      </c>
      <c r="AD84">
        <f t="shared" si="35"/>
        <v>751.54860203536225</v>
      </c>
      <c r="AE84" s="168">
        <f t="shared" si="36"/>
        <v>641.65791499661145</v>
      </c>
      <c r="AF84" s="168">
        <f t="shared" si="37"/>
        <v>109.89068703875076</v>
      </c>
      <c r="AG84">
        <f t="shared" si="38"/>
        <v>6.4640553189944434</v>
      </c>
      <c r="AH84" s="169">
        <f t="shared" si="43"/>
        <v>-1.0662158495065022</v>
      </c>
      <c r="AL84" s="133">
        <v>751.54860203536225</v>
      </c>
      <c r="AM84">
        <v>751.54860203536202</v>
      </c>
      <c r="AN84">
        <v>109.89068703875076</v>
      </c>
      <c r="AO84">
        <f t="shared" si="39"/>
        <v>641.65791499661145</v>
      </c>
    </row>
    <row r="85" spans="1:41" x14ac:dyDescent="0.2">
      <c r="A85" s="101">
        <v>42887</v>
      </c>
      <c r="B85" s="248">
        <f t="shared" si="22"/>
        <v>42887</v>
      </c>
      <c r="C85" s="11">
        <v>1294482</v>
      </c>
      <c r="D85" s="11">
        <v>118719</v>
      </c>
      <c r="E85" s="11">
        <f t="shared" si="23"/>
        <v>1175763</v>
      </c>
      <c r="F85">
        <v>1284673.4620904799</v>
      </c>
      <c r="G85">
        <f t="shared" si="24"/>
        <v>1284.6734620904799</v>
      </c>
      <c r="H85" s="133">
        <f>G85/'исходные без сезонности'!D86</f>
        <v>761.46371345117211</v>
      </c>
      <c r="I85">
        <v>1286098.3088950501</v>
      </c>
      <c r="J85">
        <f t="shared" si="25"/>
        <v>1286.0983088950502</v>
      </c>
      <c r="K85" s="133">
        <v>762.30826202395974</v>
      </c>
      <c r="L85">
        <v>762.30826202396008</v>
      </c>
      <c r="M85">
        <v>88.751829968222793</v>
      </c>
      <c r="N85">
        <f t="shared" si="26"/>
        <v>673.55643205573699</v>
      </c>
      <c r="O85" s="81">
        <v>762.30826202396008</v>
      </c>
      <c r="P85">
        <v>762.30826202396008</v>
      </c>
      <c r="Q85" s="81">
        <v>88.751829968222793</v>
      </c>
      <c r="R85" s="81">
        <f t="shared" si="27"/>
        <v>673.55643205573733</v>
      </c>
      <c r="S85" s="111">
        <f t="shared" si="40"/>
        <v>1.4215136750702406</v>
      </c>
      <c r="T85" s="90">
        <f t="shared" si="41"/>
        <v>4.8516462589708986</v>
      </c>
      <c r="U85">
        <f t="shared" si="28"/>
        <v>6.6363510172195816</v>
      </c>
      <c r="V85">
        <f t="shared" si="29"/>
        <v>6.5125717815841524</v>
      </c>
      <c r="W85">
        <f t="shared" si="30"/>
        <v>6.6363510172195816</v>
      </c>
      <c r="X85">
        <f t="shared" si="31"/>
        <v>1.4215136750702406E-2</v>
      </c>
      <c r="Y85">
        <v>1.4215136750702406E-2</v>
      </c>
      <c r="Z85" s="165">
        <f t="shared" si="32"/>
        <v>1.4215136750702406</v>
      </c>
      <c r="AA85">
        <f t="shared" si="33"/>
        <v>1.4215136750702406E-2</v>
      </c>
      <c r="AB85">
        <f t="shared" si="42"/>
        <v>6.6363510172195816</v>
      </c>
      <c r="AC85" s="168">
        <f t="shared" si="34"/>
        <v>762.30826202395974</v>
      </c>
      <c r="AD85">
        <f t="shared" si="35"/>
        <v>762.30826202395974</v>
      </c>
      <c r="AE85" s="168">
        <f t="shared" si="36"/>
        <v>673.55643205573699</v>
      </c>
      <c r="AF85" s="168">
        <f t="shared" si="37"/>
        <v>88.751829968222793</v>
      </c>
      <c r="AG85">
        <f t="shared" si="38"/>
        <v>6.5125717815841524</v>
      </c>
      <c r="AH85" s="169">
        <f t="shared" si="43"/>
        <v>4.8516462589708986</v>
      </c>
      <c r="AL85" s="133">
        <v>762.30826202395974</v>
      </c>
      <c r="AM85">
        <v>762.30826202396008</v>
      </c>
      <c r="AN85">
        <v>88.751829968222793</v>
      </c>
      <c r="AO85">
        <f t="shared" si="39"/>
        <v>673.55643205573699</v>
      </c>
    </row>
    <row r="86" spans="1:41" x14ac:dyDescent="0.2">
      <c r="A86" s="101">
        <v>42917</v>
      </c>
      <c r="B86" s="248">
        <f t="shared" si="22"/>
        <v>42917</v>
      </c>
      <c r="C86" s="11">
        <v>1390534</v>
      </c>
      <c r="D86" s="11">
        <v>279441</v>
      </c>
      <c r="E86" s="11">
        <f t="shared" si="23"/>
        <v>1111093</v>
      </c>
      <c r="F86">
        <v>1373006.08637862</v>
      </c>
      <c r="G86">
        <f t="shared" si="24"/>
        <v>1373.00608637862</v>
      </c>
      <c r="H86" s="133">
        <f>G86/'исходные без сезонности'!D87</f>
        <v>813.05219596733002</v>
      </c>
      <c r="I86">
        <v>1369420.18993089</v>
      </c>
      <c r="J86">
        <f t="shared" si="25"/>
        <v>1369.42018993089</v>
      </c>
      <c r="K86" s="133">
        <v>810.92873780478953</v>
      </c>
      <c r="L86">
        <v>810.92873780478965</v>
      </c>
      <c r="M86">
        <v>172.37504871897389</v>
      </c>
      <c r="N86">
        <f t="shared" si="26"/>
        <v>638.55368908581568</v>
      </c>
      <c r="O86" s="81">
        <v>810.92873780478965</v>
      </c>
      <c r="P86">
        <v>810.92873780478965</v>
      </c>
      <c r="Q86" s="81">
        <v>172.37504871897389</v>
      </c>
      <c r="R86" s="81">
        <f t="shared" si="27"/>
        <v>638.55368908581579</v>
      </c>
      <c r="S86" s="111">
        <f t="shared" si="40"/>
        <v>6.1829163497209905</v>
      </c>
      <c r="T86" s="90">
        <f t="shared" si="41"/>
        <v>-5.3366023372819704</v>
      </c>
      <c r="U86">
        <f t="shared" si="28"/>
        <v>6.6981801807167916</v>
      </c>
      <c r="V86">
        <f t="shared" si="29"/>
        <v>6.4592057582113327</v>
      </c>
      <c r="W86">
        <f t="shared" si="30"/>
        <v>6.6981801807167916</v>
      </c>
      <c r="X86">
        <f t="shared" si="31"/>
        <v>6.1829163497209905E-2</v>
      </c>
      <c r="Y86">
        <v>6.1829163497209905E-2</v>
      </c>
      <c r="Z86" s="165">
        <f t="shared" si="32"/>
        <v>6.1829163497209905</v>
      </c>
      <c r="AA86">
        <f t="shared" si="33"/>
        <v>6.1829163497209905E-2</v>
      </c>
      <c r="AB86">
        <f t="shared" si="42"/>
        <v>6.6981801807167916</v>
      </c>
      <c r="AC86" s="168">
        <f t="shared" si="34"/>
        <v>810.92873780478953</v>
      </c>
      <c r="AD86">
        <f t="shared" si="35"/>
        <v>810.92873780478953</v>
      </c>
      <c r="AE86" s="168">
        <f t="shared" si="36"/>
        <v>638.55368908581568</v>
      </c>
      <c r="AF86" s="168">
        <f t="shared" si="37"/>
        <v>172.37504871897389</v>
      </c>
      <c r="AG86">
        <f t="shared" si="38"/>
        <v>6.4592057582113327</v>
      </c>
      <c r="AH86" s="169">
        <f t="shared" si="43"/>
        <v>-5.3366023372819704</v>
      </c>
      <c r="AL86" s="133">
        <v>810.92873780478953</v>
      </c>
      <c r="AM86">
        <v>810.92873780478965</v>
      </c>
      <c r="AN86">
        <v>172.37504871897389</v>
      </c>
      <c r="AO86">
        <f t="shared" si="39"/>
        <v>638.55368908581568</v>
      </c>
    </row>
    <row r="87" spans="1:41" x14ac:dyDescent="0.2">
      <c r="A87" s="101">
        <v>42948</v>
      </c>
      <c r="B87" s="248">
        <f t="shared" si="22"/>
        <v>42948</v>
      </c>
      <c r="C87" s="11">
        <v>1394583</v>
      </c>
      <c r="D87" s="11">
        <v>315679</v>
      </c>
      <c r="E87" s="11">
        <f t="shared" si="23"/>
        <v>1078904</v>
      </c>
      <c r="F87">
        <v>1394427.6987608599</v>
      </c>
      <c r="G87">
        <f t="shared" si="24"/>
        <v>1394.4276987608598</v>
      </c>
      <c r="H87" s="133">
        <f>G87/'исходные без сезонности'!D88</f>
        <v>826.12088057755102</v>
      </c>
      <c r="I87">
        <v>1407443.6796096901</v>
      </c>
      <c r="J87">
        <f t="shared" si="25"/>
        <v>1407.4436796096902</v>
      </c>
      <c r="K87" s="133">
        <v>833.83212553487033</v>
      </c>
      <c r="L87">
        <v>833.83212553487056</v>
      </c>
      <c r="M87">
        <v>223.67370823797708</v>
      </c>
      <c r="N87">
        <f t="shared" si="26"/>
        <v>610.15841729689328</v>
      </c>
      <c r="O87" s="81">
        <v>833.83212553487056</v>
      </c>
      <c r="P87">
        <v>833.83212553487056</v>
      </c>
      <c r="Q87" s="81">
        <v>223.67370823797708</v>
      </c>
      <c r="R87" s="81">
        <f t="shared" si="27"/>
        <v>610.1584172968935</v>
      </c>
      <c r="S87" s="111">
        <f t="shared" si="40"/>
        <v>2.7851913053247301</v>
      </c>
      <c r="T87" s="90">
        <f t="shared" si="41"/>
        <v>-4.5487134273598961</v>
      </c>
      <c r="U87">
        <f t="shared" si="28"/>
        <v>6.7260320937700389</v>
      </c>
      <c r="V87">
        <f t="shared" si="29"/>
        <v>6.4137186239377337</v>
      </c>
      <c r="W87">
        <f t="shared" si="30"/>
        <v>6.7260320937700389</v>
      </c>
      <c r="X87">
        <f t="shared" si="31"/>
        <v>2.7851913053247301E-2</v>
      </c>
      <c r="Y87">
        <v>2.7851913053247301E-2</v>
      </c>
      <c r="Z87" s="165">
        <f t="shared" si="32"/>
        <v>2.7851913053247301</v>
      </c>
      <c r="AA87">
        <f t="shared" si="33"/>
        <v>2.7851913053247301E-2</v>
      </c>
      <c r="AB87">
        <f t="shared" si="42"/>
        <v>6.7260320937700389</v>
      </c>
      <c r="AC87" s="168">
        <f t="shared" si="34"/>
        <v>833.83212553487033</v>
      </c>
      <c r="AD87">
        <f t="shared" si="35"/>
        <v>833.83212553487033</v>
      </c>
      <c r="AE87" s="168">
        <f t="shared" si="36"/>
        <v>610.15841729689328</v>
      </c>
      <c r="AF87" s="168">
        <f t="shared" si="37"/>
        <v>223.67370823797708</v>
      </c>
      <c r="AG87">
        <f t="shared" si="38"/>
        <v>6.4137186239377328</v>
      </c>
      <c r="AH87" s="169">
        <f t="shared" si="43"/>
        <v>-4.548713427359985</v>
      </c>
      <c r="AL87" s="133">
        <v>833.83212553487033</v>
      </c>
      <c r="AM87">
        <v>833.83212553487056</v>
      </c>
      <c r="AN87">
        <v>223.67370823797708</v>
      </c>
      <c r="AO87">
        <f t="shared" si="39"/>
        <v>610.15841729689328</v>
      </c>
    </row>
    <row r="88" spans="1:41" x14ac:dyDescent="0.2">
      <c r="A88" s="101">
        <v>42979</v>
      </c>
      <c r="B88" s="248">
        <f t="shared" si="22"/>
        <v>42979</v>
      </c>
      <c r="C88" s="11">
        <v>1408306</v>
      </c>
      <c r="D88" s="11">
        <v>123290</v>
      </c>
      <c r="E88" s="11">
        <f t="shared" si="23"/>
        <v>1285016</v>
      </c>
      <c r="F88">
        <v>1441831.80015078</v>
      </c>
      <c r="G88">
        <f t="shared" si="24"/>
        <v>1441.8318001507801</v>
      </c>
      <c r="H88" s="133">
        <f>G88/'исходные без сезонности'!D89</f>
        <v>852.9470206382839</v>
      </c>
      <c r="I88">
        <v>1427961.3861543499</v>
      </c>
      <c r="J88">
        <f t="shared" si="25"/>
        <v>1427.9613861543498</v>
      </c>
      <c r="K88" s="133">
        <v>844.74167498559586</v>
      </c>
      <c r="L88">
        <v>844.74167498559586</v>
      </c>
      <c r="M88">
        <v>83.848773891459089</v>
      </c>
      <c r="N88">
        <f t="shared" si="26"/>
        <v>760.89290109413673</v>
      </c>
      <c r="O88" s="81">
        <v>844.74167498559586</v>
      </c>
      <c r="P88">
        <v>844.74167498559586</v>
      </c>
      <c r="Q88" s="81">
        <v>83.848773891459089</v>
      </c>
      <c r="R88" s="81">
        <f t="shared" si="27"/>
        <v>760.89290109413673</v>
      </c>
      <c r="S88" s="111">
        <f t="shared" si="40"/>
        <v>1.2998776772065845</v>
      </c>
      <c r="T88" s="90">
        <f t="shared" si="41"/>
        <v>22.077398958384364</v>
      </c>
      <c r="U88">
        <f t="shared" si="28"/>
        <v>6.7390308705421047</v>
      </c>
      <c r="V88">
        <f t="shared" si="29"/>
        <v>6.6344926135215774</v>
      </c>
      <c r="W88">
        <f t="shared" si="30"/>
        <v>6.7390308705421047</v>
      </c>
      <c r="X88">
        <f t="shared" si="31"/>
        <v>1.2998776772065845E-2</v>
      </c>
      <c r="Y88">
        <v>1.2998776772065845E-2</v>
      </c>
      <c r="Z88" s="165">
        <f t="shared" si="32"/>
        <v>1.2998776772065845</v>
      </c>
      <c r="AA88">
        <f t="shared" si="33"/>
        <v>1.2998776772065845E-2</v>
      </c>
      <c r="AB88">
        <f t="shared" si="42"/>
        <v>6.7390308705421047</v>
      </c>
      <c r="AC88" s="168">
        <f t="shared" si="34"/>
        <v>844.74167498559586</v>
      </c>
      <c r="AD88">
        <f t="shared" si="35"/>
        <v>844.74167498559586</v>
      </c>
      <c r="AE88" s="168">
        <f t="shared" si="36"/>
        <v>760.89290109413673</v>
      </c>
      <c r="AF88" s="168">
        <f t="shared" si="37"/>
        <v>83.848773891459089</v>
      </c>
      <c r="AG88">
        <f t="shared" si="38"/>
        <v>6.6344926135215774</v>
      </c>
      <c r="AH88" s="169">
        <f t="shared" si="43"/>
        <v>22.077398958384453</v>
      </c>
      <c r="AL88" s="133">
        <v>844.74167498559586</v>
      </c>
      <c r="AM88">
        <v>844.74167498559586</v>
      </c>
      <c r="AN88">
        <v>83.848773891459089</v>
      </c>
      <c r="AO88">
        <f t="shared" si="39"/>
        <v>760.89290109413673</v>
      </c>
    </row>
    <row r="89" spans="1:41" x14ac:dyDescent="0.2">
      <c r="A89" s="101">
        <v>43009</v>
      </c>
      <c r="B89" s="248">
        <f t="shared" si="22"/>
        <v>43009</v>
      </c>
      <c r="C89" s="11">
        <v>1440440</v>
      </c>
      <c r="D89" s="11">
        <v>178471</v>
      </c>
      <c r="E89" s="11">
        <f t="shared" si="23"/>
        <v>1261969</v>
      </c>
      <c r="F89">
        <v>1471407.6024410401</v>
      </c>
      <c r="G89">
        <f t="shared" si="24"/>
        <v>1471.4076024410401</v>
      </c>
      <c r="H89" s="133">
        <f>G89/'исходные без сезонности'!D90</f>
        <v>868.9111834874559</v>
      </c>
      <c r="I89">
        <v>1477549.488992</v>
      </c>
      <c r="J89">
        <f t="shared" si="25"/>
        <v>1477.5494889920001</v>
      </c>
      <c r="K89" s="133">
        <v>872.53815530885106</v>
      </c>
      <c r="L89">
        <v>872.53815530885106</v>
      </c>
      <c r="M89">
        <v>97.501491634489838</v>
      </c>
      <c r="N89">
        <f t="shared" si="26"/>
        <v>775.03666367436119</v>
      </c>
      <c r="O89" s="81">
        <v>872.53815530885106</v>
      </c>
      <c r="P89">
        <v>872.53815530885106</v>
      </c>
      <c r="Q89" s="81">
        <v>97.501491634489838</v>
      </c>
      <c r="R89" s="81">
        <f t="shared" si="27"/>
        <v>775.03666367436119</v>
      </c>
      <c r="S89" s="111">
        <f t="shared" si="40"/>
        <v>3.2375513591314409</v>
      </c>
      <c r="T89" s="90">
        <f t="shared" si="41"/>
        <v>1.8417722679700432</v>
      </c>
      <c r="U89">
        <f t="shared" si="28"/>
        <v>6.7714063841334191</v>
      </c>
      <c r="V89">
        <f t="shared" si="29"/>
        <v>6.6529103362012778</v>
      </c>
      <c r="W89">
        <f t="shared" si="30"/>
        <v>6.7714063841334191</v>
      </c>
      <c r="X89">
        <f t="shared" si="31"/>
        <v>3.2375513591314409E-2</v>
      </c>
      <c r="Y89">
        <v>3.2375513591314409E-2</v>
      </c>
      <c r="Z89" s="165">
        <f t="shared" si="32"/>
        <v>3.2375513591314409</v>
      </c>
      <c r="AA89">
        <f t="shared" si="33"/>
        <v>3.2375513591314409E-2</v>
      </c>
      <c r="AB89">
        <f t="shared" si="42"/>
        <v>6.7714063841334191</v>
      </c>
      <c r="AC89" s="168">
        <f t="shared" si="34"/>
        <v>872.53815530885106</v>
      </c>
      <c r="AD89">
        <f t="shared" si="35"/>
        <v>872.53815530885106</v>
      </c>
      <c r="AE89" s="168">
        <f t="shared" si="36"/>
        <v>775.03666367436119</v>
      </c>
      <c r="AF89" s="168">
        <f t="shared" si="37"/>
        <v>97.501491634489838</v>
      </c>
      <c r="AG89">
        <f t="shared" si="38"/>
        <v>6.6529103362012778</v>
      </c>
      <c r="AH89" s="169">
        <f t="shared" si="43"/>
        <v>1.8417722679700432</v>
      </c>
      <c r="AL89" s="133">
        <v>872.53815530885106</v>
      </c>
      <c r="AM89">
        <v>872.53815530885106</v>
      </c>
      <c r="AN89">
        <v>97.501491634489838</v>
      </c>
      <c r="AO89">
        <f t="shared" si="39"/>
        <v>775.03666367436119</v>
      </c>
    </row>
    <row r="90" spans="1:41" x14ac:dyDescent="0.2">
      <c r="A90" s="101">
        <v>43040</v>
      </c>
      <c r="B90" s="248">
        <f t="shared" si="22"/>
        <v>43040</v>
      </c>
      <c r="C90" s="11">
        <v>1398164</v>
      </c>
      <c r="D90" s="11">
        <v>131278</v>
      </c>
      <c r="E90" s="11">
        <f t="shared" si="23"/>
        <v>1266886</v>
      </c>
      <c r="F90">
        <v>1457739.2274444101</v>
      </c>
      <c r="G90">
        <f t="shared" si="24"/>
        <v>1457.7392274444101</v>
      </c>
      <c r="H90" s="133">
        <f>G90/'исходные без сезонности'!D91</f>
        <v>859.97224322574232</v>
      </c>
      <c r="I90">
        <v>1431252.39888395</v>
      </c>
      <c r="J90">
        <f t="shared" si="25"/>
        <v>1431.25239888395</v>
      </c>
      <c r="K90" s="133">
        <v>844.34672053674433</v>
      </c>
      <c r="L90">
        <v>844.34672053674456</v>
      </c>
      <c r="M90">
        <v>72.289203642917883</v>
      </c>
      <c r="N90">
        <f t="shared" si="26"/>
        <v>772.05751689382646</v>
      </c>
      <c r="O90" s="81">
        <v>844.34672053674456</v>
      </c>
      <c r="P90">
        <v>844.34672053674456</v>
      </c>
      <c r="Q90" s="81">
        <v>72.289203642917883</v>
      </c>
      <c r="R90" s="81">
        <f t="shared" si="27"/>
        <v>772.05751689382669</v>
      </c>
      <c r="S90" s="111">
        <f t="shared" si="40"/>
        <v>-3.2843167572120358</v>
      </c>
      <c r="T90" s="90">
        <f t="shared" si="41"/>
        <v>-0.38512852032877021</v>
      </c>
      <c r="U90">
        <f t="shared" si="28"/>
        <v>6.7385632165612988</v>
      </c>
      <c r="V90">
        <f t="shared" si="29"/>
        <v>6.6490590509979901</v>
      </c>
      <c r="W90">
        <f t="shared" si="30"/>
        <v>6.7385632165612988</v>
      </c>
      <c r="X90">
        <f t="shared" si="31"/>
        <v>-3.2843167572120358E-2</v>
      </c>
      <c r="Y90">
        <v>-3.2843167572120358E-2</v>
      </c>
      <c r="Z90" s="165">
        <f t="shared" si="32"/>
        <v>-3.2843167572120358</v>
      </c>
      <c r="AA90">
        <f t="shared" si="33"/>
        <v>-3.2843167572120358E-2</v>
      </c>
      <c r="AB90">
        <f t="shared" si="42"/>
        <v>6.7385632165612988</v>
      </c>
      <c r="AC90" s="168">
        <f t="shared" si="34"/>
        <v>844.34672053674433</v>
      </c>
      <c r="AD90">
        <f t="shared" si="35"/>
        <v>844.34672053674433</v>
      </c>
      <c r="AE90" s="168">
        <f t="shared" si="36"/>
        <v>772.05751689382646</v>
      </c>
      <c r="AF90" s="168">
        <f t="shared" si="37"/>
        <v>72.289203642917883</v>
      </c>
      <c r="AG90">
        <f t="shared" si="38"/>
        <v>6.6490590509979892</v>
      </c>
      <c r="AH90" s="169">
        <f t="shared" si="43"/>
        <v>-0.38512852032885903</v>
      </c>
      <c r="AL90" s="133">
        <v>844.34672053674433</v>
      </c>
      <c r="AM90">
        <v>844.34672053674456</v>
      </c>
      <c r="AN90">
        <v>72.289203642917883</v>
      </c>
      <c r="AO90">
        <f t="shared" si="39"/>
        <v>772.05751689382646</v>
      </c>
    </row>
    <row r="91" spans="1:41" x14ac:dyDescent="0.2">
      <c r="A91" s="101">
        <v>43070</v>
      </c>
      <c r="B91" s="248">
        <f t="shared" si="22"/>
        <v>43070</v>
      </c>
      <c r="C91" s="11">
        <v>1404444</v>
      </c>
      <c r="D91" s="11">
        <v>107785</v>
      </c>
      <c r="E91" s="11">
        <f t="shared" si="23"/>
        <v>1296659</v>
      </c>
      <c r="F91">
        <v>1469303.5265236199</v>
      </c>
      <c r="G91">
        <f t="shared" si="24"/>
        <v>1469.3035265236199</v>
      </c>
      <c r="H91" s="133">
        <f>G91/'исходные без сезонности'!D92</f>
        <v>864.81464309478429</v>
      </c>
      <c r="I91">
        <v>1451892.77414706</v>
      </c>
      <c r="J91">
        <f t="shared" si="25"/>
        <v>1451.89277414706</v>
      </c>
      <c r="K91" s="133">
        <v>854.56688057959343</v>
      </c>
      <c r="L91">
        <v>854.56688057959343</v>
      </c>
      <c r="M91">
        <v>40.453622446564843</v>
      </c>
      <c r="N91">
        <f t="shared" si="26"/>
        <v>814.11325813302858</v>
      </c>
      <c r="O91" s="81">
        <v>854.56688057959343</v>
      </c>
      <c r="P91">
        <v>854.56688057959343</v>
      </c>
      <c r="Q91" s="81">
        <v>40.453622446564843</v>
      </c>
      <c r="R91" s="81">
        <f t="shared" si="27"/>
        <v>814.11325813302858</v>
      </c>
      <c r="S91" s="111">
        <f t="shared" si="40"/>
        <v>1.2031551602776247</v>
      </c>
      <c r="T91" s="90">
        <f t="shared" si="41"/>
        <v>5.3040443081354027</v>
      </c>
      <c r="U91">
        <f t="shared" si="28"/>
        <v>6.750594768164075</v>
      </c>
      <c r="V91">
        <f t="shared" si="29"/>
        <v>6.7020994940793441</v>
      </c>
      <c r="W91">
        <f t="shared" si="30"/>
        <v>6.750594768164075</v>
      </c>
      <c r="X91">
        <f t="shared" si="31"/>
        <v>1.2031551602776247E-2</v>
      </c>
      <c r="Y91">
        <v>1.2031551602776247E-2</v>
      </c>
      <c r="Z91" s="165">
        <f t="shared" si="32"/>
        <v>1.2031551602776247</v>
      </c>
      <c r="AA91">
        <f t="shared" si="33"/>
        <v>1.2031551602776247E-2</v>
      </c>
      <c r="AB91">
        <f t="shared" si="42"/>
        <v>6.750594768164075</v>
      </c>
      <c r="AC91" s="168">
        <f t="shared" si="34"/>
        <v>854.56688057959343</v>
      </c>
      <c r="AD91">
        <f t="shared" si="35"/>
        <v>854.56688057959343</v>
      </c>
      <c r="AE91" s="168">
        <f t="shared" si="36"/>
        <v>814.11325813302858</v>
      </c>
      <c r="AF91" s="168">
        <f t="shared" si="37"/>
        <v>40.453622446564843</v>
      </c>
      <c r="AG91">
        <f t="shared" si="38"/>
        <v>6.7020994940793441</v>
      </c>
      <c r="AH91" s="169">
        <f t="shared" si="43"/>
        <v>5.3040443081354915</v>
      </c>
      <c r="AL91" s="133">
        <v>854.56688057959343</v>
      </c>
      <c r="AM91">
        <v>854.56688057959343</v>
      </c>
      <c r="AN91">
        <v>40.453622446564843</v>
      </c>
      <c r="AO91">
        <f t="shared" si="39"/>
        <v>814.11325813302858</v>
      </c>
    </row>
    <row r="92" spans="1:41" x14ac:dyDescent="0.2">
      <c r="A92" s="101">
        <v>43101</v>
      </c>
      <c r="B92" s="248">
        <f t="shared" si="22"/>
        <v>43101</v>
      </c>
      <c r="C92" s="11">
        <v>1505852</v>
      </c>
      <c r="D92" s="11">
        <v>364882</v>
      </c>
      <c r="E92" s="11">
        <f t="shared" si="23"/>
        <v>1140970</v>
      </c>
      <c r="F92">
        <v>1471068.85232885</v>
      </c>
      <c r="G92">
        <f t="shared" si="24"/>
        <v>1471.06885232885</v>
      </c>
      <c r="H92" s="133">
        <f>G92/'исходные без сезонности'!D93</f>
        <v>866.01916767886757</v>
      </c>
      <c r="I92">
        <v>1472986.54872673</v>
      </c>
      <c r="J92">
        <f t="shared" si="25"/>
        <v>1472.98654872673</v>
      </c>
      <c r="K92" s="133">
        <v>867.14811676627676</v>
      </c>
      <c r="L92">
        <v>867.14811676627687</v>
      </c>
      <c r="M92">
        <v>259.41595486591007</v>
      </c>
      <c r="N92">
        <f t="shared" si="26"/>
        <v>607.73216190036669</v>
      </c>
      <c r="O92" s="81">
        <v>867.14811676627687</v>
      </c>
      <c r="P92">
        <v>867.14811676627687</v>
      </c>
      <c r="Q92" s="81">
        <v>259.41595486591007</v>
      </c>
      <c r="R92" s="81">
        <f t="shared" si="27"/>
        <v>607.7321619003668</v>
      </c>
      <c r="S92" s="111">
        <f t="shared" si="40"/>
        <v>1.4615032279341911</v>
      </c>
      <c r="T92" s="90">
        <f t="shared" si="41"/>
        <v>-29.236523236220968</v>
      </c>
      <c r="U92">
        <f t="shared" si="28"/>
        <v>6.7652098004434169</v>
      </c>
      <c r="V92">
        <f t="shared" si="29"/>
        <v>6.4097342617171345</v>
      </c>
      <c r="W92">
        <f t="shared" si="30"/>
        <v>6.7652098004434169</v>
      </c>
      <c r="X92">
        <f t="shared" si="31"/>
        <v>1.4615032279341911E-2</v>
      </c>
      <c r="Y92">
        <v>1.4615032279341911E-2</v>
      </c>
      <c r="Z92" s="165">
        <f t="shared" si="32"/>
        <v>1.4615032279341911</v>
      </c>
      <c r="AA92">
        <f t="shared" si="33"/>
        <v>1.4615032279341911E-2</v>
      </c>
      <c r="AB92">
        <f t="shared" si="42"/>
        <v>6.7652098004434169</v>
      </c>
      <c r="AC92" s="168">
        <f t="shared" si="34"/>
        <v>867.14811676627676</v>
      </c>
      <c r="AD92">
        <f t="shared" si="35"/>
        <v>867.14811676627676</v>
      </c>
      <c r="AE92" s="168">
        <f t="shared" si="36"/>
        <v>607.73216190036669</v>
      </c>
      <c r="AF92" s="168">
        <f t="shared" si="37"/>
        <v>259.41595486591007</v>
      </c>
      <c r="AG92">
        <f t="shared" si="38"/>
        <v>6.4097342617171345</v>
      </c>
      <c r="AH92" s="169">
        <f t="shared" si="43"/>
        <v>-29.236523236220968</v>
      </c>
      <c r="AL92" s="133">
        <v>867.14811676627676</v>
      </c>
      <c r="AM92">
        <v>867.14811676627687</v>
      </c>
      <c r="AN92">
        <v>259.41595486591007</v>
      </c>
      <c r="AO92">
        <f t="shared" si="39"/>
        <v>607.73216190036669</v>
      </c>
    </row>
    <row r="93" spans="1:41" x14ac:dyDescent="0.2">
      <c r="A93" s="101">
        <v>43132</v>
      </c>
      <c r="B93" s="248">
        <f t="shared" si="22"/>
        <v>43132</v>
      </c>
      <c r="C93" s="11">
        <v>1435885</v>
      </c>
      <c r="D93" s="11">
        <v>84811</v>
      </c>
      <c r="E93" s="11">
        <f t="shared" si="23"/>
        <v>1351074</v>
      </c>
      <c r="F93">
        <v>1424890.2238854701</v>
      </c>
      <c r="G93">
        <f t="shared" si="24"/>
        <v>1424.89022388547</v>
      </c>
      <c r="H93" s="133">
        <f>G93/'исходные без сезонности'!D94</f>
        <v>837.640518777784</v>
      </c>
      <c r="I93">
        <v>1422492.98683018</v>
      </c>
      <c r="J93">
        <f t="shared" si="25"/>
        <v>1422.4929868301801</v>
      </c>
      <c r="K93" s="133">
        <v>836.23127134456706</v>
      </c>
      <c r="L93">
        <v>836.23127134456718</v>
      </c>
      <c r="M93">
        <v>49.701080060554013</v>
      </c>
      <c r="N93">
        <f t="shared" si="26"/>
        <v>786.53019128401309</v>
      </c>
      <c r="O93" s="81">
        <v>836.23127134456718</v>
      </c>
      <c r="P93">
        <v>836.23127134456718</v>
      </c>
      <c r="Q93" s="81">
        <v>49.701080060554013</v>
      </c>
      <c r="R93" s="81">
        <f t="shared" si="27"/>
        <v>786.5301912840132</v>
      </c>
      <c r="S93" s="111">
        <f t="shared" si="40"/>
        <v>-3.6304585252290522</v>
      </c>
      <c r="T93" s="90">
        <f t="shared" si="41"/>
        <v>25.789684692811932</v>
      </c>
      <c r="U93">
        <f t="shared" si="28"/>
        <v>6.7289052151911264</v>
      </c>
      <c r="V93">
        <f t="shared" si="29"/>
        <v>6.6676311086452538</v>
      </c>
      <c r="W93">
        <f t="shared" si="30"/>
        <v>6.7289052151911264</v>
      </c>
      <c r="X93">
        <f t="shared" si="31"/>
        <v>-3.6304585252290522E-2</v>
      </c>
      <c r="Y93">
        <v>-3.6304585252290522E-2</v>
      </c>
      <c r="Z93" s="165">
        <f t="shared" si="32"/>
        <v>-3.6304585252290522</v>
      </c>
      <c r="AA93">
        <f t="shared" si="33"/>
        <v>-3.6304585252290522E-2</v>
      </c>
      <c r="AB93">
        <f t="shared" si="42"/>
        <v>6.7289052151911264</v>
      </c>
      <c r="AC93" s="168">
        <f t="shared" si="34"/>
        <v>836.23127134456706</v>
      </c>
      <c r="AD93">
        <f t="shared" si="35"/>
        <v>836.23127134456706</v>
      </c>
      <c r="AE93" s="168">
        <f t="shared" si="36"/>
        <v>786.53019128401309</v>
      </c>
      <c r="AF93" s="168">
        <f t="shared" si="37"/>
        <v>49.701080060554013</v>
      </c>
      <c r="AG93">
        <f t="shared" si="38"/>
        <v>6.6676311086452538</v>
      </c>
      <c r="AH93" s="169">
        <f t="shared" si="43"/>
        <v>25.789684692811932</v>
      </c>
      <c r="AL93" s="133">
        <v>836.23127134456706</v>
      </c>
      <c r="AM93">
        <v>836.23127134456718</v>
      </c>
      <c r="AN93">
        <v>49.701080060554013</v>
      </c>
      <c r="AO93">
        <f t="shared" si="39"/>
        <v>786.53019128401309</v>
      </c>
    </row>
    <row r="94" spans="1:41" x14ac:dyDescent="0.2">
      <c r="A94" s="101">
        <v>43160</v>
      </c>
      <c r="B94" s="248">
        <f t="shared" si="22"/>
        <v>43160</v>
      </c>
      <c r="C94" s="11">
        <v>1447989</v>
      </c>
      <c r="D94" s="11">
        <v>79734</v>
      </c>
      <c r="E94" s="11">
        <f t="shared" si="23"/>
        <v>1368255</v>
      </c>
      <c r="F94">
        <v>1425437.81635872</v>
      </c>
      <c r="G94">
        <f t="shared" si="24"/>
        <v>1425.4378163587201</v>
      </c>
      <c r="H94" s="133">
        <f>G94/'исходные без сезонности'!D95</f>
        <v>835.43574274261402</v>
      </c>
      <c r="I94">
        <v>1426436.5377199601</v>
      </c>
      <c r="J94">
        <f t="shared" si="25"/>
        <v>1426.4365377199601</v>
      </c>
      <c r="K94" s="133">
        <v>836.02108397086363</v>
      </c>
      <c r="L94">
        <v>836.0210839708634</v>
      </c>
      <c r="M94">
        <v>51.110501789845451</v>
      </c>
      <c r="N94">
        <f t="shared" si="26"/>
        <v>784.91058218101819</v>
      </c>
      <c r="O94" s="81">
        <v>836.0210839708634</v>
      </c>
      <c r="P94">
        <v>836.0210839708634</v>
      </c>
      <c r="Q94" s="81">
        <v>51.110501789845451</v>
      </c>
      <c r="R94" s="81">
        <f t="shared" si="27"/>
        <v>784.91058218101796</v>
      </c>
      <c r="S94" s="111">
        <f t="shared" si="40"/>
        <v>-2.5138236360344735E-2</v>
      </c>
      <c r="T94" s="90">
        <f t="shared" si="41"/>
        <v>-0.20613054005185205</v>
      </c>
      <c r="U94">
        <f t="shared" si="28"/>
        <v>6.7286538328275229</v>
      </c>
      <c r="V94">
        <f t="shared" si="29"/>
        <v>6.6655698032447352</v>
      </c>
      <c r="W94">
        <f t="shared" si="30"/>
        <v>6.7286538328275229</v>
      </c>
      <c r="X94">
        <f t="shared" si="31"/>
        <v>-2.5138236360344735E-4</v>
      </c>
      <c r="Y94">
        <v>-2.5138236360344735E-4</v>
      </c>
      <c r="Z94" s="165">
        <f t="shared" si="32"/>
        <v>-2.5138236360344735E-2</v>
      </c>
      <c r="AA94">
        <f t="shared" si="33"/>
        <v>-2.5138236360344735E-4</v>
      </c>
      <c r="AB94">
        <f t="shared" si="42"/>
        <v>6.7286538328275229</v>
      </c>
      <c r="AC94" s="168">
        <f t="shared" si="34"/>
        <v>836.02108397086363</v>
      </c>
      <c r="AD94">
        <f t="shared" si="35"/>
        <v>836.02108397086363</v>
      </c>
      <c r="AE94" s="168">
        <f t="shared" si="36"/>
        <v>784.91058218101819</v>
      </c>
      <c r="AF94" s="168">
        <f t="shared" si="37"/>
        <v>51.110501789845451</v>
      </c>
      <c r="AG94">
        <f t="shared" si="38"/>
        <v>6.6655698032447352</v>
      </c>
      <c r="AH94" s="169">
        <f t="shared" si="43"/>
        <v>-0.20613054005185205</v>
      </c>
      <c r="AL94" s="133">
        <v>836.02108397086363</v>
      </c>
      <c r="AM94">
        <v>836.0210839708634</v>
      </c>
      <c r="AN94">
        <v>51.110501789845451</v>
      </c>
      <c r="AO94">
        <f t="shared" si="39"/>
        <v>784.91058218101819</v>
      </c>
    </row>
    <row r="95" spans="1:41" x14ac:dyDescent="0.2">
      <c r="A95" s="101">
        <v>43191</v>
      </c>
      <c r="B95" s="248">
        <f t="shared" si="22"/>
        <v>43191</v>
      </c>
      <c r="C95" s="11">
        <v>1486636</v>
      </c>
      <c r="D95" s="11">
        <v>173886</v>
      </c>
      <c r="E95" s="11">
        <f t="shared" si="23"/>
        <v>1312750</v>
      </c>
      <c r="F95">
        <v>1450806.5576178001</v>
      </c>
      <c r="G95">
        <f t="shared" si="24"/>
        <v>1450.8065576178001</v>
      </c>
      <c r="H95" s="133">
        <f>G95/'исходные без сезонности'!D96</f>
        <v>847.91968174128431</v>
      </c>
      <c r="I95">
        <v>1452898.74176287</v>
      </c>
      <c r="J95">
        <f t="shared" si="25"/>
        <v>1452.89874176287</v>
      </c>
      <c r="K95" s="133">
        <v>849.14245269246135</v>
      </c>
      <c r="L95">
        <v>849.14245269246112</v>
      </c>
      <c r="M95">
        <v>81.540565002888883</v>
      </c>
      <c r="N95">
        <f t="shared" si="26"/>
        <v>767.60188768957244</v>
      </c>
      <c r="O95" s="81">
        <v>849.14245269246112</v>
      </c>
      <c r="P95">
        <v>849.14245269246112</v>
      </c>
      <c r="Q95" s="81">
        <v>81.540565002888883</v>
      </c>
      <c r="R95" s="81">
        <f t="shared" si="27"/>
        <v>767.60188768957221</v>
      </c>
      <c r="S95" s="111">
        <f t="shared" si="40"/>
        <v>1.5573128210343512</v>
      </c>
      <c r="T95" s="90">
        <f t="shared" si="41"/>
        <v>-2.2298579904245663</v>
      </c>
      <c r="U95">
        <f t="shared" si="28"/>
        <v>6.7442269610378665</v>
      </c>
      <c r="V95">
        <f t="shared" si="29"/>
        <v>6.6432712233404896</v>
      </c>
      <c r="W95">
        <f t="shared" si="30"/>
        <v>6.7442269610378665</v>
      </c>
      <c r="X95">
        <f t="shared" si="31"/>
        <v>1.5573128210343512E-2</v>
      </c>
      <c r="Y95">
        <v>1.5573128210343512E-2</v>
      </c>
      <c r="Z95" s="165">
        <f t="shared" si="32"/>
        <v>1.5573128210343512</v>
      </c>
      <c r="AA95">
        <f t="shared" si="33"/>
        <v>1.5573128210343512E-2</v>
      </c>
      <c r="AB95">
        <f t="shared" si="42"/>
        <v>6.7442269610378665</v>
      </c>
      <c r="AC95" s="168">
        <f t="shared" si="34"/>
        <v>849.14245269246135</v>
      </c>
      <c r="AD95">
        <f t="shared" si="35"/>
        <v>849.14245269246135</v>
      </c>
      <c r="AE95" s="168">
        <f t="shared" si="36"/>
        <v>767.60188768957244</v>
      </c>
      <c r="AF95" s="168">
        <f t="shared" si="37"/>
        <v>81.540565002888883</v>
      </c>
      <c r="AG95">
        <f t="shared" si="38"/>
        <v>6.6432712233404905</v>
      </c>
      <c r="AH95" s="169">
        <f t="shared" si="43"/>
        <v>-2.2298579904244775</v>
      </c>
      <c r="AL95" s="133">
        <v>849.14245269246135</v>
      </c>
      <c r="AM95">
        <v>849.14245269246112</v>
      </c>
      <c r="AN95">
        <v>81.540565002888883</v>
      </c>
      <c r="AO95">
        <f t="shared" si="39"/>
        <v>767.60188768957244</v>
      </c>
    </row>
    <row r="96" spans="1:41" x14ac:dyDescent="0.2">
      <c r="A96" s="101">
        <v>43221</v>
      </c>
      <c r="B96" s="248">
        <f t="shared" si="22"/>
        <v>43221</v>
      </c>
      <c r="C96" s="11">
        <v>1446938</v>
      </c>
      <c r="D96" s="11">
        <v>141079</v>
      </c>
      <c r="E96" s="11">
        <f t="shared" si="23"/>
        <v>1305859</v>
      </c>
      <c r="F96">
        <v>1409909.03727417</v>
      </c>
      <c r="G96">
        <f t="shared" si="24"/>
        <v>1409.90903727417</v>
      </c>
      <c r="H96" s="133">
        <f>G96/'исходные без сезонности'!D97</f>
        <v>821.24717187166095</v>
      </c>
      <c r="I96">
        <v>1430453.4635349</v>
      </c>
      <c r="J96">
        <f t="shared" si="25"/>
        <v>1430.4534635349</v>
      </c>
      <c r="K96" s="133">
        <v>833.21393817948604</v>
      </c>
      <c r="L96">
        <v>833.21393817948581</v>
      </c>
      <c r="M96">
        <v>104.55885440937588</v>
      </c>
      <c r="N96">
        <f t="shared" si="26"/>
        <v>728.6550837701102</v>
      </c>
      <c r="O96" s="81">
        <v>833.21393817948581</v>
      </c>
      <c r="P96">
        <v>833.21393817948581</v>
      </c>
      <c r="Q96" s="81">
        <v>104.55885440937588</v>
      </c>
      <c r="R96" s="81">
        <f t="shared" si="27"/>
        <v>728.65508377010997</v>
      </c>
      <c r="S96" s="111">
        <f t="shared" si="40"/>
        <v>-1.8936523299027286</v>
      </c>
      <c r="T96" s="90">
        <f t="shared" si="41"/>
        <v>-5.2070739413861311</v>
      </c>
      <c r="U96">
        <f t="shared" si="28"/>
        <v>6.7252904377388392</v>
      </c>
      <c r="V96">
        <f t="shared" si="29"/>
        <v>6.5912004839266283</v>
      </c>
      <c r="W96">
        <f t="shared" si="30"/>
        <v>6.7252904377388392</v>
      </c>
      <c r="X96">
        <f t="shared" si="31"/>
        <v>-1.8936523299027286E-2</v>
      </c>
      <c r="Y96">
        <v>-1.8936523299027286E-2</v>
      </c>
      <c r="Z96" s="165">
        <f t="shared" si="32"/>
        <v>-1.8936523299027286</v>
      </c>
      <c r="AA96">
        <f t="shared" si="33"/>
        <v>-1.8936523299027286E-2</v>
      </c>
      <c r="AB96">
        <f t="shared" si="42"/>
        <v>6.7252904377388392</v>
      </c>
      <c r="AC96" s="168">
        <f t="shared" si="34"/>
        <v>833.21393817948604</v>
      </c>
      <c r="AD96">
        <f t="shared" si="35"/>
        <v>833.21393817948604</v>
      </c>
      <c r="AE96" s="168">
        <f t="shared" si="36"/>
        <v>728.6550837701102</v>
      </c>
      <c r="AF96" s="168">
        <f t="shared" si="37"/>
        <v>104.55885440937588</v>
      </c>
      <c r="AG96">
        <f t="shared" si="38"/>
        <v>6.5912004839266292</v>
      </c>
      <c r="AH96" s="169">
        <f t="shared" si="43"/>
        <v>-5.2070739413861311</v>
      </c>
      <c r="AL96" s="133">
        <v>833.21393817948604</v>
      </c>
      <c r="AM96">
        <v>833.21393817948581</v>
      </c>
      <c r="AN96">
        <v>104.55885440937588</v>
      </c>
      <c r="AO96">
        <f t="shared" si="39"/>
        <v>728.6550837701102</v>
      </c>
    </row>
    <row r="97" spans="1:41" x14ac:dyDescent="0.2">
      <c r="A97" s="101">
        <v>43252</v>
      </c>
      <c r="B97" s="248">
        <f t="shared" si="22"/>
        <v>43252</v>
      </c>
      <c r="C97" s="11">
        <v>1486921</v>
      </c>
      <c r="D97" s="11">
        <v>142116</v>
      </c>
      <c r="E97" s="11">
        <f t="shared" si="23"/>
        <v>1344805</v>
      </c>
      <c r="F97">
        <v>1488520.0976298901</v>
      </c>
      <c r="G97">
        <f t="shared" si="24"/>
        <v>1488.5200976298902</v>
      </c>
      <c r="H97" s="133">
        <f>G97/'исходные без сезонности'!D98</f>
        <v>862.59140318917719</v>
      </c>
      <c r="I97">
        <v>1480117.2115189401</v>
      </c>
      <c r="J97">
        <f t="shared" si="25"/>
        <v>1480.1172115189399</v>
      </c>
      <c r="K97" s="133">
        <v>857.7219645213188</v>
      </c>
      <c r="L97">
        <v>857.7219645213188</v>
      </c>
      <c r="M97">
        <v>101.49394531556656</v>
      </c>
      <c r="N97">
        <f t="shared" si="26"/>
        <v>756.22801920575228</v>
      </c>
      <c r="O97" s="81">
        <v>857.7219645213188</v>
      </c>
      <c r="P97">
        <v>857.7219645213188</v>
      </c>
      <c r="Q97" s="81">
        <v>101.49394531556656</v>
      </c>
      <c r="R97" s="81">
        <f t="shared" si="27"/>
        <v>756.22801920575228</v>
      </c>
      <c r="S97" s="111">
        <f t="shared" si="40"/>
        <v>2.8989558558904172</v>
      </c>
      <c r="T97" s="90">
        <f t="shared" si="41"/>
        <v>3.714245948295769</v>
      </c>
      <c r="U97">
        <f t="shared" si="28"/>
        <v>6.7542799962977433</v>
      </c>
      <c r="V97">
        <f t="shared" si="29"/>
        <v>6.628342943409586</v>
      </c>
      <c r="W97">
        <f t="shared" si="30"/>
        <v>6.7542799962977433</v>
      </c>
      <c r="X97">
        <f t="shared" si="31"/>
        <v>2.8989558558904172E-2</v>
      </c>
      <c r="Y97">
        <v>2.8989558558904172E-2</v>
      </c>
      <c r="Z97" s="165">
        <f t="shared" si="32"/>
        <v>2.8989558558904172</v>
      </c>
      <c r="AA97">
        <f t="shared" si="33"/>
        <v>2.8989558558904172E-2</v>
      </c>
      <c r="AB97">
        <f t="shared" si="42"/>
        <v>6.7542799962977433</v>
      </c>
      <c r="AC97" s="168">
        <f t="shared" si="34"/>
        <v>857.7219645213188</v>
      </c>
      <c r="AD97">
        <f t="shared" si="35"/>
        <v>857.7219645213188</v>
      </c>
      <c r="AE97" s="168">
        <f t="shared" si="36"/>
        <v>756.22801920575228</v>
      </c>
      <c r="AF97" s="168">
        <f t="shared" si="37"/>
        <v>101.49394531556656</v>
      </c>
      <c r="AG97">
        <f t="shared" si="38"/>
        <v>6.628342943409586</v>
      </c>
      <c r="AH97" s="169">
        <f t="shared" si="43"/>
        <v>3.7142459482956802</v>
      </c>
      <c r="AL97" s="133">
        <v>857.7219645213188</v>
      </c>
      <c r="AM97">
        <v>857.7219645213188</v>
      </c>
      <c r="AN97">
        <v>101.49394531556656</v>
      </c>
      <c r="AO97">
        <f t="shared" si="39"/>
        <v>756.22801920575228</v>
      </c>
    </row>
    <row r="98" spans="1:41" x14ac:dyDescent="0.2">
      <c r="A98" s="101">
        <v>43282</v>
      </c>
      <c r="B98" s="248">
        <f t="shared" si="22"/>
        <v>43282</v>
      </c>
      <c r="C98" s="11">
        <v>1550676</v>
      </c>
      <c r="D98" s="11">
        <v>120771</v>
      </c>
      <c r="E98" s="11">
        <f t="shared" si="23"/>
        <v>1429905</v>
      </c>
      <c r="F98">
        <v>1507487.21648204</v>
      </c>
      <c r="G98">
        <f t="shared" si="24"/>
        <v>1507.4872164820399</v>
      </c>
      <c r="H98" s="133">
        <f>G98/'исходные без сезонности'!D99</f>
        <v>870.66117237066555</v>
      </c>
      <c r="I98">
        <v>1524077.33292518</v>
      </c>
      <c r="J98">
        <f t="shared" si="25"/>
        <v>1524.0773329251799</v>
      </c>
      <c r="K98" s="133">
        <v>880.24292541919738</v>
      </c>
      <c r="L98">
        <v>880.24292541919772</v>
      </c>
      <c r="M98">
        <v>70.342129071413297</v>
      </c>
      <c r="N98">
        <f t="shared" si="26"/>
        <v>809.90079634778408</v>
      </c>
      <c r="O98" s="81">
        <v>880.24292541919772</v>
      </c>
      <c r="P98">
        <v>880.24292541919772</v>
      </c>
      <c r="Q98" s="81">
        <v>70.342129071413297</v>
      </c>
      <c r="R98" s="81">
        <f t="shared" si="27"/>
        <v>809.90079634778442</v>
      </c>
      <c r="S98" s="111">
        <f t="shared" si="40"/>
        <v>2.5917924691997385</v>
      </c>
      <c r="T98" s="90">
        <f t="shared" si="41"/>
        <v>6.8568823111678334</v>
      </c>
      <c r="U98">
        <f t="shared" si="28"/>
        <v>6.7801979209897407</v>
      </c>
      <c r="V98">
        <f t="shared" si="29"/>
        <v>6.6969117665212643</v>
      </c>
      <c r="W98">
        <f t="shared" si="30"/>
        <v>6.7801979209897407</v>
      </c>
      <c r="X98">
        <f t="shared" si="31"/>
        <v>2.5917924691997385E-2</v>
      </c>
      <c r="Y98">
        <v>2.5917924691997385E-2</v>
      </c>
      <c r="Z98" s="165">
        <f t="shared" si="32"/>
        <v>2.5917924691997385</v>
      </c>
      <c r="AA98">
        <f t="shared" si="33"/>
        <v>2.5917924691997385E-2</v>
      </c>
      <c r="AB98">
        <f t="shared" si="42"/>
        <v>6.7801979209897407</v>
      </c>
      <c r="AC98" s="168">
        <f t="shared" si="34"/>
        <v>880.24292541919738</v>
      </c>
      <c r="AD98">
        <f t="shared" si="35"/>
        <v>880.24292541919738</v>
      </c>
      <c r="AE98" s="168">
        <f t="shared" si="36"/>
        <v>809.90079634778408</v>
      </c>
      <c r="AF98" s="168">
        <f t="shared" si="37"/>
        <v>70.342129071413297</v>
      </c>
      <c r="AG98">
        <f t="shared" si="38"/>
        <v>6.6969117665212643</v>
      </c>
      <c r="AH98" s="169">
        <f t="shared" si="43"/>
        <v>6.8568823111678334</v>
      </c>
      <c r="AL98" s="133">
        <v>880.24292541919738</v>
      </c>
      <c r="AM98">
        <v>880.24292541919772</v>
      </c>
      <c r="AN98">
        <v>70.342129071413297</v>
      </c>
      <c r="AO98">
        <f t="shared" si="39"/>
        <v>809.90079634778408</v>
      </c>
    </row>
    <row r="99" spans="1:41" x14ac:dyDescent="0.2">
      <c r="A99" s="101">
        <v>43313</v>
      </c>
      <c r="B99" s="248">
        <f t="shared" si="22"/>
        <v>43313</v>
      </c>
      <c r="C99" s="11">
        <v>1520151</v>
      </c>
      <c r="D99" s="11">
        <v>90094</v>
      </c>
      <c r="E99" s="11">
        <f t="shared" si="23"/>
        <v>1430057</v>
      </c>
      <c r="F99">
        <v>1529964.1601338</v>
      </c>
      <c r="G99">
        <f t="shared" si="24"/>
        <v>1529.9641601338001</v>
      </c>
      <c r="H99" s="133">
        <f>G99/'исходные без сезонности'!D100</f>
        <v>879.46229182143657</v>
      </c>
      <c r="I99">
        <v>1526062.63836021</v>
      </c>
      <c r="J99">
        <f t="shared" si="25"/>
        <v>1526.06263836021</v>
      </c>
      <c r="K99" s="133">
        <v>877.21959792703001</v>
      </c>
      <c r="L99">
        <v>877.21959792703001</v>
      </c>
      <c r="M99">
        <v>59.454681401458075</v>
      </c>
      <c r="N99">
        <f t="shared" si="26"/>
        <v>817.76491652557195</v>
      </c>
      <c r="O99" s="81">
        <v>877.21959792703001</v>
      </c>
      <c r="P99">
        <v>877.21959792703001</v>
      </c>
      <c r="Q99" s="81">
        <v>59.454681401458075</v>
      </c>
      <c r="R99" s="81">
        <f t="shared" si="27"/>
        <v>817.76491652557195</v>
      </c>
      <c r="S99" s="111">
        <f t="shared" si="40"/>
        <v>-0.34405632374916451</v>
      </c>
      <c r="T99" s="90">
        <f t="shared" si="41"/>
        <v>0.9663140667058201</v>
      </c>
      <c r="U99">
        <f t="shared" si="28"/>
        <v>6.7767573577522491</v>
      </c>
      <c r="V99">
        <f t="shared" si="29"/>
        <v>6.7065749071883225</v>
      </c>
      <c r="W99">
        <f t="shared" si="30"/>
        <v>6.7767573577522491</v>
      </c>
      <c r="X99">
        <f t="shared" si="31"/>
        <v>-3.4405632374916451E-3</v>
      </c>
      <c r="Y99">
        <v>-3.4405632374916451E-3</v>
      </c>
      <c r="Z99" s="165">
        <f t="shared" si="32"/>
        <v>-0.34405632374916451</v>
      </c>
      <c r="AA99">
        <f t="shared" si="33"/>
        <v>-3.4405632374916451E-3</v>
      </c>
      <c r="AB99">
        <f t="shared" si="42"/>
        <v>6.7767573577522491</v>
      </c>
      <c r="AC99" s="168">
        <f t="shared" si="34"/>
        <v>877.21959792703001</v>
      </c>
      <c r="AD99">
        <f t="shared" si="35"/>
        <v>877.21959792703001</v>
      </c>
      <c r="AE99" s="168">
        <f t="shared" si="36"/>
        <v>817.76491652557195</v>
      </c>
      <c r="AF99" s="168">
        <f t="shared" si="37"/>
        <v>59.454681401458075</v>
      </c>
      <c r="AG99">
        <f t="shared" si="38"/>
        <v>6.7065749071883225</v>
      </c>
      <c r="AH99" s="169">
        <f t="shared" si="43"/>
        <v>0.9663140667058201</v>
      </c>
      <c r="AL99" s="133">
        <v>877.21959792703001</v>
      </c>
      <c r="AM99">
        <v>877.21959792703001</v>
      </c>
      <c r="AN99">
        <v>59.454681401458075</v>
      </c>
      <c r="AO99">
        <f t="shared" si="39"/>
        <v>817.76491652557195</v>
      </c>
    </row>
    <row r="100" spans="1:41" x14ac:dyDescent="0.2">
      <c r="A100" s="101">
        <v>43344</v>
      </c>
      <c r="B100" s="248">
        <f t="shared" si="22"/>
        <v>43344</v>
      </c>
      <c r="C100" s="11">
        <v>1539826</v>
      </c>
      <c r="D100" s="11">
        <v>208138</v>
      </c>
      <c r="E100" s="11">
        <f t="shared" si="23"/>
        <v>1331688</v>
      </c>
      <c r="F100">
        <v>1558126.3072104601</v>
      </c>
      <c r="G100">
        <f t="shared" si="24"/>
        <v>1558.12630721046</v>
      </c>
      <c r="H100" s="133">
        <f>G100/'исходные без сезонности'!D101</f>
        <v>891.17415578752832</v>
      </c>
      <c r="I100">
        <v>1557640.03705564</v>
      </c>
      <c r="J100">
        <f t="shared" si="25"/>
        <v>1557.6400370556401</v>
      </c>
      <c r="K100" s="133">
        <v>890.89603238206337</v>
      </c>
      <c r="L100">
        <v>890.89603238206314</v>
      </c>
      <c r="M100">
        <v>138.34571883861122</v>
      </c>
      <c r="N100">
        <f t="shared" si="26"/>
        <v>752.55031354345215</v>
      </c>
      <c r="O100" s="81">
        <v>890.89603238206314</v>
      </c>
      <c r="P100">
        <v>890.89603238206314</v>
      </c>
      <c r="Q100" s="81">
        <v>138.34571883861122</v>
      </c>
      <c r="R100" s="81">
        <f t="shared" si="27"/>
        <v>752.55031354345192</v>
      </c>
      <c r="S100" s="111">
        <f t="shared" si="40"/>
        <v>1.5470376470283931</v>
      </c>
      <c r="T100" s="90">
        <f t="shared" si="41"/>
        <v>-8.3107050948682648</v>
      </c>
      <c r="U100">
        <f t="shared" si="28"/>
        <v>6.792227734222533</v>
      </c>
      <c r="V100">
        <f t="shared" si="29"/>
        <v>6.6234678562396399</v>
      </c>
      <c r="W100">
        <f t="shared" si="30"/>
        <v>6.792227734222533</v>
      </c>
      <c r="X100">
        <f t="shared" si="31"/>
        <v>1.5470376470283931E-2</v>
      </c>
      <c r="Y100">
        <v>1.5470376470283931E-2</v>
      </c>
      <c r="Z100" s="165">
        <f t="shared" si="32"/>
        <v>1.5470376470283931</v>
      </c>
      <c r="AA100">
        <f t="shared" si="33"/>
        <v>1.5470376470283931E-2</v>
      </c>
      <c r="AB100">
        <f t="shared" si="42"/>
        <v>6.792227734222533</v>
      </c>
      <c r="AC100" s="168">
        <f t="shared" si="34"/>
        <v>890.89603238206337</v>
      </c>
      <c r="AD100">
        <f t="shared" si="35"/>
        <v>890.89603238206337</v>
      </c>
      <c r="AE100" s="168">
        <f t="shared" si="36"/>
        <v>752.55031354345215</v>
      </c>
      <c r="AF100" s="168">
        <f t="shared" si="37"/>
        <v>138.34571883861122</v>
      </c>
      <c r="AG100">
        <f t="shared" si="38"/>
        <v>6.6234678562396407</v>
      </c>
      <c r="AH100" s="169">
        <f t="shared" si="43"/>
        <v>-8.310705094868176</v>
      </c>
      <c r="AL100" s="133">
        <v>890.89603238206337</v>
      </c>
      <c r="AM100">
        <v>890.89603238206314</v>
      </c>
      <c r="AN100">
        <v>138.34571883861122</v>
      </c>
      <c r="AO100">
        <f t="shared" si="39"/>
        <v>752.55031354345215</v>
      </c>
    </row>
    <row r="101" spans="1:41" x14ac:dyDescent="0.2">
      <c r="A101" s="101">
        <v>43374</v>
      </c>
      <c r="B101" s="248">
        <f t="shared" si="22"/>
        <v>43374</v>
      </c>
      <c r="C101" s="11">
        <v>1498207</v>
      </c>
      <c r="D101" s="11">
        <v>47139</v>
      </c>
      <c r="E101" s="11">
        <f t="shared" si="23"/>
        <v>1451068</v>
      </c>
      <c r="F101">
        <v>1539018.0222529899</v>
      </c>
      <c r="G101">
        <f t="shared" si="24"/>
        <v>1539.01802225299</v>
      </c>
      <c r="H101" s="133">
        <f>G101/'исходные без сезонности'!D102</f>
        <v>877.24438109103039</v>
      </c>
      <c r="I101">
        <v>1540177.51298011</v>
      </c>
      <c r="J101">
        <f t="shared" si="25"/>
        <v>1540.1775129801101</v>
      </c>
      <c r="K101" s="133">
        <v>877.90529390074778</v>
      </c>
      <c r="L101">
        <v>877.90529390074789</v>
      </c>
      <c r="M101">
        <v>23.900186131666814</v>
      </c>
      <c r="N101">
        <f t="shared" si="26"/>
        <v>854.00510776908095</v>
      </c>
      <c r="O101" s="81">
        <v>877.90529390074789</v>
      </c>
      <c r="P101">
        <v>877.90529390074789</v>
      </c>
      <c r="Q101" s="81">
        <v>23.900186131666814</v>
      </c>
      <c r="R101" s="81">
        <f t="shared" si="27"/>
        <v>854.00510776908106</v>
      </c>
      <c r="S101" s="111">
        <f t="shared" si="40"/>
        <v>-1.4689012122029332</v>
      </c>
      <c r="T101" s="90">
        <f t="shared" si="41"/>
        <v>12.646931852528365</v>
      </c>
      <c r="U101">
        <f t="shared" si="28"/>
        <v>6.7775387221005037</v>
      </c>
      <c r="V101">
        <f t="shared" si="29"/>
        <v>6.7499371747649235</v>
      </c>
      <c r="W101">
        <f t="shared" si="30"/>
        <v>6.7775387221005037</v>
      </c>
      <c r="X101">
        <f t="shared" si="31"/>
        <v>-1.4689012122029332E-2</v>
      </c>
      <c r="Y101">
        <v>-1.4689012122029332E-2</v>
      </c>
      <c r="Z101" s="165">
        <f t="shared" si="32"/>
        <v>-1.4689012122029332</v>
      </c>
      <c r="AA101">
        <f t="shared" si="33"/>
        <v>-1.4689012122029332E-2</v>
      </c>
      <c r="AB101">
        <f t="shared" si="42"/>
        <v>6.7775387221005037</v>
      </c>
      <c r="AC101" s="168">
        <f t="shared" si="34"/>
        <v>877.90529390074778</v>
      </c>
      <c r="AD101">
        <f t="shared" si="35"/>
        <v>877.90529390074778</v>
      </c>
      <c r="AE101" s="168">
        <f t="shared" si="36"/>
        <v>854.00510776908095</v>
      </c>
      <c r="AF101" s="168">
        <f t="shared" si="37"/>
        <v>23.900186131666814</v>
      </c>
      <c r="AG101">
        <f t="shared" si="38"/>
        <v>6.7499371747649235</v>
      </c>
      <c r="AH101" s="169">
        <f t="shared" si="43"/>
        <v>12.646931852528276</v>
      </c>
      <c r="AL101" s="133">
        <v>877.90529390074778</v>
      </c>
      <c r="AM101">
        <v>877.90529390074789</v>
      </c>
      <c r="AN101">
        <v>23.900186131666814</v>
      </c>
      <c r="AO101">
        <f t="shared" si="39"/>
        <v>854.00510776908095</v>
      </c>
    </row>
    <row r="102" spans="1:41" x14ac:dyDescent="0.2">
      <c r="A102" s="101">
        <v>43405</v>
      </c>
      <c r="B102" s="248">
        <f t="shared" si="22"/>
        <v>43405</v>
      </c>
      <c r="C102" s="11">
        <v>1494454</v>
      </c>
      <c r="D102" s="11">
        <v>75070</v>
      </c>
      <c r="E102" s="11">
        <f t="shared" si="23"/>
        <v>1419384</v>
      </c>
      <c r="F102">
        <v>1564120.3663228799</v>
      </c>
      <c r="G102">
        <f t="shared" si="24"/>
        <v>1564.1203663228798</v>
      </c>
      <c r="H102" s="133">
        <f>G102/'исходные без сезонности'!D103</f>
        <v>888.71271643265641</v>
      </c>
      <c r="I102">
        <v>1531147.6540659501</v>
      </c>
      <c r="J102">
        <f t="shared" si="25"/>
        <v>1531.1476540659501</v>
      </c>
      <c r="K102" s="133">
        <v>869.97805297008802</v>
      </c>
      <c r="L102">
        <v>869.97805297008802</v>
      </c>
      <c r="M102">
        <v>42.45092039356544</v>
      </c>
      <c r="N102">
        <f t="shared" si="26"/>
        <v>827.5271325765226</v>
      </c>
      <c r="O102" s="81">
        <v>869.97805297008802</v>
      </c>
      <c r="P102">
        <v>869.97805297008802</v>
      </c>
      <c r="Q102" s="81">
        <v>42.45092039356544</v>
      </c>
      <c r="R102" s="81">
        <f t="shared" si="27"/>
        <v>827.5271325765226</v>
      </c>
      <c r="S102" s="111">
        <f t="shared" si="40"/>
        <v>-0.90707372412301979</v>
      </c>
      <c r="T102" s="90">
        <f t="shared" si="41"/>
        <v>-3.1495279439128332</v>
      </c>
      <c r="U102">
        <f t="shared" si="28"/>
        <v>6.7684679848592735</v>
      </c>
      <c r="V102">
        <f t="shared" si="29"/>
        <v>6.7184418953257952</v>
      </c>
      <c r="W102">
        <f t="shared" si="30"/>
        <v>6.7684679848592735</v>
      </c>
      <c r="X102">
        <f t="shared" si="31"/>
        <v>-9.0707372412301979E-3</v>
      </c>
      <c r="Y102">
        <v>-9.0707372412301979E-3</v>
      </c>
      <c r="Z102" s="165">
        <f t="shared" si="32"/>
        <v>-0.90707372412301979</v>
      </c>
      <c r="AA102">
        <f t="shared" si="33"/>
        <v>-9.0707372412301979E-3</v>
      </c>
      <c r="AB102">
        <f t="shared" si="42"/>
        <v>6.7684679848592735</v>
      </c>
      <c r="AC102" s="168">
        <f t="shared" si="34"/>
        <v>869.97805297008802</v>
      </c>
      <c r="AD102">
        <f t="shared" si="35"/>
        <v>869.97805297008802</v>
      </c>
      <c r="AE102" s="168">
        <f t="shared" si="36"/>
        <v>827.5271325765226</v>
      </c>
      <c r="AF102" s="168">
        <f t="shared" si="37"/>
        <v>42.45092039356544</v>
      </c>
      <c r="AG102">
        <f t="shared" si="38"/>
        <v>6.7184418953257952</v>
      </c>
      <c r="AH102" s="169">
        <f t="shared" si="43"/>
        <v>-3.1495279439128332</v>
      </c>
      <c r="AL102" s="133">
        <v>869.97805297008802</v>
      </c>
      <c r="AM102">
        <v>869.97805297008802</v>
      </c>
      <c r="AN102">
        <v>42.45092039356544</v>
      </c>
      <c r="AO102">
        <f t="shared" si="39"/>
        <v>827.5271325765226</v>
      </c>
    </row>
    <row r="103" spans="1:41" x14ac:dyDescent="0.2">
      <c r="A103" s="101">
        <v>43435</v>
      </c>
      <c r="B103" s="248">
        <f t="shared" si="22"/>
        <v>43435</v>
      </c>
      <c r="C103" s="11">
        <v>1565368</v>
      </c>
      <c r="D103" s="11">
        <v>190893</v>
      </c>
      <c r="E103" s="11">
        <f t="shared" si="23"/>
        <v>1374475</v>
      </c>
      <c r="F103">
        <v>1634708.5178308899</v>
      </c>
      <c r="G103">
        <f t="shared" si="24"/>
        <v>1634.7085178308898</v>
      </c>
      <c r="H103" s="133">
        <f>G103/'исходные без сезонности'!D104</f>
        <v>922.80176960418146</v>
      </c>
      <c r="I103">
        <v>1625493.54466943</v>
      </c>
      <c r="J103">
        <f t="shared" si="25"/>
        <v>1625.4935446694301</v>
      </c>
      <c r="K103" s="133">
        <v>917.59986758464993</v>
      </c>
      <c r="L103">
        <v>917.5998675846497</v>
      </c>
      <c r="M103">
        <v>65.883377889360858</v>
      </c>
      <c r="N103">
        <f t="shared" si="26"/>
        <v>851.71648969528906</v>
      </c>
      <c r="O103" s="81">
        <v>917.5998675846497</v>
      </c>
      <c r="P103">
        <v>917.5998675846497</v>
      </c>
      <c r="Q103" s="81">
        <v>65.883377889360858</v>
      </c>
      <c r="R103" s="81">
        <f t="shared" si="27"/>
        <v>851.71648969528883</v>
      </c>
      <c r="S103" s="111">
        <f t="shared" si="40"/>
        <v>5.3293436649697767</v>
      </c>
      <c r="T103" s="90">
        <f t="shared" si="41"/>
        <v>2.8811817553497043</v>
      </c>
      <c r="U103">
        <f t="shared" si="28"/>
        <v>6.8217614215089712</v>
      </c>
      <c r="V103">
        <f t="shared" si="29"/>
        <v>6.7472537128792922</v>
      </c>
      <c r="W103">
        <f t="shared" si="30"/>
        <v>6.8217614215089712</v>
      </c>
      <c r="X103">
        <f t="shared" si="31"/>
        <v>5.3293436649697767E-2</v>
      </c>
      <c r="Y103">
        <v>5.3293436649697767E-2</v>
      </c>
      <c r="Z103" s="165">
        <f t="shared" si="32"/>
        <v>5.3293436649697767</v>
      </c>
      <c r="AA103">
        <f t="shared" si="33"/>
        <v>5.3293436649697767E-2</v>
      </c>
      <c r="AB103">
        <f t="shared" si="42"/>
        <v>6.8217614215089712</v>
      </c>
      <c r="AC103" s="168">
        <f t="shared" si="34"/>
        <v>917.59986758464993</v>
      </c>
      <c r="AD103">
        <f t="shared" si="35"/>
        <v>917.59986758464993</v>
      </c>
      <c r="AE103" s="168">
        <f t="shared" si="36"/>
        <v>851.71648969528906</v>
      </c>
      <c r="AF103" s="168">
        <f t="shared" si="37"/>
        <v>65.883377889360858</v>
      </c>
      <c r="AG103">
        <f t="shared" si="38"/>
        <v>6.7472537128792922</v>
      </c>
      <c r="AH103" s="169">
        <f t="shared" si="43"/>
        <v>2.8811817553497043</v>
      </c>
      <c r="AL103" s="133">
        <v>917.59986758464993</v>
      </c>
      <c r="AM103">
        <v>917.5998675846497</v>
      </c>
      <c r="AN103">
        <v>65.883377889360858</v>
      </c>
      <c r="AO103">
        <f t="shared" si="39"/>
        <v>851.71648969528906</v>
      </c>
    </row>
    <row r="104" spans="1:41" s="163" customFormat="1" x14ac:dyDescent="0.2">
      <c r="A104" s="161">
        <v>43466</v>
      </c>
      <c r="B104" s="248">
        <f t="shared" si="22"/>
        <v>43466</v>
      </c>
      <c r="C104" s="162">
        <v>1756023</v>
      </c>
      <c r="D104" s="162">
        <v>39355</v>
      </c>
      <c r="E104" s="162">
        <f t="shared" si="23"/>
        <v>1716668</v>
      </c>
      <c r="F104" s="163">
        <v>1713400.0802704799</v>
      </c>
      <c r="G104" s="163">
        <f t="shared" si="24"/>
        <v>1713.40008027048</v>
      </c>
      <c r="H104" s="163">
        <f>G104/'исходные без сезонности'!D105</f>
        <v>960.2821897967284</v>
      </c>
      <c r="I104" s="163">
        <v>1723203.08411798</v>
      </c>
      <c r="J104" s="163">
        <f t="shared" si="25"/>
        <v>1723.2030841179799</v>
      </c>
      <c r="K104" s="163">
        <v>965.77632400954815</v>
      </c>
      <c r="L104" s="163">
        <v>965.7763240095486</v>
      </c>
      <c r="M104" s="163">
        <v>29.429247810180417</v>
      </c>
      <c r="N104" s="163">
        <f t="shared" si="26"/>
        <v>936.34707619936773</v>
      </c>
      <c r="O104" s="81">
        <v>965.7763240095486</v>
      </c>
      <c r="P104" s="163">
        <v>965.7763240095486</v>
      </c>
      <c r="Q104" s="81">
        <v>29.429247810180417</v>
      </c>
      <c r="R104" s="81">
        <f t="shared" si="27"/>
        <v>936.34707619936819</v>
      </c>
      <c r="S104" s="111">
        <f t="shared" si="40"/>
        <v>5.1170837247660472</v>
      </c>
      <c r="T104" s="90">
        <f t="shared" si="41"/>
        <v>9.4732502771346816</v>
      </c>
      <c r="U104">
        <f t="shared" si="28"/>
        <v>6.8729322587566317</v>
      </c>
      <c r="V104">
        <f t="shared" si="29"/>
        <v>6.841986215650639</v>
      </c>
      <c r="W104">
        <f t="shared" si="30"/>
        <v>6.8729322587566317</v>
      </c>
      <c r="X104">
        <f t="shared" si="31"/>
        <v>5.1170837247660472E-2</v>
      </c>
      <c r="Y104">
        <v>5.1170837247660472E-2</v>
      </c>
      <c r="Z104" s="165">
        <f t="shared" si="32"/>
        <v>5.1170837247660472</v>
      </c>
      <c r="AA104">
        <f t="shared" si="33"/>
        <v>5.1170837247660472E-2</v>
      </c>
      <c r="AB104">
        <f t="shared" si="42"/>
        <v>6.8729322587566317</v>
      </c>
      <c r="AC104" s="168">
        <f t="shared" si="34"/>
        <v>965.77632400954815</v>
      </c>
      <c r="AD104">
        <f t="shared" si="35"/>
        <v>965.77632400954815</v>
      </c>
      <c r="AE104" s="168">
        <f t="shared" si="36"/>
        <v>936.34707619936773</v>
      </c>
      <c r="AF104" s="168">
        <f t="shared" si="37"/>
        <v>29.429247810180417</v>
      </c>
      <c r="AG104">
        <f t="shared" si="38"/>
        <v>6.841986215650639</v>
      </c>
      <c r="AH104" s="169">
        <f t="shared" si="43"/>
        <v>9.4732502771346816</v>
      </c>
      <c r="AL104" s="163">
        <v>965.77632400954815</v>
      </c>
      <c r="AM104" s="163">
        <v>965.7763240095486</v>
      </c>
      <c r="AN104" s="163">
        <v>29.429247810180417</v>
      </c>
      <c r="AO104">
        <f t="shared" si="39"/>
        <v>936.34707619936773</v>
      </c>
    </row>
    <row r="105" spans="1:41" x14ac:dyDescent="0.2">
      <c r="A105" s="101">
        <v>43497</v>
      </c>
      <c r="B105" s="248">
        <f t="shared" si="22"/>
        <v>43497</v>
      </c>
      <c r="C105" s="11">
        <v>1746374.09</v>
      </c>
      <c r="D105" s="11">
        <v>19223</v>
      </c>
      <c r="E105" s="11">
        <f t="shared" si="23"/>
        <v>1727151.09</v>
      </c>
      <c r="F105">
        <v>1737579.50595364</v>
      </c>
      <c r="G105">
        <f t="shared" si="24"/>
        <v>1737.5795059536399</v>
      </c>
      <c r="H105" s="133">
        <f>G105/'исходные без сезонности'!D106</f>
        <v>970.86576727579086</v>
      </c>
      <c r="I105">
        <v>956936.82394101995</v>
      </c>
      <c r="J105">
        <f t="shared" si="25"/>
        <v>956.93682394101995</v>
      </c>
      <c r="K105" s="133">
        <v>964.59819747465428</v>
      </c>
      <c r="L105">
        <v>534.68471550604534</v>
      </c>
      <c r="M105">
        <v>11.418377209463136</v>
      </c>
      <c r="N105">
        <f t="shared" si="26"/>
        <v>953.1798202651911</v>
      </c>
      <c r="O105" s="164">
        <v>871.98</v>
      </c>
      <c r="P105">
        <v>534.68471550604499</v>
      </c>
      <c r="Q105" s="81">
        <v>11.418377209463136</v>
      </c>
      <c r="R105" s="81">
        <f t="shared" si="27"/>
        <v>860.56162279053683</v>
      </c>
      <c r="S105" s="111">
        <f>(U105-U104)*100</f>
        <v>-10.21657708904975</v>
      </c>
      <c r="T105" s="90">
        <f t="shared" si="41"/>
        <v>-8.4400989790848868</v>
      </c>
      <c r="U105">
        <f>LN(O105)</f>
        <v>6.7707664878661342</v>
      </c>
      <c r="V105">
        <f t="shared" si="29"/>
        <v>6.7575852258597902</v>
      </c>
      <c r="W105">
        <f t="shared" si="30"/>
        <v>6.2816772563694716</v>
      </c>
      <c r="X105">
        <f t="shared" si="31"/>
        <v>-0.59125500238716011</v>
      </c>
      <c r="Y105">
        <v>-0.59125500238716011</v>
      </c>
      <c r="Z105" s="167">
        <v>-0.12206198</v>
      </c>
      <c r="AA105">
        <f>Z105/100</f>
        <v>-1.2206198000000001E-3</v>
      </c>
      <c r="AB105">
        <f t="shared" si="42"/>
        <v>6.871711638956632</v>
      </c>
      <c r="AC105" s="168">
        <f t="shared" si="34"/>
        <v>964.59819747465428</v>
      </c>
      <c r="AD105">
        <f t="shared" si="35"/>
        <v>964.59819747465428</v>
      </c>
      <c r="AE105" s="168">
        <f t="shared" si="36"/>
        <v>953.1798202651911</v>
      </c>
      <c r="AF105" s="168">
        <f t="shared" si="37"/>
        <v>11.418377209463136</v>
      </c>
      <c r="AG105">
        <f t="shared" si="38"/>
        <v>6.8598035744855821</v>
      </c>
      <c r="AH105" s="169">
        <f t="shared" si="43"/>
        <v>1.7817358834943064</v>
      </c>
      <c r="AL105" s="133">
        <v>964.59819747465428</v>
      </c>
      <c r="AM105">
        <v>534.68471550604534</v>
      </c>
      <c r="AN105">
        <v>11.418377209463136</v>
      </c>
      <c r="AO105">
        <f t="shared" si="39"/>
        <v>953.1798202651911</v>
      </c>
    </row>
    <row r="106" spans="1:41" x14ac:dyDescent="0.2">
      <c r="A106" s="101">
        <v>43525</v>
      </c>
      <c r="B106" s="248">
        <f t="shared" si="22"/>
        <v>43525</v>
      </c>
      <c r="C106" s="11">
        <v>1792881.0755027621</v>
      </c>
      <c r="D106" s="11">
        <v>34822</v>
      </c>
      <c r="E106" s="11">
        <f t="shared" si="23"/>
        <v>1758059.0755027621</v>
      </c>
      <c r="F106">
        <v>1805796.72821748</v>
      </c>
      <c r="G106">
        <f t="shared" si="24"/>
        <v>1805.79672821748</v>
      </c>
      <c r="H106" s="133">
        <f>G106/'исходные без сезонности'!D107</f>
        <v>1006.5381027152521</v>
      </c>
      <c r="I106">
        <v>984975.50335274497</v>
      </c>
      <c r="J106">
        <f t="shared" si="25"/>
        <v>984.97550335274502</v>
      </c>
      <c r="K106" s="133">
        <v>940.063392910517</v>
      </c>
      <c r="L106">
        <v>549.01825818696011</v>
      </c>
      <c r="M106">
        <v>20.81519513437653</v>
      </c>
      <c r="N106">
        <f t="shared" si="26"/>
        <v>919.2481977761405</v>
      </c>
      <c r="O106" s="81">
        <v>895.35557477227485</v>
      </c>
      <c r="P106">
        <v>549.01825818696011</v>
      </c>
      <c r="Q106" s="81">
        <v>20.81519513437653</v>
      </c>
      <c r="R106" s="81">
        <f t="shared" si="27"/>
        <v>874.54037963789835</v>
      </c>
      <c r="S106" s="111">
        <f t="shared" si="40"/>
        <v>2.645444175819911</v>
      </c>
      <c r="T106" s="90">
        <f t="shared" si="41"/>
        <v>1.6113242075906697</v>
      </c>
      <c r="U106">
        <f t="shared" si="28"/>
        <v>6.7972209296243333</v>
      </c>
      <c r="V106">
        <f t="shared" si="29"/>
        <v>6.7736984679356969</v>
      </c>
      <c r="W106">
        <f t="shared" si="30"/>
        <v>6.3081316981276707</v>
      </c>
      <c r="X106">
        <f t="shared" si="31"/>
        <v>2.645444175819911E-2</v>
      </c>
      <c r="Y106">
        <v>2.645444175819911E-2</v>
      </c>
      <c r="Z106" s="167">
        <v>-2.57643267</v>
      </c>
      <c r="AA106">
        <f t="shared" si="33"/>
        <v>-2.57643267E-2</v>
      </c>
      <c r="AB106">
        <f t="shared" si="42"/>
        <v>6.8459473122566319</v>
      </c>
      <c r="AC106" s="168">
        <f t="shared" si="34"/>
        <v>940.063392910517</v>
      </c>
      <c r="AD106">
        <f t="shared" si="35"/>
        <v>940.063392910517</v>
      </c>
      <c r="AE106" s="168">
        <f t="shared" si="36"/>
        <v>919.2481977761405</v>
      </c>
      <c r="AF106" s="168">
        <f t="shared" si="37"/>
        <v>20.81519513437653</v>
      </c>
      <c r="AG106">
        <f t="shared" si="38"/>
        <v>6.8235561596422176</v>
      </c>
      <c r="AH106" s="169">
        <f t="shared" si="43"/>
        <v>-3.6247414843364467</v>
      </c>
      <c r="AL106" s="133">
        <v>940.063392910517</v>
      </c>
      <c r="AM106">
        <v>549.01825818696011</v>
      </c>
      <c r="AN106">
        <v>20.81519513437653</v>
      </c>
      <c r="AO106">
        <f t="shared" si="39"/>
        <v>919.2481977761405</v>
      </c>
    </row>
    <row r="107" spans="1:41" x14ac:dyDescent="0.2">
      <c r="A107" s="101">
        <v>43556</v>
      </c>
      <c r="B107" s="248">
        <f t="shared" si="22"/>
        <v>43556</v>
      </c>
      <c r="C107" s="11">
        <v>1821724.3501655327</v>
      </c>
      <c r="D107" s="11">
        <v>73779</v>
      </c>
      <c r="E107" s="11">
        <f t="shared" si="23"/>
        <v>1747945.3501655327</v>
      </c>
      <c r="F107">
        <v>1734446.1270699899</v>
      </c>
      <c r="G107">
        <f t="shared" si="24"/>
        <v>1734.4461270699899</v>
      </c>
      <c r="H107" s="133">
        <f>G107/'исходные без сезонности'!D108</f>
        <v>964.20964663830284</v>
      </c>
      <c r="I107">
        <v>985589.066141402</v>
      </c>
      <c r="J107">
        <f t="shared" si="25"/>
        <v>985.58906614140199</v>
      </c>
      <c r="K107" s="133">
        <v>938.15994701545799</v>
      </c>
      <c r="L107">
        <v>547.90660278399537</v>
      </c>
      <c r="M107">
        <v>33.278634640345352</v>
      </c>
      <c r="N107">
        <f t="shared" si="26"/>
        <v>904.88131237511266</v>
      </c>
      <c r="O107" s="81">
        <v>893.54265353071696</v>
      </c>
      <c r="P107">
        <v>547.90660278399537</v>
      </c>
      <c r="Q107" s="81">
        <v>33.278634640345352</v>
      </c>
      <c r="R107" s="81">
        <f t="shared" si="27"/>
        <v>860.26401889037163</v>
      </c>
      <c r="S107" s="111">
        <f t="shared" si="40"/>
        <v>-0.20268585809093409</v>
      </c>
      <c r="T107" s="90">
        <f t="shared" si="41"/>
        <v>-1.6459127092870673</v>
      </c>
      <c r="U107">
        <f t="shared" si="28"/>
        <v>6.795194071043424</v>
      </c>
      <c r="V107">
        <f t="shared" si="29"/>
        <v>6.7572393408428262</v>
      </c>
      <c r="W107">
        <f t="shared" si="30"/>
        <v>6.3061048395467614</v>
      </c>
      <c r="X107">
        <f t="shared" si="31"/>
        <v>-2.0268585809093409E-3</v>
      </c>
      <c r="Y107">
        <v>-2.0268585809093409E-3</v>
      </c>
      <c r="Z107" s="165">
        <f t="shared" si="32"/>
        <v>-0.20268585809093409</v>
      </c>
      <c r="AA107">
        <f t="shared" si="33"/>
        <v>-2.0268585809093409E-3</v>
      </c>
      <c r="AB107">
        <f t="shared" si="42"/>
        <v>6.8439204536757225</v>
      </c>
      <c r="AC107" s="168">
        <f t="shared" si="34"/>
        <v>938.15994701545799</v>
      </c>
      <c r="AD107">
        <f t="shared" si="35"/>
        <v>938.15994701545799</v>
      </c>
      <c r="AE107" s="168">
        <f t="shared" si="36"/>
        <v>904.88131237511266</v>
      </c>
      <c r="AF107" s="168">
        <f t="shared" si="37"/>
        <v>33.278634640345352</v>
      </c>
      <c r="AG107">
        <f t="shared" si="38"/>
        <v>6.8078037885526292</v>
      </c>
      <c r="AH107" s="169">
        <f t="shared" si="43"/>
        <v>-1.575237108958838</v>
      </c>
      <c r="AL107" s="133">
        <v>938.15994701545799</v>
      </c>
      <c r="AM107">
        <v>547.90660278399537</v>
      </c>
      <c r="AN107">
        <v>33.278634640345352</v>
      </c>
      <c r="AO107">
        <f t="shared" si="39"/>
        <v>904.88131237511266</v>
      </c>
    </row>
    <row r="108" spans="1:41" x14ac:dyDescent="0.2">
      <c r="A108" s="101">
        <v>43586</v>
      </c>
      <c r="B108" s="248">
        <f t="shared" si="22"/>
        <v>43586</v>
      </c>
      <c r="C108" s="11">
        <v>1867787.7594262941</v>
      </c>
      <c r="D108" s="11">
        <v>29524</v>
      </c>
      <c r="E108" s="11">
        <f t="shared" si="23"/>
        <v>1838263.7594262941</v>
      </c>
      <c r="F108">
        <v>1841329.0167129401</v>
      </c>
      <c r="G108">
        <f t="shared" si="24"/>
        <v>1841.3290167129401</v>
      </c>
      <c r="H108" s="133">
        <f>G108/'исходные без сезонности'!D109</f>
        <v>1021.1304533209308</v>
      </c>
      <c r="I108">
        <v>1020987.4925862401</v>
      </c>
      <c r="J108">
        <f t="shared" si="25"/>
        <v>1020.98749258624</v>
      </c>
      <c r="K108" s="133">
        <v>969.48391221008592</v>
      </c>
      <c r="L108">
        <v>566.20050608919576</v>
      </c>
      <c r="M108">
        <v>20.395969696847082</v>
      </c>
      <c r="N108">
        <f t="shared" si="26"/>
        <v>949.08794251323889</v>
      </c>
      <c r="O108" s="81">
        <v>923.37690414880535</v>
      </c>
      <c r="P108">
        <v>566.20050608919576</v>
      </c>
      <c r="Q108" s="81">
        <v>20.395969696847082</v>
      </c>
      <c r="R108" s="81">
        <f t="shared" si="27"/>
        <v>902.98093445195832</v>
      </c>
      <c r="S108" s="111">
        <f t="shared" si="40"/>
        <v>3.2843426965317946</v>
      </c>
      <c r="T108" s="90">
        <f t="shared" si="41"/>
        <v>4.8462098787542374</v>
      </c>
      <c r="U108">
        <f t="shared" si="28"/>
        <v>6.8280374980087419</v>
      </c>
      <c r="V108">
        <f t="shared" si="29"/>
        <v>6.8057014396303686</v>
      </c>
      <c r="W108">
        <f t="shared" si="30"/>
        <v>6.3389482665120793</v>
      </c>
      <c r="X108">
        <f t="shared" si="31"/>
        <v>3.2843426965317946E-2</v>
      </c>
      <c r="Y108">
        <v>3.2843426965317946E-2</v>
      </c>
      <c r="Z108" s="165">
        <f t="shared" si="32"/>
        <v>3.2843426965317946</v>
      </c>
      <c r="AA108">
        <f t="shared" si="33"/>
        <v>3.2843426965317946E-2</v>
      </c>
      <c r="AB108">
        <f t="shared" si="42"/>
        <v>6.8767638806410405</v>
      </c>
      <c r="AC108" s="168">
        <f t="shared" si="34"/>
        <v>969.48391221008592</v>
      </c>
      <c r="AD108">
        <f t="shared" si="35"/>
        <v>969.48391221008592</v>
      </c>
      <c r="AE108" s="168">
        <f t="shared" si="36"/>
        <v>949.08794251323889</v>
      </c>
      <c r="AF108" s="168">
        <f t="shared" si="37"/>
        <v>20.395969696847082</v>
      </c>
      <c r="AG108">
        <f t="shared" si="38"/>
        <v>6.8555014629289319</v>
      </c>
      <c r="AH108" s="169">
        <f t="shared" si="43"/>
        <v>4.7697674376302679</v>
      </c>
      <c r="AL108" s="133">
        <v>969.48391221008592</v>
      </c>
      <c r="AM108">
        <v>566.20050608919576</v>
      </c>
      <c r="AN108">
        <v>20.395969696847082</v>
      </c>
      <c r="AO108">
        <f t="shared" si="39"/>
        <v>949.08794251323889</v>
      </c>
    </row>
    <row r="109" spans="1:41" x14ac:dyDescent="0.2">
      <c r="A109" s="101">
        <v>43617</v>
      </c>
      <c r="B109" s="248">
        <f t="shared" si="22"/>
        <v>43617</v>
      </c>
      <c r="C109" s="11">
        <v>1870337.4212400701</v>
      </c>
      <c r="D109" s="11">
        <v>21944</v>
      </c>
      <c r="E109" s="11">
        <f t="shared" si="23"/>
        <v>1848393.4212400701</v>
      </c>
      <c r="F109">
        <v>1862469.15274019</v>
      </c>
      <c r="G109">
        <f t="shared" si="24"/>
        <v>1862.4691527401901</v>
      </c>
      <c r="H109" s="133">
        <f>G109/'исходные без сезонности'!D110</f>
        <v>1031.2235577697572</v>
      </c>
      <c r="I109">
        <v>1034074.20120056</v>
      </c>
      <c r="J109">
        <f t="shared" si="25"/>
        <v>1034.0742012005599</v>
      </c>
      <c r="K109" s="133">
        <v>980.36047579883916</v>
      </c>
      <c r="L109">
        <v>572.55266493464228</v>
      </c>
      <c r="M109">
        <v>14.64343573666037</v>
      </c>
      <c r="N109">
        <f t="shared" si="26"/>
        <v>965.71704006217874</v>
      </c>
      <c r="O109" s="81">
        <v>933.73619684863536</v>
      </c>
      <c r="P109">
        <v>572.55266493464228</v>
      </c>
      <c r="Q109" s="81">
        <v>14.64343573666037</v>
      </c>
      <c r="R109" s="81">
        <f t="shared" si="27"/>
        <v>919.09276111197494</v>
      </c>
      <c r="S109" s="111">
        <f t="shared" si="40"/>
        <v>1.1156455837602053</v>
      </c>
      <c r="T109" s="90">
        <f t="shared" si="41"/>
        <v>1.7685614641287373</v>
      </c>
      <c r="U109">
        <f t="shared" si="28"/>
        <v>6.839193953846344</v>
      </c>
      <c r="V109">
        <f t="shared" si="29"/>
        <v>6.8233870542716559</v>
      </c>
      <c r="W109">
        <f t="shared" si="30"/>
        <v>6.3501047223496814</v>
      </c>
      <c r="X109">
        <f t="shared" si="31"/>
        <v>1.1156455837602053E-2</v>
      </c>
      <c r="Y109">
        <v>1.1156455837602053E-2</v>
      </c>
      <c r="Z109" s="165">
        <f t="shared" si="32"/>
        <v>1.1156455837602053</v>
      </c>
      <c r="AA109">
        <f t="shared" si="33"/>
        <v>1.1156455837602053E-2</v>
      </c>
      <c r="AB109">
        <f t="shared" si="42"/>
        <v>6.8879203364786425</v>
      </c>
      <c r="AC109" s="168">
        <f t="shared" si="34"/>
        <v>980.36047579883916</v>
      </c>
      <c r="AD109">
        <f t="shared" si="35"/>
        <v>980.36047579883916</v>
      </c>
      <c r="AE109" s="168">
        <f t="shared" si="36"/>
        <v>965.71704006217874</v>
      </c>
      <c r="AF109" s="168">
        <f t="shared" si="37"/>
        <v>14.64343573666037</v>
      </c>
      <c r="AG109">
        <f t="shared" si="38"/>
        <v>6.8728708721130216</v>
      </c>
      <c r="AH109" s="169">
        <f t="shared" si="43"/>
        <v>1.736940918408969</v>
      </c>
      <c r="AL109" s="133">
        <v>980.36047579883916</v>
      </c>
      <c r="AM109">
        <v>572.55266493464228</v>
      </c>
      <c r="AN109">
        <v>14.64343573666037</v>
      </c>
      <c r="AO109">
        <f t="shared" si="39"/>
        <v>965.71704006217874</v>
      </c>
    </row>
    <row r="110" spans="1:41" x14ac:dyDescent="0.2">
      <c r="A110" s="101">
        <v>43647</v>
      </c>
      <c r="B110" s="248">
        <f t="shared" si="22"/>
        <v>43647</v>
      </c>
      <c r="C110" s="11">
        <v>1872676.1138655774</v>
      </c>
      <c r="D110" s="11">
        <v>30261</v>
      </c>
      <c r="E110" s="11">
        <f t="shared" si="23"/>
        <v>1842415.1138655774</v>
      </c>
      <c r="F110">
        <v>1833238.55454427</v>
      </c>
      <c r="G110">
        <f t="shared" si="24"/>
        <v>1833.2385545442701</v>
      </c>
      <c r="H110" s="133">
        <f>G110/'исходные без сезонности'!D111</f>
        <v>1012.4848415995094</v>
      </c>
      <c r="I110">
        <v>1022992.4875821</v>
      </c>
      <c r="J110">
        <f t="shared" si="25"/>
        <v>1022.9924875821</v>
      </c>
      <c r="K110" s="133">
        <v>967.413950068394</v>
      </c>
      <c r="L110">
        <v>564.99160143647214</v>
      </c>
      <c r="M110">
        <v>16.614169704498607</v>
      </c>
      <c r="N110">
        <f t="shared" si="26"/>
        <v>950.79978036389537</v>
      </c>
      <c r="O110" s="81">
        <v>921.40538589045332</v>
      </c>
      <c r="P110">
        <v>564.99160143647214</v>
      </c>
      <c r="Q110" s="81">
        <v>16.614169704498607</v>
      </c>
      <c r="R110" s="81">
        <f t="shared" si="27"/>
        <v>904.79121618595468</v>
      </c>
      <c r="S110" s="111">
        <f t="shared" si="40"/>
        <v>-1.3293856027930318</v>
      </c>
      <c r="T110" s="90">
        <f t="shared" si="41"/>
        <v>-1.5682837534160221</v>
      </c>
      <c r="U110">
        <f t="shared" si="28"/>
        <v>6.8259000978184137</v>
      </c>
      <c r="V110">
        <f t="shared" si="29"/>
        <v>6.8077042167374957</v>
      </c>
      <c r="W110">
        <f t="shared" si="30"/>
        <v>6.3368108663217511</v>
      </c>
      <c r="X110">
        <f t="shared" si="31"/>
        <v>-1.3293856027930318E-2</v>
      </c>
      <c r="Y110">
        <v>-1.3293856027930318E-2</v>
      </c>
      <c r="Z110" s="165">
        <f t="shared" si="32"/>
        <v>-1.3293856027930318</v>
      </c>
      <c r="AA110">
        <f t="shared" si="33"/>
        <v>-1.3293856027930318E-2</v>
      </c>
      <c r="AB110">
        <f t="shared" si="42"/>
        <v>6.8746264804507122</v>
      </c>
      <c r="AC110" s="168">
        <f t="shared" si="34"/>
        <v>967.413950068394</v>
      </c>
      <c r="AD110">
        <f t="shared" si="35"/>
        <v>967.413950068394</v>
      </c>
      <c r="AE110" s="168">
        <f t="shared" si="36"/>
        <v>950.79978036389537</v>
      </c>
      <c r="AF110" s="168">
        <f t="shared" si="37"/>
        <v>16.614169704498607</v>
      </c>
      <c r="AG110">
        <f t="shared" si="38"/>
        <v>6.8573035044846398</v>
      </c>
      <c r="AH110" s="169">
        <f t="shared" si="43"/>
        <v>-1.5567367628381845</v>
      </c>
      <c r="AL110" s="133">
        <v>967.413950068394</v>
      </c>
      <c r="AM110">
        <v>564.99160143647214</v>
      </c>
      <c r="AN110">
        <v>16.614169704498607</v>
      </c>
      <c r="AO110">
        <f t="shared" si="39"/>
        <v>950.79978036389537</v>
      </c>
    </row>
    <row r="111" spans="1:41" x14ac:dyDescent="0.2">
      <c r="A111" s="101">
        <v>43678</v>
      </c>
      <c r="B111" s="248">
        <f t="shared" si="22"/>
        <v>43678</v>
      </c>
      <c r="C111" s="11">
        <v>1851952.448217964</v>
      </c>
      <c r="D111" s="11">
        <v>31655</v>
      </c>
      <c r="E111" s="11">
        <f t="shared" si="23"/>
        <v>1820297.448217964</v>
      </c>
      <c r="F111">
        <v>1855849.0675625999</v>
      </c>
      <c r="G111">
        <f t="shared" si="24"/>
        <v>1855.8490675625999</v>
      </c>
      <c r="H111" s="133">
        <f>G111/'исходные без сезонности'!D112</f>
        <v>1022.5973205456462</v>
      </c>
      <c r="I111">
        <v>1026796.71315949</v>
      </c>
      <c r="J111">
        <f t="shared" si="25"/>
        <v>1026.7967131594901</v>
      </c>
      <c r="K111" s="133">
        <v>968.76138784272575</v>
      </c>
      <c r="L111">
        <v>565.77853553629745</v>
      </c>
      <c r="M111">
        <v>19.042574291976525</v>
      </c>
      <c r="N111">
        <f t="shared" si="26"/>
        <v>949.71881355074925</v>
      </c>
      <c r="O111" s="81">
        <v>922.6887418130483</v>
      </c>
      <c r="P111">
        <v>565.77853553629745</v>
      </c>
      <c r="Q111" s="81">
        <v>19.042574291976525</v>
      </c>
      <c r="R111" s="81">
        <f t="shared" si="27"/>
        <v>903.64616752107179</v>
      </c>
      <c r="S111" s="111">
        <f t="shared" si="40"/>
        <v>0.13918553402429978</v>
      </c>
      <c r="T111" s="90">
        <f t="shared" si="41"/>
        <v>-0.12663405747055378</v>
      </c>
      <c r="U111">
        <f t="shared" si="28"/>
        <v>6.8272919531586567</v>
      </c>
      <c r="V111">
        <f t="shared" si="29"/>
        <v>6.8064378761627902</v>
      </c>
      <c r="W111">
        <f t="shared" si="30"/>
        <v>6.3382027216619949</v>
      </c>
      <c r="X111">
        <f t="shared" si="31"/>
        <v>1.391855340243886E-3</v>
      </c>
      <c r="Y111">
        <v>1.391855340243886E-3</v>
      </c>
      <c r="Z111" s="165">
        <f t="shared" si="32"/>
        <v>0.1391855340243886</v>
      </c>
      <c r="AA111">
        <f t="shared" si="33"/>
        <v>1.391855340243886E-3</v>
      </c>
      <c r="AB111">
        <f t="shared" si="42"/>
        <v>6.8760183357909561</v>
      </c>
      <c r="AC111" s="168">
        <f t="shared" si="34"/>
        <v>968.76138784272575</v>
      </c>
      <c r="AD111">
        <f t="shared" si="35"/>
        <v>968.76138784272575</v>
      </c>
      <c r="AE111" s="168">
        <f t="shared" si="36"/>
        <v>949.71881355074925</v>
      </c>
      <c r="AF111" s="168">
        <f t="shared" si="37"/>
        <v>19.042574291976525</v>
      </c>
      <c r="AG111">
        <f t="shared" si="38"/>
        <v>6.8561659550461096</v>
      </c>
      <c r="AH111" s="169">
        <f t="shared" si="43"/>
        <v>-0.11375494385301721</v>
      </c>
      <c r="AL111" s="133">
        <v>968.76138784272575</v>
      </c>
      <c r="AM111">
        <v>565.77853553629745</v>
      </c>
      <c r="AN111">
        <v>19.042574291976525</v>
      </c>
      <c r="AO111">
        <f t="shared" si="39"/>
        <v>949.71881355074925</v>
      </c>
    </row>
    <row r="112" spans="1:41" x14ac:dyDescent="0.2">
      <c r="A112" s="101">
        <v>43709</v>
      </c>
      <c r="B112" s="248">
        <f t="shared" si="22"/>
        <v>43709</v>
      </c>
      <c r="C112" s="11">
        <v>1837025.9273590983</v>
      </c>
      <c r="D112" s="11">
        <v>37792</v>
      </c>
      <c r="E112" s="11">
        <f t="shared" si="23"/>
        <v>1799233.9273590983</v>
      </c>
      <c r="F112">
        <v>1847887.24095274</v>
      </c>
      <c r="G112">
        <f t="shared" si="24"/>
        <v>1847.8872409527401</v>
      </c>
      <c r="H112" s="133">
        <f>G112/'исходные без сезонности'!D113</f>
        <v>1015.9831010977425</v>
      </c>
      <c r="I112">
        <v>1025787.79778883</v>
      </c>
      <c r="J112">
        <f t="shared" si="25"/>
        <v>1025.7877977888299</v>
      </c>
      <c r="K112" s="133">
        <v>965.69259157503132</v>
      </c>
      <c r="L112">
        <v>563.98628918958673</v>
      </c>
      <c r="M112">
        <v>24.03962739175892</v>
      </c>
      <c r="N112">
        <f t="shared" si="26"/>
        <v>941.65296418327239</v>
      </c>
      <c r="O112" s="81">
        <v>919.76589228306739</v>
      </c>
      <c r="P112">
        <v>563.98628918958673</v>
      </c>
      <c r="Q112" s="81">
        <v>24.03962739175892</v>
      </c>
      <c r="R112" s="81">
        <f t="shared" si="27"/>
        <v>895.72626489130846</v>
      </c>
      <c r="S112" s="111">
        <f t="shared" si="40"/>
        <v>-0.31727804069685561</v>
      </c>
      <c r="T112" s="90">
        <f t="shared" si="41"/>
        <v>-0.88030177987228342</v>
      </c>
      <c r="U112">
        <f t="shared" si="28"/>
        <v>6.8241191727516881</v>
      </c>
      <c r="V112">
        <f t="shared" si="29"/>
        <v>6.7976348583640673</v>
      </c>
      <c r="W112">
        <f t="shared" si="30"/>
        <v>6.3350299412550264</v>
      </c>
      <c r="X112">
        <f t="shared" si="31"/>
        <v>-3.1727804069685561E-3</v>
      </c>
      <c r="Y112">
        <v>-3.1727804069685561E-3</v>
      </c>
      <c r="Z112" s="165">
        <f t="shared" si="32"/>
        <v>-0.31727804069685561</v>
      </c>
      <c r="AA112">
        <f t="shared" si="33"/>
        <v>-3.1727804069685561E-3</v>
      </c>
      <c r="AB112">
        <f t="shared" si="42"/>
        <v>6.8728455553839876</v>
      </c>
      <c r="AC112" s="168">
        <f t="shared" si="34"/>
        <v>965.69259157503132</v>
      </c>
      <c r="AD112">
        <f t="shared" si="35"/>
        <v>965.69259157503132</v>
      </c>
      <c r="AE112" s="168">
        <f t="shared" si="36"/>
        <v>941.65296418327239</v>
      </c>
      <c r="AF112" s="168">
        <f t="shared" si="37"/>
        <v>24.03962739175892</v>
      </c>
      <c r="AG112">
        <f t="shared" si="38"/>
        <v>6.8476368034967612</v>
      </c>
      <c r="AH112" s="169">
        <f t="shared" si="43"/>
        <v>-0.85291515493484127</v>
      </c>
      <c r="AL112" s="133">
        <v>965.69259157503132</v>
      </c>
      <c r="AM112">
        <v>563.98628918958673</v>
      </c>
      <c r="AN112">
        <v>24.03962739175892</v>
      </c>
      <c r="AO112">
        <f t="shared" si="39"/>
        <v>941.65296418327239</v>
      </c>
    </row>
    <row r="113" spans="1:41" x14ac:dyDescent="0.2">
      <c r="A113" s="101">
        <v>43739</v>
      </c>
      <c r="B113" s="248">
        <f t="shared" si="22"/>
        <v>43739</v>
      </c>
      <c r="C113" s="11">
        <v>1839265.4464345647</v>
      </c>
      <c r="D113" s="11">
        <v>85743</v>
      </c>
      <c r="E113" s="11">
        <f t="shared" si="23"/>
        <v>1753522.4464345647</v>
      </c>
      <c r="F113">
        <v>1877767.3986308</v>
      </c>
      <c r="G113">
        <f t="shared" si="24"/>
        <v>1877.7673986308</v>
      </c>
      <c r="H113" s="133">
        <f>G113/'исходные без сезонности'!D114</f>
        <v>1031.2817189128116</v>
      </c>
      <c r="I113">
        <v>1049066.9716113801</v>
      </c>
      <c r="J113">
        <f t="shared" si="25"/>
        <v>1049.06697161138</v>
      </c>
      <c r="K113" s="133">
        <v>986.52726429804613</v>
      </c>
      <c r="L113">
        <v>576.15420873049129</v>
      </c>
      <c r="M113">
        <v>39.903305760372803</v>
      </c>
      <c r="N113">
        <f t="shared" si="26"/>
        <v>946.62395853767339</v>
      </c>
      <c r="O113" s="81">
        <v>939.6097033619684</v>
      </c>
      <c r="P113">
        <v>576.15420873049129</v>
      </c>
      <c r="Q113" s="81">
        <v>39.903305760372803</v>
      </c>
      <c r="R113" s="81">
        <f t="shared" si="27"/>
        <v>899.70639760159565</v>
      </c>
      <c r="S113" s="111">
        <f t="shared" si="40"/>
        <v>2.1345407099762959</v>
      </c>
      <c r="T113" s="90">
        <f t="shared" si="41"/>
        <v>0.44336268502132015</v>
      </c>
      <c r="U113">
        <f t="shared" si="28"/>
        <v>6.8454645798514511</v>
      </c>
      <c r="V113">
        <f t="shared" si="29"/>
        <v>6.8020684852142805</v>
      </c>
      <c r="W113">
        <f t="shared" si="30"/>
        <v>6.3563753483547893</v>
      </c>
      <c r="X113">
        <f t="shared" si="31"/>
        <v>2.1345407099762959E-2</v>
      </c>
      <c r="Y113">
        <v>2.1345407099762959E-2</v>
      </c>
      <c r="Z113" s="165">
        <f t="shared" si="32"/>
        <v>2.1345407099762959</v>
      </c>
      <c r="AA113">
        <f t="shared" si="33"/>
        <v>2.1345407099762959E-2</v>
      </c>
      <c r="AB113">
        <f t="shared" si="42"/>
        <v>6.8941909624837505</v>
      </c>
      <c r="AC113" s="168">
        <f t="shared" si="34"/>
        <v>986.52726429804613</v>
      </c>
      <c r="AD113">
        <f t="shared" si="35"/>
        <v>986.52726429804613</v>
      </c>
      <c r="AE113" s="168">
        <f t="shared" si="36"/>
        <v>946.62395853767339</v>
      </c>
      <c r="AF113" s="168">
        <f t="shared" si="37"/>
        <v>39.903305760372803</v>
      </c>
      <c r="AG113">
        <f t="shared" si="38"/>
        <v>6.8529019272486975</v>
      </c>
      <c r="AH113" s="169">
        <f t="shared" si="43"/>
        <v>0.52651237519363292</v>
      </c>
      <c r="AL113" s="133">
        <v>986.52726429804613</v>
      </c>
      <c r="AM113">
        <v>576.15420873049129</v>
      </c>
      <c r="AN113">
        <v>39.903305760372803</v>
      </c>
      <c r="AO113">
        <f t="shared" si="39"/>
        <v>946.62395853767339</v>
      </c>
    </row>
    <row r="114" spans="1:41" x14ac:dyDescent="0.2">
      <c r="A114" s="101">
        <v>43770</v>
      </c>
      <c r="B114" s="248">
        <f t="shared" si="22"/>
        <v>43770</v>
      </c>
      <c r="C114" s="11">
        <v>1888188.6602474111</v>
      </c>
      <c r="D114" s="11">
        <v>85424</v>
      </c>
      <c r="E114" s="11">
        <f t="shared" si="23"/>
        <v>1802764.6602474111</v>
      </c>
      <c r="F114">
        <v>1980181.6874776799</v>
      </c>
      <c r="G114">
        <f t="shared" si="24"/>
        <v>1980.1816874776798</v>
      </c>
      <c r="H114" s="133">
        <f>G114/'исходные без сезонности'!D115</f>
        <v>1086.1725681472524</v>
      </c>
      <c r="I114">
        <v>1068487.5653780799</v>
      </c>
      <c r="J114">
        <f t="shared" si="25"/>
        <v>1068.4875653780798</v>
      </c>
      <c r="K114" s="133">
        <v>1003.5375242726641</v>
      </c>
      <c r="L114">
        <v>586.08858483001995</v>
      </c>
      <c r="M114">
        <v>50.990743487443723</v>
      </c>
      <c r="N114">
        <f t="shared" si="26"/>
        <v>952.54678078522034</v>
      </c>
      <c r="O114" s="81">
        <v>955.81098426648884</v>
      </c>
      <c r="P114">
        <v>586.08858483001995</v>
      </c>
      <c r="Q114" s="81">
        <v>50.990743487443723</v>
      </c>
      <c r="R114" s="81">
        <f t="shared" si="27"/>
        <v>904.82024077904509</v>
      </c>
      <c r="S114" s="111">
        <f t="shared" si="40"/>
        <v>1.7095598449305527</v>
      </c>
      <c r="T114" s="90">
        <f t="shared" si="41"/>
        <v>0.56678097828672946</v>
      </c>
      <c r="U114">
        <f t="shared" si="28"/>
        <v>6.8625601783007566</v>
      </c>
      <c r="V114">
        <f t="shared" si="29"/>
        <v>6.8077362949971478</v>
      </c>
      <c r="W114">
        <f t="shared" si="30"/>
        <v>6.3734709468040949</v>
      </c>
      <c r="X114">
        <f t="shared" si="31"/>
        <v>1.7095598449305527E-2</v>
      </c>
      <c r="Y114">
        <v>1.7095598449305527E-2</v>
      </c>
      <c r="Z114" s="165">
        <f t="shared" si="32"/>
        <v>1.7095598449305527</v>
      </c>
      <c r="AA114">
        <f t="shared" si="33"/>
        <v>1.7095598449305527E-2</v>
      </c>
      <c r="AB114">
        <f t="shared" si="42"/>
        <v>6.911286560933056</v>
      </c>
      <c r="AC114" s="168">
        <f t="shared" si="34"/>
        <v>1003.5375242726641</v>
      </c>
      <c r="AD114">
        <f t="shared" si="35"/>
        <v>1003.5375242726641</v>
      </c>
      <c r="AE114" s="168">
        <f t="shared" si="36"/>
        <v>952.54678078522034</v>
      </c>
      <c r="AF114" s="168">
        <f t="shared" si="37"/>
        <v>50.990743487443723</v>
      </c>
      <c r="AG114">
        <f t="shared" si="38"/>
        <v>6.8591392194800891</v>
      </c>
      <c r="AH114" s="169">
        <f t="shared" si="43"/>
        <v>0.6237292231391578</v>
      </c>
      <c r="AL114" s="133">
        <v>1003.5375242726641</v>
      </c>
      <c r="AM114">
        <v>586.08858483001995</v>
      </c>
      <c r="AN114">
        <v>50.990743487443723</v>
      </c>
      <c r="AO114">
        <f t="shared" si="39"/>
        <v>952.54678078522034</v>
      </c>
    </row>
    <row r="115" spans="1:41" x14ac:dyDescent="0.2">
      <c r="A115" s="101">
        <v>43800</v>
      </c>
      <c r="B115" s="248">
        <f t="shared" si="22"/>
        <v>43800</v>
      </c>
      <c r="C115" s="11">
        <v>1876174.235448834</v>
      </c>
      <c r="D115" s="11">
        <v>208997</v>
      </c>
      <c r="E115" s="11">
        <f t="shared" si="23"/>
        <v>1667177.235448834</v>
      </c>
      <c r="F115">
        <v>1924153.72683749</v>
      </c>
      <c r="G115">
        <f t="shared" si="24"/>
        <v>1924.15372683749</v>
      </c>
      <c r="H115" s="133">
        <f>G115/'исходные без сезонности'!D116</f>
        <v>1053.7934342330257</v>
      </c>
      <c r="I115">
        <v>1079810.1911341599</v>
      </c>
      <c r="J115">
        <f t="shared" si="25"/>
        <v>1079.8101911341598</v>
      </c>
      <c r="K115" s="133">
        <v>1012.5896815284041</v>
      </c>
      <c r="L115">
        <v>591.37524916229859</v>
      </c>
      <c r="M115">
        <v>66.965768120685368</v>
      </c>
      <c r="N115">
        <f t="shared" si="26"/>
        <v>945.62391340771865</v>
      </c>
      <c r="O115" s="81">
        <v>964.43263629949547</v>
      </c>
      <c r="P115">
        <v>591.37524916229859</v>
      </c>
      <c r="Q115" s="81">
        <v>66.965768120685368</v>
      </c>
      <c r="R115" s="81">
        <f t="shared" si="27"/>
        <v>897.46686817881005</v>
      </c>
      <c r="S115" s="111">
        <f t="shared" si="40"/>
        <v>0.89798084742032103</v>
      </c>
      <c r="T115" s="90">
        <f t="shared" si="41"/>
        <v>-0.81600909943206901</v>
      </c>
      <c r="U115">
        <f t="shared" si="28"/>
        <v>6.8715399867749598</v>
      </c>
      <c r="V115">
        <f t="shared" si="29"/>
        <v>6.7995762040028271</v>
      </c>
      <c r="W115">
        <f t="shared" si="30"/>
        <v>6.3824507552782981</v>
      </c>
      <c r="X115">
        <f t="shared" si="31"/>
        <v>8.9798084742032103E-3</v>
      </c>
      <c r="Y115">
        <v>8.9798084742032103E-3</v>
      </c>
      <c r="Z115" s="165">
        <f t="shared" si="32"/>
        <v>0.89798084742032103</v>
      </c>
      <c r="AA115">
        <f t="shared" si="33"/>
        <v>8.9798084742032103E-3</v>
      </c>
      <c r="AB115">
        <f t="shared" si="42"/>
        <v>6.9202663694072593</v>
      </c>
      <c r="AC115" s="168">
        <f t="shared" si="34"/>
        <v>1012.5896815284041</v>
      </c>
      <c r="AD115">
        <f t="shared" si="35"/>
        <v>1012.5896815284041</v>
      </c>
      <c r="AE115" s="168">
        <f t="shared" si="36"/>
        <v>945.62391340771865</v>
      </c>
      <c r="AF115" s="168">
        <f t="shared" si="37"/>
        <v>66.965768120685368</v>
      </c>
      <c r="AG115">
        <f t="shared" si="38"/>
        <v>6.8518449354688276</v>
      </c>
      <c r="AH115" s="169">
        <f t="shared" si="43"/>
        <v>-0.72942840112615315</v>
      </c>
      <c r="AL115" s="133">
        <v>1012.5896815284041</v>
      </c>
      <c r="AM115">
        <v>591.37524916229859</v>
      </c>
      <c r="AN115">
        <v>66.965768120685368</v>
      </c>
      <c r="AO115">
        <f t="shared" si="39"/>
        <v>945.62391340771865</v>
      </c>
    </row>
    <row r="116" spans="1:41" x14ac:dyDescent="0.2">
      <c r="A116" s="101">
        <v>43831</v>
      </c>
      <c r="B116" s="248">
        <f t="shared" si="22"/>
        <v>43831</v>
      </c>
      <c r="C116" s="11">
        <v>1887943.4311054922</v>
      </c>
      <c r="D116" s="11">
        <v>87322</v>
      </c>
      <c r="E116" s="11">
        <f t="shared" si="23"/>
        <v>1800621.4311054922</v>
      </c>
      <c r="F116">
        <v>1879143.23586961</v>
      </c>
      <c r="G116">
        <f t="shared" si="24"/>
        <v>1879.14323586961</v>
      </c>
      <c r="H116" s="133">
        <f>G116/'исходные без сезонности'!D117</f>
        <v>1028.0937290489635</v>
      </c>
      <c r="I116">
        <v>1033960.60183305</v>
      </c>
      <c r="J116">
        <f t="shared" si="25"/>
        <v>1033.9606018330501</v>
      </c>
      <c r="K116" s="133">
        <v>968.60603193126076</v>
      </c>
      <c r="L116">
        <v>565.68780417439712</v>
      </c>
      <c r="M116">
        <v>67.699335349924667</v>
      </c>
      <c r="N116">
        <f t="shared" si="26"/>
        <v>900.90669658133606</v>
      </c>
      <c r="O116" s="81">
        <v>922.54077436483897</v>
      </c>
      <c r="P116">
        <v>565.68780417439712</v>
      </c>
      <c r="Q116" s="81">
        <v>67.699335349924667</v>
      </c>
      <c r="R116" s="81">
        <f t="shared" si="27"/>
        <v>854.84143901491427</v>
      </c>
      <c r="S116" s="111">
        <f t="shared" si="40"/>
        <v>-4.4408411983578588</v>
      </c>
      <c r="T116" s="90">
        <f t="shared" si="41"/>
        <v>-4.866020370885682</v>
      </c>
      <c r="U116">
        <f t="shared" si="28"/>
        <v>6.8271315747913812</v>
      </c>
      <c r="V116">
        <f t="shared" si="29"/>
        <v>6.7509160002939703</v>
      </c>
      <c r="W116">
        <f t="shared" si="30"/>
        <v>6.3380423432947195</v>
      </c>
      <c r="X116">
        <f t="shared" si="31"/>
        <v>-4.4408411983578588E-2</v>
      </c>
      <c r="Y116">
        <v>-4.4408411983578588E-2</v>
      </c>
      <c r="Z116" s="165">
        <f t="shared" si="32"/>
        <v>-4.4408411983578588</v>
      </c>
      <c r="AA116">
        <f t="shared" si="33"/>
        <v>-4.4408411983578588E-2</v>
      </c>
      <c r="AB116">
        <f t="shared" si="42"/>
        <v>6.8758579574236807</v>
      </c>
      <c r="AC116" s="168">
        <f t="shared" si="34"/>
        <v>968.60603193126076</v>
      </c>
      <c r="AD116">
        <f t="shared" si="35"/>
        <v>968.60603193126076</v>
      </c>
      <c r="AE116" s="168">
        <f t="shared" si="36"/>
        <v>900.90669658133606</v>
      </c>
      <c r="AF116" s="168">
        <f t="shared" si="37"/>
        <v>67.699335349924667</v>
      </c>
      <c r="AG116">
        <f t="shared" si="38"/>
        <v>6.8034016968424842</v>
      </c>
      <c r="AH116" s="169">
        <f t="shared" si="43"/>
        <v>-4.8443238626343366</v>
      </c>
      <c r="AL116" s="133">
        <v>968.60603193126076</v>
      </c>
      <c r="AM116">
        <v>565.68780417439712</v>
      </c>
      <c r="AN116">
        <v>67.699335349924667</v>
      </c>
      <c r="AO116">
        <f t="shared" si="39"/>
        <v>900.90669658133606</v>
      </c>
    </row>
    <row r="117" spans="1:41" x14ac:dyDescent="0.2">
      <c r="A117" s="101">
        <v>43862</v>
      </c>
      <c r="B117" s="248">
        <f t="shared" si="22"/>
        <v>43862</v>
      </c>
      <c r="C117" s="11">
        <v>2077368.5179943007</v>
      </c>
      <c r="D117" s="11">
        <v>97375</v>
      </c>
      <c r="E117" s="11">
        <f t="shared" si="23"/>
        <v>1979993.5179943007</v>
      </c>
      <c r="F117">
        <v>2009783.4235704399</v>
      </c>
      <c r="G117">
        <f t="shared" si="24"/>
        <v>2009.7834235704399</v>
      </c>
      <c r="H117" s="133">
        <f>G117/'исходные без сезонности'!D118</f>
        <v>1098.3845449598448</v>
      </c>
      <c r="I117">
        <v>1136668.2165135799</v>
      </c>
      <c r="J117">
        <f t="shared" si="25"/>
        <v>1136.6682165135799</v>
      </c>
      <c r="K117" s="133">
        <v>1063.6756650065072</v>
      </c>
      <c r="L117">
        <v>621.21061758365568</v>
      </c>
      <c r="M117">
        <v>64.399840552845163</v>
      </c>
      <c r="N117">
        <f t="shared" si="26"/>
        <v>999.27582445366204</v>
      </c>
      <c r="O117" s="81">
        <v>1013.0890571800375</v>
      </c>
      <c r="P117">
        <v>621.21061758365568</v>
      </c>
      <c r="Q117" s="81">
        <v>64.399840552845163</v>
      </c>
      <c r="R117" s="81">
        <f t="shared" si="27"/>
        <v>948.68921662719231</v>
      </c>
      <c r="S117" s="111">
        <f t="shared" si="40"/>
        <v>9.3627839887279407</v>
      </c>
      <c r="T117" s="90">
        <f t="shared" si="41"/>
        <v>10.416525956739608</v>
      </c>
      <c r="U117">
        <f t="shared" si="28"/>
        <v>6.9207594146786606</v>
      </c>
      <c r="V117">
        <f t="shared" si="29"/>
        <v>6.8550812598613664</v>
      </c>
      <c r="W117">
        <f t="shared" si="30"/>
        <v>6.4316701831819989</v>
      </c>
      <c r="X117">
        <f t="shared" si="31"/>
        <v>9.3627839887279407E-2</v>
      </c>
      <c r="Y117">
        <v>9.3627839887279407E-2</v>
      </c>
      <c r="Z117" s="165">
        <f t="shared" si="32"/>
        <v>9.3627839887279407</v>
      </c>
      <c r="AA117">
        <f t="shared" si="33"/>
        <v>9.3627839887279407E-2</v>
      </c>
      <c r="AB117">
        <f t="shared" si="42"/>
        <v>6.9694857973109601</v>
      </c>
      <c r="AC117" s="168">
        <f t="shared" si="34"/>
        <v>1063.6756650065072</v>
      </c>
      <c r="AD117">
        <f t="shared" si="35"/>
        <v>1063.6756650065072</v>
      </c>
      <c r="AE117" s="168">
        <f t="shared" si="36"/>
        <v>999.27582445366204</v>
      </c>
      <c r="AF117" s="168">
        <f t="shared" si="37"/>
        <v>64.399840552845163</v>
      </c>
      <c r="AG117">
        <f t="shared" si="38"/>
        <v>6.9070308410940262</v>
      </c>
      <c r="AH117" s="169">
        <f t="shared" si="43"/>
        <v>10.362914425154202</v>
      </c>
      <c r="AL117" s="133">
        <v>1063.6756650065072</v>
      </c>
      <c r="AM117">
        <v>621.21061758365568</v>
      </c>
      <c r="AN117">
        <v>64.399840552845163</v>
      </c>
      <c r="AO117">
        <f t="shared" si="39"/>
        <v>999.27582445366204</v>
      </c>
    </row>
    <row r="118" spans="1:41" x14ac:dyDescent="0.2">
      <c r="A118" s="101">
        <v>43891</v>
      </c>
      <c r="B118" s="248">
        <f t="shared" si="22"/>
        <v>43891</v>
      </c>
      <c r="C118" s="11">
        <v>2094038.6901784288</v>
      </c>
      <c r="D118" s="11">
        <v>90782</v>
      </c>
      <c r="E118" s="11">
        <f t="shared" si="23"/>
        <v>2003256.6901784288</v>
      </c>
      <c r="F118">
        <v>2078189.9040496701</v>
      </c>
      <c r="G118">
        <f t="shared" si="24"/>
        <v>2078.1899040496701</v>
      </c>
      <c r="H118" s="133">
        <f>G118/'исходные без сезонности'!D119</f>
        <v>1130.4636099088625</v>
      </c>
      <c r="I118">
        <v>1158042.5869716499</v>
      </c>
      <c r="J118">
        <f t="shared" si="25"/>
        <v>1158.0425869716498</v>
      </c>
      <c r="K118" s="133">
        <v>1078.6144656747972</v>
      </c>
      <c r="L118">
        <v>629.93521465249125</v>
      </c>
      <c r="M118">
        <v>52.651703165587804</v>
      </c>
      <c r="N118">
        <f t="shared" si="26"/>
        <v>1025.9627625092094</v>
      </c>
      <c r="O118" s="81">
        <v>1027.3173938641769</v>
      </c>
      <c r="P118">
        <v>629.93521465249125</v>
      </c>
      <c r="Q118" s="81">
        <v>52.651703165587804</v>
      </c>
      <c r="R118" s="81">
        <f t="shared" si="27"/>
        <v>974.66569069858906</v>
      </c>
      <c r="S118" s="111">
        <f t="shared" si="40"/>
        <v>1.3946797030878422</v>
      </c>
      <c r="T118" s="90">
        <f t="shared" si="41"/>
        <v>2.7013271004454609</v>
      </c>
      <c r="U118">
        <f t="shared" si="28"/>
        <v>6.934706211709539</v>
      </c>
      <c r="V118">
        <f t="shared" si="29"/>
        <v>6.882094530865821</v>
      </c>
      <c r="W118">
        <f t="shared" si="30"/>
        <v>6.4456169802128773</v>
      </c>
      <c r="X118">
        <f t="shared" si="31"/>
        <v>1.3946797030878422E-2</v>
      </c>
      <c r="Y118">
        <v>1.3946797030878422E-2</v>
      </c>
      <c r="Z118" s="165">
        <f t="shared" si="32"/>
        <v>1.3946797030878422</v>
      </c>
      <c r="AA118">
        <f t="shared" si="33"/>
        <v>1.3946797030878422E-2</v>
      </c>
      <c r="AB118">
        <f t="shared" si="42"/>
        <v>6.9834325943418385</v>
      </c>
      <c r="AC118" s="168">
        <f t="shared" si="34"/>
        <v>1078.6144656747972</v>
      </c>
      <c r="AD118">
        <f t="shared" si="35"/>
        <v>1078.6144656747972</v>
      </c>
      <c r="AE118" s="168">
        <f t="shared" si="36"/>
        <v>1025.9627625092094</v>
      </c>
      <c r="AF118" s="168">
        <f t="shared" si="37"/>
        <v>52.651703165587804</v>
      </c>
      <c r="AG118">
        <f t="shared" si="38"/>
        <v>6.9333867312214039</v>
      </c>
      <c r="AH118" s="169">
        <f t="shared" si="43"/>
        <v>2.6355890127377712</v>
      </c>
      <c r="AL118" s="133">
        <v>1078.6144656747972</v>
      </c>
      <c r="AM118">
        <v>629.93521465249125</v>
      </c>
      <c r="AN118">
        <v>52.651703165587804</v>
      </c>
      <c r="AO118">
        <f t="shared" si="39"/>
        <v>1025.9627625092094</v>
      </c>
    </row>
    <row r="119" spans="1:41" x14ac:dyDescent="0.2">
      <c r="A119" s="101">
        <v>43922</v>
      </c>
      <c r="B119" s="248">
        <f t="shared" si="22"/>
        <v>43922</v>
      </c>
      <c r="C119" s="11">
        <v>2140066.0363300843</v>
      </c>
      <c r="D119" s="11">
        <v>91237</v>
      </c>
      <c r="E119" s="11">
        <f t="shared" si="23"/>
        <v>2048829.0363300843</v>
      </c>
      <c r="F119">
        <v>2075049.2453709601</v>
      </c>
      <c r="G119">
        <f t="shared" si="24"/>
        <v>2075.0492453709603</v>
      </c>
      <c r="H119" s="133">
        <f>G119/'исходные без сезонности'!D120</f>
        <v>1119.7249609073056</v>
      </c>
      <c r="I119">
        <v>1160873.73357901</v>
      </c>
      <c r="J119">
        <f t="shared" si="25"/>
        <v>1160.8737335790099</v>
      </c>
      <c r="K119" s="133">
        <v>1072.6012283181497</v>
      </c>
      <c r="L119">
        <v>626.42334819273015</v>
      </c>
      <c r="M119">
        <v>39.38822626037657</v>
      </c>
      <c r="N119">
        <f t="shared" si="26"/>
        <v>1033.2130020577731</v>
      </c>
      <c r="O119" s="81">
        <v>1021.59013586189</v>
      </c>
      <c r="P119">
        <v>626.42334819273015</v>
      </c>
      <c r="Q119" s="81">
        <v>39.38822626037657</v>
      </c>
      <c r="R119" s="81">
        <f t="shared" si="27"/>
        <v>982.20190960151342</v>
      </c>
      <c r="S119" s="111">
        <f t="shared" si="40"/>
        <v>-0.55905626154579835</v>
      </c>
      <c r="T119" s="90">
        <f t="shared" si="41"/>
        <v>0.77023669458569088</v>
      </c>
      <c r="U119">
        <f t="shared" si="28"/>
        <v>6.9291156490940811</v>
      </c>
      <c r="V119">
        <f t="shared" si="29"/>
        <v>6.8897968978116779</v>
      </c>
      <c r="W119">
        <f t="shared" si="30"/>
        <v>6.4400264175974193</v>
      </c>
      <c r="X119">
        <f t="shared" si="31"/>
        <v>-5.5905626154579835E-3</v>
      </c>
      <c r="Y119">
        <v>-5.5905626154579835E-3</v>
      </c>
      <c r="Z119" s="165">
        <f t="shared" si="32"/>
        <v>-0.55905626154579835</v>
      </c>
      <c r="AA119">
        <f t="shared" si="33"/>
        <v>-5.5905626154579835E-3</v>
      </c>
      <c r="AB119">
        <f t="shared" si="42"/>
        <v>6.9778420317263805</v>
      </c>
      <c r="AC119" s="168">
        <f t="shared" si="34"/>
        <v>1072.6012283181497</v>
      </c>
      <c r="AD119">
        <f t="shared" si="35"/>
        <v>1072.6012283181497</v>
      </c>
      <c r="AE119" s="168">
        <f t="shared" si="36"/>
        <v>1033.2130020577731</v>
      </c>
      <c r="AF119" s="168">
        <f t="shared" si="37"/>
        <v>39.38822626037657</v>
      </c>
      <c r="AG119">
        <f t="shared" si="38"/>
        <v>6.9404286454028341</v>
      </c>
      <c r="AH119" s="169">
        <f t="shared" si="43"/>
        <v>0.70419141814301867</v>
      </c>
      <c r="AL119" s="133">
        <v>1072.6012283181497</v>
      </c>
      <c r="AM119">
        <v>626.42334819273015</v>
      </c>
      <c r="AN119">
        <v>39.38822626037657</v>
      </c>
      <c r="AO119">
        <f t="shared" si="39"/>
        <v>1033.2130020577731</v>
      </c>
    </row>
    <row r="120" spans="1:41" x14ac:dyDescent="0.2">
      <c r="A120" s="101">
        <v>43952</v>
      </c>
      <c r="B120" s="248">
        <f t="shared" si="22"/>
        <v>43952</v>
      </c>
      <c r="C120" s="11">
        <v>2049769.4205956778</v>
      </c>
      <c r="D120" s="11">
        <v>37674</v>
      </c>
      <c r="E120" s="11">
        <f t="shared" si="23"/>
        <v>2012095.4205956778</v>
      </c>
      <c r="F120">
        <v>2017611.9464018301</v>
      </c>
      <c r="G120">
        <f t="shared" si="24"/>
        <v>2017.61194640183</v>
      </c>
      <c r="H120" s="133">
        <f>G120/'исходные без сезонности'!D121</f>
        <v>1086.5375173218715</v>
      </c>
      <c r="I120">
        <v>1117234.59552857</v>
      </c>
      <c r="J120">
        <f t="shared" si="25"/>
        <v>1117.23459552857</v>
      </c>
      <c r="K120" s="133">
        <v>1030.2006388482084</v>
      </c>
      <c r="L120">
        <v>601.6604460816136</v>
      </c>
      <c r="M120">
        <v>24.75827507940414</v>
      </c>
      <c r="N120">
        <f t="shared" si="26"/>
        <v>1005.4423637688043</v>
      </c>
      <c r="O120" s="81">
        <v>981.20604640383397</v>
      </c>
      <c r="P120">
        <v>601.6604460816136</v>
      </c>
      <c r="Q120" s="81">
        <v>24.75827507940414</v>
      </c>
      <c r="R120" s="81">
        <f t="shared" si="27"/>
        <v>956.44777132442982</v>
      </c>
      <c r="S120" s="111">
        <f t="shared" si="40"/>
        <v>-4.0333174474520561</v>
      </c>
      <c r="T120" s="90">
        <f t="shared" si="41"/>
        <v>-2.6570714369496429</v>
      </c>
      <c r="U120">
        <f t="shared" si="28"/>
        <v>6.8887824746195605</v>
      </c>
      <c r="V120">
        <f t="shared" si="29"/>
        <v>6.8632261834421815</v>
      </c>
      <c r="W120">
        <f t="shared" si="30"/>
        <v>6.3996932431228988</v>
      </c>
      <c r="X120">
        <f t="shared" si="31"/>
        <v>-4.0333174474520561E-2</v>
      </c>
      <c r="Y120">
        <v>-4.0333174474520561E-2</v>
      </c>
      <c r="Z120" s="165">
        <f t="shared" si="32"/>
        <v>-4.0333174474520561</v>
      </c>
      <c r="AA120">
        <f t="shared" si="33"/>
        <v>-4.0333174474520561E-2</v>
      </c>
      <c r="AB120">
        <f t="shared" si="42"/>
        <v>6.93750885725186</v>
      </c>
      <c r="AC120" s="168">
        <f t="shared" si="34"/>
        <v>1030.2006388482084</v>
      </c>
      <c r="AD120">
        <f t="shared" si="35"/>
        <v>1030.2006388482084</v>
      </c>
      <c r="AE120" s="168">
        <f t="shared" si="36"/>
        <v>1005.4423637688043</v>
      </c>
      <c r="AF120" s="168">
        <f t="shared" si="37"/>
        <v>24.75827507940414</v>
      </c>
      <c r="AG120">
        <f t="shared" si="38"/>
        <v>6.9131828866039138</v>
      </c>
      <c r="AH120" s="169">
        <f t="shared" si="43"/>
        <v>-2.7245758798920328</v>
      </c>
      <c r="AL120" s="133">
        <v>1030.2006388482084</v>
      </c>
      <c r="AM120">
        <v>601.6604460816136</v>
      </c>
      <c r="AN120">
        <v>24.75827507940414</v>
      </c>
      <c r="AO120">
        <f t="shared" si="39"/>
        <v>1005.4423637688043</v>
      </c>
    </row>
    <row r="121" spans="1:41" x14ac:dyDescent="0.2">
      <c r="A121" s="101">
        <v>43983</v>
      </c>
      <c r="B121" s="248">
        <f t="shared" si="22"/>
        <v>43983</v>
      </c>
      <c r="C121" s="11">
        <v>2007072.5025699374</v>
      </c>
      <c r="D121" s="11">
        <v>56220</v>
      </c>
      <c r="E121" s="11">
        <f t="shared" si="23"/>
        <v>1950852.5025699374</v>
      </c>
      <c r="F121">
        <v>1986857.0353791099</v>
      </c>
      <c r="G121">
        <f t="shared" si="24"/>
        <v>1986.8570353791099</v>
      </c>
      <c r="H121" s="133">
        <f>G121/'исходные без сезонности'!D122</f>
        <v>1065.8983269112734</v>
      </c>
      <c r="I121">
        <v>1110692.2491423299</v>
      </c>
      <c r="J121">
        <f t="shared" si="25"/>
        <v>1110.69224914233</v>
      </c>
      <c r="K121" s="133">
        <v>1020.2656300486759</v>
      </c>
      <c r="L121">
        <v>595.85817650349111</v>
      </c>
      <c r="M121">
        <v>34.863577983754389</v>
      </c>
      <c r="N121">
        <f t="shared" si="26"/>
        <v>985.40205206492158</v>
      </c>
      <c r="O121" s="81">
        <v>971.74352974681153</v>
      </c>
      <c r="P121">
        <v>595.85817650349111</v>
      </c>
      <c r="Q121" s="81">
        <v>34.863577983754389</v>
      </c>
      <c r="R121" s="81">
        <f t="shared" si="27"/>
        <v>936.87995176305719</v>
      </c>
      <c r="S121" s="111">
        <f t="shared" si="40"/>
        <v>-0.96905632610164716</v>
      </c>
      <c r="T121" s="90">
        <f t="shared" si="41"/>
        <v>-2.0671029195090007</v>
      </c>
      <c r="U121">
        <f t="shared" si="28"/>
        <v>6.879091911358544</v>
      </c>
      <c r="V121">
        <f t="shared" si="29"/>
        <v>6.8425551542470915</v>
      </c>
      <c r="W121">
        <f t="shared" si="30"/>
        <v>6.3900026798618814</v>
      </c>
      <c r="X121">
        <f t="shared" si="31"/>
        <v>-9.6905632610173598E-3</v>
      </c>
      <c r="Y121">
        <v>-9.6905632610173598E-3</v>
      </c>
      <c r="Z121" s="165">
        <f t="shared" si="32"/>
        <v>-0.96905632610173598</v>
      </c>
      <c r="AA121">
        <f t="shared" si="33"/>
        <v>-9.6905632610173598E-3</v>
      </c>
      <c r="AB121">
        <f t="shared" si="42"/>
        <v>6.9278182939908426</v>
      </c>
      <c r="AC121" s="168">
        <f t="shared" si="34"/>
        <v>1020.2656300486759</v>
      </c>
      <c r="AD121">
        <f t="shared" si="35"/>
        <v>1020.2656300486759</v>
      </c>
      <c r="AE121" s="168">
        <f t="shared" si="36"/>
        <v>985.40205206492158</v>
      </c>
      <c r="AF121" s="168">
        <f t="shared" si="37"/>
        <v>34.863577983754389</v>
      </c>
      <c r="AG121">
        <f t="shared" si="38"/>
        <v>6.8930497325766629</v>
      </c>
      <c r="AH121" s="169">
        <f t="shared" si="43"/>
        <v>-2.013315402725091</v>
      </c>
      <c r="AL121" s="133">
        <v>1020.2656300486759</v>
      </c>
      <c r="AM121">
        <v>595.85817650349111</v>
      </c>
      <c r="AN121">
        <v>34.863577983754389</v>
      </c>
      <c r="AO121">
        <f t="shared" si="39"/>
        <v>985.40205206492158</v>
      </c>
    </row>
    <row r="122" spans="1:41" x14ac:dyDescent="0.2">
      <c r="A122" s="101">
        <v>44013</v>
      </c>
      <c r="B122" s="248">
        <f t="shared" si="22"/>
        <v>44013</v>
      </c>
      <c r="C122" s="11">
        <v>1983101.3539473522</v>
      </c>
      <c r="D122" s="11">
        <v>68153</v>
      </c>
      <c r="E122" s="11">
        <f t="shared" si="23"/>
        <v>1914948.3539473522</v>
      </c>
      <c r="F122">
        <v>1963327.27941206</v>
      </c>
      <c r="G122">
        <f t="shared" si="24"/>
        <v>1963.3272794120601</v>
      </c>
      <c r="H122" s="133">
        <f>G122/'исходные без сезонности'!D123</f>
        <v>1048.5948956391949</v>
      </c>
      <c r="I122">
        <v>1087550.2352913499</v>
      </c>
      <c r="J122">
        <f t="shared" si="25"/>
        <v>1087.55023529135</v>
      </c>
      <c r="K122" s="133">
        <v>994.56854226860742</v>
      </c>
      <c r="L122">
        <v>580.85049672371485</v>
      </c>
      <c r="M122">
        <v>35.940696749010868</v>
      </c>
      <c r="N122">
        <f t="shared" si="26"/>
        <v>958.62784551959658</v>
      </c>
      <c r="O122" s="81">
        <v>947.26855181148028</v>
      </c>
      <c r="P122">
        <v>580.85049672371485</v>
      </c>
      <c r="Q122" s="81">
        <v>35.940696749010868</v>
      </c>
      <c r="R122" s="81">
        <f t="shared" si="27"/>
        <v>911.32785506246944</v>
      </c>
      <c r="S122" s="111">
        <f t="shared" si="40"/>
        <v>-2.5509276735827591</v>
      </c>
      <c r="T122" s="90">
        <f t="shared" si="41"/>
        <v>-2.7652436919524348</v>
      </c>
      <c r="U122">
        <f t="shared" si="28"/>
        <v>6.8535826346227164</v>
      </c>
      <c r="V122">
        <f t="shared" si="29"/>
        <v>6.8149027173275671</v>
      </c>
      <c r="W122">
        <f t="shared" si="30"/>
        <v>6.3644934031260547</v>
      </c>
      <c r="X122">
        <f t="shared" si="31"/>
        <v>-2.5509276735826703E-2</v>
      </c>
      <c r="Y122">
        <v>-2.5509276735826703E-2</v>
      </c>
      <c r="Z122" s="165">
        <f t="shared" si="32"/>
        <v>-2.5509276735826703</v>
      </c>
      <c r="AA122">
        <f t="shared" si="33"/>
        <v>-2.5509276735826703E-2</v>
      </c>
      <c r="AB122">
        <f t="shared" si="42"/>
        <v>6.9023090172550159</v>
      </c>
      <c r="AC122" s="168">
        <f t="shared" si="34"/>
        <v>994.56854226860742</v>
      </c>
      <c r="AD122">
        <f t="shared" si="35"/>
        <v>994.56854226860742</v>
      </c>
      <c r="AE122" s="168">
        <f t="shared" si="36"/>
        <v>958.62784551959658</v>
      </c>
      <c r="AF122" s="168">
        <f t="shared" si="37"/>
        <v>35.940696749010868</v>
      </c>
      <c r="AG122">
        <f t="shared" si="38"/>
        <v>6.8655029344150513</v>
      </c>
      <c r="AH122" s="169">
        <f t="shared" si="43"/>
        <v>-2.7546798161611541</v>
      </c>
      <c r="AL122" s="133">
        <v>994.56854226860742</v>
      </c>
      <c r="AM122">
        <v>580.85049672371485</v>
      </c>
      <c r="AN122">
        <v>35.940696749010868</v>
      </c>
      <c r="AO122">
        <f t="shared" si="39"/>
        <v>958.62784551959658</v>
      </c>
    </row>
    <row r="123" spans="1:41" x14ac:dyDescent="0.2">
      <c r="A123" s="101">
        <v>44044</v>
      </c>
      <c r="B123" s="248">
        <f t="shared" si="22"/>
        <v>44044</v>
      </c>
      <c r="C123" s="11">
        <v>1949212.8503206884</v>
      </c>
      <c r="D123" s="11">
        <v>91963</v>
      </c>
      <c r="E123" s="11">
        <f t="shared" si="23"/>
        <v>1857249.8503206884</v>
      </c>
      <c r="F123">
        <v>1935957.2377278099</v>
      </c>
      <c r="G123">
        <f t="shared" si="24"/>
        <v>1935.95723772781</v>
      </c>
      <c r="H123" s="133">
        <f>G123/'исходные без сезонности'!D124</f>
        <v>1029.4316760341526</v>
      </c>
      <c r="I123">
        <v>1077435.34043311</v>
      </c>
      <c r="J123">
        <f t="shared" si="25"/>
        <v>1077.43534043311</v>
      </c>
      <c r="K123" s="133">
        <v>980.9871924630437</v>
      </c>
      <c r="L123">
        <v>572.91868162453034</v>
      </c>
      <c r="M123">
        <v>51.428041337225849</v>
      </c>
      <c r="N123">
        <f t="shared" si="26"/>
        <v>929.55915112581783</v>
      </c>
      <c r="O123" s="81">
        <v>934.33310793285546</v>
      </c>
      <c r="P123">
        <v>572.91868162453034</v>
      </c>
      <c r="Q123" s="81">
        <v>51.428041337225849</v>
      </c>
      <c r="R123" s="81">
        <f t="shared" si="27"/>
        <v>882.90506659562959</v>
      </c>
      <c r="S123" s="111">
        <f t="shared" si="40"/>
        <v>-1.3749613368105429</v>
      </c>
      <c r="T123" s="90">
        <f t="shared" si="41"/>
        <v>-3.1685034852704241</v>
      </c>
      <c r="U123">
        <f t="shared" si="28"/>
        <v>6.839833021254611</v>
      </c>
      <c r="V123">
        <f t="shared" si="29"/>
        <v>6.7832176824748629</v>
      </c>
      <c r="W123">
        <f t="shared" si="30"/>
        <v>6.3507437897579493</v>
      </c>
      <c r="X123">
        <f t="shared" si="31"/>
        <v>-1.3749613368105429E-2</v>
      </c>
      <c r="Y123">
        <v>-1.3749613368105429E-2</v>
      </c>
      <c r="Z123" s="165">
        <f t="shared" si="32"/>
        <v>-1.3749613368105429</v>
      </c>
      <c r="AA123">
        <f t="shared" si="33"/>
        <v>-1.3749613368105429E-2</v>
      </c>
      <c r="AB123">
        <f t="shared" si="42"/>
        <v>6.8885594038869105</v>
      </c>
      <c r="AC123" s="168">
        <f t="shared" si="34"/>
        <v>980.9871924630437</v>
      </c>
      <c r="AD123">
        <f t="shared" si="35"/>
        <v>980.9871924630437</v>
      </c>
      <c r="AE123" s="168">
        <f t="shared" si="36"/>
        <v>929.55915112581783</v>
      </c>
      <c r="AF123" s="168">
        <f t="shared" si="37"/>
        <v>51.428041337225849</v>
      </c>
      <c r="AG123">
        <f t="shared" si="38"/>
        <v>6.8347104427115584</v>
      </c>
      <c r="AH123" s="169">
        <f t="shared" si="43"/>
        <v>-3.0792491703492963</v>
      </c>
      <c r="AL123" s="133">
        <v>980.9871924630437</v>
      </c>
      <c r="AM123">
        <v>572.91868162453034</v>
      </c>
      <c r="AN123">
        <v>51.428041337225849</v>
      </c>
      <c r="AO123">
        <f t="shared" si="39"/>
        <v>929.55915112581783</v>
      </c>
    </row>
    <row r="124" spans="1:41" x14ac:dyDescent="0.2">
      <c r="A124" s="101">
        <v>44075</v>
      </c>
      <c r="B124" s="248">
        <f t="shared" si="22"/>
        <v>44075</v>
      </c>
      <c r="C124" s="11">
        <v>1954678.2145056634</v>
      </c>
      <c r="D124" s="11">
        <v>57520</v>
      </c>
      <c r="E124" s="11">
        <f t="shared" si="23"/>
        <v>1897158.2145056634</v>
      </c>
      <c r="F124">
        <v>1945540.2179271299</v>
      </c>
      <c r="G124">
        <f t="shared" si="24"/>
        <v>1945.54021792713</v>
      </c>
      <c r="H124" s="133">
        <f>G124/'исходные без сезонности'!D125</f>
        <v>1031.3588067770565</v>
      </c>
      <c r="I124">
        <v>1086557.0967684099</v>
      </c>
      <c r="J124">
        <f t="shared" si="25"/>
        <v>1086.55709676841</v>
      </c>
      <c r="K124" s="133">
        <v>986.26239583392112</v>
      </c>
      <c r="L124">
        <v>575.99951956386803</v>
      </c>
      <c r="M124">
        <v>36.033833491977752</v>
      </c>
      <c r="N124">
        <f t="shared" si="26"/>
        <v>950.22856234194342</v>
      </c>
      <c r="O124" s="81">
        <v>939.35743159208164</v>
      </c>
      <c r="P124">
        <v>575.99951956386803</v>
      </c>
      <c r="Q124" s="81">
        <v>36.033833491977752</v>
      </c>
      <c r="R124" s="81">
        <f t="shared" si="27"/>
        <v>903.32359810010394</v>
      </c>
      <c r="S124" s="111">
        <f t="shared" si="40"/>
        <v>0.53630368470871659</v>
      </c>
      <c r="T124" s="90">
        <f t="shared" si="41"/>
        <v>2.2863165661746621</v>
      </c>
      <c r="U124">
        <f t="shared" si="28"/>
        <v>6.8451960581016982</v>
      </c>
      <c r="V124">
        <f t="shared" si="29"/>
        <v>6.8060808481366095</v>
      </c>
      <c r="W124">
        <f t="shared" si="30"/>
        <v>6.3561068266050365</v>
      </c>
      <c r="X124">
        <f t="shared" si="31"/>
        <v>5.3630368470871659E-3</v>
      </c>
      <c r="Y124">
        <v>5.3630368470871659E-3</v>
      </c>
      <c r="Z124" s="165">
        <f t="shared" si="32"/>
        <v>0.53630368470871659</v>
      </c>
      <c r="AA124">
        <f t="shared" si="33"/>
        <v>5.3630368470871659E-3</v>
      </c>
      <c r="AB124">
        <f t="shared" si="42"/>
        <v>6.8939224407339976</v>
      </c>
      <c r="AC124" s="168">
        <f t="shared" si="34"/>
        <v>986.26239583392112</v>
      </c>
      <c r="AD124">
        <f t="shared" si="35"/>
        <v>986.26239583392112</v>
      </c>
      <c r="AE124" s="168">
        <f t="shared" si="36"/>
        <v>950.22856234194342</v>
      </c>
      <c r="AF124" s="168">
        <f t="shared" si="37"/>
        <v>36.033833491977752</v>
      </c>
      <c r="AG124">
        <f t="shared" si="38"/>
        <v>6.8567025475958747</v>
      </c>
      <c r="AH124" s="169">
        <f t="shared" si="43"/>
        <v>2.1992104884316355</v>
      </c>
      <c r="AL124" s="133">
        <v>986.26239583392112</v>
      </c>
      <c r="AM124">
        <v>575.99951956386803</v>
      </c>
      <c r="AN124">
        <v>36.033833491977752</v>
      </c>
      <c r="AO124">
        <f t="shared" si="39"/>
        <v>950.22856234194342</v>
      </c>
    </row>
    <row r="125" spans="1:41" x14ac:dyDescent="0.2">
      <c r="A125" s="101">
        <v>44105</v>
      </c>
      <c r="B125" s="248">
        <f t="shared" si="22"/>
        <v>44105</v>
      </c>
      <c r="C125" s="11">
        <v>1916142.9792707253</v>
      </c>
      <c r="D125" s="11">
        <v>171678</v>
      </c>
      <c r="E125" s="11">
        <f t="shared" si="23"/>
        <v>1744464.9792707253</v>
      </c>
      <c r="F125">
        <v>1982495.5925928799</v>
      </c>
      <c r="G125">
        <f t="shared" si="24"/>
        <v>1982.4955925928798</v>
      </c>
      <c r="H125" s="133">
        <f>G125/'исходные без сезонности'!D126</f>
        <v>1046.6390071486242</v>
      </c>
      <c r="I125">
        <v>1089771.3729024299</v>
      </c>
      <c r="J125">
        <f t="shared" si="25"/>
        <v>1089.7713729024299</v>
      </c>
      <c r="K125" s="133">
        <v>985.12294531760938</v>
      </c>
      <c r="L125">
        <v>575.33405472131221</v>
      </c>
      <c r="M125">
        <v>74.856689640211101</v>
      </c>
      <c r="N125">
        <f t="shared" si="26"/>
        <v>910.26625567739825</v>
      </c>
      <c r="O125" s="81">
        <v>938.27217140681034</v>
      </c>
      <c r="P125">
        <v>575.33405472131221</v>
      </c>
      <c r="Q125" s="81">
        <v>74.856689640211101</v>
      </c>
      <c r="R125" s="81">
        <f t="shared" si="27"/>
        <v>863.41548176659921</v>
      </c>
      <c r="S125" s="111">
        <f t="shared" si="40"/>
        <v>-0.11559897696455934</v>
      </c>
      <c r="T125" s="90">
        <f t="shared" si="41"/>
        <v>-4.5184834012455433</v>
      </c>
      <c r="U125">
        <f t="shared" si="28"/>
        <v>6.8440400683320526</v>
      </c>
      <c r="V125">
        <f t="shared" si="29"/>
        <v>6.7608960141241541</v>
      </c>
      <c r="W125">
        <f t="shared" si="30"/>
        <v>6.3549508368353909</v>
      </c>
      <c r="X125">
        <f t="shared" si="31"/>
        <v>-1.1559897696455934E-3</v>
      </c>
      <c r="Y125">
        <v>-1.1559897696455934E-3</v>
      </c>
      <c r="Z125" s="165">
        <f t="shared" si="32"/>
        <v>-0.11559897696455934</v>
      </c>
      <c r="AA125">
        <f t="shared" si="33"/>
        <v>-1.1559897696455934E-3</v>
      </c>
      <c r="AB125">
        <f t="shared" si="42"/>
        <v>6.892766450964352</v>
      </c>
      <c r="AC125" s="168">
        <f t="shared" si="34"/>
        <v>985.12294531760938</v>
      </c>
      <c r="AD125">
        <f t="shared" si="35"/>
        <v>985.12294531760938</v>
      </c>
      <c r="AE125" s="168">
        <f t="shared" si="36"/>
        <v>910.26625567739825</v>
      </c>
      <c r="AF125" s="168">
        <f t="shared" si="37"/>
        <v>74.856689640211101</v>
      </c>
      <c r="AG125">
        <f t="shared" si="38"/>
        <v>6.8137371453716638</v>
      </c>
      <c r="AH125" s="169">
        <f t="shared" si="43"/>
        <v>-4.2965402224210969</v>
      </c>
      <c r="AL125" s="133">
        <v>985.12294531760938</v>
      </c>
      <c r="AM125">
        <v>575.33405472131221</v>
      </c>
      <c r="AN125">
        <v>74.856689640211101</v>
      </c>
      <c r="AO125">
        <f t="shared" si="39"/>
        <v>910.26625567739825</v>
      </c>
    </row>
    <row r="126" spans="1:41" x14ac:dyDescent="0.2">
      <c r="A126" s="101">
        <v>44136</v>
      </c>
      <c r="B126" s="248">
        <f t="shared" si="22"/>
        <v>44136</v>
      </c>
      <c r="C126" s="11">
        <v>1931042.4527977617</v>
      </c>
      <c r="D126" s="11">
        <v>48031</v>
      </c>
      <c r="E126" s="11">
        <f t="shared" si="23"/>
        <v>1883011.4527977617</v>
      </c>
      <c r="F126">
        <v>1989677.2705093401</v>
      </c>
      <c r="G126">
        <f t="shared" si="24"/>
        <v>1989.6772705093401</v>
      </c>
      <c r="H126" s="133">
        <f>G126/'исходные без сезонности'!D127</f>
        <v>1044.3230104273816</v>
      </c>
      <c r="I126">
        <v>1085810.0709931699</v>
      </c>
      <c r="J126">
        <f t="shared" si="25"/>
        <v>1085.8100709931698</v>
      </c>
      <c r="K126" s="133">
        <v>975.83508255825916</v>
      </c>
      <c r="L126">
        <v>569.9097330501636</v>
      </c>
      <c r="M126">
        <v>29.213233033165626</v>
      </c>
      <c r="N126">
        <f t="shared" si="26"/>
        <v>946.62184952509358</v>
      </c>
      <c r="O126" s="81">
        <v>929.42602362356649</v>
      </c>
      <c r="P126">
        <v>569.9097330501636</v>
      </c>
      <c r="Q126" s="81">
        <v>29.213233033165626</v>
      </c>
      <c r="R126" s="81">
        <f t="shared" si="27"/>
        <v>900.21279059040091</v>
      </c>
      <c r="S126" s="111">
        <f t="shared" si="40"/>
        <v>-0.94728516174384936</v>
      </c>
      <c r="T126" s="90">
        <f t="shared" si="41"/>
        <v>4.1735155243380007</v>
      </c>
      <c r="U126">
        <f t="shared" si="28"/>
        <v>6.8345672167146141</v>
      </c>
      <c r="V126">
        <f t="shared" si="29"/>
        <v>6.8026311693675341</v>
      </c>
      <c r="W126">
        <f t="shared" si="30"/>
        <v>6.3454779852179524</v>
      </c>
      <c r="X126">
        <f t="shared" si="31"/>
        <v>-9.4728516174384936E-3</v>
      </c>
      <c r="Y126">
        <v>-9.4728516174384936E-3</v>
      </c>
      <c r="Z126" s="165">
        <f t="shared" si="32"/>
        <v>-0.94728516174384936</v>
      </c>
      <c r="AA126">
        <f t="shared" si="33"/>
        <v>-9.4728516174384936E-3</v>
      </c>
      <c r="AB126">
        <f t="shared" si="42"/>
        <v>6.8832935993469135</v>
      </c>
      <c r="AC126" s="168">
        <f t="shared" si="34"/>
        <v>975.83508255825916</v>
      </c>
      <c r="AD126">
        <f t="shared" si="35"/>
        <v>975.83508255825916</v>
      </c>
      <c r="AE126" s="168">
        <f t="shared" si="36"/>
        <v>946.62184952509358</v>
      </c>
      <c r="AF126" s="168">
        <f t="shared" si="37"/>
        <v>29.213233033165626</v>
      </c>
      <c r="AG126">
        <f t="shared" si="38"/>
        <v>6.8528996993155147</v>
      </c>
      <c r="AH126" s="169">
        <f t="shared" si="43"/>
        <v>3.9162553943850931</v>
      </c>
      <c r="AL126" s="133">
        <v>975.83508255825916</v>
      </c>
      <c r="AM126">
        <v>569.9097330501636</v>
      </c>
      <c r="AN126">
        <v>29.213233033165626</v>
      </c>
      <c r="AO126">
        <f t="shared" si="39"/>
        <v>946.62184952509358</v>
      </c>
    </row>
    <row r="127" spans="1:41" x14ac:dyDescent="0.2">
      <c r="A127" s="101">
        <v>44166</v>
      </c>
      <c r="B127" s="248">
        <f t="shared" si="22"/>
        <v>44166</v>
      </c>
      <c r="C127" s="11">
        <v>2009513.9750563961</v>
      </c>
      <c r="D127" s="11">
        <v>206639</v>
      </c>
      <c r="E127" s="11">
        <f t="shared" si="23"/>
        <v>1802874.9750563961</v>
      </c>
      <c r="F127">
        <v>2051170.89324945</v>
      </c>
      <c r="G127">
        <f t="shared" si="24"/>
        <v>2051.1708932494498</v>
      </c>
      <c r="H127" s="133">
        <f>G127/'исходные без сезонности'!D128</f>
        <v>1070.8800988168966</v>
      </c>
      <c r="I127">
        <v>1148198.0717747</v>
      </c>
      <c r="J127">
        <f t="shared" si="25"/>
        <v>1148.1980717746999</v>
      </c>
      <c r="K127" s="133">
        <v>1026.4225136380596</v>
      </c>
      <c r="L127">
        <v>599.45393560824448</v>
      </c>
      <c r="M127">
        <v>62.002554614678139</v>
      </c>
      <c r="N127">
        <f t="shared" si="26"/>
        <v>964.41995902338147</v>
      </c>
      <c r="O127" s="81">
        <v>977.6076024110082</v>
      </c>
      <c r="P127">
        <v>599.45393560824448</v>
      </c>
      <c r="Q127" s="81">
        <v>62.002554614678139</v>
      </c>
      <c r="R127" s="81">
        <f t="shared" si="27"/>
        <v>915.60504779633004</v>
      </c>
      <c r="S127" s="111">
        <f t="shared" si="40"/>
        <v>5.0541148279484638</v>
      </c>
      <c r="T127" s="90">
        <f t="shared" si="41"/>
        <v>1.6953931797831778</v>
      </c>
      <c r="U127">
        <f t="shared" si="28"/>
        <v>6.8851083649940987</v>
      </c>
      <c r="V127">
        <f t="shared" si="29"/>
        <v>6.8195851011653659</v>
      </c>
      <c r="W127">
        <f t="shared" si="30"/>
        <v>6.3960191334974361</v>
      </c>
      <c r="X127">
        <f t="shared" si="31"/>
        <v>5.054114827948375E-2</v>
      </c>
      <c r="Y127">
        <v>5.054114827948375E-2</v>
      </c>
      <c r="Z127" s="165">
        <f t="shared" si="32"/>
        <v>5.054114827948375</v>
      </c>
      <c r="AA127">
        <f t="shared" si="33"/>
        <v>5.054114827948375E-2</v>
      </c>
      <c r="AB127">
        <f t="shared" si="42"/>
        <v>6.9338347476263973</v>
      </c>
      <c r="AC127" s="168">
        <f t="shared" si="34"/>
        <v>1026.4225136380596</v>
      </c>
      <c r="AD127">
        <f t="shared" si="35"/>
        <v>1026.4225136380596</v>
      </c>
      <c r="AE127" s="168">
        <f t="shared" si="36"/>
        <v>964.41995902338147</v>
      </c>
      <c r="AF127" s="168">
        <f t="shared" si="37"/>
        <v>62.002554614678139</v>
      </c>
      <c r="AG127">
        <f t="shared" si="38"/>
        <v>6.8715268418864959</v>
      </c>
      <c r="AH127" s="169">
        <f t="shared" si="43"/>
        <v>1.8627142570981192</v>
      </c>
      <c r="AL127" s="133">
        <v>1026.4225136380596</v>
      </c>
      <c r="AM127">
        <v>599.45393560824448</v>
      </c>
      <c r="AN127">
        <v>62.002554614678139</v>
      </c>
      <c r="AO127">
        <f t="shared" si="39"/>
        <v>964.41995902338147</v>
      </c>
    </row>
    <row r="128" spans="1:41" x14ac:dyDescent="0.2">
      <c r="A128" s="101">
        <v>44197</v>
      </c>
      <c r="B128" s="248">
        <f t="shared" si="22"/>
        <v>44197</v>
      </c>
      <c r="C128" s="11">
        <v>2238996.1603844049</v>
      </c>
      <c r="D128" s="11">
        <v>28226</v>
      </c>
      <c r="E128" s="11">
        <f t="shared" si="23"/>
        <v>2210770.1603844049</v>
      </c>
      <c r="F128">
        <v>2247523.56504494</v>
      </c>
      <c r="G128">
        <f t="shared" si="24"/>
        <v>2247.5235650449399</v>
      </c>
      <c r="H128" s="133">
        <f>G128/'исходные без сезонности'!D129</f>
        <v>1168.6825110348266</v>
      </c>
      <c r="I128">
        <v>1236772.60535391</v>
      </c>
      <c r="J128">
        <f t="shared" si="25"/>
        <v>1236.77260535391</v>
      </c>
      <c r="K128" s="133">
        <v>1101.16525978457</v>
      </c>
      <c r="L128">
        <v>643.10538785171354</v>
      </c>
      <c r="M128">
        <v>21.839998472100543</v>
      </c>
      <c r="N128">
        <f t="shared" si="26"/>
        <v>1079.3252613124696</v>
      </c>
      <c r="O128" s="81">
        <v>1048.7957105117528</v>
      </c>
      <c r="P128">
        <v>643.10538785171354</v>
      </c>
      <c r="Q128" s="81">
        <v>21.839998472100543</v>
      </c>
      <c r="R128" s="81">
        <f t="shared" si="27"/>
        <v>1026.9557120396523</v>
      </c>
      <c r="S128" s="111">
        <f t="shared" si="40"/>
        <v>7.0289477545952828</v>
      </c>
      <c r="T128" s="90">
        <f t="shared" si="41"/>
        <v>11.476898421080328</v>
      </c>
      <c r="U128">
        <f t="shared" si="28"/>
        <v>6.9553978425400516</v>
      </c>
      <c r="V128">
        <f t="shared" si="29"/>
        <v>6.9343540853761692</v>
      </c>
      <c r="W128">
        <f t="shared" si="30"/>
        <v>6.4663086110433898</v>
      </c>
      <c r="X128">
        <f t="shared" si="31"/>
        <v>7.0289477545953716E-2</v>
      </c>
      <c r="Y128">
        <v>7.0289477545953716E-2</v>
      </c>
      <c r="Z128" s="165">
        <f t="shared" si="32"/>
        <v>7.0289477545953716</v>
      </c>
      <c r="AA128">
        <f t="shared" si="33"/>
        <v>7.0289477545953716E-2</v>
      </c>
      <c r="AB128">
        <f t="shared" si="42"/>
        <v>7.004124225172351</v>
      </c>
      <c r="AC128" s="168">
        <f t="shared" si="34"/>
        <v>1101.16525978457</v>
      </c>
      <c r="AD128">
        <f t="shared" si="35"/>
        <v>1101.16525978457</v>
      </c>
      <c r="AE128" s="168">
        <f t="shared" si="36"/>
        <v>1079.3252613124696</v>
      </c>
      <c r="AF128" s="168">
        <f t="shared" si="37"/>
        <v>21.839998472100543</v>
      </c>
      <c r="AG128">
        <f t="shared" si="38"/>
        <v>6.9840913668316249</v>
      </c>
      <c r="AH128" s="169">
        <f t="shared" si="43"/>
        <v>11.256452494512903</v>
      </c>
      <c r="AL128" s="133">
        <v>1101.16525978457</v>
      </c>
      <c r="AM128">
        <v>643.10538785171354</v>
      </c>
      <c r="AN128">
        <v>21.839998472100543</v>
      </c>
      <c r="AO128">
        <f t="shared" si="39"/>
        <v>1079.3252613124696</v>
      </c>
    </row>
    <row r="129" spans="1:41" x14ac:dyDescent="0.2">
      <c r="A129" s="101">
        <v>44228</v>
      </c>
      <c r="B129" s="248">
        <f t="shared" si="22"/>
        <v>44228</v>
      </c>
      <c r="C129" s="11">
        <v>2253706.3025886361</v>
      </c>
      <c r="D129" s="11">
        <v>57462</v>
      </c>
      <c r="E129" s="11">
        <f t="shared" si="23"/>
        <v>2196244.3025886361</v>
      </c>
      <c r="F129">
        <v>2256337.5022686701</v>
      </c>
      <c r="G129">
        <f t="shared" si="24"/>
        <v>2256.3375022686701</v>
      </c>
      <c r="H129" s="133">
        <f>G129/'исходные без сезонности'!D130</f>
        <v>1167.6844734360329</v>
      </c>
      <c r="I129">
        <v>1236359.66245245</v>
      </c>
      <c r="J129">
        <f t="shared" si="25"/>
        <v>1236.35966245245</v>
      </c>
      <c r="K129" s="133">
        <v>1095.561153185047</v>
      </c>
      <c r="L129">
        <v>639.83246299668019</v>
      </c>
      <c r="M129">
        <v>37.339686106555618</v>
      </c>
      <c r="N129">
        <f t="shared" si="26"/>
        <v>1058.2214670784915</v>
      </c>
      <c r="O129" s="81">
        <v>1043.4581257027482</v>
      </c>
      <c r="P129">
        <v>639.83246299668019</v>
      </c>
      <c r="Q129" s="81">
        <v>37.339686106555618</v>
      </c>
      <c r="R129" s="81">
        <f t="shared" si="27"/>
        <v>1006.1184395961926</v>
      </c>
      <c r="S129" s="111">
        <f t="shared" si="40"/>
        <v>-0.51022455268254774</v>
      </c>
      <c r="T129" s="90">
        <f t="shared" si="41"/>
        <v>-2.0499008449482936</v>
      </c>
      <c r="U129">
        <f t="shared" si="28"/>
        <v>6.9502955970132261</v>
      </c>
      <c r="V129">
        <f t="shared" si="29"/>
        <v>6.9138550769266862</v>
      </c>
      <c r="W129">
        <f t="shared" si="30"/>
        <v>6.4612063655165635</v>
      </c>
      <c r="X129">
        <f t="shared" si="31"/>
        <v>-5.1022455268263656E-3</v>
      </c>
      <c r="Y129">
        <v>-5.1022455268263656E-3</v>
      </c>
      <c r="Z129" s="165">
        <f t="shared" si="32"/>
        <v>-0.51022455268263656</v>
      </c>
      <c r="AA129">
        <f t="shared" si="33"/>
        <v>-5.1022455268263656E-3</v>
      </c>
      <c r="AB129">
        <f t="shared" si="42"/>
        <v>6.9990219796455246</v>
      </c>
      <c r="AC129" s="168">
        <f t="shared" si="34"/>
        <v>1095.561153185047</v>
      </c>
      <c r="AD129">
        <f t="shared" si="35"/>
        <v>1095.561153185047</v>
      </c>
      <c r="AE129" s="168">
        <f t="shared" si="36"/>
        <v>1058.2214670784915</v>
      </c>
      <c r="AF129" s="168">
        <f t="shared" si="37"/>
        <v>37.339686106555618</v>
      </c>
      <c r="AG129">
        <f t="shared" si="38"/>
        <v>6.9643449166737259</v>
      </c>
      <c r="AH129" s="169">
        <f t="shared" si="43"/>
        <v>-1.9746450157898998</v>
      </c>
      <c r="AL129" s="133">
        <v>1095.561153185047</v>
      </c>
      <c r="AM129">
        <v>639.83246299668019</v>
      </c>
      <c r="AN129">
        <v>37.339686106555618</v>
      </c>
      <c r="AO129">
        <f t="shared" si="39"/>
        <v>1058.2214670784915</v>
      </c>
    </row>
    <row r="130" spans="1:41" x14ac:dyDescent="0.2">
      <c r="A130" s="101">
        <v>44256</v>
      </c>
      <c r="B130" s="248">
        <f t="shared" si="22"/>
        <v>44256</v>
      </c>
      <c r="C130" s="11">
        <v>2229464.6806477578</v>
      </c>
      <c r="D130" s="11">
        <v>82634</v>
      </c>
      <c r="E130" s="11">
        <f t="shared" si="23"/>
        <v>2146830.6806477578</v>
      </c>
      <c r="F130">
        <v>2214652.4736155798</v>
      </c>
      <c r="G130">
        <f t="shared" si="24"/>
        <v>2214.6524736155798</v>
      </c>
      <c r="H130" s="133">
        <f>G130/'исходные без сезонности'!D131</f>
        <v>1139.7890640848427</v>
      </c>
      <c r="I130">
        <v>1241279.32386964</v>
      </c>
      <c r="J130">
        <f t="shared" si="25"/>
        <v>1241.2793238696399</v>
      </c>
      <c r="K130" s="133">
        <v>1093.8525278835245</v>
      </c>
      <c r="L130">
        <v>638.83458722148202</v>
      </c>
      <c r="M130">
        <v>44.244256769841734</v>
      </c>
      <c r="N130">
        <f t="shared" si="26"/>
        <v>1049.6082711136828</v>
      </c>
      <c r="O130" s="81">
        <v>1041.8307597182284</v>
      </c>
      <c r="P130">
        <v>638.83458722148202</v>
      </c>
      <c r="Q130" s="81">
        <v>44.244256769841734</v>
      </c>
      <c r="R130" s="81">
        <f t="shared" si="27"/>
        <v>997.58650294838662</v>
      </c>
      <c r="S130" s="111">
        <f t="shared" si="40"/>
        <v>-0.15608065877765753</v>
      </c>
      <c r="T130" s="90">
        <f t="shared" si="41"/>
        <v>-0.85162121748512121</v>
      </c>
      <c r="U130">
        <f t="shared" si="28"/>
        <v>6.9487347904254495</v>
      </c>
      <c r="V130">
        <f t="shared" si="29"/>
        <v>6.905338864751835</v>
      </c>
      <c r="W130">
        <f t="shared" si="30"/>
        <v>6.4596455589287869</v>
      </c>
      <c r="X130">
        <f t="shared" si="31"/>
        <v>-1.5608065877765753E-3</v>
      </c>
      <c r="Y130">
        <v>-1.5608065877765753E-3</v>
      </c>
      <c r="Z130" s="165">
        <f t="shared" si="32"/>
        <v>-0.15608065877765753</v>
      </c>
      <c r="AA130">
        <f t="shared" si="33"/>
        <v>-1.5608065877765753E-3</v>
      </c>
      <c r="AB130">
        <f t="shared" si="42"/>
        <v>6.9974611730577481</v>
      </c>
      <c r="AC130" s="168">
        <f t="shared" si="34"/>
        <v>1093.8525278835245</v>
      </c>
      <c r="AD130">
        <f t="shared" si="35"/>
        <v>1093.8525278835245</v>
      </c>
      <c r="AE130" s="168">
        <f t="shared" si="36"/>
        <v>1049.6082711136828</v>
      </c>
      <c r="AF130" s="168">
        <f t="shared" si="37"/>
        <v>44.244256769841734</v>
      </c>
      <c r="AG130">
        <f t="shared" si="38"/>
        <v>6.9561722984119037</v>
      </c>
      <c r="AH130" s="169">
        <f t="shared" si="43"/>
        <v>-0.81726182618222509</v>
      </c>
      <c r="AL130" s="133">
        <v>1093.8525278835245</v>
      </c>
      <c r="AM130">
        <v>638.83458722148202</v>
      </c>
      <c r="AN130">
        <v>44.244256769841734</v>
      </c>
      <c r="AO130">
        <f t="shared" si="39"/>
        <v>1049.6082711136828</v>
      </c>
    </row>
    <row r="131" spans="1:41" x14ac:dyDescent="0.2">
      <c r="A131" s="101">
        <v>44287</v>
      </c>
      <c r="B131" s="248">
        <f t="shared" si="22"/>
        <v>44287</v>
      </c>
      <c r="C131" s="11">
        <v>2299598.4120811452</v>
      </c>
      <c r="D131" s="11">
        <v>172750</v>
      </c>
      <c r="E131" s="11">
        <f t="shared" si="23"/>
        <v>2126848.4120811452</v>
      </c>
      <c r="F131">
        <v>2270087.6522820001</v>
      </c>
      <c r="G131">
        <f t="shared" si="24"/>
        <v>2270.0876522819999</v>
      </c>
      <c r="H131" s="133">
        <f>G131/'исходные без сезонности'!D132</f>
        <v>1162.3140701594832</v>
      </c>
      <c r="I131">
        <v>1251603.0033766001</v>
      </c>
      <c r="J131">
        <f t="shared" si="25"/>
        <v>1251.6030033766001</v>
      </c>
      <c r="K131" s="133">
        <v>1097.2808978255794</v>
      </c>
      <c r="L131">
        <v>640.83683271705388</v>
      </c>
      <c r="M131">
        <v>70.190868976517962</v>
      </c>
      <c r="N131">
        <f t="shared" si="26"/>
        <v>1027.0900288490614</v>
      </c>
      <c r="O131" s="81">
        <v>1045.0960822094021</v>
      </c>
      <c r="P131">
        <v>640.83683271705388</v>
      </c>
      <c r="Q131" s="81">
        <v>70.190868976517962</v>
      </c>
      <c r="R131" s="81">
        <f t="shared" si="27"/>
        <v>974.90521323288408</v>
      </c>
      <c r="S131" s="111">
        <f t="shared" si="40"/>
        <v>0.31293144447994692</v>
      </c>
      <c r="T131" s="90">
        <f t="shared" si="41"/>
        <v>-2.2998615676927514</v>
      </c>
      <c r="U131">
        <f t="shared" si="28"/>
        <v>6.951864104870249</v>
      </c>
      <c r="V131">
        <f t="shared" si="29"/>
        <v>6.8823402490749075</v>
      </c>
      <c r="W131">
        <f t="shared" si="30"/>
        <v>6.4627748733735872</v>
      </c>
      <c r="X131">
        <f t="shared" si="31"/>
        <v>3.1293144448003574E-3</v>
      </c>
      <c r="Y131">
        <v>3.1293144448003574E-3</v>
      </c>
      <c r="Z131" s="165">
        <f t="shared" si="32"/>
        <v>0.31293144448003574</v>
      </c>
      <c r="AA131">
        <f t="shared" si="33"/>
        <v>3.1293144448003574E-3</v>
      </c>
      <c r="AB131">
        <f t="shared" si="42"/>
        <v>7.0005904875025484</v>
      </c>
      <c r="AC131" s="168">
        <f t="shared" si="34"/>
        <v>1097.2808978255794</v>
      </c>
      <c r="AD131">
        <f t="shared" si="35"/>
        <v>1097.2808978255794</v>
      </c>
      <c r="AE131" s="168">
        <f t="shared" si="36"/>
        <v>1027.0900288490614</v>
      </c>
      <c r="AF131" s="168">
        <f t="shared" si="37"/>
        <v>70.190868976517962</v>
      </c>
      <c r="AG131">
        <f t="shared" si="38"/>
        <v>6.9344848680621887</v>
      </c>
      <c r="AH131" s="169">
        <f t="shared" si="43"/>
        <v>-2.1687430349714987</v>
      </c>
      <c r="AL131" s="133">
        <v>1097.2808978255794</v>
      </c>
      <c r="AM131">
        <v>640.83683271705388</v>
      </c>
      <c r="AN131">
        <v>70.190868976517962</v>
      </c>
      <c r="AO131">
        <f t="shared" si="39"/>
        <v>1027.0900288490614</v>
      </c>
    </row>
    <row r="132" spans="1:41" x14ac:dyDescent="0.2">
      <c r="A132" s="101">
        <v>44317</v>
      </c>
      <c r="B132" s="248">
        <f t="shared" ref="B132:B158" si="44">A132</f>
        <v>44317</v>
      </c>
      <c r="C132" s="11">
        <v>2475422.2973707244</v>
      </c>
      <c r="D132" s="11">
        <v>40696</v>
      </c>
      <c r="E132" s="11">
        <f t="shared" ref="E132:E158" si="45">C132-D132</f>
        <v>2434726.2973707244</v>
      </c>
      <c r="F132">
        <v>2433737.8994729798</v>
      </c>
      <c r="G132">
        <f t="shared" ref="G132:G158" si="46">F132/1000</f>
        <v>2433.7378994729797</v>
      </c>
      <c r="H132" s="133">
        <f>G132/'исходные без сезонности'!D133</f>
        <v>1236.9223793567676</v>
      </c>
      <c r="I132">
        <v>1348461.9513862301</v>
      </c>
      <c r="J132">
        <f t="shared" ref="J132:J158" si="47">I132/1000</f>
        <v>1348.4619513862301</v>
      </c>
      <c r="K132" s="133">
        <v>1173.4854042421096</v>
      </c>
      <c r="L132">
        <v>685.34198598046021</v>
      </c>
      <c r="M132">
        <v>25.499699572972968</v>
      </c>
      <c r="N132">
        <f t="shared" ref="N132:N158" si="48">K132-M132</f>
        <v>1147.9857046691366</v>
      </c>
      <c r="O132" s="81">
        <v>1117.676431744728</v>
      </c>
      <c r="P132">
        <v>685.34198598046021</v>
      </c>
      <c r="Q132" s="81">
        <v>25.499699572972968</v>
      </c>
      <c r="R132" s="81">
        <f t="shared" ref="R132:R158" si="49">O132-Q132</f>
        <v>1092.176732171755</v>
      </c>
      <c r="S132" s="111">
        <f t="shared" si="40"/>
        <v>6.7143089911528619</v>
      </c>
      <c r="T132" s="90">
        <f t="shared" si="41"/>
        <v>11.358773678296163</v>
      </c>
      <c r="U132">
        <f t="shared" ref="U132:U158" si="50">LN(O132)</f>
        <v>7.0190071947817776</v>
      </c>
      <c r="V132">
        <f t="shared" ref="V132:V158" si="51">LN(R132)</f>
        <v>6.9959279858578691</v>
      </c>
      <c r="W132">
        <f t="shared" ref="W132:W158" si="52">LN(P132)</f>
        <v>6.5299179632851159</v>
      </c>
      <c r="X132">
        <f t="shared" ref="X132:X158" si="53">W132-W131</f>
        <v>6.7143089911528619E-2</v>
      </c>
      <c r="Y132">
        <v>6.7143089911528619E-2</v>
      </c>
      <c r="Z132" s="165">
        <f t="shared" ref="Z132:Z158" si="54">Y132*100</f>
        <v>6.7143089911528619</v>
      </c>
      <c r="AA132">
        <f t="shared" ref="AA132:AA158" si="55">Z132/100</f>
        <v>6.7143089911528619E-2</v>
      </c>
      <c r="AB132">
        <f t="shared" si="42"/>
        <v>7.067733577414077</v>
      </c>
      <c r="AC132" s="168">
        <f t="shared" ref="AC132:AC158" si="56">EXP(AB132)</f>
        <v>1173.4854042421096</v>
      </c>
      <c r="AD132">
        <f t="shared" ref="AD132:AD158" si="57">AC132</f>
        <v>1173.4854042421096</v>
      </c>
      <c r="AE132" s="168">
        <f t="shared" ref="AE132:AE158" si="58">AD132-Q132</f>
        <v>1147.9857046691366</v>
      </c>
      <c r="AF132" s="168">
        <f t="shared" ref="AF132:AF158" si="59">Q132</f>
        <v>25.499699572972968</v>
      </c>
      <c r="AG132">
        <f t="shared" ref="AG132:AG158" si="60">LN(AE132)</f>
        <v>7.0457641244231795</v>
      </c>
      <c r="AH132" s="169">
        <f t="shared" si="43"/>
        <v>11.127925636099079</v>
      </c>
      <c r="AL132" s="133">
        <v>1173.4854042421096</v>
      </c>
      <c r="AM132">
        <v>685.34198598046021</v>
      </c>
      <c r="AN132">
        <v>25.499699572972968</v>
      </c>
      <c r="AO132">
        <f t="shared" ref="AO132:AO158" si="61">AL132-AN132</f>
        <v>1147.9857046691366</v>
      </c>
    </row>
    <row r="133" spans="1:41" x14ac:dyDescent="0.2">
      <c r="A133" s="101">
        <v>44348</v>
      </c>
      <c r="B133" s="248">
        <f t="shared" si="44"/>
        <v>44348</v>
      </c>
      <c r="C133" s="11">
        <v>2493816.2861701068</v>
      </c>
      <c r="D133" s="11">
        <v>60352</v>
      </c>
      <c r="E133" s="11">
        <f t="shared" si="45"/>
        <v>2433464.2861701068</v>
      </c>
      <c r="F133">
        <v>2467104.5967678698</v>
      </c>
      <c r="G133">
        <f t="shared" si="46"/>
        <v>2467.1045967678697</v>
      </c>
      <c r="H133" s="133">
        <f>G133/'исходные без сезонности'!D134</f>
        <v>1242.7842225210543</v>
      </c>
      <c r="I133">
        <v>1380662.8438351699</v>
      </c>
      <c r="J133">
        <f t="shared" si="47"/>
        <v>1380.66284383517</v>
      </c>
      <c r="K133" s="133">
        <v>1190.8749486621464</v>
      </c>
      <c r="L133">
        <v>695.49787276442964</v>
      </c>
      <c r="M133">
        <v>33.982028150422778</v>
      </c>
      <c r="N133">
        <f t="shared" si="48"/>
        <v>1156.8929205117236</v>
      </c>
      <c r="O133" s="81">
        <v>1134.2389589707107</v>
      </c>
      <c r="P133">
        <v>695.49787276442964</v>
      </c>
      <c r="Q133" s="81">
        <v>33.982028150422778</v>
      </c>
      <c r="R133" s="81">
        <f t="shared" si="49"/>
        <v>1100.2569308202878</v>
      </c>
      <c r="S133" s="111">
        <f t="shared" ref="S133:S158" si="62">(U133-U132)*100</f>
        <v>1.4709989503510101</v>
      </c>
      <c r="T133" s="90">
        <f t="shared" ref="T133:T158" si="63">(V133-V132)*100</f>
        <v>0.73710191275448977</v>
      </c>
      <c r="U133">
        <f t="shared" si="50"/>
        <v>7.0337171842852877</v>
      </c>
      <c r="V133">
        <f t="shared" si="51"/>
        <v>7.003299004985414</v>
      </c>
      <c r="W133">
        <f t="shared" si="52"/>
        <v>6.544627952788626</v>
      </c>
      <c r="X133">
        <f t="shared" si="53"/>
        <v>1.4709989503510101E-2</v>
      </c>
      <c r="Y133">
        <v>1.4709989503510101E-2</v>
      </c>
      <c r="Z133" s="165">
        <f t="shared" si="54"/>
        <v>1.4709989503510101</v>
      </c>
      <c r="AA133">
        <f t="shared" si="55"/>
        <v>1.4709989503510101E-2</v>
      </c>
      <c r="AB133">
        <f t="shared" ref="AB133:AB158" si="64">AA133+AB132</f>
        <v>7.0824435669175871</v>
      </c>
      <c r="AC133" s="168">
        <f t="shared" si="56"/>
        <v>1190.8749486621464</v>
      </c>
      <c r="AD133">
        <f t="shared" si="57"/>
        <v>1190.8749486621464</v>
      </c>
      <c r="AE133" s="168">
        <f t="shared" si="58"/>
        <v>1156.8929205117236</v>
      </c>
      <c r="AF133" s="168">
        <f t="shared" si="59"/>
        <v>33.982028150422778</v>
      </c>
      <c r="AG133">
        <f t="shared" si="60"/>
        <v>7.0534931736555215</v>
      </c>
      <c r="AH133" s="169">
        <f t="shared" ref="AH133:AH158" si="65">(AG133-AG132)*100</f>
        <v>0.77290492323420779</v>
      </c>
      <c r="AL133" s="133">
        <v>1190.8749486621464</v>
      </c>
      <c r="AM133">
        <v>695.49787276442964</v>
      </c>
      <c r="AN133">
        <v>33.982028150422778</v>
      </c>
      <c r="AO133">
        <f t="shared" si="61"/>
        <v>1156.8929205117236</v>
      </c>
    </row>
    <row r="134" spans="1:41" x14ac:dyDescent="0.2">
      <c r="A134" s="101">
        <v>44378</v>
      </c>
      <c r="B134" s="248">
        <f t="shared" si="44"/>
        <v>44378</v>
      </c>
      <c r="C134" s="11">
        <v>2662604.2588731558</v>
      </c>
      <c r="D134" s="11">
        <v>301049</v>
      </c>
      <c r="E134" s="11">
        <f t="shared" si="45"/>
        <v>2361555.2588731558</v>
      </c>
      <c r="F134">
        <v>2645089.7892382299</v>
      </c>
      <c r="G134">
        <f t="shared" si="46"/>
        <v>2645.08978923823</v>
      </c>
      <c r="H134" s="133">
        <f>G134/'исходные без сезонности'!D135</f>
        <v>1325.7809419578296</v>
      </c>
      <c r="I134">
        <v>1465707.0944165001</v>
      </c>
      <c r="J134">
        <f t="shared" si="47"/>
        <v>1465.7070944165</v>
      </c>
      <c r="K134" s="133">
        <v>1257.9080493968888</v>
      </c>
      <c r="L134">
        <v>734.64671792083584</v>
      </c>
      <c r="M134">
        <v>155.28756529938022</v>
      </c>
      <c r="N134">
        <f t="shared" si="48"/>
        <v>1102.6204840975086</v>
      </c>
      <c r="O134" s="81">
        <v>1198.0840792995657</v>
      </c>
      <c r="P134">
        <v>734.64671792083584</v>
      </c>
      <c r="Q134" s="81">
        <v>155.28756529938022</v>
      </c>
      <c r="R134" s="81">
        <f t="shared" si="49"/>
        <v>1042.7965140001854</v>
      </c>
      <c r="S134" s="111">
        <f t="shared" si="62"/>
        <v>5.4761774982121203</v>
      </c>
      <c r="T134" s="90">
        <f t="shared" si="63"/>
        <v>-5.3637665854377126</v>
      </c>
      <c r="U134">
        <f t="shared" si="50"/>
        <v>7.0884789592674089</v>
      </c>
      <c r="V134">
        <f t="shared" si="51"/>
        <v>6.9496613391310369</v>
      </c>
      <c r="W134">
        <f t="shared" si="52"/>
        <v>6.5993897277707463</v>
      </c>
      <c r="X134">
        <f t="shared" si="53"/>
        <v>5.4761774982120315E-2</v>
      </c>
      <c r="Y134">
        <v>5.4761774982120315E-2</v>
      </c>
      <c r="Z134" s="165">
        <f t="shared" si="54"/>
        <v>5.4761774982120315</v>
      </c>
      <c r="AA134">
        <f t="shared" si="55"/>
        <v>5.4761774982120315E-2</v>
      </c>
      <c r="AB134">
        <f t="shared" si="64"/>
        <v>7.1372053418997075</v>
      </c>
      <c r="AC134" s="168">
        <f t="shared" si="56"/>
        <v>1257.9080493968888</v>
      </c>
      <c r="AD134">
        <f t="shared" si="57"/>
        <v>1257.9080493968888</v>
      </c>
      <c r="AE134" s="168">
        <f t="shared" si="58"/>
        <v>1102.6204840975086</v>
      </c>
      <c r="AF134" s="168">
        <f t="shared" si="59"/>
        <v>155.28756529938022</v>
      </c>
      <c r="AG134">
        <f t="shared" si="60"/>
        <v>7.0054448839782157</v>
      </c>
      <c r="AH134" s="169">
        <f t="shared" si="65"/>
        <v>-4.8048289677305789</v>
      </c>
      <c r="AL134" s="133">
        <v>1257.9080493968888</v>
      </c>
      <c r="AM134">
        <v>734.64671792083584</v>
      </c>
      <c r="AN134">
        <v>155.28756529938022</v>
      </c>
      <c r="AO134">
        <f t="shared" si="61"/>
        <v>1102.6204840975086</v>
      </c>
    </row>
    <row r="135" spans="1:41" x14ac:dyDescent="0.2">
      <c r="A135" s="101">
        <v>44409</v>
      </c>
      <c r="B135" s="248">
        <f t="shared" si="44"/>
        <v>44409</v>
      </c>
      <c r="C135" s="11">
        <v>2866658.3459707079</v>
      </c>
      <c r="D135" s="11">
        <v>53241</v>
      </c>
      <c r="E135" s="11">
        <f t="shared" si="45"/>
        <v>2813417.3459707079</v>
      </c>
      <c r="F135">
        <v>2797985.9470631899</v>
      </c>
      <c r="G135">
        <f t="shared" si="46"/>
        <v>2797.98594706319</v>
      </c>
      <c r="H135" s="133">
        <f>G135/'исходные без сезонности'!D136</f>
        <v>1394.2484084780767</v>
      </c>
      <c r="I135">
        <v>1579572.6595417699</v>
      </c>
      <c r="J135">
        <f t="shared" si="47"/>
        <v>1579.5726595417698</v>
      </c>
      <c r="K135" s="133">
        <v>1347.7352579201799</v>
      </c>
      <c r="L135">
        <v>787.10783696150497</v>
      </c>
      <c r="M135">
        <v>27.727147063093238</v>
      </c>
      <c r="N135">
        <f t="shared" si="48"/>
        <v>1320.0081108570866</v>
      </c>
      <c r="O135" s="81">
        <v>1283.6392583695115</v>
      </c>
      <c r="P135">
        <v>787.10783696150497</v>
      </c>
      <c r="Q135" s="81">
        <v>27.727147063093238</v>
      </c>
      <c r="R135" s="81">
        <f t="shared" si="49"/>
        <v>1255.9121113064182</v>
      </c>
      <c r="S135" s="111">
        <f t="shared" si="62"/>
        <v>6.8975534082637679</v>
      </c>
      <c r="T135" s="90">
        <f t="shared" si="63"/>
        <v>18.595603037422936</v>
      </c>
      <c r="U135">
        <f t="shared" si="50"/>
        <v>7.1574544933500466</v>
      </c>
      <c r="V135">
        <f t="shared" si="51"/>
        <v>7.1356173695052663</v>
      </c>
      <c r="W135">
        <f t="shared" si="52"/>
        <v>6.6683652618533849</v>
      </c>
      <c r="X135">
        <f t="shared" si="53"/>
        <v>6.8975534082638568E-2</v>
      </c>
      <c r="Y135">
        <v>6.8975534082638568E-2</v>
      </c>
      <c r="Z135" s="165">
        <f t="shared" si="54"/>
        <v>6.8975534082638568</v>
      </c>
      <c r="AA135">
        <f t="shared" si="55"/>
        <v>6.8975534082638568E-2</v>
      </c>
      <c r="AB135">
        <f t="shared" si="64"/>
        <v>7.206180875982346</v>
      </c>
      <c r="AC135" s="168">
        <f t="shared" si="56"/>
        <v>1347.7352579201799</v>
      </c>
      <c r="AD135">
        <f t="shared" si="57"/>
        <v>1347.7352579201799</v>
      </c>
      <c r="AE135" s="168">
        <f t="shared" si="58"/>
        <v>1320.0081108570866</v>
      </c>
      <c r="AF135" s="168">
        <f t="shared" si="59"/>
        <v>27.727147063093238</v>
      </c>
      <c r="AG135">
        <f t="shared" si="60"/>
        <v>7.185393160150241</v>
      </c>
      <c r="AH135" s="169">
        <f t="shared" si="65"/>
        <v>17.994827617202525</v>
      </c>
      <c r="AL135" s="133">
        <v>1347.7352579201799</v>
      </c>
      <c r="AM135">
        <v>787.10783696150497</v>
      </c>
      <c r="AN135">
        <v>27.727147063093238</v>
      </c>
      <c r="AO135">
        <f t="shared" si="61"/>
        <v>1320.0081108570866</v>
      </c>
    </row>
    <row r="136" spans="1:41" x14ac:dyDescent="0.2">
      <c r="A136" s="101">
        <v>44440</v>
      </c>
      <c r="B136" s="248">
        <f t="shared" si="44"/>
        <v>44440</v>
      </c>
      <c r="C136" s="11">
        <v>2862520.1042008246</v>
      </c>
      <c r="D136" s="11">
        <v>63671</v>
      </c>
      <c r="E136" s="11">
        <f t="shared" si="45"/>
        <v>2798849.1042008246</v>
      </c>
      <c r="F136">
        <v>2863221.1841076901</v>
      </c>
      <c r="G136">
        <f t="shared" si="46"/>
        <v>2863.2211841076901</v>
      </c>
      <c r="H136" s="133">
        <f>G136/'исходные без сезонности'!D137</f>
        <v>1412.1873318833614</v>
      </c>
      <c r="I136">
        <v>1583587.4348319101</v>
      </c>
      <c r="J136">
        <f t="shared" si="47"/>
        <v>1583.5874348319101</v>
      </c>
      <c r="K136" s="133">
        <v>1337.3645694427983</v>
      </c>
      <c r="L136">
        <v>781.05112060919271</v>
      </c>
      <c r="M136">
        <v>37.290666716142574</v>
      </c>
      <c r="N136">
        <f t="shared" si="48"/>
        <v>1300.0739027266557</v>
      </c>
      <c r="O136" s="81">
        <v>1273.7617822200561</v>
      </c>
      <c r="P136">
        <v>781.05112060919271</v>
      </c>
      <c r="Q136" s="81">
        <v>37.290666716142574</v>
      </c>
      <c r="R136" s="81">
        <f t="shared" si="49"/>
        <v>1236.4711155039136</v>
      </c>
      <c r="S136" s="111">
        <f t="shared" si="62"/>
        <v>-0.77246588303339081</v>
      </c>
      <c r="T136" s="90">
        <f t="shared" si="63"/>
        <v>-1.5600642700253964</v>
      </c>
      <c r="U136">
        <f t="shared" si="50"/>
        <v>7.1497298345197127</v>
      </c>
      <c r="V136">
        <f t="shared" si="51"/>
        <v>7.1200167268050123</v>
      </c>
      <c r="W136">
        <f t="shared" si="52"/>
        <v>6.6606406030230501</v>
      </c>
      <c r="X136">
        <f t="shared" si="53"/>
        <v>-7.7246588303347963E-3</v>
      </c>
      <c r="Y136">
        <v>-7.7246588303347963E-3</v>
      </c>
      <c r="Z136" s="165">
        <f t="shared" si="54"/>
        <v>-0.77246588303347963</v>
      </c>
      <c r="AA136">
        <f t="shared" si="55"/>
        <v>-7.7246588303347963E-3</v>
      </c>
      <c r="AB136">
        <f t="shared" si="64"/>
        <v>7.1984562171520112</v>
      </c>
      <c r="AC136" s="168">
        <f t="shared" si="56"/>
        <v>1337.3645694427983</v>
      </c>
      <c r="AD136">
        <f t="shared" si="57"/>
        <v>1337.3645694427983</v>
      </c>
      <c r="AE136" s="168">
        <f t="shared" si="58"/>
        <v>1300.0739027266557</v>
      </c>
      <c r="AF136" s="168">
        <f t="shared" si="59"/>
        <v>37.290666716142574</v>
      </c>
      <c r="AG136">
        <f t="shared" si="60"/>
        <v>7.1701763900851008</v>
      </c>
      <c r="AH136" s="169">
        <f t="shared" si="65"/>
        <v>-1.5216770065140217</v>
      </c>
      <c r="AL136" s="133">
        <v>1337.3645694427983</v>
      </c>
      <c r="AM136">
        <v>781.05112060919271</v>
      </c>
      <c r="AN136">
        <v>37.290666716142574</v>
      </c>
      <c r="AO136">
        <f t="shared" si="61"/>
        <v>1300.0739027266557</v>
      </c>
    </row>
    <row r="137" spans="1:41" x14ac:dyDescent="0.2">
      <c r="A137" s="101">
        <v>44470</v>
      </c>
      <c r="B137" s="248">
        <f t="shared" si="44"/>
        <v>44470</v>
      </c>
      <c r="C137" s="11">
        <v>2834482.8400265672</v>
      </c>
      <c r="D137" s="11">
        <v>102693</v>
      </c>
      <c r="E137" s="11">
        <f t="shared" si="45"/>
        <v>2731789.8400265672</v>
      </c>
      <c r="F137">
        <v>2915558.05984102</v>
      </c>
      <c r="G137">
        <f t="shared" si="46"/>
        <v>2915.5580598410202</v>
      </c>
      <c r="H137" s="133">
        <f>G137/'исходные без сезонности'!D138</f>
        <v>1422.9265767075904</v>
      </c>
      <c r="I137">
        <v>1605700.8001953301</v>
      </c>
      <c r="J137">
        <f t="shared" si="47"/>
        <v>1605.70080019533</v>
      </c>
      <c r="K137" s="133">
        <v>1341.8246752112573</v>
      </c>
      <c r="L137">
        <v>783.65592313506011</v>
      </c>
      <c r="M137">
        <v>40.421185932854556</v>
      </c>
      <c r="N137">
        <f t="shared" si="48"/>
        <v>1301.4034892784027</v>
      </c>
      <c r="O137" s="81">
        <v>1278.0097729342776</v>
      </c>
      <c r="P137">
        <v>783.65592313506011</v>
      </c>
      <c r="Q137" s="81">
        <v>40.421185932854556</v>
      </c>
      <c r="R137" s="81">
        <f t="shared" si="49"/>
        <v>1237.5885870014231</v>
      </c>
      <c r="S137" s="111">
        <f t="shared" si="62"/>
        <v>0.33294474419545139</v>
      </c>
      <c r="T137" s="90">
        <f t="shared" si="63"/>
        <v>9.0335053141199495E-2</v>
      </c>
      <c r="U137">
        <f t="shared" si="50"/>
        <v>7.1530592819616672</v>
      </c>
      <c r="V137">
        <f t="shared" si="51"/>
        <v>7.1209200773364243</v>
      </c>
      <c r="W137">
        <f t="shared" si="52"/>
        <v>6.6639700504650046</v>
      </c>
      <c r="X137">
        <f t="shared" si="53"/>
        <v>3.3294474419545139E-3</v>
      </c>
      <c r="Y137">
        <v>3.3294474419545139E-3</v>
      </c>
      <c r="Z137" s="165">
        <f t="shared" si="54"/>
        <v>0.33294474419545139</v>
      </c>
      <c r="AA137">
        <f t="shared" si="55"/>
        <v>3.3294474419545139E-3</v>
      </c>
      <c r="AB137">
        <f t="shared" si="64"/>
        <v>7.2017856645939657</v>
      </c>
      <c r="AC137" s="168">
        <f t="shared" si="56"/>
        <v>1341.8246752112573</v>
      </c>
      <c r="AD137">
        <f t="shared" si="57"/>
        <v>1341.8246752112573</v>
      </c>
      <c r="AE137" s="168">
        <f t="shared" si="58"/>
        <v>1301.4034892784027</v>
      </c>
      <c r="AF137" s="168">
        <f t="shared" si="59"/>
        <v>40.421185932854556</v>
      </c>
      <c r="AG137">
        <f t="shared" si="60"/>
        <v>7.1711985682301824</v>
      </c>
      <c r="AH137" s="169">
        <f t="shared" si="65"/>
        <v>0.10221781450816536</v>
      </c>
      <c r="AL137" s="133">
        <v>1341.8246752112573</v>
      </c>
      <c r="AM137">
        <v>783.65592313506011</v>
      </c>
      <c r="AN137">
        <v>40.421185932854556</v>
      </c>
      <c r="AO137">
        <f t="shared" si="61"/>
        <v>1301.4034892784027</v>
      </c>
    </row>
    <row r="138" spans="1:41" x14ac:dyDescent="0.2">
      <c r="A138" s="101">
        <v>44501</v>
      </c>
      <c r="B138" s="248">
        <f t="shared" si="44"/>
        <v>44501</v>
      </c>
      <c r="C138" s="11">
        <v>2890357.2181195449</v>
      </c>
      <c r="D138" s="11">
        <v>48739</v>
      </c>
      <c r="E138" s="11">
        <f t="shared" si="45"/>
        <v>2841618.2181195449</v>
      </c>
      <c r="F138">
        <v>2937676.72054506</v>
      </c>
      <c r="G138">
        <f t="shared" si="46"/>
        <v>2937.6767205450601</v>
      </c>
      <c r="H138" s="133">
        <f>G138/'исходные без сезонности'!D139</f>
        <v>1422.1498271199468</v>
      </c>
      <c r="I138">
        <v>1615150.33730374</v>
      </c>
      <c r="J138">
        <f t="shared" si="47"/>
        <v>1615.1503373037399</v>
      </c>
      <c r="K138" s="133">
        <v>1338.8276008127111</v>
      </c>
      <c r="L138">
        <v>781.90556398018225</v>
      </c>
      <c r="M138">
        <v>28.694271940387384</v>
      </c>
      <c r="N138">
        <f t="shared" si="48"/>
        <v>1310.1333288723238</v>
      </c>
      <c r="O138" s="81">
        <v>1275.1552343031783</v>
      </c>
      <c r="P138">
        <v>781.90556398018225</v>
      </c>
      <c r="Q138" s="81">
        <v>28.694271940387384</v>
      </c>
      <c r="R138" s="81">
        <f t="shared" si="49"/>
        <v>1246.460962362791</v>
      </c>
      <c r="S138" s="111">
        <f t="shared" si="62"/>
        <v>-0.22360793857121308</v>
      </c>
      <c r="T138" s="90">
        <f t="shared" si="63"/>
        <v>0.714350733716973</v>
      </c>
      <c r="U138">
        <f t="shared" si="50"/>
        <v>7.1508232025759551</v>
      </c>
      <c r="V138">
        <f t="shared" si="51"/>
        <v>7.128063584673594</v>
      </c>
      <c r="W138">
        <f t="shared" si="52"/>
        <v>6.6617339710792924</v>
      </c>
      <c r="X138">
        <f t="shared" si="53"/>
        <v>-2.2360793857121308E-3</v>
      </c>
      <c r="Y138">
        <v>-2.2360793857121308E-3</v>
      </c>
      <c r="Z138" s="165">
        <f t="shared" si="54"/>
        <v>-0.22360793857121308</v>
      </c>
      <c r="AA138">
        <f t="shared" si="55"/>
        <v>-2.2360793857121308E-3</v>
      </c>
      <c r="AB138">
        <f t="shared" si="64"/>
        <v>7.1995495852082536</v>
      </c>
      <c r="AC138" s="168">
        <f t="shared" si="56"/>
        <v>1338.8276008127111</v>
      </c>
      <c r="AD138">
        <f t="shared" si="57"/>
        <v>1338.8276008127111</v>
      </c>
      <c r="AE138" s="168">
        <f t="shared" si="58"/>
        <v>1310.1333288723238</v>
      </c>
      <c r="AF138" s="168">
        <f t="shared" si="59"/>
        <v>28.694271940387384</v>
      </c>
      <c r="AG138">
        <f t="shared" si="60"/>
        <v>7.1778841887813245</v>
      </c>
      <c r="AH138" s="169">
        <f t="shared" si="65"/>
        <v>0.66856205511420796</v>
      </c>
      <c r="AL138" s="133">
        <v>1338.8276008127111</v>
      </c>
      <c r="AM138">
        <v>781.90556398018225</v>
      </c>
      <c r="AN138">
        <v>28.694271940387384</v>
      </c>
      <c r="AO138">
        <f t="shared" si="61"/>
        <v>1310.1333288723238</v>
      </c>
    </row>
    <row r="139" spans="1:41" x14ac:dyDescent="0.2">
      <c r="A139" s="101">
        <v>44531</v>
      </c>
      <c r="B139" s="248">
        <f t="shared" si="44"/>
        <v>44531</v>
      </c>
      <c r="C139" s="11">
        <v>2863212.5158956549</v>
      </c>
      <c r="D139" s="11">
        <v>92148</v>
      </c>
      <c r="E139" s="11">
        <f t="shared" si="45"/>
        <v>2771064.5158956549</v>
      </c>
      <c r="F139">
        <v>2946730.6334608099</v>
      </c>
      <c r="G139">
        <f t="shared" si="46"/>
        <v>2946.7306334608102</v>
      </c>
      <c r="H139" s="133">
        <f>G139/'исходные без сезонности'!D140</f>
        <v>1418.8530660194551</v>
      </c>
      <c r="I139">
        <v>1623713.00450672</v>
      </c>
      <c r="J139">
        <f t="shared" si="47"/>
        <v>1623.7130045067199</v>
      </c>
      <c r="K139" s="133">
        <v>1338.6794837850894</v>
      </c>
      <c r="L139">
        <v>781.81906028997753</v>
      </c>
      <c r="M139">
        <v>24.572461000551893</v>
      </c>
      <c r="N139">
        <f t="shared" si="48"/>
        <v>1314.1070227845375</v>
      </c>
      <c r="O139" s="81">
        <v>1275.014161469792</v>
      </c>
      <c r="P139">
        <v>781.81906028997753</v>
      </c>
      <c r="Q139" s="81">
        <v>24.572461000551893</v>
      </c>
      <c r="R139" s="81">
        <f t="shared" si="49"/>
        <v>1250.4417004692402</v>
      </c>
      <c r="S139" s="111">
        <f t="shared" si="62"/>
        <v>-1.106380099802351E-2</v>
      </c>
      <c r="T139" s="90">
        <f t="shared" si="63"/>
        <v>0.31885435810705687</v>
      </c>
      <c r="U139">
        <f t="shared" si="50"/>
        <v>7.1507125645659748</v>
      </c>
      <c r="V139">
        <f t="shared" si="51"/>
        <v>7.1312521282546646</v>
      </c>
      <c r="W139">
        <f t="shared" si="52"/>
        <v>6.6616233330693131</v>
      </c>
      <c r="X139">
        <f t="shared" si="53"/>
        <v>-1.1063800997934692E-4</v>
      </c>
      <c r="Y139">
        <v>-1.1063800997934692E-4</v>
      </c>
      <c r="Z139" s="165">
        <f t="shared" si="54"/>
        <v>-1.1063800997934692E-2</v>
      </c>
      <c r="AA139">
        <f t="shared" si="55"/>
        <v>-1.1063800997934692E-4</v>
      </c>
      <c r="AB139">
        <f t="shared" si="64"/>
        <v>7.1994389471982743</v>
      </c>
      <c r="AC139" s="168">
        <f t="shared" si="56"/>
        <v>1338.6794837850894</v>
      </c>
      <c r="AD139">
        <f t="shared" si="57"/>
        <v>1338.6794837850894</v>
      </c>
      <c r="AE139" s="168">
        <f t="shared" si="58"/>
        <v>1314.1070227845375</v>
      </c>
      <c r="AF139" s="168">
        <f t="shared" si="59"/>
        <v>24.572461000551893</v>
      </c>
      <c r="AG139">
        <f t="shared" si="60"/>
        <v>7.1809126438134854</v>
      </c>
      <c r="AH139" s="169">
        <f t="shared" si="65"/>
        <v>0.30284550321608705</v>
      </c>
      <c r="AL139" s="133">
        <v>1338.6794837850894</v>
      </c>
      <c r="AM139">
        <v>781.81906028997753</v>
      </c>
      <c r="AN139">
        <v>24.572461000551893</v>
      </c>
      <c r="AO139">
        <f t="shared" si="61"/>
        <v>1314.1070227845375</v>
      </c>
    </row>
    <row r="140" spans="1:41" x14ac:dyDescent="0.2">
      <c r="A140" s="101">
        <v>44562</v>
      </c>
      <c r="B140" s="248">
        <f t="shared" si="44"/>
        <v>44562</v>
      </c>
      <c r="C140" s="11">
        <v>2816418.8286755024</v>
      </c>
      <c r="D140" s="11">
        <v>40025</v>
      </c>
      <c r="E140" s="11">
        <f t="shared" si="45"/>
        <v>2776393.8286755024</v>
      </c>
      <c r="F140">
        <v>2840925.0342005799</v>
      </c>
      <c r="G140">
        <f t="shared" si="46"/>
        <v>2840.9250342005798</v>
      </c>
      <c r="H140" s="133">
        <f>G140/'исходные без сезонности'!D141</f>
        <v>1358.6511525778219</v>
      </c>
      <c r="I140">
        <v>1565765.21564587</v>
      </c>
      <c r="J140">
        <f t="shared" si="47"/>
        <v>1565.7652156458701</v>
      </c>
      <c r="K140" s="133">
        <v>1282.1687330902041</v>
      </c>
      <c r="L140">
        <v>748.81550526451724</v>
      </c>
      <c r="M140">
        <v>29.880613688401194</v>
      </c>
      <c r="N140">
        <f t="shared" si="48"/>
        <v>1252.288119401803</v>
      </c>
      <c r="O140" s="81">
        <v>1221.1909660865765</v>
      </c>
      <c r="P140">
        <v>748.81550526451724</v>
      </c>
      <c r="Q140" s="81">
        <v>29.880613688401194</v>
      </c>
      <c r="R140" s="81">
        <f t="shared" si="49"/>
        <v>1191.3103523981754</v>
      </c>
      <c r="S140" s="111">
        <f t="shared" si="62"/>
        <v>-4.3130701303383923</v>
      </c>
      <c r="T140" s="90">
        <f t="shared" si="63"/>
        <v>-4.8443011486120291</v>
      </c>
      <c r="U140">
        <f t="shared" si="50"/>
        <v>7.1075818632625909</v>
      </c>
      <c r="V140">
        <f t="shared" si="51"/>
        <v>7.0828091167685443</v>
      </c>
      <c r="W140">
        <f t="shared" si="52"/>
        <v>6.6184926317659292</v>
      </c>
      <c r="X140">
        <f t="shared" si="53"/>
        <v>-4.3130701303383923E-2</v>
      </c>
      <c r="Y140">
        <v>-4.3130701303383923E-2</v>
      </c>
      <c r="Z140" s="165">
        <f t="shared" si="54"/>
        <v>-4.3130701303383923</v>
      </c>
      <c r="AA140">
        <f t="shared" si="55"/>
        <v>-4.3130701303383923E-2</v>
      </c>
      <c r="AB140">
        <f t="shared" si="64"/>
        <v>7.1563082458948903</v>
      </c>
      <c r="AC140" s="168">
        <f t="shared" si="56"/>
        <v>1282.1687330902041</v>
      </c>
      <c r="AD140">
        <f t="shared" si="57"/>
        <v>1282.1687330902041</v>
      </c>
      <c r="AE140" s="168">
        <f t="shared" si="58"/>
        <v>1252.288119401803</v>
      </c>
      <c r="AF140" s="168">
        <f t="shared" si="59"/>
        <v>29.880613688401194</v>
      </c>
      <c r="AG140">
        <f t="shared" si="60"/>
        <v>7.132727652502548</v>
      </c>
      <c r="AH140" s="169">
        <f t="shared" si="65"/>
        <v>-4.8184991310937342</v>
      </c>
      <c r="AL140" s="133">
        <v>1282.1687330902041</v>
      </c>
      <c r="AM140">
        <v>748.81550526451724</v>
      </c>
      <c r="AN140">
        <v>29.880613688401194</v>
      </c>
      <c r="AO140">
        <f t="shared" si="61"/>
        <v>1252.288119401803</v>
      </c>
    </row>
    <row r="141" spans="1:41" x14ac:dyDescent="0.2">
      <c r="A141" s="101">
        <v>44593</v>
      </c>
      <c r="B141" s="248">
        <f t="shared" si="44"/>
        <v>44593</v>
      </c>
      <c r="C141" s="11">
        <v>2744739.7930169338</v>
      </c>
      <c r="D141" s="11">
        <v>125861</v>
      </c>
      <c r="E141" s="11">
        <f t="shared" si="45"/>
        <v>2618878.7930169338</v>
      </c>
      <c r="F141">
        <v>2755933.1098631499</v>
      </c>
      <c r="G141">
        <f t="shared" si="46"/>
        <v>2755.9331098631501</v>
      </c>
      <c r="H141" s="133">
        <f>G141/'исходные без сезонности'!D142</f>
        <v>1307.1112461561822</v>
      </c>
      <c r="I141">
        <v>1511940.1440920201</v>
      </c>
      <c r="J141">
        <f t="shared" si="47"/>
        <v>1511.9401440920201</v>
      </c>
      <c r="K141" s="133">
        <v>1227.8599406907483</v>
      </c>
      <c r="L141">
        <v>717.09794362745367</v>
      </c>
      <c r="M141">
        <v>76.154825424911081</v>
      </c>
      <c r="N141">
        <f t="shared" si="48"/>
        <v>1151.7051152658373</v>
      </c>
      <c r="O141" s="81">
        <v>1169.4650076025921</v>
      </c>
      <c r="P141">
        <v>717.09794362745367</v>
      </c>
      <c r="Q141" s="81">
        <v>76.154825424911081</v>
      </c>
      <c r="R141" s="81">
        <f t="shared" si="49"/>
        <v>1093.3101821776811</v>
      </c>
      <c r="S141" s="111">
        <f t="shared" si="62"/>
        <v>-4.3280198504641376</v>
      </c>
      <c r="T141" s="90">
        <f t="shared" si="63"/>
        <v>-8.5843879120141686</v>
      </c>
      <c r="U141">
        <f t="shared" si="50"/>
        <v>7.0643016647579495</v>
      </c>
      <c r="V141">
        <f t="shared" si="51"/>
        <v>6.9969652376484026</v>
      </c>
      <c r="W141">
        <f t="shared" si="52"/>
        <v>6.5752124332612878</v>
      </c>
      <c r="X141">
        <f t="shared" si="53"/>
        <v>-4.3280198504641376E-2</v>
      </c>
      <c r="Y141">
        <v>-4.3280198504641376E-2</v>
      </c>
      <c r="Z141" s="165">
        <f t="shared" si="54"/>
        <v>-4.3280198504641376</v>
      </c>
      <c r="AA141">
        <f t="shared" si="55"/>
        <v>-4.3280198504641376E-2</v>
      </c>
      <c r="AB141">
        <f t="shared" si="64"/>
        <v>7.113028047390249</v>
      </c>
      <c r="AC141" s="168">
        <f t="shared" si="56"/>
        <v>1227.8599406907483</v>
      </c>
      <c r="AD141">
        <f t="shared" si="57"/>
        <v>1227.8599406907483</v>
      </c>
      <c r="AE141" s="168">
        <f t="shared" si="58"/>
        <v>1151.7051152658373</v>
      </c>
      <c r="AF141" s="168">
        <f t="shared" si="59"/>
        <v>76.154825424911081</v>
      </c>
      <c r="AG141">
        <f t="shared" si="60"/>
        <v>7.0489988321565651</v>
      </c>
      <c r="AH141" s="169">
        <f t="shared" si="65"/>
        <v>-8.3728820345982946</v>
      </c>
      <c r="AL141" s="133">
        <v>1227.8599406907483</v>
      </c>
      <c r="AM141">
        <v>717.09794362745367</v>
      </c>
      <c r="AN141">
        <v>76.154825424911081</v>
      </c>
      <c r="AO141">
        <f t="shared" si="61"/>
        <v>1151.7051152658373</v>
      </c>
    </row>
    <row r="142" spans="1:41" x14ac:dyDescent="0.2">
      <c r="A142" s="101">
        <v>44621</v>
      </c>
      <c r="B142" s="248">
        <f t="shared" si="44"/>
        <v>44621</v>
      </c>
      <c r="C142" s="11">
        <v>2909834.9033475551</v>
      </c>
      <c r="D142" s="11">
        <v>180657</v>
      </c>
      <c r="E142" s="11">
        <f t="shared" si="45"/>
        <v>2729177.9033475551</v>
      </c>
      <c r="F142">
        <v>2944155.20604988</v>
      </c>
      <c r="G142">
        <f t="shared" si="46"/>
        <v>2944.1552060498802</v>
      </c>
      <c r="H142" s="133">
        <f>G142/'исходные без сезонности'!D143</f>
        <v>1299.4697403244329</v>
      </c>
      <c r="I142">
        <v>1630264.0099981199</v>
      </c>
      <c r="J142">
        <f t="shared" si="47"/>
        <v>1630.2640099981199</v>
      </c>
      <c r="K142" s="133">
        <v>1232.0654090107125</v>
      </c>
      <c r="L142">
        <v>719.55403213095224</v>
      </c>
      <c r="M142">
        <v>78.794806304031098</v>
      </c>
      <c r="N142">
        <f t="shared" si="48"/>
        <v>1153.2706027066815</v>
      </c>
      <c r="O142" s="81">
        <v>1173.4704709928326</v>
      </c>
      <c r="P142">
        <v>719.55403213095224</v>
      </c>
      <c r="Q142" s="81">
        <v>78.794806304031098</v>
      </c>
      <c r="R142" s="81">
        <f t="shared" si="49"/>
        <v>1094.6756646888016</v>
      </c>
      <c r="S142" s="111">
        <f t="shared" si="62"/>
        <v>0.34191870233755139</v>
      </c>
      <c r="T142" s="90">
        <f t="shared" si="63"/>
        <v>0.12481640960810836</v>
      </c>
      <c r="U142">
        <f t="shared" si="50"/>
        <v>7.067720851781325</v>
      </c>
      <c r="V142">
        <f t="shared" si="51"/>
        <v>6.9982134017444837</v>
      </c>
      <c r="W142">
        <f t="shared" si="52"/>
        <v>6.5786316202846624</v>
      </c>
      <c r="X142">
        <f t="shared" si="53"/>
        <v>3.4191870233746258E-3</v>
      </c>
      <c r="Y142">
        <v>3.4191870233746258E-3</v>
      </c>
      <c r="Z142" s="165">
        <f t="shared" si="54"/>
        <v>0.34191870233746258</v>
      </c>
      <c r="AA142">
        <f t="shared" si="55"/>
        <v>3.4191870233746258E-3</v>
      </c>
      <c r="AB142">
        <f t="shared" si="64"/>
        <v>7.1164472344136236</v>
      </c>
      <c r="AC142" s="168">
        <f t="shared" si="56"/>
        <v>1232.0654090107125</v>
      </c>
      <c r="AD142">
        <f t="shared" si="57"/>
        <v>1232.0654090107125</v>
      </c>
      <c r="AE142" s="168">
        <f t="shared" si="58"/>
        <v>1153.2706027066815</v>
      </c>
      <c r="AF142" s="168">
        <f t="shared" si="59"/>
        <v>78.794806304031098</v>
      </c>
      <c r="AG142">
        <f t="shared" si="60"/>
        <v>7.0503571871876813</v>
      </c>
      <c r="AH142" s="169">
        <f t="shared" si="65"/>
        <v>0.1358355031116254</v>
      </c>
      <c r="AL142" s="133">
        <v>1232.0654090107125</v>
      </c>
      <c r="AM142">
        <v>719.55403213095224</v>
      </c>
      <c r="AN142">
        <v>78.794806304031098</v>
      </c>
      <c r="AO142">
        <f t="shared" si="61"/>
        <v>1153.2706027066815</v>
      </c>
    </row>
    <row r="143" spans="1:41" x14ac:dyDescent="0.2">
      <c r="A143" s="101">
        <v>44652</v>
      </c>
      <c r="B143" s="248">
        <f t="shared" si="44"/>
        <v>44652</v>
      </c>
      <c r="C143" s="11">
        <v>3168028.7329900987</v>
      </c>
      <c r="D143" s="11">
        <v>82651</v>
      </c>
      <c r="E143" s="11">
        <f t="shared" si="45"/>
        <v>3085377.7329900987</v>
      </c>
      <c r="F143">
        <v>3114624.52477893</v>
      </c>
      <c r="G143">
        <f t="shared" si="46"/>
        <v>3114.6245247789302</v>
      </c>
      <c r="H143" s="133">
        <f>G143/'исходные без сезонности'!D144</f>
        <v>1353.6721625286116</v>
      </c>
      <c r="I143">
        <v>1733886.0416528799</v>
      </c>
      <c r="J143">
        <f t="shared" si="47"/>
        <v>1733.8860416528798</v>
      </c>
      <c r="K143" s="133">
        <v>1290.3237852942063</v>
      </c>
      <c r="L143">
        <v>753.57823998031404</v>
      </c>
      <c r="M143">
        <v>28.702818431964509</v>
      </c>
      <c r="N143">
        <f t="shared" si="48"/>
        <v>1261.6209668622419</v>
      </c>
      <c r="O143" s="81">
        <v>1228.9581778602471</v>
      </c>
      <c r="P143">
        <v>753.57823998031404</v>
      </c>
      <c r="Q143" s="81">
        <v>28.702818431964509</v>
      </c>
      <c r="R143" s="81">
        <f t="shared" si="49"/>
        <v>1200.2553594282826</v>
      </c>
      <c r="S143" s="111">
        <f t="shared" si="62"/>
        <v>4.6201227799876676</v>
      </c>
      <c r="T143" s="90">
        <f t="shared" si="63"/>
        <v>9.2076210916570034</v>
      </c>
      <c r="U143">
        <f t="shared" si="50"/>
        <v>7.1139220795812017</v>
      </c>
      <c r="V143">
        <f t="shared" si="51"/>
        <v>7.0902896126610537</v>
      </c>
      <c r="W143">
        <f t="shared" si="52"/>
        <v>6.62483284808454</v>
      </c>
      <c r="X143">
        <f t="shared" si="53"/>
        <v>4.6201227799877564E-2</v>
      </c>
      <c r="Y143">
        <v>4.6201227799877564E-2</v>
      </c>
      <c r="Z143" s="165">
        <f t="shared" si="54"/>
        <v>4.6201227799877564</v>
      </c>
      <c r="AA143">
        <f t="shared" si="55"/>
        <v>4.6201227799877564E-2</v>
      </c>
      <c r="AB143">
        <f t="shared" si="64"/>
        <v>7.1626484622135012</v>
      </c>
      <c r="AC143" s="168">
        <f t="shared" si="56"/>
        <v>1290.3237852942063</v>
      </c>
      <c r="AD143">
        <f t="shared" si="57"/>
        <v>1290.3237852942063</v>
      </c>
      <c r="AE143" s="168">
        <f t="shared" si="58"/>
        <v>1261.6209668622419</v>
      </c>
      <c r="AF143" s="168">
        <f t="shared" si="59"/>
        <v>28.702818431964509</v>
      </c>
      <c r="AG143">
        <f t="shared" si="60"/>
        <v>7.1401526547737628</v>
      </c>
      <c r="AH143" s="169">
        <f t="shared" si="65"/>
        <v>8.9795467586081479</v>
      </c>
      <c r="AL143" s="133">
        <v>1290.3237852942063</v>
      </c>
      <c r="AM143">
        <v>753.57823998031404</v>
      </c>
      <c r="AN143">
        <v>28.702818431964509</v>
      </c>
      <c r="AO143">
        <f t="shared" si="61"/>
        <v>1261.6209668622419</v>
      </c>
    </row>
    <row r="144" spans="1:41" x14ac:dyDescent="0.2">
      <c r="A144" s="101">
        <v>44682</v>
      </c>
      <c r="B144" s="248">
        <f t="shared" si="44"/>
        <v>44682</v>
      </c>
      <c r="C144" s="11">
        <v>3278111.3735353691</v>
      </c>
      <c r="D144" s="11">
        <v>127009</v>
      </c>
      <c r="E144" s="11">
        <f t="shared" si="45"/>
        <v>3151102.3735353691</v>
      </c>
      <c r="F144">
        <v>3179863.0135021601</v>
      </c>
      <c r="G144">
        <f t="shared" si="46"/>
        <v>3179.8630135021599</v>
      </c>
      <c r="H144" s="133">
        <f>G144/'исходные без сезонности'!D145</f>
        <v>1379.9394623100684</v>
      </c>
      <c r="I144">
        <v>1785326.60603165</v>
      </c>
      <c r="J144">
        <f t="shared" si="47"/>
        <v>1785.32660603165</v>
      </c>
      <c r="K144" s="133">
        <v>1326.5989639881716</v>
      </c>
      <c r="L144">
        <v>774.76376382070237</v>
      </c>
      <c r="M144">
        <v>70.1440150864277</v>
      </c>
      <c r="N144">
        <f t="shared" si="48"/>
        <v>1256.4549489017438</v>
      </c>
      <c r="O144" s="81">
        <v>1263.5081706739709</v>
      </c>
      <c r="P144">
        <v>774.76376382070237</v>
      </c>
      <c r="Q144" s="81">
        <v>70.1440150864277</v>
      </c>
      <c r="R144" s="81">
        <f t="shared" si="49"/>
        <v>1193.3641555875431</v>
      </c>
      <c r="S144" s="111">
        <f t="shared" si="62"/>
        <v>2.7725313924967132</v>
      </c>
      <c r="T144" s="90">
        <f t="shared" si="63"/>
        <v>-0.57579935633276236</v>
      </c>
      <c r="U144">
        <f t="shared" si="50"/>
        <v>7.1416473935061688</v>
      </c>
      <c r="V144">
        <f t="shared" si="51"/>
        <v>7.0845316190977261</v>
      </c>
      <c r="W144">
        <f t="shared" si="52"/>
        <v>6.6525581620095071</v>
      </c>
      <c r="X144">
        <f t="shared" si="53"/>
        <v>2.7725313924967132E-2</v>
      </c>
      <c r="Y144">
        <v>2.7725313924967132E-2</v>
      </c>
      <c r="Z144" s="165">
        <f t="shared" si="54"/>
        <v>2.7725313924967132</v>
      </c>
      <c r="AA144">
        <f t="shared" si="55"/>
        <v>2.7725313924967132E-2</v>
      </c>
      <c r="AB144">
        <f t="shared" si="64"/>
        <v>7.1903737761384683</v>
      </c>
      <c r="AC144" s="168">
        <f t="shared" si="56"/>
        <v>1326.5989639881716</v>
      </c>
      <c r="AD144">
        <f t="shared" si="57"/>
        <v>1326.5989639881716</v>
      </c>
      <c r="AE144" s="168">
        <f t="shared" si="58"/>
        <v>1256.4549489017438</v>
      </c>
      <c r="AF144" s="168">
        <f t="shared" si="59"/>
        <v>70.1440150864277</v>
      </c>
      <c r="AG144">
        <f t="shared" si="60"/>
        <v>7.1360495019053207</v>
      </c>
      <c r="AH144" s="169">
        <f t="shared" si="65"/>
        <v>-0.41031528684420948</v>
      </c>
      <c r="AL144" s="133">
        <v>1326.5989639881716</v>
      </c>
      <c r="AM144">
        <v>774.76376382070237</v>
      </c>
      <c r="AN144">
        <v>70.1440150864277</v>
      </c>
      <c r="AO144">
        <f t="shared" si="61"/>
        <v>1256.4549489017438</v>
      </c>
    </row>
    <row r="145" spans="1:41" x14ac:dyDescent="0.2">
      <c r="A145" s="101">
        <v>44713</v>
      </c>
      <c r="B145" s="248">
        <f t="shared" si="44"/>
        <v>44713</v>
      </c>
      <c r="C145" s="11">
        <v>3281710.4718241221</v>
      </c>
      <c r="D145" s="11">
        <v>158037</v>
      </c>
      <c r="E145" s="11">
        <f t="shared" si="45"/>
        <v>3123673.4718241221</v>
      </c>
      <c r="F145">
        <v>3273603.7664702102</v>
      </c>
      <c r="G145">
        <f t="shared" si="46"/>
        <v>3273.6037664702103</v>
      </c>
      <c r="H145" s="133">
        <f>G145/'исходные без сезонности'!D146</f>
        <v>1421.7754180047896</v>
      </c>
      <c r="I145">
        <v>1818267.3440376499</v>
      </c>
      <c r="J145">
        <f t="shared" si="47"/>
        <v>1818.26734403765</v>
      </c>
      <c r="K145" s="133">
        <v>1352.175248214432</v>
      </c>
      <c r="L145">
        <v>789.70089159601207</v>
      </c>
      <c r="M145">
        <v>75.841854148318902</v>
      </c>
      <c r="N145">
        <f t="shared" si="48"/>
        <v>1276.3333940661132</v>
      </c>
      <c r="O145" s="81">
        <v>1287.8680902673098</v>
      </c>
      <c r="P145">
        <v>789.70089159601207</v>
      </c>
      <c r="Q145" s="81">
        <v>75.841854148318902</v>
      </c>
      <c r="R145" s="81">
        <f t="shared" si="49"/>
        <v>1212.0262361189909</v>
      </c>
      <c r="S145" s="111">
        <f t="shared" si="62"/>
        <v>1.9096093524684221</v>
      </c>
      <c r="T145" s="90">
        <f t="shared" si="63"/>
        <v>1.5517194260105782</v>
      </c>
      <c r="U145">
        <f t="shared" si="50"/>
        <v>7.1607434870308531</v>
      </c>
      <c r="V145">
        <f t="shared" si="51"/>
        <v>7.1000488133578319</v>
      </c>
      <c r="W145">
        <f t="shared" si="52"/>
        <v>6.6716542555341913</v>
      </c>
      <c r="X145">
        <f t="shared" si="53"/>
        <v>1.9096093524684221E-2</v>
      </c>
      <c r="Y145">
        <v>1.9096093524684221E-2</v>
      </c>
      <c r="Z145" s="165">
        <f t="shared" si="54"/>
        <v>1.9096093524684221</v>
      </c>
      <c r="AA145">
        <f t="shared" si="55"/>
        <v>1.9096093524684221E-2</v>
      </c>
      <c r="AB145">
        <f t="shared" si="64"/>
        <v>7.2094698696631525</v>
      </c>
      <c r="AC145" s="168">
        <f t="shared" si="56"/>
        <v>1352.175248214432</v>
      </c>
      <c r="AD145">
        <f t="shared" si="57"/>
        <v>1352.175248214432</v>
      </c>
      <c r="AE145" s="168">
        <f t="shared" si="58"/>
        <v>1276.3333940661132</v>
      </c>
      <c r="AF145" s="168">
        <f t="shared" si="59"/>
        <v>75.841854148318902</v>
      </c>
      <c r="AG145">
        <f t="shared" si="60"/>
        <v>7.1517467103929757</v>
      </c>
      <c r="AH145" s="169">
        <f t="shared" si="65"/>
        <v>1.569720848765499</v>
      </c>
      <c r="AL145" s="133">
        <v>1352.175248214432</v>
      </c>
      <c r="AM145">
        <v>789.70089159601207</v>
      </c>
      <c r="AN145">
        <v>75.841854148318902</v>
      </c>
      <c r="AO145">
        <f t="shared" si="61"/>
        <v>1276.3333940661132</v>
      </c>
    </row>
    <row r="146" spans="1:41" x14ac:dyDescent="0.2">
      <c r="A146" s="101">
        <v>44743</v>
      </c>
      <c r="B146" s="248">
        <f t="shared" si="44"/>
        <v>44743</v>
      </c>
      <c r="C146" s="11">
        <v>3372697.6960979034</v>
      </c>
      <c r="D146" s="11">
        <v>120909</v>
      </c>
      <c r="E146" s="11">
        <f t="shared" si="45"/>
        <v>3251788.6960979034</v>
      </c>
      <c r="F146">
        <v>3340924.9027281902</v>
      </c>
      <c r="G146">
        <f t="shared" si="46"/>
        <v>3340.9249027281903</v>
      </c>
      <c r="H146" s="133">
        <f>G146/'исходные без сезонности'!D147</f>
        <v>1454.3281836501269</v>
      </c>
      <c r="I146">
        <v>1859413.69270972</v>
      </c>
      <c r="J146">
        <f t="shared" si="47"/>
        <v>1859.41369270972</v>
      </c>
      <c r="K146" s="133">
        <v>1385.9325191406065</v>
      </c>
      <c r="L146">
        <v>809.41590041861207</v>
      </c>
      <c r="M146">
        <v>56.872793749043915</v>
      </c>
      <c r="N146">
        <f t="shared" si="48"/>
        <v>1329.0597253915626</v>
      </c>
      <c r="O146" s="81">
        <v>1320.0199227296619</v>
      </c>
      <c r="P146">
        <v>809.41590041861207</v>
      </c>
      <c r="Q146" s="81">
        <v>56.872793749043915</v>
      </c>
      <c r="R146" s="81">
        <f t="shared" si="49"/>
        <v>1263.1471289806179</v>
      </c>
      <c r="S146" s="111">
        <f t="shared" si="62"/>
        <v>2.4658621412681825</v>
      </c>
      <c r="T146" s="90">
        <f t="shared" si="63"/>
        <v>4.1312793879145993</v>
      </c>
      <c r="U146">
        <f t="shared" si="50"/>
        <v>7.1854021084435349</v>
      </c>
      <c r="V146">
        <f t="shared" si="51"/>
        <v>7.1413616072369779</v>
      </c>
      <c r="W146">
        <f t="shared" si="52"/>
        <v>6.6963128769468732</v>
      </c>
      <c r="X146">
        <f t="shared" si="53"/>
        <v>2.4658621412681825E-2</v>
      </c>
      <c r="Y146">
        <v>2.4658621412681825E-2</v>
      </c>
      <c r="Z146" s="165">
        <f t="shared" si="54"/>
        <v>2.4658621412681825</v>
      </c>
      <c r="AA146">
        <f t="shared" si="55"/>
        <v>2.4658621412681825E-2</v>
      </c>
      <c r="AB146">
        <f t="shared" si="64"/>
        <v>7.2341284910758343</v>
      </c>
      <c r="AC146" s="168">
        <f t="shared" si="56"/>
        <v>1385.9325191406065</v>
      </c>
      <c r="AD146">
        <f t="shared" si="57"/>
        <v>1385.9325191406065</v>
      </c>
      <c r="AE146" s="168">
        <f t="shared" si="58"/>
        <v>1329.0597253915626</v>
      </c>
      <c r="AF146" s="168">
        <f t="shared" si="59"/>
        <v>56.872793749043915</v>
      </c>
      <c r="AG146">
        <f t="shared" si="60"/>
        <v>7.1922269978024627</v>
      </c>
      <c r="AH146" s="169">
        <f t="shared" si="65"/>
        <v>4.0480287409486948</v>
      </c>
      <c r="AL146" s="133">
        <v>1385.9325191406065</v>
      </c>
      <c r="AM146">
        <v>809.41590041861207</v>
      </c>
      <c r="AN146">
        <v>56.872793749043915</v>
      </c>
      <c r="AO146">
        <f t="shared" si="61"/>
        <v>1329.0597253915626</v>
      </c>
    </row>
    <row r="147" spans="1:41" x14ac:dyDescent="0.2">
      <c r="A147" s="101">
        <v>44774</v>
      </c>
      <c r="B147" s="248">
        <f t="shared" si="44"/>
        <v>44774</v>
      </c>
      <c r="C147" s="11">
        <v>3523706.556011823</v>
      </c>
      <c r="D147" s="11">
        <v>665474</v>
      </c>
      <c r="E147" s="11">
        <f t="shared" si="45"/>
        <v>2858232.556011823</v>
      </c>
      <c r="F147">
        <v>3448287.34772377</v>
      </c>
      <c r="G147">
        <f t="shared" si="46"/>
        <v>3448.2873477237699</v>
      </c>
      <c r="H147" s="133">
        <f>G147/'исходные без сезонности'!D148</f>
        <v>1502.2787554495421</v>
      </c>
      <c r="I147">
        <v>1935945.34252362</v>
      </c>
      <c r="J147">
        <f t="shared" si="47"/>
        <v>1935.94534252362</v>
      </c>
      <c r="K147" s="133">
        <v>1444.1440732570879</v>
      </c>
      <c r="L147">
        <v>843.41276306469149</v>
      </c>
      <c r="M147">
        <v>306.37758068787065</v>
      </c>
      <c r="N147">
        <f t="shared" si="48"/>
        <v>1137.7664925692172</v>
      </c>
      <c r="O147" s="81">
        <v>1375.4630342127937</v>
      </c>
      <c r="P147">
        <v>843.41276306469149</v>
      </c>
      <c r="Q147" s="81">
        <v>306.37758068787065</v>
      </c>
      <c r="R147" s="81">
        <f t="shared" si="49"/>
        <v>1069.085453524923</v>
      </c>
      <c r="S147" s="111">
        <f t="shared" si="62"/>
        <v>4.1143597123615372</v>
      </c>
      <c r="T147" s="90">
        <f t="shared" si="63"/>
        <v>-16.680276159114626</v>
      </c>
      <c r="U147">
        <f t="shared" si="50"/>
        <v>7.2265457055671503</v>
      </c>
      <c r="V147">
        <f t="shared" si="51"/>
        <v>6.9745588456458316</v>
      </c>
      <c r="W147">
        <f t="shared" si="52"/>
        <v>6.7374564740704885</v>
      </c>
      <c r="X147">
        <f t="shared" si="53"/>
        <v>4.1143597123615372E-2</v>
      </c>
      <c r="Y147">
        <v>4.1143597123615372E-2</v>
      </c>
      <c r="Z147" s="165">
        <f t="shared" si="54"/>
        <v>4.1143597123615372</v>
      </c>
      <c r="AA147">
        <f t="shared" si="55"/>
        <v>4.1143597123615372E-2</v>
      </c>
      <c r="AB147">
        <f t="shared" si="64"/>
        <v>7.2752720881994497</v>
      </c>
      <c r="AC147" s="168">
        <f t="shared" si="56"/>
        <v>1444.1440732570879</v>
      </c>
      <c r="AD147">
        <f t="shared" si="57"/>
        <v>1444.1440732570879</v>
      </c>
      <c r="AE147" s="168">
        <f t="shared" si="58"/>
        <v>1137.7664925692172</v>
      </c>
      <c r="AF147" s="168">
        <f t="shared" si="59"/>
        <v>306.37758068787065</v>
      </c>
      <c r="AG147">
        <f t="shared" si="60"/>
        <v>7.0368224025677533</v>
      </c>
      <c r="AH147" s="169">
        <f t="shared" si="65"/>
        <v>-15.54045952347094</v>
      </c>
      <c r="AL147" s="133">
        <v>1444.1440732570879</v>
      </c>
      <c r="AM147">
        <v>843.41276306469149</v>
      </c>
      <c r="AN147">
        <v>306.37758068787065</v>
      </c>
      <c r="AO147">
        <f t="shared" si="61"/>
        <v>1137.7664925692172</v>
      </c>
    </row>
    <row r="148" spans="1:41" x14ac:dyDescent="0.2">
      <c r="A148" s="101">
        <v>44805</v>
      </c>
      <c r="B148" s="248">
        <f t="shared" si="44"/>
        <v>44805</v>
      </c>
      <c r="C148" s="11">
        <v>4602420.8661163449</v>
      </c>
      <c r="D148" s="11">
        <v>165570</v>
      </c>
      <c r="E148" s="11">
        <f t="shared" si="45"/>
        <v>4436850.8661163449</v>
      </c>
      <c r="F148">
        <v>4602670.3817082802</v>
      </c>
      <c r="G148">
        <f t="shared" si="46"/>
        <v>4602.6703817082798</v>
      </c>
      <c r="H148" s="133">
        <f>G148/'исходные без сезонности'!D149</f>
        <v>1995.6781821477473</v>
      </c>
      <c r="I148">
        <v>2536693.5299898102</v>
      </c>
      <c r="J148">
        <f t="shared" si="47"/>
        <v>2536.69352998981</v>
      </c>
      <c r="K148" s="133">
        <v>1883.2977602823926</v>
      </c>
      <c r="L148">
        <v>1099.8884370940114</v>
      </c>
      <c r="M148">
        <v>85.68818579874295</v>
      </c>
      <c r="N148">
        <f t="shared" si="48"/>
        <v>1797.6095744836496</v>
      </c>
      <c r="O148" s="81">
        <v>1793.7313178468669</v>
      </c>
      <c r="P148">
        <v>1099.8884370940114</v>
      </c>
      <c r="Q148" s="81">
        <v>85.68818579874295</v>
      </c>
      <c r="R148" s="81">
        <f t="shared" si="49"/>
        <v>1708.0431320481239</v>
      </c>
      <c r="S148" s="111">
        <f t="shared" si="62"/>
        <v>26.550755874890797</v>
      </c>
      <c r="T148" s="90">
        <f t="shared" si="63"/>
        <v>46.85447813394088</v>
      </c>
      <c r="U148">
        <f t="shared" si="50"/>
        <v>7.4920532643160582</v>
      </c>
      <c r="V148">
        <f t="shared" si="51"/>
        <v>7.4431036269852404</v>
      </c>
      <c r="W148">
        <f t="shared" si="52"/>
        <v>7.0029640328193965</v>
      </c>
      <c r="X148">
        <f t="shared" si="53"/>
        <v>0.26550755874890797</v>
      </c>
      <c r="Y148">
        <v>0.26550755874890797</v>
      </c>
      <c r="Z148" s="165">
        <f t="shared" si="54"/>
        <v>26.550755874890797</v>
      </c>
      <c r="AA148">
        <f t="shared" si="55"/>
        <v>0.26550755874890797</v>
      </c>
      <c r="AB148">
        <f t="shared" si="64"/>
        <v>7.5407796469483577</v>
      </c>
      <c r="AC148" s="168">
        <f t="shared" si="56"/>
        <v>1883.2977602823926</v>
      </c>
      <c r="AD148">
        <f t="shared" si="57"/>
        <v>1883.2977602823926</v>
      </c>
      <c r="AE148" s="168">
        <f t="shared" si="58"/>
        <v>1797.6095744836496</v>
      </c>
      <c r="AF148" s="168">
        <f t="shared" si="59"/>
        <v>85.68818579874295</v>
      </c>
      <c r="AG148">
        <f t="shared" si="60"/>
        <v>7.4942130471161974</v>
      </c>
      <c r="AH148" s="169">
        <f t="shared" si="65"/>
        <v>45.73906445484441</v>
      </c>
      <c r="AL148" s="133">
        <v>1883.2977602823926</v>
      </c>
      <c r="AM148">
        <v>1099.8884370940114</v>
      </c>
      <c r="AN148">
        <v>85.68818579874295</v>
      </c>
      <c r="AO148">
        <f t="shared" si="61"/>
        <v>1797.6095744836496</v>
      </c>
    </row>
    <row r="149" spans="1:41" x14ac:dyDescent="0.2">
      <c r="A149" s="101">
        <v>44835</v>
      </c>
      <c r="B149" s="248">
        <f t="shared" si="44"/>
        <v>44835</v>
      </c>
      <c r="C149" s="11">
        <v>4583210.0478957174</v>
      </c>
      <c r="D149" s="11">
        <v>284969</v>
      </c>
      <c r="E149" s="11">
        <f t="shared" si="45"/>
        <v>4298241.0478957174</v>
      </c>
      <c r="F149">
        <v>4689117.8286568802</v>
      </c>
      <c r="G149">
        <f t="shared" si="46"/>
        <v>4689.1178286568802</v>
      </c>
      <c r="H149" s="133">
        <f>G149/'исходные без сезонности'!D150</f>
        <v>2030.7252775655222</v>
      </c>
      <c r="I149">
        <v>2581685.6181906699</v>
      </c>
      <c r="J149">
        <f t="shared" si="47"/>
        <v>2581.6856181906701</v>
      </c>
      <c r="K149" s="133">
        <v>1914.4046382203139</v>
      </c>
      <c r="L149">
        <v>1118.055556537134</v>
      </c>
      <c r="M149">
        <v>96.116334786782048</v>
      </c>
      <c r="N149">
        <f t="shared" si="48"/>
        <v>1818.2883034335318</v>
      </c>
      <c r="O149" s="81">
        <v>1823.3588055094253</v>
      </c>
      <c r="P149">
        <v>1118.055556537134</v>
      </c>
      <c r="Q149" s="81">
        <v>96.116334786782048</v>
      </c>
      <c r="R149" s="81">
        <f t="shared" si="49"/>
        <v>1727.2424707226432</v>
      </c>
      <c r="S149" s="111">
        <f t="shared" si="62"/>
        <v>1.6382312449136016</v>
      </c>
      <c r="T149" s="90">
        <f t="shared" si="63"/>
        <v>1.1177841261494237</v>
      </c>
      <c r="U149">
        <f t="shared" si="50"/>
        <v>7.5084355767651942</v>
      </c>
      <c r="V149">
        <f t="shared" si="51"/>
        <v>7.4542814682467347</v>
      </c>
      <c r="W149">
        <f t="shared" si="52"/>
        <v>7.0193463452685325</v>
      </c>
      <c r="X149">
        <f t="shared" si="53"/>
        <v>1.6382312449136016E-2</v>
      </c>
      <c r="Y149">
        <v>1.6382312449136016E-2</v>
      </c>
      <c r="Z149" s="165">
        <f t="shared" si="54"/>
        <v>1.6382312449136016</v>
      </c>
      <c r="AA149">
        <f t="shared" si="55"/>
        <v>1.6382312449136016E-2</v>
      </c>
      <c r="AB149">
        <f t="shared" si="64"/>
        <v>7.5571619593974937</v>
      </c>
      <c r="AC149" s="168">
        <f t="shared" si="56"/>
        <v>1914.4046382203139</v>
      </c>
      <c r="AD149">
        <f t="shared" si="57"/>
        <v>1914.4046382203139</v>
      </c>
      <c r="AE149" s="168">
        <f t="shared" si="58"/>
        <v>1818.2883034335318</v>
      </c>
      <c r="AF149" s="168">
        <f t="shared" si="59"/>
        <v>96.116334786782048</v>
      </c>
      <c r="AG149">
        <f t="shared" si="60"/>
        <v>7.5056508449112265</v>
      </c>
      <c r="AH149" s="169">
        <f t="shared" si="65"/>
        <v>1.143779779502907</v>
      </c>
      <c r="AL149" s="133">
        <v>1914.4046382203139</v>
      </c>
      <c r="AM149">
        <v>1118.055556537134</v>
      </c>
      <c r="AN149">
        <v>96.116334786782048</v>
      </c>
      <c r="AO149">
        <f t="shared" si="61"/>
        <v>1818.2883034335318</v>
      </c>
    </row>
    <row r="150" spans="1:41" x14ac:dyDescent="0.2">
      <c r="A150" s="101">
        <v>44866</v>
      </c>
      <c r="B150" s="248">
        <f t="shared" si="44"/>
        <v>44866</v>
      </c>
      <c r="C150" s="11">
        <v>4821282.4658127129</v>
      </c>
      <c r="D150" s="11">
        <v>125629</v>
      </c>
      <c r="E150" s="11">
        <f t="shared" si="45"/>
        <v>4695653.4658127129</v>
      </c>
      <c r="F150">
        <v>4865277.5503495997</v>
      </c>
      <c r="G150">
        <f t="shared" si="46"/>
        <v>4865.2775503495996</v>
      </c>
      <c r="H150" s="133">
        <f>G150/'исходные без сезонности'!D151</f>
        <v>2102.7886951858977</v>
      </c>
      <c r="I150">
        <v>2683830.6005693399</v>
      </c>
      <c r="J150">
        <f t="shared" si="47"/>
        <v>2683.8306005693398</v>
      </c>
      <c r="K150" s="133">
        <v>1986.1565039818652</v>
      </c>
      <c r="L150">
        <v>1159.9602670695867</v>
      </c>
      <c r="M150">
        <v>67.022056844807963</v>
      </c>
      <c r="N150">
        <f t="shared" si="48"/>
        <v>1919.1344471370571</v>
      </c>
      <c r="O150" s="81">
        <v>1891.6982744158915</v>
      </c>
      <c r="P150">
        <v>1159.9602670695867</v>
      </c>
      <c r="Q150" s="81">
        <v>67.022056844807963</v>
      </c>
      <c r="R150" s="81">
        <f t="shared" si="49"/>
        <v>1824.6762175710835</v>
      </c>
      <c r="S150" s="111">
        <f t="shared" si="62"/>
        <v>3.6794685719027775</v>
      </c>
      <c r="T150" s="90">
        <f t="shared" si="63"/>
        <v>5.4876367000406212</v>
      </c>
      <c r="U150">
        <f t="shared" si="50"/>
        <v>7.545230262484222</v>
      </c>
      <c r="V150">
        <f t="shared" si="51"/>
        <v>7.5091578352471409</v>
      </c>
      <c r="W150">
        <f t="shared" si="52"/>
        <v>7.0561410309875612</v>
      </c>
      <c r="X150">
        <f t="shared" si="53"/>
        <v>3.6794685719028664E-2</v>
      </c>
      <c r="Y150">
        <v>3.6794685719028664E-2</v>
      </c>
      <c r="Z150" s="165">
        <f t="shared" si="54"/>
        <v>3.6794685719028664</v>
      </c>
      <c r="AA150">
        <f t="shared" si="55"/>
        <v>3.6794685719028664E-2</v>
      </c>
      <c r="AB150">
        <f t="shared" si="64"/>
        <v>7.5939566451165224</v>
      </c>
      <c r="AC150" s="168">
        <f t="shared" si="56"/>
        <v>1986.1565039818652</v>
      </c>
      <c r="AD150">
        <f t="shared" si="57"/>
        <v>1986.1565039818652</v>
      </c>
      <c r="AE150" s="168">
        <f t="shared" si="58"/>
        <v>1919.1344471370571</v>
      </c>
      <c r="AF150" s="168">
        <f t="shared" si="59"/>
        <v>67.022056844807963</v>
      </c>
      <c r="AG150">
        <f t="shared" si="60"/>
        <v>7.559629554594216</v>
      </c>
      <c r="AH150" s="169">
        <f t="shared" si="65"/>
        <v>5.3978709682989567</v>
      </c>
      <c r="AL150" s="133">
        <v>1986.1565039818652</v>
      </c>
      <c r="AM150">
        <v>1159.9602670695867</v>
      </c>
      <c r="AN150">
        <v>67.022056844807963</v>
      </c>
      <c r="AO150">
        <f t="shared" si="61"/>
        <v>1919.1344471370571</v>
      </c>
    </row>
    <row r="151" spans="1:41" x14ac:dyDescent="0.2">
      <c r="A151" s="101">
        <v>44896</v>
      </c>
      <c r="B151" s="248">
        <f t="shared" si="44"/>
        <v>44896</v>
      </c>
      <c r="C151" s="11">
        <v>4902071.0428313911</v>
      </c>
      <c r="D151" s="11">
        <v>351750</v>
      </c>
      <c r="E151" s="11">
        <f t="shared" si="45"/>
        <v>4550321.0428313911</v>
      </c>
      <c r="F151">
        <v>5034901.0817192905</v>
      </c>
      <c r="G151">
        <f t="shared" si="46"/>
        <v>5034.9010817192902</v>
      </c>
      <c r="H151" s="133">
        <f>G151/'исходные без сезонности'!D152</f>
        <v>2165.6906664226499</v>
      </c>
      <c r="I151">
        <v>2761341.8723850399</v>
      </c>
      <c r="J151">
        <f t="shared" si="47"/>
        <v>2761.34187238504</v>
      </c>
      <c r="K151" s="133">
        <v>2033.7427335329457</v>
      </c>
      <c r="L151">
        <v>1187.7517001355336</v>
      </c>
      <c r="M151">
        <v>83.122401940980126</v>
      </c>
      <c r="N151">
        <f t="shared" si="48"/>
        <v>1950.6203315919656</v>
      </c>
      <c r="O151" s="81">
        <v>1937.021383721361</v>
      </c>
      <c r="P151">
        <v>1187.7517001355336</v>
      </c>
      <c r="Q151" s="81">
        <v>83.122401940980126</v>
      </c>
      <c r="R151" s="81">
        <f t="shared" si="49"/>
        <v>1853.8989817803808</v>
      </c>
      <c r="S151" s="111">
        <f t="shared" si="62"/>
        <v>2.3676440470181248</v>
      </c>
      <c r="T151" s="90">
        <f t="shared" si="63"/>
        <v>1.5888422760109933</v>
      </c>
      <c r="U151">
        <f t="shared" si="50"/>
        <v>7.5689067029544033</v>
      </c>
      <c r="V151">
        <f t="shared" si="51"/>
        <v>7.5250462580072508</v>
      </c>
      <c r="W151">
        <f t="shared" si="52"/>
        <v>7.0798174714577415</v>
      </c>
      <c r="X151">
        <f t="shared" si="53"/>
        <v>2.367644047018036E-2</v>
      </c>
      <c r="Y151">
        <v>2.367644047018036E-2</v>
      </c>
      <c r="Z151" s="165">
        <f t="shared" si="54"/>
        <v>2.367644047018036</v>
      </c>
      <c r="AA151">
        <f t="shared" si="55"/>
        <v>2.367644047018036E-2</v>
      </c>
      <c r="AB151">
        <f t="shared" si="64"/>
        <v>7.6176330855867027</v>
      </c>
      <c r="AC151" s="168">
        <f t="shared" si="56"/>
        <v>2033.7427335329457</v>
      </c>
      <c r="AD151">
        <f t="shared" si="57"/>
        <v>2033.7427335329457</v>
      </c>
      <c r="AE151" s="168">
        <f t="shared" si="58"/>
        <v>1950.6203315919656</v>
      </c>
      <c r="AF151" s="168">
        <f t="shared" si="59"/>
        <v>83.122401940980126</v>
      </c>
      <c r="AG151">
        <f t="shared" si="60"/>
        <v>7.5759027197338575</v>
      </c>
      <c r="AH151" s="169">
        <f t="shared" si="65"/>
        <v>1.6273165139641499</v>
      </c>
      <c r="AL151" s="133">
        <v>2033.7427335329457</v>
      </c>
      <c r="AM151">
        <v>1187.7517001355336</v>
      </c>
      <c r="AN151">
        <v>83.122401940980126</v>
      </c>
      <c r="AO151">
        <f t="shared" si="61"/>
        <v>1950.6203315919656</v>
      </c>
    </row>
    <row r="152" spans="1:41" x14ac:dyDescent="0.2">
      <c r="A152" s="101">
        <v>44927</v>
      </c>
      <c r="B152" s="248">
        <f t="shared" si="44"/>
        <v>44927</v>
      </c>
      <c r="C152" s="11">
        <v>5096341.2084285561</v>
      </c>
      <c r="D152" s="11">
        <v>85017</v>
      </c>
      <c r="E152" s="11">
        <f t="shared" si="45"/>
        <v>5011324.2084285561</v>
      </c>
      <c r="F152">
        <v>5095718.92196366</v>
      </c>
      <c r="G152">
        <f t="shared" si="46"/>
        <v>5095.7189219636603</v>
      </c>
      <c r="H152" s="133">
        <f>G152/'исходные без сезонности'!D153</f>
        <v>2179.8303795023712</v>
      </c>
      <c r="I152">
        <v>2846912.8068169099</v>
      </c>
      <c r="J152">
        <f t="shared" si="47"/>
        <v>2846.9128068169098</v>
      </c>
      <c r="K152" s="133">
        <v>2085.2674109440291</v>
      </c>
      <c r="L152">
        <v>1217.8432757241712</v>
      </c>
      <c r="M152">
        <v>59.350217627448565</v>
      </c>
      <c r="N152">
        <f t="shared" si="48"/>
        <v>2025.9171933165806</v>
      </c>
      <c r="O152" s="81">
        <v>1986.0956349966129</v>
      </c>
      <c r="P152">
        <v>1217.8432757241712</v>
      </c>
      <c r="Q152" s="81">
        <v>59.350217627448565</v>
      </c>
      <c r="R152" s="81">
        <f t="shared" si="49"/>
        <v>1926.7454173691644</v>
      </c>
      <c r="S152" s="111">
        <f t="shared" si="62"/>
        <v>2.5019295071689207</v>
      </c>
      <c r="T152" s="90">
        <f t="shared" si="63"/>
        <v>3.8541288222781134</v>
      </c>
      <c r="U152">
        <f t="shared" si="50"/>
        <v>7.5939259980260925</v>
      </c>
      <c r="V152">
        <f t="shared" si="51"/>
        <v>7.5635875462300319</v>
      </c>
      <c r="W152">
        <f t="shared" si="52"/>
        <v>7.1048367665294307</v>
      </c>
      <c r="X152">
        <f t="shared" si="53"/>
        <v>2.5019295071689207E-2</v>
      </c>
      <c r="Y152">
        <v>2.5019295071689207E-2</v>
      </c>
      <c r="Z152" s="165">
        <f t="shared" si="54"/>
        <v>2.5019295071689207</v>
      </c>
      <c r="AA152">
        <f t="shared" si="55"/>
        <v>2.5019295071689207E-2</v>
      </c>
      <c r="AB152">
        <f t="shared" si="64"/>
        <v>7.6426523806583919</v>
      </c>
      <c r="AC152" s="168">
        <f t="shared" si="56"/>
        <v>2085.2674109440291</v>
      </c>
      <c r="AD152">
        <f t="shared" si="57"/>
        <v>2085.2674109440291</v>
      </c>
      <c r="AE152" s="168">
        <f t="shared" si="58"/>
        <v>2025.9171933165806</v>
      </c>
      <c r="AF152" s="168">
        <f t="shared" si="59"/>
        <v>59.350217627448565</v>
      </c>
      <c r="AG152">
        <f t="shared" si="60"/>
        <v>7.6137778119677089</v>
      </c>
      <c r="AH152" s="169">
        <f t="shared" si="65"/>
        <v>3.7875092233851326</v>
      </c>
      <c r="AL152" s="133">
        <v>2085.2674109440291</v>
      </c>
      <c r="AM152">
        <v>1217.8432757241712</v>
      </c>
      <c r="AN152">
        <v>59.350217627448565</v>
      </c>
      <c r="AO152">
        <f t="shared" si="61"/>
        <v>2025.9171933165806</v>
      </c>
    </row>
    <row r="153" spans="1:41" x14ac:dyDescent="0.2">
      <c r="A153" s="101">
        <v>44958</v>
      </c>
      <c r="B153" s="248">
        <f t="shared" si="44"/>
        <v>44958</v>
      </c>
      <c r="C153" s="11">
        <v>3908279.9452045211</v>
      </c>
      <c r="D153" s="11">
        <v>93504</v>
      </c>
      <c r="E153" s="11">
        <f t="shared" si="45"/>
        <v>3814775.9452045211</v>
      </c>
      <c r="F153">
        <v>3938588.7314069001</v>
      </c>
      <c r="G153">
        <f t="shared" si="46"/>
        <v>3938.5887314069</v>
      </c>
      <c r="H153" s="133">
        <f>G153/'исходные без сезонности'!D154</f>
        <v>1683.7221457284118</v>
      </c>
      <c r="I153">
        <v>2164654.8093447699</v>
      </c>
      <c r="J153">
        <f t="shared" si="47"/>
        <v>2164.65480934477</v>
      </c>
      <c r="K153" s="133">
        <v>1584.4874155919049</v>
      </c>
      <c r="L153">
        <v>925.3764454481111</v>
      </c>
      <c r="M153">
        <v>48.716936194334608</v>
      </c>
      <c r="N153">
        <f t="shared" si="48"/>
        <v>1535.7704793975704</v>
      </c>
      <c r="O153" s="81">
        <v>1509.131885578877</v>
      </c>
      <c r="P153">
        <v>925.3764454481111</v>
      </c>
      <c r="Q153" s="81">
        <v>48.716936194334608</v>
      </c>
      <c r="R153" s="81">
        <f t="shared" si="49"/>
        <v>1460.4149493845425</v>
      </c>
      <c r="S153" s="111">
        <f t="shared" si="62"/>
        <v>-27.463614375403012</v>
      </c>
      <c r="T153" s="90">
        <f t="shared" si="63"/>
        <v>-27.711166000098242</v>
      </c>
      <c r="U153">
        <f t="shared" si="50"/>
        <v>7.3192898542720624</v>
      </c>
      <c r="V153">
        <f t="shared" si="51"/>
        <v>7.2864758862290495</v>
      </c>
      <c r="W153">
        <f t="shared" si="52"/>
        <v>6.8302006227754006</v>
      </c>
      <c r="X153">
        <f t="shared" si="53"/>
        <v>-0.27463614375403012</v>
      </c>
      <c r="Y153">
        <v>-0.27463614375403012</v>
      </c>
      <c r="Z153" s="165">
        <f t="shared" si="54"/>
        <v>-27.463614375403012</v>
      </c>
      <c r="AA153">
        <f t="shared" si="55"/>
        <v>-0.27463614375403012</v>
      </c>
      <c r="AB153">
        <f t="shared" si="64"/>
        <v>7.3680162369043618</v>
      </c>
      <c r="AC153" s="168">
        <f t="shared" si="56"/>
        <v>1584.4874155919049</v>
      </c>
      <c r="AD153">
        <f t="shared" si="57"/>
        <v>1584.4874155919049</v>
      </c>
      <c r="AE153" s="168">
        <f t="shared" si="58"/>
        <v>1535.7704793975704</v>
      </c>
      <c r="AF153" s="168">
        <f t="shared" si="59"/>
        <v>48.716936194334608</v>
      </c>
      <c r="AG153">
        <f t="shared" si="60"/>
        <v>7.3367874750666795</v>
      </c>
      <c r="AH153" s="169">
        <f t="shared" si="65"/>
        <v>-27.699033690102937</v>
      </c>
      <c r="AL153" s="133">
        <v>1584.4874155919049</v>
      </c>
      <c r="AM153">
        <v>925.3764454481111</v>
      </c>
      <c r="AN153">
        <v>48.716936194334608</v>
      </c>
      <c r="AO153">
        <f t="shared" si="61"/>
        <v>1535.7704793975704</v>
      </c>
    </row>
    <row r="154" spans="1:41" x14ac:dyDescent="0.2">
      <c r="A154" s="101">
        <v>44986</v>
      </c>
      <c r="B154" s="248">
        <f t="shared" si="44"/>
        <v>44986</v>
      </c>
      <c r="C154" s="11">
        <v>3971265.9684131504</v>
      </c>
      <c r="D154" s="11">
        <v>173923</v>
      </c>
      <c r="E154" s="11">
        <f t="shared" si="45"/>
        <v>3797342.9684131504</v>
      </c>
      <c r="F154">
        <v>4058562.6690051998</v>
      </c>
      <c r="G154">
        <f t="shared" si="46"/>
        <v>4058.5626690052</v>
      </c>
      <c r="H154" s="133">
        <f>G154/'исходные без сезонности'!D155</f>
        <v>1731.3038429798939</v>
      </c>
      <c r="I154">
        <v>2236239.5996194002</v>
      </c>
      <c r="J154">
        <f t="shared" si="47"/>
        <v>2236.2395996194</v>
      </c>
      <c r="K154" s="133">
        <v>1633.3893662601956</v>
      </c>
      <c r="L154">
        <v>953.93628936962136</v>
      </c>
      <c r="M154">
        <v>69.455473803773089</v>
      </c>
      <c r="N154">
        <f t="shared" si="48"/>
        <v>1563.9338924564227</v>
      </c>
      <c r="O154" s="81">
        <v>1555.7081425401573</v>
      </c>
      <c r="P154">
        <v>953.93628936962136</v>
      </c>
      <c r="Q154" s="81">
        <v>69.455473803773089</v>
      </c>
      <c r="R154" s="81">
        <f t="shared" si="49"/>
        <v>1486.2526687363843</v>
      </c>
      <c r="S154" s="111">
        <f t="shared" si="62"/>
        <v>3.0396263811402591</v>
      </c>
      <c r="T154" s="90">
        <f t="shared" si="63"/>
        <v>1.7537357391745445</v>
      </c>
      <c r="U154">
        <f t="shared" si="50"/>
        <v>7.3496861180834649</v>
      </c>
      <c r="V154">
        <f t="shared" si="51"/>
        <v>7.304013243620795</v>
      </c>
      <c r="W154">
        <f t="shared" si="52"/>
        <v>6.8605968865868032</v>
      </c>
      <c r="X154">
        <f t="shared" si="53"/>
        <v>3.0396263811402591E-2</v>
      </c>
      <c r="Y154">
        <v>3.0396263811402591E-2</v>
      </c>
      <c r="Z154" s="165">
        <f t="shared" si="54"/>
        <v>3.0396263811402591</v>
      </c>
      <c r="AA154">
        <f t="shared" si="55"/>
        <v>3.0396263811402591E-2</v>
      </c>
      <c r="AB154">
        <f t="shared" si="64"/>
        <v>7.3984125007157644</v>
      </c>
      <c r="AC154" s="168">
        <f t="shared" si="56"/>
        <v>1633.3893662601956</v>
      </c>
      <c r="AD154">
        <f t="shared" si="57"/>
        <v>1633.3893662601956</v>
      </c>
      <c r="AE154" s="168">
        <f t="shared" si="58"/>
        <v>1563.9338924564227</v>
      </c>
      <c r="AF154" s="168">
        <f t="shared" si="59"/>
        <v>69.455473803773089</v>
      </c>
      <c r="AG154">
        <f t="shared" si="60"/>
        <v>7.3549596519615594</v>
      </c>
      <c r="AH154" s="169">
        <f t="shared" si="65"/>
        <v>1.8172176894879932</v>
      </c>
      <c r="AL154" s="133">
        <v>1633.3893662601956</v>
      </c>
      <c r="AM154">
        <v>953.93628936962136</v>
      </c>
      <c r="AN154">
        <v>69.455473803773089</v>
      </c>
      <c r="AO154">
        <f t="shared" si="61"/>
        <v>1563.9338924564227</v>
      </c>
    </row>
    <row r="155" spans="1:41" x14ac:dyDescent="0.2">
      <c r="A155" s="101">
        <v>45017</v>
      </c>
      <c r="B155" s="248">
        <f t="shared" si="44"/>
        <v>45017</v>
      </c>
      <c r="C155" s="11">
        <v>4141040.267150241</v>
      </c>
      <c r="D155" s="11">
        <v>153353</v>
      </c>
      <c r="E155" s="11">
        <f t="shared" si="45"/>
        <v>3987687.267150241</v>
      </c>
      <c r="F155">
        <v>4092356.1308714501</v>
      </c>
      <c r="G155">
        <f t="shared" si="46"/>
        <v>4092.3561308714502</v>
      </c>
      <c r="H155" s="133">
        <f>G155/'исходные без сезонности'!D156</f>
        <v>1739.2866321220899</v>
      </c>
      <c r="I155">
        <v>2274074.7392110401</v>
      </c>
      <c r="J155">
        <f t="shared" si="47"/>
        <v>2274.0747392110402</v>
      </c>
      <c r="K155" s="133">
        <v>1654.9040777393759</v>
      </c>
      <c r="L155">
        <v>966.50136690670467</v>
      </c>
      <c r="M155">
        <v>54.361877417531403</v>
      </c>
      <c r="N155">
        <f t="shared" si="48"/>
        <v>1600.5422003218446</v>
      </c>
      <c r="O155" s="81">
        <v>1576.1996508871207</v>
      </c>
      <c r="P155">
        <v>966.50136690670467</v>
      </c>
      <c r="Q155" s="81">
        <v>54.361877417531403</v>
      </c>
      <c r="R155" s="81">
        <f t="shared" si="49"/>
        <v>1521.8377734695894</v>
      </c>
      <c r="S155" s="111">
        <f t="shared" si="62"/>
        <v>1.3085826345843543</v>
      </c>
      <c r="T155" s="90">
        <f t="shared" si="63"/>
        <v>2.3660701386444494</v>
      </c>
      <c r="U155">
        <f t="shared" si="50"/>
        <v>7.3627719444293085</v>
      </c>
      <c r="V155">
        <f t="shared" si="51"/>
        <v>7.3276739450072395</v>
      </c>
      <c r="W155">
        <f t="shared" si="52"/>
        <v>6.8736827129326468</v>
      </c>
      <c r="X155">
        <f t="shared" si="53"/>
        <v>1.3085826345843543E-2</v>
      </c>
      <c r="Y155">
        <v>1.3085826345843543E-2</v>
      </c>
      <c r="Z155" s="165">
        <f t="shared" si="54"/>
        <v>1.3085826345843543</v>
      </c>
      <c r="AA155">
        <f t="shared" si="55"/>
        <v>1.3085826345843543E-2</v>
      </c>
      <c r="AB155">
        <f t="shared" si="64"/>
        <v>7.4114983270616079</v>
      </c>
      <c r="AC155" s="168">
        <f t="shared" si="56"/>
        <v>1654.9040777393759</v>
      </c>
      <c r="AD155">
        <f t="shared" si="57"/>
        <v>1654.9040777393759</v>
      </c>
      <c r="AE155" s="168">
        <f t="shared" si="58"/>
        <v>1600.5422003218446</v>
      </c>
      <c r="AF155" s="168">
        <f t="shared" si="59"/>
        <v>54.361877417531403</v>
      </c>
      <c r="AG155">
        <f t="shared" si="60"/>
        <v>7.3780977260237925</v>
      </c>
      <c r="AH155" s="169">
        <f t="shared" si="65"/>
        <v>2.3138074062233116</v>
      </c>
      <c r="AL155" s="133">
        <v>1654.9040777393759</v>
      </c>
      <c r="AM155">
        <v>966.50136690670467</v>
      </c>
      <c r="AN155">
        <v>54.361877417531403</v>
      </c>
      <c r="AO155">
        <f t="shared" si="61"/>
        <v>1600.5422003218446</v>
      </c>
    </row>
    <row r="156" spans="1:41" x14ac:dyDescent="0.2">
      <c r="A156" s="101">
        <v>45047</v>
      </c>
      <c r="B156" s="248">
        <f t="shared" si="44"/>
        <v>45047</v>
      </c>
      <c r="C156" s="11">
        <v>4262078.8802418355</v>
      </c>
      <c r="D156" s="11">
        <v>130852</v>
      </c>
      <c r="E156" s="11">
        <f t="shared" si="45"/>
        <v>4131226.8802418355</v>
      </c>
      <c r="F156">
        <v>4163098.5087060998</v>
      </c>
      <c r="G156">
        <f t="shared" si="46"/>
        <v>4163.0985087060999</v>
      </c>
      <c r="H156" s="133">
        <f>G156/'исходные без сезонности'!D157</f>
        <v>1762.5455946330226</v>
      </c>
      <c r="I156">
        <v>2324318.02155224</v>
      </c>
      <c r="J156">
        <f t="shared" si="47"/>
        <v>2324.3180215522402</v>
      </c>
      <c r="K156" s="133">
        <v>1684.9599245912534</v>
      </c>
      <c r="L156">
        <v>984.05466045200842</v>
      </c>
      <c r="M156">
        <v>73.301092140074289</v>
      </c>
      <c r="N156">
        <f t="shared" si="48"/>
        <v>1611.658832451179</v>
      </c>
      <c r="O156" s="81">
        <v>1604.8260927167653</v>
      </c>
      <c r="P156">
        <v>984.05466045200842</v>
      </c>
      <c r="Q156" s="81">
        <v>73.301092140074289</v>
      </c>
      <c r="R156" s="81">
        <f t="shared" si="49"/>
        <v>1531.5250005766909</v>
      </c>
      <c r="S156" s="111">
        <f t="shared" si="62"/>
        <v>1.7998731816650348</v>
      </c>
      <c r="T156" s="90">
        <f t="shared" si="63"/>
        <v>0.63453053743955934</v>
      </c>
      <c r="U156">
        <f t="shared" si="50"/>
        <v>7.3807706762459588</v>
      </c>
      <c r="V156">
        <f t="shared" si="51"/>
        <v>7.334019250381635</v>
      </c>
      <c r="W156">
        <f t="shared" si="52"/>
        <v>6.8916814447492971</v>
      </c>
      <c r="X156">
        <f t="shared" si="53"/>
        <v>1.7998731816650348E-2</v>
      </c>
      <c r="Y156">
        <v>1.7998731816650348E-2</v>
      </c>
      <c r="Z156" s="165">
        <f t="shared" si="54"/>
        <v>1.7998731816650348</v>
      </c>
      <c r="AA156">
        <f t="shared" si="55"/>
        <v>1.7998731816650348E-2</v>
      </c>
      <c r="AB156">
        <f t="shared" si="64"/>
        <v>7.4294970588782583</v>
      </c>
      <c r="AC156" s="168">
        <f t="shared" si="56"/>
        <v>1684.9599245912534</v>
      </c>
      <c r="AD156">
        <f t="shared" si="57"/>
        <v>1684.9599245912534</v>
      </c>
      <c r="AE156" s="168">
        <f t="shared" si="58"/>
        <v>1611.658832451179</v>
      </c>
      <c r="AF156" s="168">
        <f t="shared" si="59"/>
        <v>73.301092140074289</v>
      </c>
      <c r="AG156">
        <f t="shared" si="60"/>
        <v>7.385019258267147</v>
      </c>
      <c r="AH156" s="169">
        <f t="shared" si="65"/>
        <v>0.69215322433544557</v>
      </c>
      <c r="AL156" s="133">
        <v>1684.9599245912534</v>
      </c>
      <c r="AM156">
        <v>984.05466045200842</v>
      </c>
      <c r="AN156">
        <v>73.301092140074289</v>
      </c>
      <c r="AO156">
        <f t="shared" si="61"/>
        <v>1611.658832451179</v>
      </c>
    </row>
    <row r="157" spans="1:41" x14ac:dyDescent="0.2">
      <c r="A157" s="101">
        <v>45078</v>
      </c>
      <c r="B157" s="248">
        <f t="shared" si="44"/>
        <v>45078</v>
      </c>
      <c r="C157" s="11">
        <v>4284793.2295120852</v>
      </c>
      <c r="D157" s="11">
        <v>191581</v>
      </c>
      <c r="E157" s="11">
        <f t="shared" si="45"/>
        <v>4093212.2295120852</v>
      </c>
      <c r="F157">
        <v>4279618.7867882196</v>
      </c>
      <c r="G157">
        <f t="shared" si="46"/>
        <v>4279.6187867882199</v>
      </c>
      <c r="H157" s="133">
        <f>G157/'исходные без сезонности'!D158</f>
        <v>1800.0528984644347</v>
      </c>
      <c r="I157">
        <v>2373094.6690004501</v>
      </c>
      <c r="J157">
        <f t="shared" si="47"/>
        <v>2373.0946690004503</v>
      </c>
      <c r="K157" s="133">
        <v>1709.09262393011</v>
      </c>
      <c r="L157">
        <v>998.14870204142483</v>
      </c>
      <c r="M157">
        <v>88.197950974454287</v>
      </c>
      <c r="N157">
        <f t="shared" si="48"/>
        <v>1620.8946729556558</v>
      </c>
      <c r="O157" s="81">
        <v>1627.8110818678165</v>
      </c>
      <c r="P157">
        <v>998.14870204142483</v>
      </c>
      <c r="Q157" s="81">
        <v>88.197950974454287</v>
      </c>
      <c r="R157" s="81">
        <f t="shared" si="49"/>
        <v>1539.6131308933623</v>
      </c>
      <c r="S157" s="111">
        <f t="shared" si="62"/>
        <v>1.4220820504270648</v>
      </c>
      <c r="T157" s="90">
        <f t="shared" si="63"/>
        <v>0.5267199760982777</v>
      </c>
      <c r="U157">
        <f t="shared" si="50"/>
        <v>7.3949914967502295</v>
      </c>
      <c r="V157">
        <f t="shared" si="51"/>
        <v>7.3392864501426178</v>
      </c>
      <c r="W157">
        <f t="shared" si="52"/>
        <v>6.9059022652535678</v>
      </c>
      <c r="X157">
        <f t="shared" si="53"/>
        <v>1.4220820504270648E-2</v>
      </c>
      <c r="Y157">
        <v>1.4220820504270648E-2</v>
      </c>
      <c r="Z157" s="165">
        <f t="shared" si="54"/>
        <v>1.4220820504270648</v>
      </c>
      <c r="AA157">
        <f t="shared" si="55"/>
        <v>1.4220820504270648E-2</v>
      </c>
      <c r="AB157">
        <f t="shared" si="64"/>
        <v>7.4437178793825289</v>
      </c>
      <c r="AC157" s="168">
        <f t="shared" si="56"/>
        <v>1709.09262393011</v>
      </c>
      <c r="AD157">
        <f t="shared" si="57"/>
        <v>1709.09262393011</v>
      </c>
      <c r="AE157" s="168">
        <f t="shared" si="58"/>
        <v>1620.8946729556558</v>
      </c>
      <c r="AF157" s="168">
        <f t="shared" si="59"/>
        <v>88.197950974454287</v>
      </c>
      <c r="AG157">
        <f t="shared" si="60"/>
        <v>7.3907335430395698</v>
      </c>
      <c r="AH157" s="169">
        <f t="shared" si="65"/>
        <v>0.57142847724227508</v>
      </c>
      <c r="AL157" s="133">
        <v>1709.09262393011</v>
      </c>
      <c r="AM157">
        <v>998.14870204142483</v>
      </c>
      <c r="AN157">
        <v>88.197950974454287</v>
      </c>
      <c r="AO157">
        <f t="shared" si="61"/>
        <v>1620.8946729556558</v>
      </c>
    </row>
    <row r="158" spans="1:41" x14ac:dyDescent="0.2">
      <c r="A158" s="160">
        <v>45108</v>
      </c>
      <c r="B158" s="248">
        <f t="shared" si="44"/>
        <v>45108</v>
      </c>
      <c r="C158" s="11">
        <v>4344960.9207441015</v>
      </c>
      <c r="D158" s="11">
        <v>151483</v>
      </c>
      <c r="E158" s="11">
        <f t="shared" si="45"/>
        <v>4193477.9207441015</v>
      </c>
      <c r="F158">
        <v>4291196.6020448599</v>
      </c>
      <c r="G158">
        <f t="shared" si="46"/>
        <v>4291.1966020448599</v>
      </c>
      <c r="H158" s="133">
        <f>G158/'исходные без сезонности'!D159</f>
        <v>1790.5771957299712</v>
      </c>
      <c r="I158">
        <v>2394170.4956306401</v>
      </c>
      <c r="J158">
        <f t="shared" si="47"/>
        <v>2394.1704956306403</v>
      </c>
      <c r="K158" s="133">
        <v>1710.5669032600865</v>
      </c>
      <c r="L158">
        <v>999.00971447519134</v>
      </c>
      <c r="M158">
        <v>69.979257639176836</v>
      </c>
      <c r="N158">
        <f t="shared" si="48"/>
        <v>1640.5876456209096</v>
      </c>
      <c r="O158" s="81">
        <v>1629.2152469771281</v>
      </c>
      <c r="P158">
        <v>999.00971447519134</v>
      </c>
      <c r="Q158" s="81">
        <v>69.979257639176836</v>
      </c>
      <c r="R158" s="81">
        <f t="shared" si="49"/>
        <v>1559.2359893379512</v>
      </c>
      <c r="S158" s="111">
        <f t="shared" si="62"/>
        <v>8.6223754709635614E-2</v>
      </c>
      <c r="T158" s="90">
        <f t="shared" si="63"/>
        <v>1.2664779709664842</v>
      </c>
      <c r="U158">
        <f t="shared" si="50"/>
        <v>7.3958537342973258</v>
      </c>
      <c r="V158">
        <f t="shared" si="51"/>
        <v>7.3519512298522827</v>
      </c>
      <c r="W158">
        <f t="shared" si="52"/>
        <v>6.9067645028006641</v>
      </c>
      <c r="X158">
        <f t="shared" si="53"/>
        <v>8.6223754709635614E-4</v>
      </c>
      <c r="Y158">
        <v>8.6223754709635614E-4</v>
      </c>
      <c r="Z158" s="165">
        <f t="shared" si="54"/>
        <v>8.6223754709635614E-2</v>
      </c>
      <c r="AA158">
        <f t="shared" si="55"/>
        <v>8.6223754709635614E-4</v>
      </c>
      <c r="AB158">
        <f t="shared" si="64"/>
        <v>7.4445801169296253</v>
      </c>
      <c r="AC158" s="168">
        <f t="shared" si="56"/>
        <v>1710.5669032600865</v>
      </c>
      <c r="AD158">
        <f t="shared" si="57"/>
        <v>1710.5669032600865</v>
      </c>
      <c r="AE158" s="168">
        <f t="shared" si="58"/>
        <v>1640.5876456209096</v>
      </c>
      <c r="AF158" s="168">
        <f t="shared" si="59"/>
        <v>69.979257639176836</v>
      </c>
      <c r="AG158">
        <f t="shared" si="60"/>
        <v>7.4028097771373398</v>
      </c>
      <c r="AH158" s="169">
        <f t="shared" si="65"/>
        <v>1.2076234097770033</v>
      </c>
      <c r="AL158" s="133">
        <v>1710.5669032600865</v>
      </c>
      <c r="AM158">
        <v>999.00971447519134</v>
      </c>
      <c r="AN158">
        <v>69.979257639176836</v>
      </c>
      <c r="AO158">
        <f t="shared" si="61"/>
        <v>1640.5876456209096</v>
      </c>
    </row>
    <row r="159" spans="1:41" x14ac:dyDescent="0.2">
      <c r="A159" s="101"/>
      <c r="B159" s="101"/>
      <c r="O159">
        <f>AVERAGE(O3:O158)</f>
        <v>751.85893441206895</v>
      </c>
      <c r="Q159">
        <f t="shared" ref="Q159:R159" si="66">AVERAGE(Q3:Q158)</f>
        <v>51.374853382012461</v>
      </c>
      <c r="R159">
        <f t="shared" si="66"/>
        <v>700.48408103005625</v>
      </c>
      <c r="AC159">
        <f>AVERAGE(AC3:AC158)</f>
        <v>772.89412865387783</v>
      </c>
      <c r="AE159">
        <f>AVERAGE(AE3:AE158)</f>
        <v>721.51927527186513</v>
      </c>
      <c r="AF159">
        <f>AVERAGE(AF3:AF158)</f>
        <v>51.374853382012461</v>
      </c>
    </row>
    <row r="160" spans="1:41" x14ac:dyDescent="0.2">
      <c r="A160" s="101"/>
      <c r="B160" s="101"/>
    </row>
    <row r="161" spans="1:2" x14ac:dyDescent="0.2">
      <c r="A161" s="101"/>
      <c r="B161" s="101"/>
    </row>
    <row r="162" spans="1:2" x14ac:dyDescent="0.2">
      <c r="A162" s="101"/>
      <c r="B162" s="101"/>
    </row>
    <row r="163" spans="1:2" x14ac:dyDescent="0.2">
      <c r="A163" s="101"/>
      <c r="B163" s="101"/>
    </row>
    <row r="164" spans="1:2" x14ac:dyDescent="0.2">
      <c r="A164" s="101"/>
      <c r="B164" s="101"/>
    </row>
    <row r="165" spans="1:2" x14ac:dyDescent="0.2">
      <c r="A165" s="101"/>
      <c r="B165" s="101"/>
    </row>
    <row r="166" spans="1:2" x14ac:dyDescent="0.2">
      <c r="A166" s="101"/>
      <c r="B166" s="101"/>
    </row>
    <row r="167" spans="1:2" x14ac:dyDescent="0.2">
      <c r="A167" s="101"/>
      <c r="B167" s="101"/>
    </row>
    <row r="168" spans="1:2" x14ac:dyDescent="0.2">
      <c r="A168" s="101"/>
      <c r="B168" s="101"/>
    </row>
    <row r="169" spans="1:2" x14ac:dyDescent="0.2">
      <c r="A169" s="101"/>
      <c r="B169" s="101"/>
    </row>
    <row r="170" spans="1:2" x14ac:dyDescent="0.2">
      <c r="A170" s="101"/>
      <c r="B170" s="101"/>
    </row>
    <row r="171" spans="1:2" x14ac:dyDescent="0.2">
      <c r="A171" s="101"/>
      <c r="B171" s="101"/>
    </row>
    <row r="172" spans="1:2" x14ac:dyDescent="0.2">
      <c r="A172" s="101"/>
      <c r="B172" s="101"/>
    </row>
    <row r="173" spans="1:2" x14ac:dyDescent="0.2">
      <c r="A173" s="101"/>
      <c r="B173" s="101"/>
    </row>
    <row r="174" spans="1:2" x14ac:dyDescent="0.2">
      <c r="A174" s="101"/>
      <c r="B174" s="101"/>
    </row>
    <row r="175" spans="1:2" x14ac:dyDescent="0.2">
      <c r="A175" s="101"/>
      <c r="B175" s="101"/>
    </row>
    <row r="176" spans="1:2" x14ac:dyDescent="0.2">
      <c r="A176" s="101"/>
      <c r="B176" s="101"/>
    </row>
    <row r="177" spans="1:2" x14ac:dyDescent="0.2">
      <c r="A177" s="101"/>
      <c r="B177" s="101"/>
    </row>
    <row r="178" spans="1:2" x14ac:dyDescent="0.2">
      <c r="A178" s="101"/>
      <c r="B178" s="101"/>
    </row>
    <row r="179" spans="1:2" x14ac:dyDescent="0.2">
      <c r="A179" s="101"/>
      <c r="B179" s="101"/>
    </row>
    <row r="180" spans="1:2" x14ac:dyDescent="0.2">
      <c r="A180" s="101"/>
      <c r="B180" s="101"/>
    </row>
    <row r="181" spans="1:2" x14ac:dyDescent="0.2">
      <c r="A181" s="101"/>
      <c r="B181" s="101"/>
    </row>
    <row r="182" spans="1:2" x14ac:dyDescent="0.2">
      <c r="A182" s="101"/>
      <c r="B182" s="101"/>
    </row>
    <row r="183" spans="1:2" x14ac:dyDescent="0.2">
      <c r="A183" s="101"/>
      <c r="B183" s="101"/>
    </row>
    <row r="184" spans="1:2" x14ac:dyDescent="0.2">
      <c r="A184" s="101"/>
      <c r="B184" s="101"/>
    </row>
    <row r="185" spans="1:2" x14ac:dyDescent="0.2">
      <c r="A185" s="101"/>
      <c r="B185" s="101"/>
    </row>
    <row r="186" spans="1:2" x14ac:dyDescent="0.2">
      <c r="A186" s="101"/>
      <c r="B186" s="101"/>
    </row>
    <row r="187" spans="1:2" x14ac:dyDescent="0.2">
      <c r="A187" s="101"/>
      <c r="B187" s="101"/>
    </row>
    <row r="188" spans="1:2" x14ac:dyDescent="0.2">
      <c r="A188" s="101"/>
      <c r="B188" s="101"/>
    </row>
    <row r="189" spans="1:2" x14ac:dyDescent="0.2">
      <c r="A189" s="101"/>
      <c r="B189" s="101"/>
    </row>
    <row r="190" spans="1:2" x14ac:dyDescent="0.2">
      <c r="A190" s="101"/>
      <c r="B190" s="101"/>
    </row>
    <row r="191" spans="1:2" x14ac:dyDescent="0.2">
      <c r="A191" s="101"/>
      <c r="B191" s="101"/>
    </row>
    <row r="192" spans="1:2" x14ac:dyDescent="0.2">
      <c r="A192" s="101"/>
      <c r="B192" s="101"/>
    </row>
    <row r="193" spans="1:2" x14ac:dyDescent="0.2">
      <c r="A193" s="101"/>
      <c r="B193" s="101"/>
    </row>
    <row r="194" spans="1:2" x14ac:dyDescent="0.2">
      <c r="A194" s="101"/>
      <c r="B194" s="101"/>
    </row>
    <row r="195" spans="1:2" x14ac:dyDescent="0.2">
      <c r="A195" s="101"/>
      <c r="B195" s="101"/>
    </row>
    <row r="196" spans="1:2" x14ac:dyDescent="0.2">
      <c r="A196" s="101"/>
      <c r="B196" s="101"/>
    </row>
    <row r="197" spans="1:2" x14ac:dyDescent="0.2">
      <c r="A197" s="101"/>
      <c r="B197" s="101"/>
    </row>
    <row r="198" spans="1:2" x14ac:dyDescent="0.2">
      <c r="A198" s="101"/>
      <c r="B198" s="101"/>
    </row>
    <row r="199" spans="1:2" x14ac:dyDescent="0.2">
      <c r="A199" s="101"/>
      <c r="B199" s="101"/>
    </row>
    <row r="200" spans="1:2" x14ac:dyDescent="0.2">
      <c r="A200" s="101"/>
      <c r="B200" s="101"/>
    </row>
    <row r="201" spans="1:2" x14ac:dyDescent="0.2">
      <c r="A201" s="101"/>
      <c r="B201" s="101"/>
    </row>
    <row r="202" spans="1:2" x14ac:dyDescent="0.2">
      <c r="A202" s="101"/>
      <c r="B202" s="101"/>
    </row>
    <row r="203" spans="1:2" x14ac:dyDescent="0.2">
      <c r="A203" s="101"/>
      <c r="B203" s="101"/>
    </row>
    <row r="204" spans="1:2" x14ac:dyDescent="0.2">
      <c r="A204" s="101"/>
      <c r="B204" s="101"/>
    </row>
    <row r="205" spans="1:2" x14ac:dyDescent="0.2">
      <c r="A205" s="101"/>
      <c r="B205" s="101"/>
    </row>
    <row r="206" spans="1:2" x14ac:dyDescent="0.2">
      <c r="A206" s="101"/>
      <c r="B206" s="101"/>
    </row>
    <row r="207" spans="1:2" x14ac:dyDescent="0.2">
      <c r="A207" s="101"/>
      <c r="B207" s="101"/>
    </row>
    <row r="208" spans="1:2" x14ac:dyDescent="0.2">
      <c r="A208" s="101"/>
      <c r="B208" s="101"/>
    </row>
    <row r="209" spans="1:2" x14ac:dyDescent="0.2">
      <c r="A209" s="101"/>
      <c r="B209" s="101"/>
    </row>
    <row r="210" spans="1:2" x14ac:dyDescent="0.2">
      <c r="A210" s="101"/>
      <c r="B210" s="101"/>
    </row>
    <row r="211" spans="1:2" x14ac:dyDescent="0.2">
      <c r="A211" s="101"/>
      <c r="B211" s="101"/>
    </row>
    <row r="212" spans="1:2" x14ac:dyDescent="0.2">
      <c r="A212" s="101"/>
      <c r="B212" s="101"/>
    </row>
    <row r="213" spans="1:2" x14ac:dyDescent="0.2">
      <c r="A213" s="101"/>
      <c r="B213" s="101"/>
    </row>
    <row r="214" spans="1:2" x14ac:dyDescent="0.2">
      <c r="A214" s="101"/>
      <c r="B214" s="101"/>
    </row>
    <row r="215" spans="1:2" x14ac:dyDescent="0.2">
      <c r="A215" s="101"/>
      <c r="B215" s="101"/>
    </row>
    <row r="216" spans="1:2" x14ac:dyDescent="0.2">
      <c r="A216" s="101"/>
      <c r="B216" s="101"/>
    </row>
    <row r="217" spans="1:2" x14ac:dyDescent="0.2">
      <c r="A217" s="101"/>
      <c r="B217" s="101"/>
    </row>
    <row r="218" spans="1:2" x14ac:dyDescent="0.2">
      <c r="A218" s="101"/>
      <c r="B218" s="101"/>
    </row>
    <row r="219" spans="1:2" x14ac:dyDescent="0.2">
      <c r="A219" s="101"/>
      <c r="B219" s="101"/>
    </row>
    <row r="220" spans="1:2" x14ac:dyDescent="0.2">
      <c r="A220" s="101"/>
      <c r="B220" s="101"/>
    </row>
    <row r="221" spans="1:2" x14ac:dyDescent="0.2">
      <c r="A221" s="101"/>
      <c r="B221" s="101"/>
    </row>
    <row r="222" spans="1:2" x14ac:dyDescent="0.2">
      <c r="A222" s="101"/>
      <c r="B222" s="101"/>
    </row>
    <row r="223" spans="1:2" x14ac:dyDescent="0.2">
      <c r="A223" s="101"/>
      <c r="B223" s="101"/>
    </row>
    <row r="224" spans="1:2" x14ac:dyDescent="0.2">
      <c r="A224" s="101"/>
      <c r="B224" s="101"/>
    </row>
    <row r="225" spans="1:2" x14ac:dyDescent="0.2">
      <c r="A225" s="101"/>
      <c r="B225" s="101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2BF6-0022-C649-95F0-C1C51509EC05}">
  <dimension ref="A1:I157"/>
  <sheetViews>
    <sheetView zoomScale="114" zoomScaleNormal="297" workbookViewId="0">
      <selection activeCell="I30" sqref="I30"/>
    </sheetView>
  </sheetViews>
  <sheetFormatPr baseColWidth="10" defaultRowHeight="16" x14ac:dyDescent="0.2"/>
  <cols>
    <col min="1" max="1" width="13.5" style="6" bestFit="1" customWidth="1"/>
  </cols>
  <sheetData>
    <row r="1" spans="1:9" ht="17" thickBot="1" x14ac:dyDescent="0.25">
      <c r="A1" s="8" t="s">
        <v>0</v>
      </c>
      <c r="B1" s="8" t="s">
        <v>269</v>
      </c>
      <c r="C1" s="9" t="s">
        <v>270</v>
      </c>
      <c r="D1" s="9" t="s">
        <v>271</v>
      </c>
      <c r="E1" s="9" t="s">
        <v>265</v>
      </c>
      <c r="F1" s="9" t="s">
        <v>266</v>
      </c>
      <c r="G1" s="9" t="s">
        <v>268</v>
      </c>
      <c r="H1" s="10" t="s">
        <v>267</v>
      </c>
      <c r="I1" s="10" t="s">
        <v>1</v>
      </c>
    </row>
    <row r="2" spans="1:9" x14ac:dyDescent="0.2">
      <c r="A2" s="249">
        <v>40391</v>
      </c>
      <c r="B2">
        <f>'графики простая формула'!AL2</f>
        <v>4.5444182708571308</v>
      </c>
      <c r="C2">
        <f>'графики простая формула'!AM2</f>
        <v>9.946722513667968</v>
      </c>
      <c r="D2">
        <f>'графики простая формула'!AN2</f>
        <v>8.9538943221093756</v>
      </c>
      <c r="E2">
        <f>'графики простая формула'!AO2</f>
        <v>28.262498976523322</v>
      </c>
      <c r="F2">
        <f>'графики простая формула'!AP2</f>
        <v>11.109804417204359</v>
      </c>
      <c r="G2">
        <f>'графики простая формула'!AQ2</f>
        <v>6.737238783155858</v>
      </c>
      <c r="H2">
        <f>'графики простая формула'!AR2</f>
        <v>12.628386668992842</v>
      </c>
      <c r="I2" s="67">
        <v>2.54</v>
      </c>
    </row>
    <row r="3" spans="1:9" x14ac:dyDescent="0.2">
      <c r="A3" s="250">
        <v>40422</v>
      </c>
      <c r="B3">
        <f>'графики простая формула'!AL3</f>
        <v>4.4898215411372551</v>
      </c>
      <c r="C3">
        <f>'графики простая формула'!AM3</f>
        <v>9.8644067465228247</v>
      </c>
      <c r="D3">
        <f>'графики простая формула'!AN3</f>
        <v>8.8352864418786634</v>
      </c>
      <c r="E3">
        <f>'графики простая формула'!AO3</f>
        <v>33.141486996589691</v>
      </c>
      <c r="F3">
        <f>'графики простая формула'!AP3</f>
        <v>10.666847675694283</v>
      </c>
      <c r="G3">
        <f>'графики простая формула'!AQ3</f>
        <v>6.8940510102842465</v>
      </c>
      <c r="H3">
        <f>'графики простая формула'!AR3</f>
        <v>12.810237438090867</v>
      </c>
      <c r="I3" s="6">
        <v>2.54</v>
      </c>
    </row>
    <row r="4" spans="1:9" x14ac:dyDescent="0.2">
      <c r="A4" s="250">
        <v>40452</v>
      </c>
      <c r="B4">
        <f>'графики простая формула'!AL4</f>
        <v>4.4556489309967642</v>
      </c>
      <c r="C4">
        <f>'графики простая формула'!AM4</f>
        <v>9.9307174003464791</v>
      </c>
      <c r="D4">
        <f>'графики простая формула'!AN4</f>
        <v>8.9580662085686562</v>
      </c>
      <c r="E4">
        <f>'графики простая формула'!AO4</f>
        <v>32.206383307836305</v>
      </c>
      <c r="F4">
        <f>'графики простая формула'!AP4</f>
        <v>10.756877200665807</v>
      </c>
      <c r="G4">
        <f>'графики простая формула'!AQ4</f>
        <v>6.9897671289178733</v>
      </c>
      <c r="H4">
        <f>'графики простая формула'!AR4</f>
        <v>13.000874322059282</v>
      </c>
      <c r="I4" s="6">
        <v>2.65</v>
      </c>
    </row>
    <row r="5" spans="1:9" x14ac:dyDescent="0.2">
      <c r="A5" s="250">
        <v>40483</v>
      </c>
      <c r="B5">
        <f>'графики простая формула'!AL5</f>
        <v>4.8172784284121919</v>
      </c>
      <c r="C5">
        <f>'графики простая формула'!AM5</f>
        <v>10.03360475026828</v>
      </c>
      <c r="D5">
        <f>'графики простая формула'!AN5</f>
        <v>9.031601340667283</v>
      </c>
      <c r="E5">
        <f>'графики простая формула'!AO5</f>
        <v>34.064003555587298</v>
      </c>
      <c r="F5">
        <f>'графики простая формула'!AP5</f>
        <v>10.73371551860113</v>
      </c>
      <c r="G5">
        <f>'графики простая формула'!AQ5</f>
        <v>7.1221011397007743</v>
      </c>
      <c r="H5">
        <f>'графики простая формула'!AR5</f>
        <v>12.638808771297152</v>
      </c>
      <c r="I5" s="6">
        <v>2.98</v>
      </c>
    </row>
    <row r="6" spans="1:9" x14ac:dyDescent="0.2">
      <c r="A6" s="250">
        <v>40513</v>
      </c>
      <c r="B6">
        <f>'графики простая формула'!AL6</f>
        <v>4.8970824325894373</v>
      </c>
      <c r="C6">
        <f>'графики простая формула'!AM6</f>
        <v>11.121417227212381</v>
      </c>
      <c r="D6">
        <f>'графики простая формула'!AN6</f>
        <v>8.8276918543258187</v>
      </c>
      <c r="E6">
        <f>'графики простая формула'!AO6</f>
        <v>25.595173122221375</v>
      </c>
      <c r="F6">
        <f>'графики простая формула'!AP6</f>
        <v>10.490620577607023</v>
      </c>
      <c r="G6">
        <f>'графики простая формула'!AQ6</f>
        <v>7.4371421965131006</v>
      </c>
      <c r="H6">
        <f>'графики простая формула'!AR6</f>
        <v>13.317548253479208</v>
      </c>
      <c r="I6" s="6">
        <v>2.75</v>
      </c>
    </row>
    <row r="7" spans="1:9" x14ac:dyDescent="0.2">
      <c r="A7" s="250">
        <v>40544</v>
      </c>
      <c r="B7">
        <f>'графики простая формула'!AL7</f>
        <v>4.8571622232021623</v>
      </c>
      <c r="C7">
        <f>'графики простая формула'!AM7</f>
        <v>9.1144485889164422</v>
      </c>
      <c r="D7">
        <f>'графики простая формула'!AN7</f>
        <v>8.4851084501206611</v>
      </c>
      <c r="E7">
        <f>'графики простая формула'!AO7</f>
        <v>24.470804081139512</v>
      </c>
      <c r="F7">
        <f>'графики простая формула'!AP7</f>
        <v>10.813621371943615</v>
      </c>
      <c r="G7">
        <f>'графики простая формула'!AQ7</f>
        <v>7.0252357604605677</v>
      </c>
      <c r="H7">
        <f>'графики простая формула'!AR7</f>
        <v>12.32480935413737</v>
      </c>
      <c r="I7" s="6">
        <v>2.64</v>
      </c>
    </row>
    <row r="8" spans="1:9" x14ac:dyDescent="0.2">
      <c r="A8" s="250">
        <v>40575</v>
      </c>
      <c r="B8">
        <f>'графики простая формула'!AL8</f>
        <v>5.1577548953058994</v>
      </c>
      <c r="C8">
        <f>'графики простая формула'!AM8</f>
        <v>9.4808772768166492</v>
      </c>
      <c r="D8">
        <f>'графики простая формула'!AN8</f>
        <v>8.426951054183089</v>
      </c>
      <c r="E8">
        <f>'графики простая формула'!AO8</f>
        <v>24.756402790694001</v>
      </c>
      <c r="F8">
        <f>'графики простая формула'!AP8</f>
        <v>11.131235027695514</v>
      </c>
      <c r="G8">
        <f>'графики простая формула'!AQ8</f>
        <v>7.0831759307321533</v>
      </c>
      <c r="H8">
        <f>'графики простая формула'!AR8</f>
        <v>12.167302911868989</v>
      </c>
      <c r="I8" s="6">
        <v>2.74</v>
      </c>
    </row>
    <row r="9" spans="1:9" x14ac:dyDescent="0.2">
      <c r="A9" s="250">
        <v>40603</v>
      </c>
      <c r="B9">
        <f>'графики простая формула'!AL9</f>
        <v>5.0889287142922015</v>
      </c>
      <c r="C9">
        <f>'графики простая формула'!AM9</f>
        <v>9.7341766794433617</v>
      </c>
      <c r="D9">
        <f>'графики простая формула'!AN9</f>
        <v>8.8383647601989956</v>
      </c>
      <c r="E9">
        <f>'графики простая формула'!AO9</f>
        <v>25.246558945888491</v>
      </c>
      <c r="F9">
        <f>'графики простая формула'!AP9</f>
        <v>11.139728743094841</v>
      </c>
      <c r="G9">
        <f>'графики простая формула'!AQ9</f>
        <v>7.513110289953481</v>
      </c>
      <c r="H9">
        <f>'графики простая формула'!AR9</f>
        <v>12.202376201753259</v>
      </c>
      <c r="I9" s="6">
        <v>3.02</v>
      </c>
    </row>
    <row r="10" spans="1:9" x14ac:dyDescent="0.2">
      <c r="A10" s="250">
        <v>40634</v>
      </c>
      <c r="B10">
        <f>'графики простая формула'!AL10</f>
        <v>5.1764998130950763</v>
      </c>
      <c r="C10">
        <f>'графики простая формула'!AM10</f>
        <v>9.6242360564424807</v>
      </c>
      <c r="D10">
        <f>'графики простая формула'!AN10</f>
        <v>8.9657764752662601</v>
      </c>
      <c r="E10">
        <f>'графики простая формула'!AO10</f>
        <v>25.791163300993944</v>
      </c>
      <c r="F10">
        <f>'графики простая формула'!AP10</f>
        <v>11.029188587287791</v>
      </c>
      <c r="G10">
        <f>'графики простая формула'!AQ10</f>
        <v>7.7334420420056924</v>
      </c>
      <c r="H10">
        <f>'графики простая формула'!AR10</f>
        <v>12.31607071149155</v>
      </c>
      <c r="I10" s="6">
        <v>3.16</v>
      </c>
    </row>
    <row r="11" spans="1:9" x14ac:dyDescent="0.2">
      <c r="A11" s="250">
        <v>40664</v>
      </c>
      <c r="B11">
        <f>'графики простая формула'!AL11</f>
        <v>5.7356914471124201</v>
      </c>
      <c r="C11">
        <f>'графики простая формула'!AM11</f>
        <v>9.7033690113877196</v>
      </c>
      <c r="D11">
        <f>'графики простая формула'!AN11</f>
        <v>9.0340582760327237</v>
      </c>
      <c r="E11">
        <f>'графики простая формула'!AO11</f>
        <v>26.596247247703783</v>
      </c>
      <c r="F11">
        <f>'графики простая формула'!AP11</f>
        <v>11.19767597688119</v>
      </c>
      <c r="G11">
        <f>'графики простая формула'!AQ11</f>
        <v>8.0490986700249039</v>
      </c>
      <c r="H11">
        <f>'графики простая формула'!AR11</f>
        <v>12.621690964886652</v>
      </c>
      <c r="I11" s="6">
        <v>3.67</v>
      </c>
    </row>
    <row r="12" spans="1:9" x14ac:dyDescent="0.2">
      <c r="A12" s="250">
        <v>40695</v>
      </c>
      <c r="B12">
        <f>'графики простая формула'!AL12</f>
        <v>5.6633990335001183</v>
      </c>
      <c r="C12">
        <f>'графики простая формула'!AM12</f>
        <v>9.9012680545534675</v>
      </c>
      <c r="D12">
        <f>'графики простая формула'!AN12</f>
        <v>9.3280453315233007</v>
      </c>
      <c r="E12">
        <f>'графики простая формула'!AO12</f>
        <v>26.980545579573587</v>
      </c>
      <c r="F12">
        <f>'графики простая формула'!AP12</f>
        <v>11.22657777333036</v>
      </c>
      <c r="G12">
        <f>'графики простая формула'!AQ12</f>
        <v>8.3155423798076615</v>
      </c>
      <c r="H12">
        <f>'графики простая формула'!AR12</f>
        <v>12.674575527133667</v>
      </c>
      <c r="I12" s="6">
        <v>3.65</v>
      </c>
    </row>
    <row r="13" spans="1:9" x14ac:dyDescent="0.2">
      <c r="A13" s="250">
        <v>40725</v>
      </c>
      <c r="B13">
        <f>'графики простая формула'!AL13</f>
        <v>5.5593813616653769</v>
      </c>
      <c r="C13">
        <f>'графики простая формула'!AM13</f>
        <v>10.117865210115067</v>
      </c>
      <c r="D13">
        <f>'графики простая формула'!AN13</f>
        <v>9.4403346809700484</v>
      </c>
      <c r="E13">
        <f>'графики простая формула'!AO13</f>
        <v>27.134698490686311</v>
      </c>
      <c r="F13">
        <f>'графики простая формула'!AP13</f>
        <v>11.168027424287278</v>
      </c>
      <c r="G13">
        <f>'графики простая формула'!AQ13</f>
        <v>8.7372522426398032</v>
      </c>
      <c r="H13">
        <f>'графики простая формула'!AR13</f>
        <v>12.921399598158988</v>
      </c>
      <c r="I13" s="6">
        <v>3.82</v>
      </c>
    </row>
    <row r="14" spans="1:9" x14ac:dyDescent="0.2">
      <c r="A14" s="251">
        <v>40756</v>
      </c>
      <c r="B14">
        <f>'графики простая формула'!AL14</f>
        <v>5.4817270123384745</v>
      </c>
      <c r="C14">
        <f>'графики простая формула'!AM14</f>
        <v>10.140916221424293</v>
      </c>
      <c r="D14">
        <f>'графики простая формула'!AN14</f>
        <v>9.5469908540505504</v>
      </c>
      <c r="E14">
        <f>'графики простая формула'!AO14</f>
        <v>27.309814841656937</v>
      </c>
      <c r="F14">
        <f>'графики простая формула'!AP14</f>
        <v>11.085433376419308</v>
      </c>
      <c r="G14">
        <f>'графики простая формула'!AQ14</f>
        <v>9.1522364165001413</v>
      </c>
      <c r="H14">
        <f>'графики простая формула'!AR14</f>
        <v>12.900567630095807</v>
      </c>
      <c r="I14" s="97">
        <v>3.86</v>
      </c>
    </row>
    <row r="15" spans="1:9" x14ac:dyDescent="0.2">
      <c r="A15" s="250">
        <v>40787</v>
      </c>
      <c r="B15">
        <f>'графики простая формула'!AL15</f>
        <v>5.6667450090361244</v>
      </c>
      <c r="C15">
        <f>'графики простая формула'!AM15</f>
        <v>10.385982474610422</v>
      </c>
      <c r="D15">
        <f>'графики простая формула'!AN15</f>
        <v>10.205312547271562</v>
      </c>
      <c r="E15">
        <f>'графики простая формула'!AO15</f>
        <v>28.009673231223882</v>
      </c>
      <c r="F15">
        <f>'графики простая формула'!AP15</f>
        <v>10.867984718888836</v>
      </c>
      <c r="G15">
        <f>'графики простая формула'!AQ15</f>
        <v>9.6949807394577867</v>
      </c>
      <c r="H15">
        <f>'графики простая формула'!AR15</f>
        <v>12.969419699438072</v>
      </c>
      <c r="I15" s="6">
        <v>4.3600000000000003</v>
      </c>
    </row>
    <row r="16" spans="1:9" x14ac:dyDescent="0.2">
      <c r="A16" s="250">
        <v>40817</v>
      </c>
      <c r="B16">
        <f>'графики простая формула'!AL16</f>
        <v>5.3644035542320525</v>
      </c>
      <c r="C16">
        <f>'графики простая формула'!AM16</f>
        <v>10.551674595564316</v>
      </c>
      <c r="D16">
        <f>'графики простая формула'!AN16</f>
        <v>10.78793198296944</v>
      </c>
      <c r="E16">
        <f>'графики простая формула'!AO16</f>
        <v>26.973973913032918</v>
      </c>
      <c r="F16">
        <f>'графики простая формула'!AP16</f>
        <v>11.101172242091268</v>
      </c>
      <c r="G16">
        <f>'графики простая формула'!AQ16</f>
        <v>10.127221459078203</v>
      </c>
      <c r="H16">
        <f>'графики простая формула'!AR16</f>
        <v>13.271041920874216</v>
      </c>
      <c r="I16" s="6">
        <v>4.87</v>
      </c>
    </row>
    <row r="17" spans="1:9" x14ac:dyDescent="0.2">
      <c r="A17" s="250">
        <v>40848</v>
      </c>
      <c r="B17">
        <f>'графики простая формула'!AL17</f>
        <v>5.7723602031900203</v>
      </c>
      <c r="C17">
        <f>'графики простая формула'!AM17</f>
        <v>10.893779691956039</v>
      </c>
      <c r="D17">
        <f>'графики простая формула'!AN17</f>
        <v>10.876563405269966</v>
      </c>
      <c r="E17">
        <f>'графики простая формула'!AO17</f>
        <v>28.301526340655496</v>
      </c>
      <c r="F17">
        <f>'графики простая формула'!AP17</f>
        <v>11.341773732438707</v>
      </c>
      <c r="G17">
        <f>'графики простая формула'!AQ17</f>
        <v>10.509021749298137</v>
      </c>
      <c r="H17">
        <f>'графики простая формула'!AR17</f>
        <v>13.367979716991984</v>
      </c>
      <c r="I17" s="6">
        <v>4.97</v>
      </c>
    </row>
    <row r="18" spans="1:9" x14ac:dyDescent="0.2">
      <c r="A18" s="250">
        <v>40878</v>
      </c>
      <c r="B18">
        <f>'графики простая формула'!AL18</f>
        <v>5.9692753381204691</v>
      </c>
      <c r="C18">
        <f>'графики простая формула'!AM18</f>
        <v>12.20833388374486</v>
      </c>
      <c r="D18">
        <f>'графики простая формула'!AN18</f>
        <v>12.211206036926498</v>
      </c>
      <c r="E18">
        <f>'графики простая формула'!AO18</f>
        <v>28.856348399817715</v>
      </c>
      <c r="F18">
        <f>'графики простая формула'!AP18</f>
        <v>11.434852967369421</v>
      </c>
      <c r="G18">
        <f>'графики простая формула'!AQ18</f>
        <v>11.33929314338201</v>
      </c>
      <c r="H18">
        <f>'графики простая формула'!AR18</f>
        <v>13.532633915099924</v>
      </c>
      <c r="I18" s="6">
        <v>5.33</v>
      </c>
    </row>
    <row r="19" spans="1:9" x14ac:dyDescent="0.2">
      <c r="A19" s="250">
        <v>40909</v>
      </c>
      <c r="B19">
        <f>'графики простая формула'!AL19</f>
        <v>5.7463000043154846</v>
      </c>
      <c r="C19">
        <f>'графики простая формула'!AM19</f>
        <v>10.697090062388096</v>
      </c>
      <c r="D19">
        <f>'графики простая формула'!AN19</f>
        <v>11.687109290540315</v>
      </c>
      <c r="E19">
        <f>'графики простая формула'!AO19</f>
        <v>29.06104370915142</v>
      </c>
      <c r="F19">
        <f>'графики простая формула'!AP19</f>
        <v>11.63657555835327</v>
      </c>
      <c r="G19">
        <f>'графики простая формула'!AQ19</f>
        <v>12.051454338002968</v>
      </c>
      <c r="H19">
        <f>'графики простая формула'!AR19</f>
        <v>13.624953152446839</v>
      </c>
      <c r="I19" s="6">
        <v>4.8</v>
      </c>
    </row>
    <row r="20" spans="1:9" x14ac:dyDescent="0.2">
      <c r="A20" s="250">
        <v>40940</v>
      </c>
      <c r="B20">
        <f>'графики простая формула'!AL20</f>
        <v>6.1456039628835706</v>
      </c>
      <c r="C20">
        <f>'графики простая формула'!AM20</f>
        <v>11.374622569755063</v>
      </c>
      <c r="D20">
        <f>'графики простая формула'!AN20</f>
        <v>11.147137949340648</v>
      </c>
      <c r="E20">
        <f>'графики простая формула'!AO20</f>
        <v>28.991091753692</v>
      </c>
      <c r="F20">
        <f>'графики простая формула'!AP20</f>
        <v>12.143586050225137</v>
      </c>
      <c r="G20">
        <f>'графики простая формула'!AQ20</f>
        <v>12.474089272730703</v>
      </c>
      <c r="H20">
        <f>'графики простая формула'!AR20</f>
        <v>13.508281229240522</v>
      </c>
      <c r="I20" s="6">
        <v>4.3600000000000003</v>
      </c>
    </row>
    <row r="21" spans="1:9" x14ac:dyDescent="0.2">
      <c r="A21" s="250">
        <v>40969</v>
      </c>
      <c r="B21">
        <f>'графики простая формула'!AL21</f>
        <v>6.2704708564904896</v>
      </c>
      <c r="C21">
        <f>'графики простая формула'!AM21</f>
        <v>11.49683359080554</v>
      </c>
      <c r="D21">
        <f>'графики простая формула'!AN21</f>
        <v>12.013438096987311</v>
      </c>
      <c r="E21">
        <f>'графики простая формула'!AO21</f>
        <v>29.152522914332305</v>
      </c>
      <c r="F21">
        <f>'графики простая формула'!AP21</f>
        <v>11.961709003620687</v>
      </c>
      <c r="G21">
        <f>'графики простая формула'!AQ21</f>
        <v>11.709638398255153</v>
      </c>
      <c r="H21">
        <f>'графики простая формула'!AR21</f>
        <v>13.735496929905946</v>
      </c>
      <c r="I21" s="6">
        <v>5.04</v>
      </c>
    </row>
    <row r="22" spans="1:9" x14ac:dyDescent="0.2">
      <c r="A22" s="250">
        <v>41000</v>
      </c>
      <c r="B22">
        <f>'графики простая формула'!AL22</f>
        <v>6.6674285896434444</v>
      </c>
      <c r="C22">
        <f>'графики простая формула'!AM22</f>
        <v>11.446437333975926</v>
      </c>
      <c r="D22">
        <f>'графики простая формула'!AN22</f>
        <v>12.787359522300273</v>
      </c>
      <c r="E22">
        <f>'графики простая формула'!AO22</f>
        <v>29.2929794970606</v>
      </c>
      <c r="F22">
        <f>'графики простая формула'!AP22</f>
        <v>11.66430747996376</v>
      </c>
      <c r="G22">
        <f>'графики простая формула'!AQ22</f>
        <v>12.041704872017247</v>
      </c>
      <c r="H22">
        <f>'графики простая формула'!AR22</f>
        <v>13.831430870244432</v>
      </c>
      <c r="I22" s="6">
        <v>5.24</v>
      </c>
    </row>
    <row r="23" spans="1:9" x14ac:dyDescent="0.2">
      <c r="A23" s="250">
        <v>41030</v>
      </c>
      <c r="B23">
        <f>'графики простая формула'!AL23</f>
        <v>7.4302021917172461</v>
      </c>
      <c r="C23">
        <f>'графики простая формула'!AM23</f>
        <v>11.089049929541396</v>
      </c>
      <c r="D23">
        <f>'графики простая формула'!AN23</f>
        <v>12.877608560604083</v>
      </c>
      <c r="E23">
        <f>'графики простая формула'!AO23</f>
        <v>29.554191918719567</v>
      </c>
      <c r="F23">
        <f>'графики простая формула'!AP23</f>
        <v>12.046877420974145</v>
      </c>
      <c r="G23">
        <f>'графики простая формула'!AQ23</f>
        <v>13.069092732993889</v>
      </c>
      <c r="H23">
        <f>'графики простая формула'!AR23</f>
        <v>13.847914955173296</v>
      </c>
      <c r="I23" s="6">
        <v>5.7</v>
      </c>
    </row>
    <row r="24" spans="1:9" x14ac:dyDescent="0.2">
      <c r="A24" s="250">
        <v>41061</v>
      </c>
      <c r="B24">
        <f>'графики простая формула'!AL24</f>
        <v>6.684561926687806</v>
      </c>
      <c r="C24">
        <f>'графики простая формула'!AM24</f>
        <v>11.332995212411586</v>
      </c>
      <c r="D24">
        <f>'графики простая формула'!AN24</f>
        <v>12.85847814588468</v>
      </c>
      <c r="E24">
        <f>'графики простая формула'!AO24</f>
        <v>29.654793731152562</v>
      </c>
      <c r="F24">
        <f>'графики простая формула'!AP24</f>
        <v>11.787648627356184</v>
      </c>
      <c r="G24">
        <f>'графики простая формула'!AQ24</f>
        <v>13.000919189933787</v>
      </c>
      <c r="H24">
        <f>'графики простая формула'!AR24</f>
        <v>13.895000573865152</v>
      </c>
      <c r="I24" s="6">
        <v>5.65</v>
      </c>
    </row>
    <row r="25" spans="1:9" x14ac:dyDescent="0.2">
      <c r="A25" s="250">
        <v>41091</v>
      </c>
      <c r="B25">
        <f>'графики простая формула'!AL25</f>
        <v>6.8049041469246587</v>
      </c>
      <c r="C25">
        <f>'графики простая формула'!AM25</f>
        <v>11.271716856249727</v>
      </c>
      <c r="D25">
        <f>'графики простая формула'!AN25</f>
        <v>13.066561821741177</v>
      </c>
      <c r="E25">
        <f>'графики простая формула'!AO25</f>
        <v>31.322372347060774</v>
      </c>
      <c r="F25">
        <f>'графики простая формула'!AP25</f>
        <v>12.139428653452947</v>
      </c>
      <c r="G25">
        <f>'графики простая формула'!AQ25</f>
        <v>13.556574229266458</v>
      </c>
      <c r="H25">
        <f>'графики простая формула'!AR25</f>
        <v>13.954171303730837</v>
      </c>
      <c r="I25" s="6">
        <v>5.53</v>
      </c>
    </row>
    <row r="26" spans="1:9" x14ac:dyDescent="0.2">
      <c r="A26" s="250">
        <v>41122</v>
      </c>
      <c r="B26">
        <f>'графики простая формула'!AL26</f>
        <v>7.1829962175458419</v>
      </c>
      <c r="C26">
        <f>'графики простая формула'!AM26</f>
        <v>11.520958241227991</v>
      </c>
      <c r="D26">
        <f>'графики простая формула'!AN26</f>
        <v>13.14359044375967</v>
      </c>
      <c r="E26">
        <f>'графики простая формула'!AO26</f>
        <v>31.198910712258613</v>
      </c>
      <c r="F26">
        <f>'графики простая формула'!AP26</f>
        <v>12.023638956530606</v>
      </c>
      <c r="G26">
        <f>'графики простая формула'!AQ26</f>
        <v>13.83054305539021</v>
      </c>
      <c r="H26">
        <f>'графики простая формула'!AR26</f>
        <v>14.061664145444732</v>
      </c>
      <c r="I26" s="6">
        <v>5.25</v>
      </c>
    </row>
    <row r="27" spans="1:9" x14ac:dyDescent="0.2">
      <c r="A27" s="250">
        <v>41153</v>
      </c>
      <c r="B27">
        <f>'графики простая формула'!AL27</f>
        <v>8.5821419739537745</v>
      </c>
      <c r="C27">
        <f>'графики простая формула'!AM27</f>
        <v>11.641569668445937</v>
      </c>
      <c r="D27">
        <f>'графики простая формула'!AN27</f>
        <v>13.338869139626125</v>
      </c>
      <c r="E27">
        <f>'графики простая формула'!AO27</f>
        <v>33.366746817478067</v>
      </c>
      <c r="F27">
        <f>'графики простая формула'!AP27</f>
        <v>12.310391062871197</v>
      </c>
      <c r="G27">
        <f>'графики простая формула'!AQ27</f>
        <v>14.140109397124302</v>
      </c>
      <c r="H27">
        <f>'графики простая формула'!AR27</f>
        <v>14.085986698691075</v>
      </c>
      <c r="I27" s="6">
        <v>5.46</v>
      </c>
    </row>
    <row r="28" spans="1:9" x14ac:dyDescent="0.2">
      <c r="A28" s="250">
        <v>41183</v>
      </c>
      <c r="B28">
        <f>'графики простая формула'!AL28</f>
        <v>8.8800441916678601</v>
      </c>
      <c r="C28">
        <f>'графики простая формула'!AM28</f>
        <v>11.948098162225167</v>
      </c>
      <c r="D28">
        <f>'графики простая формула'!AN28</f>
        <v>13.784363589104801</v>
      </c>
      <c r="E28">
        <f>'графики простая формула'!AO28</f>
        <v>34.296695536004243</v>
      </c>
      <c r="F28">
        <f>'графики простая формула'!AP28</f>
        <v>11.842488960399514</v>
      </c>
      <c r="G28">
        <f>'графики простая формула'!AQ28</f>
        <v>14.838684550880574</v>
      </c>
      <c r="H28">
        <f>'графики простая формула'!AR28</f>
        <v>14.176952789887029</v>
      </c>
      <c r="I28" s="6">
        <v>6.02</v>
      </c>
    </row>
    <row r="29" spans="1:9" x14ac:dyDescent="0.2">
      <c r="A29" s="250">
        <v>41214</v>
      </c>
      <c r="B29">
        <f>'графики простая формула'!AL29</f>
        <v>8.78785954066994</v>
      </c>
      <c r="C29">
        <f>'графики простая формула'!AM29</f>
        <v>11.9012878655441</v>
      </c>
      <c r="D29">
        <f>'графики простая формула'!AN29</f>
        <v>13.324751542378769</v>
      </c>
      <c r="E29">
        <f>'графики простая формула'!AO29</f>
        <v>34.218032703703024</v>
      </c>
      <c r="F29">
        <f>'графики простая формула'!AP29</f>
        <v>12.841538245706959</v>
      </c>
      <c r="G29">
        <f>'графики простая формула'!AQ29</f>
        <v>14.617095098190614</v>
      </c>
      <c r="H29">
        <f>'графики простая формула'!AR29</f>
        <v>14.290722448872144</v>
      </c>
      <c r="I29" s="6">
        <v>6.07</v>
      </c>
    </row>
    <row r="30" spans="1:9" x14ac:dyDescent="0.2">
      <c r="A30" s="250">
        <v>41244</v>
      </c>
      <c r="B30">
        <f>'графики простая формула'!AL30</f>
        <v>8.974895994147353</v>
      </c>
      <c r="C30">
        <f>'графики простая формула'!AM30</f>
        <v>12.807000950139823</v>
      </c>
      <c r="D30">
        <f>'графики простая формула'!AN30</f>
        <v>13.035711504697952</v>
      </c>
      <c r="E30">
        <f>'графики простая формула'!AO30</f>
        <v>31.317395972601584</v>
      </c>
      <c r="F30">
        <f>'графики простая формула'!AP30</f>
        <v>12.365645767973151</v>
      </c>
      <c r="G30">
        <f>'графики простая формула'!AQ30</f>
        <v>14.474752652112274</v>
      </c>
      <c r="H30">
        <f>'графики простая формула'!AR30</f>
        <v>14.028522583032689</v>
      </c>
      <c r="I30" s="6">
        <v>6.19</v>
      </c>
    </row>
    <row r="31" spans="1:9" x14ac:dyDescent="0.2">
      <c r="A31" s="250">
        <v>41275</v>
      </c>
      <c r="B31">
        <f>'графики простая формула'!AL31</f>
        <v>9.3350843634093152</v>
      </c>
      <c r="C31">
        <f>'графики простая формула'!AM31</f>
        <v>11.573821132283925</v>
      </c>
      <c r="D31">
        <f>'графики простая формула'!AN31</f>
        <v>13.026324072166405</v>
      </c>
      <c r="E31">
        <f>'графики простая формула'!AO31</f>
        <v>31.418240812787655</v>
      </c>
      <c r="F31">
        <f>'графики простая формула'!AP31</f>
        <v>12.210538301402105</v>
      </c>
      <c r="G31">
        <f>'графики простая формула'!AQ31</f>
        <v>14.727087346425932</v>
      </c>
      <c r="H31">
        <f>'графики простая формула'!AR31</f>
        <v>14.385665140527918</v>
      </c>
      <c r="I31" s="6">
        <v>5.37</v>
      </c>
    </row>
    <row r="32" spans="1:9" x14ac:dyDescent="0.2">
      <c r="A32" s="250">
        <v>41306</v>
      </c>
      <c r="B32">
        <f>'графики простая формула'!AL32</f>
        <v>9.1148870920322889</v>
      </c>
      <c r="C32">
        <f>'графики простая формула'!AM32</f>
        <v>11.592033955006212</v>
      </c>
      <c r="D32">
        <f>'графики простая формула'!AN32</f>
        <v>12.98656911288866</v>
      </c>
      <c r="E32">
        <f>'графики простая формула'!AO32</f>
        <v>31.727674656813075</v>
      </c>
      <c r="F32">
        <f>'графики простая формула'!AP32</f>
        <v>12.278645265856937</v>
      </c>
      <c r="G32">
        <f>'графики простая формула'!AQ32</f>
        <v>14.696216384605094</v>
      </c>
      <c r="H32">
        <f>'графики простая формула'!AR32</f>
        <v>14.625008369240973</v>
      </c>
      <c r="I32" s="6">
        <v>5.61</v>
      </c>
    </row>
    <row r="33" spans="1:9" x14ac:dyDescent="0.2">
      <c r="A33" s="250">
        <v>41334</v>
      </c>
      <c r="B33">
        <f>'графики простая формула'!AL33</f>
        <v>9.381661614468042</v>
      </c>
      <c r="C33">
        <f>'графики простая формула'!AM33</f>
        <v>11.543002480404455</v>
      </c>
      <c r="D33">
        <f>'графики простая формула'!AN33</f>
        <v>13.039314405191808</v>
      </c>
      <c r="E33">
        <f>'графики простая формула'!AO33</f>
        <v>32.011585978570402</v>
      </c>
      <c r="F33">
        <f>'графики простая формула'!AP33</f>
        <v>12.118049729670631</v>
      </c>
      <c r="G33">
        <f>'графики простая формула'!AQ33</f>
        <v>14.667078210707738</v>
      </c>
      <c r="H33">
        <f>'графики простая формула'!AR33</f>
        <v>14.731503427678515</v>
      </c>
      <c r="I33" s="6">
        <v>5.96</v>
      </c>
    </row>
    <row r="34" spans="1:9" x14ac:dyDescent="0.2">
      <c r="A34" s="250">
        <v>41365</v>
      </c>
      <c r="B34">
        <f>'графики простая формула'!AL34</f>
        <v>9.4011176049669576</v>
      </c>
      <c r="C34">
        <f>'графики простая формула'!AM34</f>
        <v>11.726070388830774</v>
      </c>
      <c r="D34">
        <f>'графики простая формула'!AN34</f>
        <v>13.070046040728036</v>
      </c>
      <c r="E34">
        <f>'графики простая формула'!AO34</f>
        <v>32.234035894104366</v>
      </c>
      <c r="F34">
        <f>'графики простая формула'!AP34</f>
        <v>12.473249365254148</v>
      </c>
      <c r="G34">
        <f>'графики простая формула'!AQ34</f>
        <v>13.306822424302094</v>
      </c>
      <c r="H34">
        <f>'графики простая формула'!AR34</f>
        <v>14.766579560784882</v>
      </c>
      <c r="I34" s="6">
        <v>6.11</v>
      </c>
    </row>
    <row r="35" spans="1:9" x14ac:dyDescent="0.2">
      <c r="A35" s="250">
        <v>41395</v>
      </c>
      <c r="B35">
        <f>'графики простая формула'!AL35</f>
        <v>9.2958304426426324</v>
      </c>
      <c r="C35">
        <f>'графики простая формула'!AM35</f>
        <v>11.791381102385678</v>
      </c>
      <c r="D35">
        <f>'графики простая формула'!AN35</f>
        <v>12.973955467173541</v>
      </c>
      <c r="E35">
        <f>'графики простая формула'!AO35</f>
        <v>32.316153593844547</v>
      </c>
      <c r="F35">
        <f>'графики простая формула'!AP35</f>
        <v>12.179793529998463</v>
      </c>
      <c r="G35">
        <f>'графики простая формула'!AQ35</f>
        <v>13.218172545574571</v>
      </c>
      <c r="H35">
        <f>'графики простая формула'!AR35</f>
        <v>14.779566885582549</v>
      </c>
      <c r="I35" s="6">
        <v>6.3</v>
      </c>
    </row>
    <row r="36" spans="1:9" x14ac:dyDescent="0.2">
      <c r="A36" s="250">
        <v>41426</v>
      </c>
      <c r="B36">
        <f>'графики простая формула'!AL36</f>
        <v>9.4682172887033271</v>
      </c>
      <c r="C36">
        <f>'графики простая формула'!AM36</f>
        <v>11.630648418877261</v>
      </c>
      <c r="D36">
        <f>'графики простая формула'!AN36</f>
        <v>13.154211149193598</v>
      </c>
      <c r="E36">
        <f>'графики простая формула'!AO36</f>
        <v>32.114192202066484</v>
      </c>
      <c r="F36">
        <f>'графики простая формула'!AP36</f>
        <v>12.871150562725092</v>
      </c>
      <c r="G36">
        <f>'графики простая формула'!AQ36</f>
        <v>13.428809544372776</v>
      </c>
      <c r="H36">
        <f>'графики простая формула'!AR36</f>
        <v>14.71094557274613</v>
      </c>
      <c r="I36" s="6">
        <v>6.24</v>
      </c>
    </row>
    <row r="37" spans="1:9" x14ac:dyDescent="0.2">
      <c r="A37" s="250">
        <v>41456</v>
      </c>
      <c r="B37">
        <f>'графики простая формула'!AL37</f>
        <v>9.5340233699463148</v>
      </c>
      <c r="C37">
        <f>'графики простая формула'!AM37</f>
        <v>11.669255229900891</v>
      </c>
      <c r="D37">
        <f>'графики простая формула'!AN37</f>
        <v>13.433514518424376</v>
      </c>
      <c r="E37">
        <f>'графики простая формула'!AO37</f>
        <v>31.93822050114774</v>
      </c>
      <c r="F37">
        <f>'графики простая формула'!AP37</f>
        <v>12.418338653111027</v>
      </c>
      <c r="G37">
        <f>'графики простая формула'!AQ37</f>
        <v>13.114531044536569</v>
      </c>
      <c r="H37">
        <f>'графики простая формула'!AR37</f>
        <v>14.657698965037348</v>
      </c>
      <c r="I37" s="6">
        <v>6</v>
      </c>
    </row>
    <row r="38" spans="1:9" x14ac:dyDescent="0.2">
      <c r="A38" s="250">
        <v>41487</v>
      </c>
      <c r="B38">
        <f>'графики простая формула'!AL38</f>
        <v>9.6183667947062315</v>
      </c>
      <c r="C38">
        <f>'графики простая формула'!AM38</f>
        <v>11.898396512577694</v>
      </c>
      <c r="D38">
        <f>'графики простая формула'!AN38</f>
        <v>13.707687619308249</v>
      </c>
      <c r="E38">
        <f>'графики простая формула'!AO38</f>
        <v>32.385313210330203</v>
      </c>
      <c r="F38">
        <f>'графики простая формула'!AP38</f>
        <v>13.155990649453644</v>
      </c>
      <c r="G38">
        <f>'графики простая формула'!AQ38</f>
        <v>12.879452712902282</v>
      </c>
      <c r="H38">
        <f>'графики простая формула'!AR38</f>
        <v>14.781946589775625</v>
      </c>
      <c r="I38" s="6">
        <v>6.01</v>
      </c>
    </row>
    <row r="39" spans="1:9" x14ac:dyDescent="0.2">
      <c r="A39" s="250">
        <v>41518</v>
      </c>
      <c r="B39">
        <f>'графики простая формула'!AL39</f>
        <v>9.475887038719593</v>
      </c>
      <c r="C39">
        <f>'графики простая формула'!AM39</f>
        <v>12.066521684503426</v>
      </c>
      <c r="D39">
        <f>'графики простая формула'!AN39</f>
        <v>13.463550898853066</v>
      </c>
      <c r="E39">
        <f>'графики простая формула'!AO39</f>
        <v>35.400675987735518</v>
      </c>
      <c r="F39">
        <f>'графики простая формула'!AP39</f>
        <v>13.339945534696875</v>
      </c>
      <c r="G39">
        <f>'графики простая формула'!AQ39</f>
        <v>13.112605406030836</v>
      </c>
      <c r="H39">
        <f>'графики простая формула'!AR39</f>
        <v>14.955599492518584</v>
      </c>
      <c r="I39" s="6">
        <v>6.18</v>
      </c>
    </row>
    <row r="40" spans="1:9" x14ac:dyDescent="0.2">
      <c r="A40" s="250">
        <v>41548</v>
      </c>
      <c r="B40">
        <f>'графики простая формула'!AL40</f>
        <v>9.5187082759402841</v>
      </c>
      <c r="C40">
        <f>'графики простая формула'!AM40</f>
        <v>12.27641463195101</v>
      </c>
      <c r="D40">
        <f>'графики простая формула'!AN40</f>
        <v>14.519550982396627</v>
      </c>
      <c r="E40">
        <f>'графики простая формула'!AO40</f>
        <v>29.769820296547238</v>
      </c>
      <c r="F40">
        <f>'графики простая формула'!AP40</f>
        <v>13.593234929569824</v>
      </c>
      <c r="G40">
        <f>'графики простая формула'!AQ40</f>
        <v>12.85468068976145</v>
      </c>
      <c r="H40">
        <f>'графики простая формула'!AR40</f>
        <v>14.91578226134717</v>
      </c>
      <c r="I40" s="6">
        <v>5.98</v>
      </c>
    </row>
    <row r="41" spans="1:9" x14ac:dyDescent="0.2">
      <c r="A41" s="250">
        <v>41579</v>
      </c>
      <c r="B41">
        <f>'графики простая формула'!AL41</f>
        <v>9.7064710974685138</v>
      </c>
      <c r="C41">
        <f>'графики простая формула'!AM41</f>
        <v>12.335245596900533</v>
      </c>
      <c r="D41">
        <f>'графики простая формула'!AN41</f>
        <v>14.954242377417945</v>
      </c>
      <c r="E41">
        <f>'графики простая формула'!AO41</f>
        <v>32.469602859276776</v>
      </c>
      <c r="F41">
        <f>'графики простая формула'!AP41</f>
        <v>13.959969567839376</v>
      </c>
      <c r="G41">
        <f>'графики простая формула'!AQ41</f>
        <v>13.495248818862889</v>
      </c>
      <c r="H41">
        <f>'графики простая формула'!AR41</f>
        <v>14.888121464141832</v>
      </c>
      <c r="I41" s="6">
        <v>6.11</v>
      </c>
    </row>
    <row r="42" spans="1:9" x14ac:dyDescent="0.2">
      <c r="A42" s="250">
        <v>41609</v>
      </c>
      <c r="B42">
        <f>'графики простая формула'!AL42</f>
        <v>9.6922994422114073</v>
      </c>
      <c r="C42">
        <f>'графики простая формула'!AM42</f>
        <v>13.037690362303618</v>
      </c>
      <c r="D42">
        <f>'графики простая формула'!AN42</f>
        <v>14.597499539423909</v>
      </c>
      <c r="E42">
        <f>'графики простая формула'!AO42</f>
        <v>32.360078065424887</v>
      </c>
      <c r="F42">
        <f>'графики простая формула'!AP42</f>
        <v>14.501755385575001</v>
      </c>
      <c r="G42">
        <f>'графики простая формула'!AQ42</f>
        <v>12.971781357787231</v>
      </c>
      <c r="H42">
        <f>'графики простая формула'!AR42</f>
        <v>14.617300272676944</v>
      </c>
      <c r="I42" s="6">
        <v>6.43</v>
      </c>
    </row>
    <row r="43" spans="1:9" x14ac:dyDescent="0.2">
      <c r="A43" s="250">
        <v>41640</v>
      </c>
      <c r="B43">
        <f>'графики простая формула'!AL43</f>
        <v>9.476972779998917</v>
      </c>
      <c r="C43">
        <f>'графики простая формула'!AM43</f>
        <v>13.07416468343701</v>
      </c>
      <c r="D43">
        <f>'графики простая формула'!AN43</f>
        <v>14.278227355479002</v>
      </c>
      <c r="E43">
        <f>'графики простая формула'!AO43</f>
        <v>31.690097591392671</v>
      </c>
      <c r="F43">
        <f>'графики простая формула'!AP43</f>
        <v>14.087557692328966</v>
      </c>
      <c r="G43">
        <f>'графики простая формула'!AQ43</f>
        <v>12.32386116971114</v>
      </c>
      <c r="H43">
        <f>'графики простая формула'!AR43</f>
        <v>14.803343550071176</v>
      </c>
      <c r="I43" s="6">
        <v>6.05</v>
      </c>
    </row>
    <row r="44" spans="1:9" x14ac:dyDescent="0.2">
      <c r="A44" s="250">
        <v>41671</v>
      </c>
      <c r="B44">
        <f>'графики простая формула'!AL44</f>
        <v>9.7134604755835543</v>
      </c>
      <c r="C44">
        <f>'графики простая формула'!AM44</f>
        <v>12.922938587314444</v>
      </c>
      <c r="D44">
        <f>'графики простая формула'!AN44</f>
        <v>14.735818664637739</v>
      </c>
      <c r="E44">
        <f>'графики простая формула'!AO44</f>
        <v>31.624815411644519</v>
      </c>
      <c r="F44">
        <f>'графики простая формула'!AP44</f>
        <v>13.954705763564446</v>
      </c>
      <c r="G44">
        <f>'графики простая формула'!AQ44</f>
        <v>12.770971536801833</v>
      </c>
      <c r="H44">
        <f>'графики простая формула'!AR44</f>
        <v>14.720261628053347</v>
      </c>
      <c r="I44" s="6">
        <v>5.96</v>
      </c>
    </row>
    <row r="45" spans="1:9" x14ac:dyDescent="0.2">
      <c r="A45" s="250">
        <v>41699</v>
      </c>
      <c r="B45">
        <f>'графики простая формула'!AL45</f>
        <v>9.7557448761851848</v>
      </c>
      <c r="C45">
        <f>'графики простая формула'!AM45</f>
        <v>13.547918033721162</v>
      </c>
      <c r="D45">
        <f>'графики простая формула'!AN45</f>
        <v>15.305723268102541</v>
      </c>
      <c r="E45">
        <f>'графики простая формула'!AO45</f>
        <v>31.953069997985089</v>
      </c>
      <c r="F45">
        <f>'графики простая формула'!AP45</f>
        <v>14.104199571943711</v>
      </c>
      <c r="G45">
        <f>'графики простая формула'!AQ45</f>
        <v>13.193223738706086</v>
      </c>
      <c r="H45">
        <f>'графики простая формула'!AR45</f>
        <v>14.697495847834185</v>
      </c>
      <c r="I45" s="6">
        <v>7.83</v>
      </c>
    </row>
    <row r="46" spans="1:9" x14ac:dyDescent="0.2">
      <c r="A46" s="250">
        <v>41730</v>
      </c>
      <c r="B46">
        <f>'графики простая формула'!AL46</f>
        <v>10.8103029118002</v>
      </c>
      <c r="C46">
        <f>'графики простая формула'!AM46</f>
        <v>13.650292990278935</v>
      </c>
      <c r="D46">
        <f>'графики простая формула'!AN46</f>
        <v>15.576637636643889</v>
      </c>
      <c r="E46">
        <f>'графики простая формула'!AO46</f>
        <v>31.469668063439684</v>
      </c>
      <c r="F46">
        <f>'графики простая формула'!AP46</f>
        <v>14.248766992470099</v>
      </c>
      <c r="G46">
        <f>'графики простая формула'!AQ46</f>
        <v>13.124256838871089</v>
      </c>
      <c r="H46">
        <f>'графики простая формула'!AR46</f>
        <v>14.814952060458779</v>
      </c>
      <c r="I46" s="6">
        <v>7.82</v>
      </c>
    </row>
    <row r="47" spans="1:9" x14ac:dyDescent="0.2">
      <c r="A47" s="250">
        <v>41760</v>
      </c>
      <c r="B47">
        <f>'графики простая формула'!AL47</f>
        <v>10.723975627504736</v>
      </c>
      <c r="C47">
        <f>'графики простая формула'!AM47</f>
        <v>13.935287553019684</v>
      </c>
      <c r="D47">
        <f>'графики простая формула'!AN47</f>
        <v>16.140428190059655</v>
      </c>
      <c r="E47">
        <f>'графики простая формула'!AO47</f>
        <v>31.239612523774852</v>
      </c>
      <c r="F47">
        <f>'графики простая формула'!AP47</f>
        <v>13.921843420199021</v>
      </c>
      <c r="G47">
        <f>'графики простая формула'!AQ47</f>
        <v>13.182919535789267</v>
      </c>
      <c r="H47">
        <f>'графики простая формула'!AR47</f>
        <v>14.816067694877372</v>
      </c>
      <c r="I47" s="6">
        <v>8.15</v>
      </c>
    </row>
    <row r="48" spans="1:9" x14ac:dyDescent="0.2">
      <c r="A48" s="250">
        <v>41791</v>
      </c>
      <c r="B48">
        <f>'графики простая формула'!AL48</f>
        <v>11.216087741918468</v>
      </c>
      <c r="C48">
        <f>'графики простая формула'!AM48</f>
        <v>14.355909423478119</v>
      </c>
      <c r="D48">
        <f>'графики простая формула'!AN48</f>
        <v>16.034665899633861</v>
      </c>
      <c r="E48">
        <f>'графики простая формула'!AO48</f>
        <v>31.000561143632915</v>
      </c>
      <c r="F48">
        <f>'графики простая формула'!AP48</f>
        <v>14.336199655723783</v>
      </c>
      <c r="G48">
        <f>'графики простая формула'!AQ48</f>
        <v>13.225257011460068</v>
      </c>
      <c r="H48">
        <f>'графики простая формула'!AR48</f>
        <v>15.004260572790333</v>
      </c>
      <c r="I48" s="6">
        <v>8.18</v>
      </c>
    </row>
    <row r="49" spans="1:9" x14ac:dyDescent="0.2">
      <c r="A49" s="250">
        <v>41821</v>
      </c>
      <c r="B49">
        <f>'графики простая формула'!AL49</f>
        <v>11.464789668723558</v>
      </c>
      <c r="C49">
        <f>'графики простая формула'!AM49</f>
        <v>14.436523799907313</v>
      </c>
      <c r="D49">
        <f>'графики простая формула'!AN49</f>
        <v>15.735162199034535</v>
      </c>
      <c r="E49">
        <f>'графики простая формула'!AO49</f>
        <v>29.629729313269497</v>
      </c>
      <c r="F49">
        <f>'графики простая формула'!AP49</f>
        <v>14.219354787985555</v>
      </c>
      <c r="G49">
        <f>'графики простая формула'!AQ49</f>
        <v>13.885596107750709</v>
      </c>
      <c r="H49">
        <f>'графики простая формула'!AR49</f>
        <v>14.90761480648006</v>
      </c>
      <c r="I49" s="6">
        <v>8.1199999999999992</v>
      </c>
    </row>
    <row r="50" spans="1:9" x14ac:dyDescent="0.2">
      <c r="A50" s="250">
        <v>41852</v>
      </c>
      <c r="B50">
        <f>'графики простая формула'!AL50</f>
        <v>11.896877030226484</v>
      </c>
      <c r="C50">
        <f>'графики простая формула'!AM50</f>
        <v>14.474025667903478</v>
      </c>
      <c r="D50">
        <f>'графики простая формула'!AN50</f>
        <v>15.751721015945723</v>
      </c>
      <c r="E50">
        <f>'графики простая формула'!AO50</f>
        <v>30.695204473922235</v>
      </c>
      <c r="F50">
        <f>'графики простая формула'!AP50</f>
        <v>15.913167258080303</v>
      </c>
      <c r="G50">
        <f>'графики простая формула'!AQ50</f>
        <v>13.274923701745418</v>
      </c>
      <c r="H50">
        <f>'графики простая формула'!AR50</f>
        <v>14.822287342136535</v>
      </c>
      <c r="I50" s="6">
        <v>7.85</v>
      </c>
    </row>
    <row r="51" spans="1:9" x14ac:dyDescent="0.2">
      <c r="A51" s="250">
        <v>41883</v>
      </c>
      <c r="B51">
        <f>'графики простая формула'!AL51</f>
        <v>12.661294933667275</v>
      </c>
      <c r="C51">
        <f>'графики простая формула'!AM51</f>
        <v>14.299463521559597</v>
      </c>
      <c r="D51">
        <f>'графики простая формула'!AN51</f>
        <v>15.359364759326795</v>
      </c>
      <c r="E51">
        <f>'графики простая формула'!AO51</f>
        <v>30.392515457409623</v>
      </c>
      <c r="F51">
        <f>'графики простая формула'!AP51</f>
        <v>16.558477280364304</v>
      </c>
      <c r="G51">
        <f>'графики простая формула'!AQ51</f>
        <v>13.25415920332413</v>
      </c>
      <c r="H51">
        <f>'графики простая формула'!AR51</f>
        <v>14.768472330256044</v>
      </c>
      <c r="I51" s="6">
        <v>7.94</v>
      </c>
    </row>
    <row r="52" spans="1:9" x14ac:dyDescent="0.2">
      <c r="A52" s="250">
        <v>41913</v>
      </c>
      <c r="B52">
        <f>'графики простая формула'!AL52</f>
        <v>13.23829325511737</v>
      </c>
      <c r="C52">
        <f>'графики простая формула'!AM52</f>
        <v>14.179072390378835</v>
      </c>
      <c r="D52">
        <f>'графики простая формула'!AN52</f>
        <v>15.237822483763276</v>
      </c>
      <c r="E52">
        <f>'графики простая формула'!AO52</f>
        <v>32.994853427704726</v>
      </c>
      <c r="F52">
        <f>'графики простая формула'!AP52</f>
        <v>16.565613193239358</v>
      </c>
      <c r="G52">
        <f>'графики простая формула'!AQ52</f>
        <v>13.310064946432201</v>
      </c>
      <c r="H52">
        <f>'графики простая формула'!AR52</f>
        <v>14.593755947334019</v>
      </c>
      <c r="I52" s="6">
        <v>8.23</v>
      </c>
    </row>
    <row r="53" spans="1:9" x14ac:dyDescent="0.2">
      <c r="A53" s="250">
        <v>41944</v>
      </c>
      <c r="B53">
        <f>'графики простая формула'!AL53</f>
        <v>13.398137817875419</v>
      </c>
      <c r="C53">
        <f>'графики простая формула'!AM53</f>
        <v>14.469275853541795</v>
      </c>
      <c r="D53">
        <f>'графики простая формула'!AN53</f>
        <v>15.567979090373358</v>
      </c>
      <c r="E53">
        <f>'графики простая формула'!AO53</f>
        <v>31.100646219500732</v>
      </c>
      <c r="F53">
        <f>'графики простая формула'!AP53</f>
        <v>16.656375871443526</v>
      </c>
      <c r="G53">
        <f>'графики простая формула'!AQ53</f>
        <v>13.479399021208938</v>
      </c>
      <c r="H53">
        <f>'графики простая формула'!AR53</f>
        <v>14.743311175734073</v>
      </c>
      <c r="I53" s="6">
        <v>10.23</v>
      </c>
    </row>
    <row r="54" spans="1:9" x14ac:dyDescent="0.2">
      <c r="A54" s="250">
        <v>41974</v>
      </c>
      <c r="B54">
        <f>'графики простая формула'!AL54</f>
        <v>14.206954337498487</v>
      </c>
      <c r="C54">
        <f>'графики простая формула'!AM54</f>
        <v>14.988220860654483</v>
      </c>
      <c r="D54">
        <f>'графики простая формула'!AN54</f>
        <v>16.295760539299611</v>
      </c>
      <c r="E54">
        <f>'графики простая формула'!AO54</f>
        <v>31.233004150812921</v>
      </c>
      <c r="F54">
        <f>'графики простая формула'!AP54</f>
        <v>17.72900016830949</v>
      </c>
      <c r="G54">
        <f>'графики простая формула'!AQ54</f>
        <v>14.132533054917088</v>
      </c>
      <c r="H54">
        <f>'графики простая формула'!AR54</f>
        <v>14.068706056125739</v>
      </c>
      <c r="I54" s="6">
        <v>15.45</v>
      </c>
    </row>
    <row r="55" spans="1:9" x14ac:dyDescent="0.2">
      <c r="A55" s="250">
        <v>42005</v>
      </c>
      <c r="B55">
        <f>'графики простая формула'!AL55</f>
        <v>13.44079626425148</v>
      </c>
      <c r="C55">
        <f>'графики простая формула'!AM55</f>
        <v>15.581170652879317</v>
      </c>
      <c r="D55">
        <f>'графики простая формула'!AN55</f>
        <v>16.212277686704407</v>
      </c>
      <c r="E55">
        <f>'графики простая формула'!AO55</f>
        <v>30.168466648010565</v>
      </c>
      <c r="F55">
        <f>'графики простая формула'!AP55</f>
        <v>18.433736204252352</v>
      </c>
      <c r="G55">
        <f>'графики простая формула'!AQ55</f>
        <v>14.377530509806668</v>
      </c>
      <c r="H55">
        <f>'графики простая формула'!AR55</f>
        <v>16.43787509747138</v>
      </c>
      <c r="I55" s="6">
        <v>16.96</v>
      </c>
    </row>
    <row r="56" spans="1:9" x14ac:dyDescent="0.2">
      <c r="A56" s="250">
        <v>42036</v>
      </c>
      <c r="B56">
        <f>'графики простая формула'!AL56</f>
        <v>13.262592792186172</v>
      </c>
      <c r="C56">
        <f>'графики простая формула'!AM56</f>
        <v>15.097545528116859</v>
      </c>
      <c r="D56">
        <f>'графики простая формула'!AN56</f>
        <v>15.997865081783752</v>
      </c>
      <c r="E56">
        <f>'графики простая формула'!AO56</f>
        <v>29.240155026840018</v>
      </c>
      <c r="F56">
        <f>'графики простая формула'!AP56</f>
        <v>17.872076668165089</v>
      </c>
      <c r="G56">
        <f>'графики простая формула'!AQ56</f>
        <v>13.792166210426405</v>
      </c>
      <c r="H56">
        <f>'графики простая формула'!AR56</f>
        <v>15.960227516992116</v>
      </c>
      <c r="I56" s="6">
        <v>15.1</v>
      </c>
    </row>
    <row r="57" spans="1:9" x14ac:dyDescent="0.2">
      <c r="A57" s="250">
        <v>42064</v>
      </c>
      <c r="B57">
        <f>'графики простая формула'!AL57</f>
        <v>12.899846227658358</v>
      </c>
      <c r="C57">
        <f>'графики простая формула'!AM57</f>
        <v>14.949281407676727</v>
      </c>
      <c r="D57">
        <f>'графики простая формула'!AN57</f>
        <v>15.732468889348857</v>
      </c>
      <c r="E57">
        <f>'графики простая формула'!AO57</f>
        <v>28.531748487166627</v>
      </c>
      <c r="F57">
        <f>'графики простая формула'!AP57</f>
        <v>18.130993283961189</v>
      </c>
      <c r="G57">
        <f>'графики простая формула'!AQ57</f>
        <v>13.860447446410102</v>
      </c>
      <c r="H57">
        <f>'графики простая формула'!AR57</f>
        <v>15.736888437046851</v>
      </c>
      <c r="I57" s="6">
        <v>14.83</v>
      </c>
    </row>
    <row r="58" spans="1:9" x14ac:dyDescent="0.2">
      <c r="A58" s="250">
        <v>42095</v>
      </c>
      <c r="B58">
        <f>'графики простая формула'!AL58</f>
        <v>12.307682396968451</v>
      </c>
      <c r="C58">
        <f>'графики простая формула'!AM58</f>
        <v>15.474563965233036</v>
      </c>
      <c r="D58">
        <f>'графики простая формула'!AN58</f>
        <v>15.611090412056173</v>
      </c>
      <c r="E58">
        <f>'графики простая формула'!AO58</f>
        <v>28.122560382024858</v>
      </c>
      <c r="F58">
        <f>'графики простая формула'!AP58</f>
        <v>18.195837553571398</v>
      </c>
      <c r="G58">
        <f>'графики простая формула'!AQ58</f>
        <v>13.661644447943846</v>
      </c>
      <c r="H58">
        <f>'графики простая формула'!AR58</f>
        <v>15.814956676562852</v>
      </c>
      <c r="I58" s="6">
        <v>14.37</v>
      </c>
    </row>
    <row r="59" spans="1:9" x14ac:dyDescent="0.2">
      <c r="A59" s="250">
        <v>42125</v>
      </c>
      <c r="B59">
        <f>'графики простая формула'!AL59</f>
        <v>11.964796315324824</v>
      </c>
      <c r="C59">
        <f>'графики простая формула'!AM59</f>
        <v>15.384718072847061</v>
      </c>
      <c r="D59">
        <f>'графики простая формула'!AN59</f>
        <v>15.675069867964234</v>
      </c>
      <c r="E59">
        <f>'графики простая формула'!AO59</f>
        <v>27.656066575562722</v>
      </c>
      <c r="F59">
        <f>'графики простая формула'!AP59</f>
        <v>17.684436488292171</v>
      </c>
      <c r="G59">
        <f>'графики простая формула'!AQ59</f>
        <v>13.350194594600216</v>
      </c>
      <c r="H59">
        <f>'графики простая формула'!AR59</f>
        <v>15.456427825354622</v>
      </c>
      <c r="I59" s="6">
        <v>12.79</v>
      </c>
    </row>
    <row r="60" spans="1:9" x14ac:dyDescent="0.2">
      <c r="A60" s="250">
        <v>42156</v>
      </c>
      <c r="B60">
        <f>'графики простая формула'!AL60</f>
        <v>11.997399429477094</v>
      </c>
      <c r="C60">
        <f>'графики простая формула'!AM60</f>
        <v>15.676095535714884</v>
      </c>
      <c r="D60">
        <f>'графики простая формула'!AN60</f>
        <v>15.621876907825627</v>
      </c>
      <c r="E60">
        <f>'графики простая формула'!AO60</f>
        <v>27.751248506040358</v>
      </c>
      <c r="F60">
        <f>'графики простая формула'!AP60</f>
        <v>17.290474880351798</v>
      </c>
      <c r="G60">
        <f>'графики простая формула'!AQ60</f>
        <v>13.01692050185477</v>
      </c>
      <c r="H60">
        <f>'графики простая формула'!AR60</f>
        <v>15.43236246637834</v>
      </c>
      <c r="I60" s="6">
        <v>12.5</v>
      </c>
    </row>
    <row r="61" spans="1:9" x14ac:dyDescent="0.2">
      <c r="A61" s="250">
        <v>42186</v>
      </c>
      <c r="B61">
        <f>'графики простая формула'!AL61</f>
        <v>11.605851383403882</v>
      </c>
      <c r="C61">
        <f>'графики простая формула'!AM61</f>
        <v>15.420483999935485</v>
      </c>
      <c r="D61">
        <f>'графики простая формула'!AN61</f>
        <v>15.252467708688069</v>
      </c>
      <c r="E61">
        <f>'графики простая формула'!AO61</f>
        <v>27.688396947733562</v>
      </c>
      <c r="F61">
        <f>'графики простая формула'!AP61</f>
        <v>18.052733489403877</v>
      </c>
      <c r="G61">
        <f>'графики простая формула'!AQ61</f>
        <v>12.465705203228353</v>
      </c>
      <c r="H61">
        <f>'графики простая формула'!AR61</f>
        <v>15.2320036712137</v>
      </c>
      <c r="I61" s="6">
        <v>11.49</v>
      </c>
    </row>
    <row r="62" spans="1:9" x14ac:dyDescent="0.2">
      <c r="A62" s="250">
        <v>42217</v>
      </c>
      <c r="B62">
        <f>'графики простая формула'!AL62</f>
        <v>11.011061482504989</v>
      </c>
      <c r="C62">
        <f>'графики простая формула'!AM62</f>
        <v>15.444968605077277</v>
      </c>
      <c r="D62">
        <f>'графики простая формула'!AN62</f>
        <v>15.151878163160896</v>
      </c>
      <c r="E62">
        <f>'графики простая формула'!AO62</f>
        <v>26.996214639713294</v>
      </c>
      <c r="F62">
        <f>'графики простая формула'!AP62</f>
        <v>17.4974814672197</v>
      </c>
      <c r="G62">
        <f>'графики простая формула'!AQ62</f>
        <v>12.463703549356282</v>
      </c>
      <c r="H62">
        <f>'графики простая формула'!AR62</f>
        <v>14.99306045217881</v>
      </c>
      <c r="I62" s="6">
        <v>10.81</v>
      </c>
    </row>
    <row r="63" spans="1:9" x14ac:dyDescent="0.2">
      <c r="A63" s="250">
        <v>42248</v>
      </c>
      <c r="B63">
        <f>'графики простая формула'!AL63</f>
        <v>11.085488269319924</v>
      </c>
      <c r="C63">
        <f>'графики простая формула'!AM63</f>
        <v>15.439660383076047</v>
      </c>
      <c r="D63">
        <f>'графики простая формула'!AN63</f>
        <v>15.364285116762284</v>
      </c>
      <c r="E63">
        <f>'графики простая формула'!AO63</f>
        <v>27.032164289168595</v>
      </c>
      <c r="F63">
        <f>'графики простая формула'!AP63</f>
        <v>16.524691876868122</v>
      </c>
      <c r="G63">
        <f>'графики простая формула'!AQ63</f>
        <v>12.306527137412933</v>
      </c>
      <c r="H63">
        <f>'графики простая формула'!AR63</f>
        <v>15.120504241959974</v>
      </c>
      <c r="I63" s="6">
        <v>11.1</v>
      </c>
    </row>
    <row r="64" spans="1:9" x14ac:dyDescent="0.2">
      <c r="A64" s="250">
        <v>42278</v>
      </c>
      <c r="B64">
        <f>'графики простая формула'!AL64</f>
        <v>11.049380454616861</v>
      </c>
      <c r="C64">
        <f>'графики простая формула'!AM64</f>
        <v>15.540049984510491</v>
      </c>
      <c r="D64">
        <f>'графики простая формула'!AN64</f>
        <v>15.548123190742572</v>
      </c>
      <c r="E64">
        <f>'графики простая формула'!AO64</f>
        <v>28.244717112478018</v>
      </c>
      <c r="F64">
        <f>'графики простая формула'!AP64</f>
        <v>16.519819881970001</v>
      </c>
      <c r="G64">
        <f>'графики простая формула'!AQ64</f>
        <v>11.961044239586052</v>
      </c>
      <c r="H64">
        <f>'графики простая формула'!AR64</f>
        <v>15.148689668469316</v>
      </c>
      <c r="I64" s="6">
        <v>11.16</v>
      </c>
    </row>
    <row r="65" spans="1:9" x14ac:dyDescent="0.2">
      <c r="A65" s="250">
        <v>42309</v>
      </c>
      <c r="B65">
        <f>'графики простая формула'!AL65</f>
        <v>12.360601239196196</v>
      </c>
      <c r="C65">
        <f>'графики простая формула'!AM65</f>
        <v>15.892191265775281</v>
      </c>
      <c r="D65">
        <f>'графики простая формула'!AN65</f>
        <v>16.065151192064945</v>
      </c>
      <c r="E65">
        <f>'графики простая формула'!AO65</f>
        <v>27.301824614783197</v>
      </c>
      <c r="F65">
        <f>'графики простая формула'!AP65</f>
        <v>15.76963385429684</v>
      </c>
      <c r="G65">
        <f>'графики простая формула'!AQ65</f>
        <v>12.038368566587627</v>
      </c>
      <c r="H65">
        <f>'графики простая формула'!AR65</f>
        <v>14.959614256346866</v>
      </c>
      <c r="I65" s="6">
        <v>11.45</v>
      </c>
    </row>
    <row r="66" spans="1:9" x14ac:dyDescent="0.2">
      <c r="A66" s="250">
        <v>42339</v>
      </c>
      <c r="B66">
        <f>'графики простая формула'!AL66</f>
        <v>12.329463683681526</v>
      </c>
      <c r="C66">
        <f>'графики простая формула'!AM66</f>
        <v>15.974274519052074</v>
      </c>
      <c r="D66">
        <f>'графики простая формула'!AN66</f>
        <v>16.608444389742566</v>
      </c>
      <c r="E66">
        <f>'графики простая формула'!AO66</f>
        <v>26.807793960987023</v>
      </c>
      <c r="F66">
        <f>'графики простая формула'!AP66</f>
        <v>15.222154154455705</v>
      </c>
      <c r="G66">
        <f>'графики простая формула'!AQ66</f>
        <v>11.978806383290708</v>
      </c>
      <c r="H66">
        <f>'графики простая формула'!AR66</f>
        <v>14.636447211467447</v>
      </c>
      <c r="I66" s="6">
        <v>11.2</v>
      </c>
    </row>
    <row r="67" spans="1:9" x14ac:dyDescent="0.2">
      <c r="A67" s="252">
        <v>42370</v>
      </c>
      <c r="B67">
        <f>'графики простая формула'!AL67</f>
        <v>12.284102639637467</v>
      </c>
      <c r="C67">
        <f>'графики простая формула'!AM67</f>
        <v>16.108280052369423</v>
      </c>
      <c r="D67">
        <f>'графики простая формула'!AN67</f>
        <v>14.917690355415623</v>
      </c>
      <c r="E67">
        <f>'графики простая формула'!AO67</f>
        <v>26.618970904414962</v>
      </c>
      <c r="F67">
        <f>'графики простая формула'!AP67</f>
        <v>15.256345451362581</v>
      </c>
      <c r="G67">
        <f>'графики простая формула'!AQ67</f>
        <v>12.101182160309115</v>
      </c>
      <c r="H67">
        <f>'графики простая формула'!AR67</f>
        <v>13.434860488908196</v>
      </c>
      <c r="I67" s="110">
        <v>11.06</v>
      </c>
    </row>
    <row r="68" spans="1:9" x14ac:dyDescent="0.2">
      <c r="A68" s="252">
        <v>42401</v>
      </c>
      <c r="B68">
        <f>'графики простая формула'!AL68</f>
        <v>14.851833746562601</v>
      </c>
      <c r="C68">
        <f>'графики простая формула'!AM68</f>
        <v>16.161802767935836</v>
      </c>
      <c r="D68">
        <f>'графики простая формула'!AN68</f>
        <v>15.063728279410949</v>
      </c>
      <c r="E68">
        <f>'графики простая формула'!AO68</f>
        <v>26.334374074969897</v>
      </c>
      <c r="F68">
        <f>'графики простая формула'!AP68</f>
        <v>14.952854790733934</v>
      </c>
      <c r="G68">
        <f>'графики простая формула'!AQ68</f>
        <v>12.307045389620727</v>
      </c>
      <c r="H68">
        <f>'графики простая формула'!AR68</f>
        <v>13.187082587624547</v>
      </c>
      <c r="I68" s="110">
        <v>10.88</v>
      </c>
    </row>
    <row r="69" spans="1:9" x14ac:dyDescent="0.2">
      <c r="A69" s="252">
        <v>42430</v>
      </c>
      <c r="B69">
        <f>'графики простая формула'!AL69</f>
        <v>15.990799991404383</v>
      </c>
      <c r="C69">
        <f>'графики простая формула'!AM69</f>
        <v>16.27675322930741</v>
      </c>
      <c r="D69">
        <f>'графики простая формула'!AN69</f>
        <v>15.354627856491719</v>
      </c>
      <c r="E69">
        <f>'графики простая формула'!AO69</f>
        <v>26.339313281270154</v>
      </c>
      <c r="F69">
        <f>'графики простая формула'!AP69</f>
        <v>14.992763915001044</v>
      </c>
      <c r="G69">
        <f>'графики простая формула'!AQ69</f>
        <v>12.387994131359745</v>
      </c>
      <c r="H69">
        <f>'графики простая формула'!AR69</f>
        <v>13.383655248921887</v>
      </c>
      <c r="I69" s="110">
        <v>10.93</v>
      </c>
    </row>
    <row r="70" spans="1:9" x14ac:dyDescent="0.2">
      <c r="A70" s="252">
        <v>42461</v>
      </c>
      <c r="B70">
        <f>'графики простая формула'!AL70</f>
        <v>15.527796535458211</v>
      </c>
      <c r="C70">
        <f>'графики простая формула'!AM70</f>
        <v>16.071631382107842</v>
      </c>
      <c r="D70">
        <f>'графики простая формула'!AN70</f>
        <v>15.451736935370487</v>
      </c>
      <c r="E70">
        <f>'графики простая формула'!AO70</f>
        <v>26.18240730779187</v>
      </c>
      <c r="F70">
        <f>'графики простая формула'!AP70</f>
        <v>14.92682254833753</v>
      </c>
      <c r="G70">
        <f>'графики простая формула'!AQ70</f>
        <v>12.502913684281127</v>
      </c>
      <c r="H70">
        <f>'графики простая формула'!AR70</f>
        <v>13.282954725201055</v>
      </c>
      <c r="I70" s="110">
        <v>10.71</v>
      </c>
    </row>
    <row r="71" spans="1:9" x14ac:dyDescent="0.2">
      <c r="A71" s="252">
        <v>42491</v>
      </c>
      <c r="B71">
        <f>'графики простая формула'!AL71</f>
        <v>15.911923146958129</v>
      </c>
      <c r="C71">
        <f>'графики простая формула'!AM71</f>
        <v>16.182615259303095</v>
      </c>
      <c r="D71">
        <f>'графики простая формула'!AN71</f>
        <v>15.382019454400014</v>
      </c>
      <c r="E71">
        <f>'графики простая формула'!AO71</f>
        <v>26.206293739425533</v>
      </c>
      <c r="F71">
        <f>'графики простая формула'!AP71</f>
        <v>15.243484086499448</v>
      </c>
      <c r="G71">
        <f>'графики простая формула'!AQ71</f>
        <v>12.750243055048232</v>
      </c>
      <c r="H71">
        <f>'графики простая формула'!AR71</f>
        <v>13.242621416408683</v>
      </c>
      <c r="I71" s="110">
        <v>11.06</v>
      </c>
    </row>
    <row r="72" spans="1:9" x14ac:dyDescent="0.2">
      <c r="A72" s="252">
        <v>42522</v>
      </c>
      <c r="B72">
        <f>'графики простая формула'!AL72</f>
        <v>15.564092947021573</v>
      </c>
      <c r="C72">
        <f>'графики простая формула'!AM72</f>
        <v>15.998414993060269</v>
      </c>
      <c r="D72">
        <f>'графики простая формула'!AN72</f>
        <v>15.40731897181025</v>
      </c>
      <c r="E72">
        <f>'графики простая формула'!AO72</f>
        <v>25.894137106349927</v>
      </c>
      <c r="F72">
        <f>'графики простая формула'!AP72</f>
        <v>14.907655390370676</v>
      </c>
      <c r="G72">
        <f>'графики простая формула'!AQ72</f>
        <v>12.625791611744221</v>
      </c>
      <c r="H72">
        <f>'графики простая формула'!AR72</f>
        <v>13.134227125761843</v>
      </c>
      <c r="I72" s="110">
        <v>10.55</v>
      </c>
    </row>
    <row r="73" spans="1:9" x14ac:dyDescent="0.2">
      <c r="A73" s="252">
        <v>42552</v>
      </c>
      <c r="B73">
        <f>'графики простая формула'!AL73</f>
        <v>15.456040680163577</v>
      </c>
      <c r="C73">
        <f>'графики простая формула'!AM73</f>
        <v>15.876819066696529</v>
      </c>
      <c r="D73">
        <f>'графики простая формула'!AN73</f>
        <v>16.089862745074047</v>
      </c>
      <c r="E73">
        <f>'графики простая формула'!AO73</f>
        <v>25.115766623432034</v>
      </c>
      <c r="F73">
        <f>'графики простая формула'!AP73</f>
        <v>14.481097900078115</v>
      </c>
      <c r="G73">
        <f>'графики простая формула'!AQ73</f>
        <v>12.227338700495164</v>
      </c>
      <c r="H73">
        <f>'графики простая формула'!AR73</f>
        <v>12.89732880907658</v>
      </c>
      <c r="I73" s="110">
        <v>10.28</v>
      </c>
    </row>
    <row r="74" spans="1:9" x14ac:dyDescent="0.2">
      <c r="A74" s="252">
        <v>42583</v>
      </c>
      <c r="B74">
        <f>'графики простая формула'!AL74</f>
        <v>15.814445921725055</v>
      </c>
      <c r="C74">
        <f>'графики простая формула'!AM74</f>
        <v>15.814845885803162</v>
      </c>
      <c r="D74">
        <f>'графики простая формула'!AN74</f>
        <v>16.042217562445956</v>
      </c>
      <c r="E74">
        <f>'графики простая формула'!AO74</f>
        <v>24.975349673934094</v>
      </c>
      <c r="F74">
        <f>'графики простая формула'!AP74</f>
        <v>14.674344497260025</v>
      </c>
      <c r="G74">
        <f>'графики простая формула'!AQ74</f>
        <v>12.259284443470349</v>
      </c>
      <c r="H74">
        <f>'графики простая формула'!AR74</f>
        <v>12.819471429794213</v>
      </c>
      <c r="I74" s="110">
        <v>10.29</v>
      </c>
    </row>
    <row r="75" spans="1:9" x14ac:dyDescent="0.2">
      <c r="A75" s="252">
        <v>42614</v>
      </c>
      <c r="B75">
        <f>'графики простая формула'!AL75</f>
        <v>15.468448722930626</v>
      </c>
      <c r="C75">
        <f>'графики простая формула'!AM75</f>
        <v>15.91298017780591</v>
      </c>
      <c r="D75">
        <f>'графики простая формула'!AN75</f>
        <v>16.615998242415824</v>
      </c>
      <c r="E75">
        <f>'графики простая формула'!AO75</f>
        <v>26.010021913106627</v>
      </c>
      <c r="F75">
        <f>'графики простая формула'!AP75</f>
        <v>14.879589053754579</v>
      </c>
      <c r="G75">
        <f>'графики простая формула'!AQ75</f>
        <v>11.917220073769727</v>
      </c>
      <c r="H75">
        <f>'графики простая формула'!AR75</f>
        <v>12.538258077661396</v>
      </c>
      <c r="I75" s="110">
        <v>10.24</v>
      </c>
    </row>
    <row r="76" spans="1:9" x14ac:dyDescent="0.2">
      <c r="A76" s="252">
        <v>42644</v>
      </c>
      <c r="B76">
        <f>'графики простая формула'!AL76</f>
        <v>15.365488185671042</v>
      </c>
      <c r="C76">
        <f>'графики простая формула'!AM76</f>
        <v>15.687410358978942</v>
      </c>
      <c r="D76">
        <f>'графики простая формула'!AN76</f>
        <v>16.637492324266365</v>
      </c>
      <c r="E76">
        <f>'графики простая формула'!AO76</f>
        <v>27.322649429159458</v>
      </c>
      <c r="F76">
        <f>'графики простая формула'!AP76</f>
        <v>13.13711274023906</v>
      </c>
      <c r="G76">
        <f>'графики простая формула'!AQ76</f>
        <v>11.930418109696069</v>
      </c>
      <c r="H76">
        <f>'графики простая формула'!AR76</f>
        <v>12.529445821541342</v>
      </c>
      <c r="I76" s="110">
        <v>10.32</v>
      </c>
    </row>
    <row r="77" spans="1:9" x14ac:dyDescent="0.2">
      <c r="A77" s="252">
        <v>42675</v>
      </c>
      <c r="B77">
        <f>'графики простая формула'!AL77</f>
        <v>15.120791122491603</v>
      </c>
      <c r="C77">
        <f>'графики простая формула'!AM77</f>
        <v>15.280790347558836</v>
      </c>
      <c r="D77">
        <f>'графики простая формула'!AN77</f>
        <v>16.117995234592449</v>
      </c>
      <c r="E77">
        <f>'графики простая формула'!AO77</f>
        <v>25.056125286465303</v>
      </c>
      <c r="F77">
        <f>'графики простая формула'!AP77</f>
        <v>12.355521405872057</v>
      </c>
      <c r="G77">
        <f>'графики простая формула'!AQ77</f>
        <v>11.710706366729671</v>
      </c>
      <c r="H77">
        <f>'графики простая формула'!AR77</f>
        <v>12.585604457910391</v>
      </c>
      <c r="I77" s="110">
        <v>10</v>
      </c>
    </row>
    <row r="78" spans="1:9" x14ac:dyDescent="0.2">
      <c r="A78" s="252">
        <v>42705</v>
      </c>
      <c r="B78">
        <f>'графики простая формула'!AL78</f>
        <v>15.044236359975752</v>
      </c>
      <c r="C78">
        <f>'графики простая формула'!AM78</f>
        <v>15.427656479072692</v>
      </c>
      <c r="D78">
        <f>'графики простая формула'!AN78</f>
        <v>16.519312038306332</v>
      </c>
      <c r="E78">
        <f>'графики простая формула'!AO78</f>
        <v>25.944590659680177</v>
      </c>
      <c r="F78">
        <f>'графики простая формула'!AP78</f>
        <v>12.992408220490967</v>
      </c>
      <c r="G78">
        <f>'графики простая формула'!AQ78</f>
        <v>11.679862273475855</v>
      </c>
      <c r="H78">
        <f>'графики простая формула'!AR78</f>
        <v>12.964489811189873</v>
      </c>
      <c r="I78" s="110">
        <v>10.18</v>
      </c>
    </row>
    <row r="79" spans="1:9" x14ac:dyDescent="0.2">
      <c r="A79" s="250">
        <v>42736</v>
      </c>
      <c r="B79">
        <f>'графики простая формула'!AL79</f>
        <v>15.548608816591495</v>
      </c>
      <c r="C79">
        <f>'графики простая формула'!AM79</f>
        <v>14.519884209936746</v>
      </c>
      <c r="D79">
        <f>'графики простая формула'!AN79</f>
        <v>16.957609757507136</v>
      </c>
      <c r="E79">
        <f>'графики простая формула'!AO79</f>
        <v>26.708275183643504</v>
      </c>
      <c r="F79">
        <f>'графики простая формула'!AP79</f>
        <v>12.882628143430644</v>
      </c>
      <c r="G79">
        <f>'графики простая формула'!AQ79</f>
        <v>11.457446388593187</v>
      </c>
      <c r="H79">
        <f>'графики простая формула'!AR79</f>
        <v>12.632934135898516</v>
      </c>
      <c r="I79" s="6">
        <v>10.119999999999999</v>
      </c>
    </row>
    <row r="80" spans="1:9" x14ac:dyDescent="0.2">
      <c r="A80" s="250">
        <v>42767</v>
      </c>
      <c r="B80">
        <f>'графики простая формула'!AL80</f>
        <v>15.672647728150377</v>
      </c>
      <c r="C80">
        <f>'графики простая формула'!AM80</f>
        <v>15.203254286100751</v>
      </c>
      <c r="D80">
        <f>'графики простая формула'!AN80</f>
        <v>18.555616130547421</v>
      </c>
      <c r="E80">
        <f>'графики простая формула'!AO80</f>
        <v>27.322203316619497</v>
      </c>
      <c r="F80">
        <f>'графики простая формула'!AP80</f>
        <v>13.562156386181712</v>
      </c>
      <c r="G80">
        <f>'графики простая формула'!AQ80</f>
        <v>11.396408180117291</v>
      </c>
      <c r="H80">
        <f>'графики простая формула'!AR80</f>
        <v>12.314116690911431</v>
      </c>
      <c r="I80" s="6">
        <v>10.16</v>
      </c>
    </row>
    <row r="81" spans="1:9" x14ac:dyDescent="0.2">
      <c r="A81" s="250">
        <v>42795</v>
      </c>
      <c r="B81">
        <f>'графики простая формула'!AL81</f>
        <v>15.612378620427201</v>
      </c>
      <c r="C81">
        <f>'графики простая формула'!AM81</f>
        <v>15.184759838427128</v>
      </c>
      <c r="D81">
        <f>'графики простая формула'!AN81</f>
        <v>18.88443926072156</v>
      </c>
      <c r="E81">
        <f>'графики простая формула'!AO81</f>
        <v>27.093468408684302</v>
      </c>
      <c r="F81">
        <f>'графики простая формула'!AP81</f>
        <v>12.909148932042706</v>
      </c>
      <c r="G81">
        <f>'графики простая формула'!AQ81</f>
        <v>11.88819818997356</v>
      </c>
      <c r="H81">
        <f>'графики простая формула'!AR81</f>
        <v>12.01648020682185</v>
      </c>
      <c r="I81" s="6">
        <v>9.89</v>
      </c>
    </row>
    <row r="82" spans="1:9" x14ac:dyDescent="0.2">
      <c r="A82" s="250">
        <v>42826</v>
      </c>
      <c r="B82">
        <f>'графики простая формула'!AL82</f>
        <v>16.433799359432879</v>
      </c>
      <c r="C82">
        <f>'графики простая формула'!AM82</f>
        <v>14.768801699460525</v>
      </c>
      <c r="D82">
        <f>'графики простая формула'!AN82</f>
        <v>18.099777619409775</v>
      </c>
      <c r="E82">
        <f>'графики простая формула'!AO82</f>
        <v>27.122950563771184</v>
      </c>
      <c r="F82">
        <f>'графики простая формула'!AP82</f>
        <v>13.539609475006714</v>
      </c>
      <c r="G82">
        <f>'графики простая формула'!AQ82</f>
        <v>11.650582851882312</v>
      </c>
      <c r="H82">
        <f>'графики простая формула'!AR82</f>
        <v>12.022081997044024</v>
      </c>
      <c r="I82" s="6">
        <v>9.5500000000000007</v>
      </c>
    </row>
    <row r="83" spans="1:9" x14ac:dyDescent="0.2">
      <c r="A83" s="250">
        <v>42856</v>
      </c>
      <c r="B83">
        <f>'графики простая формула'!AL83</f>
        <v>16.834408680746296</v>
      </c>
      <c r="C83">
        <f>'графики простая формула'!AM83</f>
        <v>14.594244343933561</v>
      </c>
      <c r="D83">
        <f>'графики простая формула'!AN83</f>
        <v>17.587826530375818</v>
      </c>
      <c r="E83">
        <f>'графики простая формула'!AO83</f>
        <v>27.191760056666777</v>
      </c>
      <c r="F83">
        <f>'графики простая формула'!AP83</f>
        <v>13.322404668736837</v>
      </c>
      <c r="G83">
        <f>'графики простая формула'!AQ83</f>
        <v>11.697688474605101</v>
      </c>
      <c r="H83">
        <f>'графики простая формула'!AR83</f>
        <v>11.885548791304618</v>
      </c>
      <c r="I83" s="6">
        <v>9.1199999999999992</v>
      </c>
    </row>
    <row r="84" spans="1:9" x14ac:dyDescent="0.2">
      <c r="A84" s="250">
        <v>42887</v>
      </c>
      <c r="B84">
        <f>'графики простая формула'!AL84</f>
        <v>17.163191813097939</v>
      </c>
      <c r="C84">
        <f>'графики простая формула'!AM84</f>
        <v>14.69348781141454</v>
      </c>
      <c r="D84">
        <f>'графики простая формула'!AN84</f>
        <v>17.662312910462248</v>
      </c>
      <c r="E84">
        <f>'графики простая формула'!AO84</f>
        <v>27.38001435948518</v>
      </c>
      <c r="F84">
        <f>'графики простая формула'!AP84</f>
        <v>13.096872398850936</v>
      </c>
      <c r="G84">
        <f>'графики простая формула'!AQ84</f>
        <v>11.502632158806373</v>
      </c>
      <c r="H84">
        <f>'графики простая формула'!AR84</f>
        <v>11.782739001780351</v>
      </c>
      <c r="I84" s="6">
        <v>9.11</v>
      </c>
    </row>
    <row r="85" spans="1:9" x14ac:dyDescent="0.2">
      <c r="A85" s="250">
        <v>42917</v>
      </c>
      <c r="B85">
        <f>'графики простая формула'!AL85</f>
        <v>18.223855631768579</v>
      </c>
      <c r="C85">
        <f>'графики простая формула'!AM85</f>
        <v>14.755687173797426</v>
      </c>
      <c r="D85">
        <f>'графики простая формула'!AN85</f>
        <v>17.622877568828351</v>
      </c>
      <c r="E85">
        <f>'графики простая формула'!AO85</f>
        <v>27.659826538346277</v>
      </c>
      <c r="F85">
        <f>'графики простая формула'!AP85</f>
        <v>13.357701508846297</v>
      </c>
      <c r="G85">
        <f>'графики простая формула'!AQ85</f>
        <v>11.501557097922664</v>
      </c>
      <c r="H85">
        <f>'графики простая формула'!AR85</f>
        <v>11.715663118492106</v>
      </c>
      <c r="I85" s="6">
        <v>8.93</v>
      </c>
    </row>
    <row r="86" spans="1:9" x14ac:dyDescent="0.2">
      <c r="A86" s="250">
        <v>42948</v>
      </c>
      <c r="B86">
        <f>'графики простая формула'!AL86</f>
        <v>18.89711466643303</v>
      </c>
      <c r="C86">
        <f>'графики простая формула'!AM86</f>
        <v>14.91463765653852</v>
      </c>
      <c r="D86">
        <f>'графики простая формула'!AN86</f>
        <v>17.497964032546168</v>
      </c>
      <c r="E86">
        <f>'графики простая формула'!AO86</f>
        <v>24.76124773040257</v>
      </c>
      <c r="F86">
        <f>'графики простая формула'!AP86</f>
        <v>12.271130312904768</v>
      </c>
      <c r="G86">
        <f>'графики простая формула'!AQ86</f>
        <v>11.647282631294704</v>
      </c>
      <c r="H86">
        <f>'графики простая формула'!AR86</f>
        <v>11.643089525612458</v>
      </c>
      <c r="I86" s="6">
        <v>8.5</v>
      </c>
    </row>
    <row r="87" spans="1:9" x14ac:dyDescent="0.2">
      <c r="A87" s="250">
        <v>42979</v>
      </c>
      <c r="B87">
        <f>'графики простая формула'!AL87</f>
        <v>19.599625414893463</v>
      </c>
      <c r="C87">
        <f>'графики простая формула'!AM87</f>
        <v>15.036499836724083</v>
      </c>
      <c r="D87">
        <f>'графики простая формула'!AN87</f>
        <v>17.377117812484357</v>
      </c>
      <c r="E87">
        <f>'графики простая формула'!AO87</f>
        <v>25.448511366801934</v>
      </c>
      <c r="F87">
        <f>'графики простая формула'!AP87</f>
        <v>12.170666558867813</v>
      </c>
      <c r="G87">
        <f>'графики простая формула'!AQ87</f>
        <v>11.665387965113259</v>
      </c>
      <c r="H87">
        <f>'графики простая формула'!AR87</f>
        <v>11.375696423584397</v>
      </c>
      <c r="I87" s="6">
        <v>8.34</v>
      </c>
    </row>
    <row r="88" spans="1:9" x14ac:dyDescent="0.2">
      <c r="A88" s="250">
        <v>43009</v>
      </c>
      <c r="B88">
        <f>'графики простая формула'!AL88</f>
        <v>20.05553663907061</v>
      </c>
      <c r="C88">
        <f>'графики простая формула'!AM88</f>
        <v>15.068621659338053</v>
      </c>
      <c r="D88">
        <f>'графики простая формула'!AN88</f>
        <v>16.874112729079876</v>
      </c>
      <c r="E88">
        <f>'графики простая формула'!AO88</f>
        <v>29.555447631272205</v>
      </c>
      <c r="F88">
        <f>'графики простая формула'!AP88</f>
        <v>12.407268321631271</v>
      </c>
      <c r="G88">
        <f>'графики простая формула'!AQ88</f>
        <v>11.536092192515856</v>
      </c>
      <c r="H88">
        <f>'графики простая формула'!AR88</f>
        <v>11.610989304563052</v>
      </c>
      <c r="I88" s="6">
        <v>8.0299999999999994</v>
      </c>
    </row>
    <row r="89" spans="1:9" x14ac:dyDescent="0.2">
      <c r="A89" s="250">
        <v>43040</v>
      </c>
      <c r="B89">
        <f>'графики простая формула'!AL89</f>
        <v>19.513923767420177</v>
      </c>
      <c r="C89">
        <f>'графики простая формула'!AM89</f>
        <v>14.985246558267578</v>
      </c>
      <c r="D89">
        <f>'графики простая формула'!AN89</f>
        <v>17.212635725976071</v>
      </c>
      <c r="E89">
        <f>'графики простая формула'!AO89</f>
        <v>25.978663324185305</v>
      </c>
      <c r="F89">
        <f>'графики простая формула'!AP89</f>
        <v>11.002577683702009</v>
      </c>
      <c r="G89">
        <f>'графики простая формула'!AQ89</f>
        <v>12.00756692013891</v>
      </c>
      <c r="H89">
        <f>'графики простая формула'!AR89</f>
        <v>11.403908043494145</v>
      </c>
      <c r="I89" s="6">
        <v>7.99</v>
      </c>
    </row>
    <row r="90" spans="1:9" x14ac:dyDescent="0.2">
      <c r="A90" s="250">
        <v>43070</v>
      </c>
      <c r="B90">
        <f>'графики простая формула'!AL90</f>
        <v>19.715827475993649</v>
      </c>
      <c r="C90">
        <f>'графики простая формула'!AM90</f>
        <v>14.845736841236993</v>
      </c>
      <c r="D90">
        <f>'графики простая формула'!AN90</f>
        <v>17.124500276968718</v>
      </c>
      <c r="E90">
        <f>'графики простая формула'!AO90</f>
        <v>26.216508351926596</v>
      </c>
      <c r="F90">
        <f>'графики простая формула'!AP90</f>
        <v>11.241778527119184</v>
      </c>
      <c r="G90">
        <f>'графики простая формула'!AQ90</f>
        <v>11.809601344261342</v>
      </c>
      <c r="H90">
        <f>'графики простая формула'!AR90</f>
        <v>11.333008346552369</v>
      </c>
      <c r="I90" s="6">
        <v>7.78</v>
      </c>
    </row>
    <row r="91" spans="1:9" x14ac:dyDescent="0.2">
      <c r="A91" s="250">
        <v>43101</v>
      </c>
      <c r="B91">
        <f>'графики простая формула'!AL91</f>
        <v>19.644414289853533</v>
      </c>
      <c r="C91">
        <f>'графики простая формула'!AM91</f>
        <v>14.706583389481818</v>
      </c>
      <c r="D91">
        <f>'графики простая формула'!AN91</f>
        <v>16.697934467536815</v>
      </c>
      <c r="E91">
        <f>'графики простая формула'!AO91</f>
        <v>26.309012421358432</v>
      </c>
      <c r="F91">
        <f>'графики простая формула'!AP91</f>
        <v>9.3396065454590662</v>
      </c>
      <c r="G91">
        <f>'графики простая формула'!AQ91</f>
        <v>11.665817828445972</v>
      </c>
      <c r="H91">
        <f>'графики простая формула'!AR91</f>
        <v>11.240869267364911</v>
      </c>
      <c r="I91" s="6">
        <v>7.08</v>
      </c>
    </row>
    <row r="92" spans="1:9" x14ac:dyDescent="0.2">
      <c r="A92" s="250">
        <v>43132</v>
      </c>
      <c r="B92">
        <f>'графики простая формула'!AL92</f>
        <v>18.947325150372393</v>
      </c>
      <c r="C92">
        <f>'графики простая формула'!AM92</f>
        <v>15.178590696464234</v>
      </c>
      <c r="D92">
        <f>'графики простая формула'!AN92</f>
        <v>16.297074244448464</v>
      </c>
      <c r="E92">
        <f>'графики простая формула'!AO92</f>
        <v>26.54745910584036</v>
      </c>
      <c r="F92">
        <f>'графики простая формула'!AP92</f>
        <v>10.6263314390368</v>
      </c>
      <c r="G92">
        <f>'графики простая формула'!AQ92</f>
        <v>13.557734513493408</v>
      </c>
      <c r="H92">
        <f>'графики простая формула'!AR92</f>
        <v>11.310812629256491</v>
      </c>
      <c r="I92" s="6">
        <v>7.16</v>
      </c>
    </row>
    <row r="93" spans="1:9" x14ac:dyDescent="0.2">
      <c r="A93" s="250">
        <v>43160</v>
      </c>
      <c r="B93">
        <f>'графики простая формула'!AL93</f>
        <v>18.803313602026265</v>
      </c>
      <c r="C93">
        <f>'графики простая формула'!AM93</f>
        <v>15.045564306273125</v>
      </c>
      <c r="D93">
        <f>'графики простая формула'!AN93</f>
        <v>15.941672047799383</v>
      </c>
      <c r="E93">
        <f>'графики простая формула'!AO93</f>
        <v>26.802337180430456</v>
      </c>
      <c r="F93">
        <f>'графики простая формула'!AP93</f>
        <v>10.758527300976928</v>
      </c>
      <c r="G93">
        <f>'графики простая формула'!AQ93</f>
        <v>13.466517339298049</v>
      </c>
      <c r="H93">
        <f>'графики простая формула'!AR93</f>
        <v>11.483163147372354</v>
      </c>
      <c r="I93" s="6">
        <v>7.16</v>
      </c>
    </row>
    <row r="94" spans="1:9" x14ac:dyDescent="0.2">
      <c r="A94" s="250">
        <v>43191</v>
      </c>
      <c r="B94">
        <f>'графики простая формула'!AL94</f>
        <v>18.954043270293631</v>
      </c>
      <c r="C94">
        <f>'графики простая формула'!AM94</f>
        <v>15.097087007732105</v>
      </c>
      <c r="D94">
        <f>'графики простая формула'!AN94</f>
        <v>16.085740735668828</v>
      </c>
      <c r="E94">
        <f>'графики простая формула'!AO94</f>
        <v>26.935851681406611</v>
      </c>
      <c r="F94">
        <f>'графики простая формула'!AP94</f>
        <v>10.275035662937402</v>
      </c>
      <c r="G94">
        <f>'графики простая формула'!AQ94</f>
        <v>13.338090545565739</v>
      </c>
      <c r="H94">
        <f>'графики простая формула'!AR94</f>
        <v>11.39823763702214</v>
      </c>
      <c r="I94" s="6">
        <v>7.01</v>
      </c>
    </row>
    <row r="95" spans="1:9" x14ac:dyDescent="0.2">
      <c r="A95" s="250">
        <v>43221</v>
      </c>
      <c r="B95">
        <f>'графики простая формула'!AL95</f>
        <v>18.504464493566243</v>
      </c>
      <c r="C95">
        <f>'графики простая формула'!AM95</f>
        <v>14.651561487457522</v>
      </c>
      <c r="D95">
        <f>'графики простая формула'!AN95</f>
        <v>16.705617897314177</v>
      </c>
      <c r="E95">
        <f>'графики простая формула'!AO95</f>
        <v>26.898546674580242</v>
      </c>
      <c r="F95">
        <f>'графики простая формула'!AP95</f>
        <v>10.519781029824079</v>
      </c>
      <c r="G95">
        <f>'графики простая формула'!AQ95</f>
        <v>13.547621141344695</v>
      </c>
      <c r="H95">
        <f>'графики простая формула'!AR95</f>
        <v>11.546145668223186</v>
      </c>
      <c r="I95" s="6">
        <v>6.95</v>
      </c>
    </row>
    <row r="96" spans="1:9" x14ac:dyDescent="0.2">
      <c r="A96" s="250">
        <v>43252</v>
      </c>
      <c r="B96">
        <f>'графики простая формула'!AL96</f>
        <v>18.810892123810572</v>
      </c>
      <c r="C96">
        <f>'графики простая формула'!AM96</f>
        <v>15.142070711620589</v>
      </c>
      <c r="D96">
        <f>'графики простая формула'!AN96</f>
        <v>16.66942707906933</v>
      </c>
      <c r="E96">
        <f>'графики простая формула'!AO96</f>
        <v>26.997522829851043</v>
      </c>
      <c r="F96">
        <f>'графики простая формула'!AP96</f>
        <v>10.528996176578653</v>
      </c>
      <c r="G96">
        <f>'графики простая формула'!AQ96</f>
        <v>13.56655952660746</v>
      </c>
      <c r="H96">
        <f>'графики простая формула'!AR96</f>
        <v>11.462110078443937</v>
      </c>
      <c r="I96" s="6">
        <v>7</v>
      </c>
    </row>
    <row r="97" spans="1:9" x14ac:dyDescent="0.2">
      <c r="A97" s="250">
        <v>43282</v>
      </c>
      <c r="B97">
        <f>'графики простая формула'!AL97</f>
        <v>19.16086499806821</v>
      </c>
      <c r="C97">
        <f>'графики простая формула'!AM97</f>
        <v>15.192486004856033</v>
      </c>
      <c r="D97">
        <f>'графики простая формула'!AN97</f>
        <v>16.697710672768935</v>
      </c>
      <c r="E97">
        <f>'графики простая формула'!AO97</f>
        <v>27.520753883623609</v>
      </c>
      <c r="F97">
        <f>'графики простая формула'!AP97</f>
        <v>10.361835820937477</v>
      </c>
      <c r="G97">
        <f>'графики простая формула'!AQ97</f>
        <v>13.872100759056305</v>
      </c>
      <c r="H97">
        <f>'графики простая формула'!AR97</f>
        <v>11.471132517763543</v>
      </c>
      <c r="I97" s="6">
        <v>7.08</v>
      </c>
    </row>
    <row r="98" spans="1:9" x14ac:dyDescent="0.2">
      <c r="A98" s="250">
        <v>43313</v>
      </c>
      <c r="B98">
        <f>'графики простая формула'!AL98</f>
        <v>18.924760152065826</v>
      </c>
      <c r="C98">
        <f>'графики простая формула'!AM98</f>
        <v>15.208710733291969</v>
      </c>
      <c r="D98">
        <f>'графики простая формула'!AN98</f>
        <v>16.897236759248702</v>
      </c>
      <c r="E98">
        <f>'графики простая формула'!AO98</f>
        <v>27.508235724680244</v>
      </c>
      <c r="F98">
        <f>'графики простая формула'!AP98</f>
        <v>10.523962015576478</v>
      </c>
      <c r="G98">
        <f>'графики простая формула'!AQ98</f>
        <v>14.232017063505269</v>
      </c>
      <c r="H98">
        <f>'графики простая формула'!AR98</f>
        <v>11.542312912378623</v>
      </c>
      <c r="I98" s="6">
        <v>7.03</v>
      </c>
    </row>
    <row r="99" spans="1:9" x14ac:dyDescent="0.2">
      <c r="A99" s="250">
        <v>43344</v>
      </c>
      <c r="B99">
        <f>'графики простая формула'!AL99</f>
        <v>19.219890864441631</v>
      </c>
      <c r="C99">
        <f>'графики простая формула'!AM99</f>
        <v>15.044420857556911</v>
      </c>
      <c r="D99">
        <f>'графики простая формула'!AN99</f>
        <v>16.875690416974692</v>
      </c>
      <c r="E99">
        <f>'графики простая формула'!AO99</f>
        <v>27.691205468456811</v>
      </c>
      <c r="F99">
        <f>'графики простая формула'!AP99</f>
        <v>10.437961250168222</v>
      </c>
      <c r="G99">
        <f>'графики простая формула'!AQ99</f>
        <v>14.884414010405985</v>
      </c>
      <c r="H99">
        <f>'графики простая формула'!AR99</f>
        <v>11.615734739260381</v>
      </c>
      <c r="I99" s="6">
        <v>7.13</v>
      </c>
    </row>
    <row r="100" spans="1:9" x14ac:dyDescent="0.2">
      <c r="A100" s="250">
        <v>43374</v>
      </c>
      <c r="B100">
        <f>'графики простая формула'!AL100</f>
        <v>18.835320961196445</v>
      </c>
      <c r="C100">
        <f>'графики простая формула'!AM100</f>
        <v>15.354493557119326</v>
      </c>
      <c r="D100">
        <f>'графики простая формула'!AN100</f>
        <v>17.12276248079489</v>
      </c>
      <c r="E100">
        <f>'графики простая формула'!AO100</f>
        <v>27.75488807101226</v>
      </c>
      <c r="F100">
        <f>'графики простая формула'!AP100</f>
        <v>10.662893457012881</v>
      </c>
      <c r="G100">
        <f>'графики простая формула'!AQ100</f>
        <v>15.123123665645688</v>
      </c>
      <c r="H100">
        <f>'графики простая формула'!AR100</f>
        <v>11.707278817500997</v>
      </c>
      <c r="I100" s="6">
        <v>7.26</v>
      </c>
    </row>
    <row r="101" spans="1:9" x14ac:dyDescent="0.2">
      <c r="A101" s="250">
        <v>43405</v>
      </c>
      <c r="B101">
        <f>'графики простая формула'!AL101</f>
        <v>18.741358024690172</v>
      </c>
      <c r="C101">
        <f>'графики простая формула'!AM101</f>
        <v>15.291229959142605</v>
      </c>
      <c r="D101">
        <f>'графики простая формула'!AN101</f>
        <v>16.90295934963633</v>
      </c>
      <c r="E101">
        <f>'графики простая формула'!AO101</f>
        <v>29.377196182151316</v>
      </c>
      <c r="F101">
        <f>'графики простая формула'!AP101</f>
        <v>10.411511521635033</v>
      </c>
      <c r="G101">
        <f>'графики простая формула'!AQ101</f>
        <v>15.323294290101089</v>
      </c>
      <c r="H101">
        <f>'графики простая формула'!AR101</f>
        <v>11.640215475012214</v>
      </c>
      <c r="I101" s="6">
        <v>7.24</v>
      </c>
    </row>
    <row r="102" spans="1:9" x14ac:dyDescent="0.2">
      <c r="A102" s="250">
        <v>43435</v>
      </c>
      <c r="B102">
        <f>'графики простая формула'!AL102</f>
        <v>19.838587199493279</v>
      </c>
      <c r="C102">
        <f>'графики простая формула'!AM102</f>
        <v>15.540591884869457</v>
      </c>
      <c r="D102">
        <f>'графики простая формула'!AN102</f>
        <v>17.005584792486971</v>
      </c>
      <c r="E102">
        <f>'графики простая формула'!AO102</f>
        <v>28.422788001580439</v>
      </c>
      <c r="F102">
        <f>'графики простая формула'!AP102</f>
        <v>10.083099910657889</v>
      </c>
      <c r="G102">
        <f>'графики простая формула'!AQ102</f>
        <v>15.340688809477298</v>
      </c>
      <c r="H102">
        <f>'графики простая формула'!AR102</f>
        <v>11.725238982172181</v>
      </c>
      <c r="I102" s="6">
        <v>7.48</v>
      </c>
    </row>
    <row r="103" spans="1:9" x14ac:dyDescent="0.2">
      <c r="A103" s="250">
        <v>43466</v>
      </c>
      <c r="B103">
        <f>'графики простая формула'!AL103</f>
        <v>21.000635671914672</v>
      </c>
      <c r="C103">
        <f>'графики простая формула'!AM103</f>
        <v>15.495282329077646</v>
      </c>
      <c r="D103">
        <f>'графики простая формула'!AN103</f>
        <v>16.932386693276747</v>
      </c>
      <c r="E103">
        <f>'графики простая формула'!AO103</f>
        <v>28.393328304281052</v>
      </c>
      <c r="F103">
        <f>'графики простая формула'!AP103</f>
        <v>9.9988937396467623</v>
      </c>
      <c r="G103">
        <f>'графики простая формула'!AQ103</f>
        <v>15.290911855610767</v>
      </c>
      <c r="H103">
        <f>'графики простая формула'!AR103</f>
        <v>11.8008722010683</v>
      </c>
      <c r="I103" s="6">
        <v>7.62</v>
      </c>
    </row>
    <row r="104" spans="1:9" x14ac:dyDescent="0.2">
      <c r="A104" s="250">
        <v>43497</v>
      </c>
      <c r="B104">
        <f>'графики простая формула'!AL104</f>
        <v>20.925838274061402</v>
      </c>
      <c r="C104">
        <f>'графики простая формула'!AM104</f>
        <v>18.309095874325255</v>
      </c>
      <c r="D104">
        <f>'графики простая формула'!AN104</f>
        <v>15.658784245260868</v>
      </c>
      <c r="E104">
        <f>'графики простая формула'!AO104</f>
        <v>26.345161874296423</v>
      </c>
      <c r="F104">
        <f>'графики простая формула'!AP104</f>
        <v>8.0818331430050403</v>
      </c>
      <c r="G104">
        <f>'графики простая формула'!AQ104</f>
        <v>13.502280831646299</v>
      </c>
      <c r="H104">
        <f>'графики простая формула'!AR104</f>
        <v>11.462670399656599</v>
      </c>
      <c r="I104" s="6">
        <v>7.52</v>
      </c>
    </row>
    <row r="105" spans="1:9" x14ac:dyDescent="0.2">
      <c r="A105" s="250">
        <v>43525</v>
      </c>
      <c r="B105">
        <f>'графики простая формула'!AL105</f>
        <v>20.331879364989394</v>
      </c>
      <c r="C105">
        <f>'графики простая формула'!AM105</f>
        <v>18.667181756348999</v>
      </c>
      <c r="D105">
        <f>'графики простая формула'!AN105</f>
        <v>15.378795250879532</v>
      </c>
      <c r="E105">
        <f>'графики простая формула'!AO105</f>
        <v>26.754415687720904</v>
      </c>
      <c r="F105">
        <f>'графики простая формула'!AP105</f>
        <v>7.9089976258765633</v>
      </c>
      <c r="G105">
        <f>'графики простая формула'!AQ105</f>
        <v>13.168039230765663</v>
      </c>
      <c r="H105">
        <f>'графики простая формула'!AR105</f>
        <v>11.440900555753787</v>
      </c>
      <c r="I105" s="6">
        <v>7.59</v>
      </c>
    </row>
    <row r="106" spans="1:9" x14ac:dyDescent="0.2">
      <c r="A106" s="250">
        <v>43556</v>
      </c>
      <c r="B106">
        <f>'графики простая формула'!AL106</f>
        <v>20.277608563239756</v>
      </c>
      <c r="C106">
        <f>'графики простая формула'!AM106</f>
        <v>18.188189153471445</v>
      </c>
      <c r="D106">
        <f>'графики простая формула'!AN106</f>
        <v>15.56193263674524</v>
      </c>
      <c r="E106">
        <f>'графики простая формула'!AO106</f>
        <v>27.250522446541119</v>
      </c>
      <c r="F106">
        <f>'графики простая формула'!AP106</f>
        <v>7.6465100645804451</v>
      </c>
      <c r="G106">
        <f>'графики простая формула'!AQ106</f>
        <v>13.353959102201173</v>
      </c>
      <c r="H106">
        <f>'графики простая формула'!AR106</f>
        <v>11.533594782537476</v>
      </c>
      <c r="I106" s="6">
        <v>7.67</v>
      </c>
    </row>
    <row r="107" spans="1:9" x14ac:dyDescent="0.2">
      <c r="A107" s="250">
        <v>43586</v>
      </c>
      <c r="B107">
        <f>'графики простая формула'!AL107</f>
        <v>21.077246444164171</v>
      </c>
      <c r="C107">
        <f>'графики простая формула'!AM107</f>
        <v>18.86780406874756</v>
      </c>
      <c r="D107">
        <f>'графики простая формула'!AN107</f>
        <v>15.191427150547947</v>
      </c>
      <c r="E107">
        <f>'графики простая формула'!AO107</f>
        <v>27.602829858604728</v>
      </c>
      <c r="F107">
        <f>'графики простая формула'!AP107</f>
        <v>7.666415011814915</v>
      </c>
      <c r="G107">
        <f>'графики простая формула'!AQ107</f>
        <v>13.101366566970611</v>
      </c>
      <c r="H107">
        <f>'графики простая формула'!AR107</f>
        <v>11.433074491133354</v>
      </c>
      <c r="I107" s="6">
        <v>7.65</v>
      </c>
    </row>
    <row r="108" spans="1:9" x14ac:dyDescent="0.2">
      <c r="A108" s="250">
        <v>43617</v>
      </c>
      <c r="B108">
        <f>'графики простая формула'!AL108</f>
        <v>21.110001453677924</v>
      </c>
      <c r="C108">
        <f>'графики простая формула'!AM108</f>
        <v>18.620713445218058</v>
      </c>
      <c r="D108">
        <f>'графики простая формула'!AN108</f>
        <v>15.129099148630315</v>
      </c>
      <c r="E108">
        <f>'графики простая формула'!AO108</f>
        <v>27.918759619378857</v>
      </c>
      <c r="F108">
        <f>'графики простая формула'!AP108</f>
        <v>7.617033321894076</v>
      </c>
      <c r="G108">
        <f>'графики простая формула'!AQ108</f>
        <v>13.212427269220836</v>
      </c>
      <c r="H108">
        <f>'графики простая формула'!AR108</f>
        <v>11.425138473913972</v>
      </c>
      <c r="I108" s="6">
        <v>7.53</v>
      </c>
    </row>
    <row r="109" spans="1:9" x14ac:dyDescent="0.2">
      <c r="A109" s="250">
        <v>43647</v>
      </c>
      <c r="B109">
        <f>'графики простая формула'!AL109</f>
        <v>20.608827171963796</v>
      </c>
      <c r="C109">
        <f>'графики простая формула'!AM109</f>
        <v>19.147126386484661</v>
      </c>
      <c r="D109">
        <f>'графики простая формула'!AN109</f>
        <v>15.378623464273495</v>
      </c>
      <c r="E109">
        <f>'графики простая формула'!AO109</f>
        <v>27.699521906988291</v>
      </c>
      <c r="F109">
        <f>'графики простая формула'!AP109</f>
        <v>7.7181290523692923</v>
      </c>
      <c r="G109">
        <f>'графики простая формула'!AQ109</f>
        <v>13.173517159058619</v>
      </c>
      <c r="H109">
        <f>'графики простая формула'!AR109</f>
        <v>11.430018525883005</v>
      </c>
      <c r="I109" s="6">
        <v>7.24</v>
      </c>
    </row>
    <row r="110" spans="1:9" x14ac:dyDescent="0.2">
      <c r="A110" s="250">
        <v>43678</v>
      </c>
      <c r="B110">
        <f>'графики простая формула'!AL110</f>
        <v>20.405145769437198</v>
      </c>
      <c r="C110">
        <f>'графики простая формула'!AM110</f>
        <v>18.752160294146048</v>
      </c>
      <c r="D110">
        <f>'графики простая формула'!AN110</f>
        <v>15.371858592993242</v>
      </c>
      <c r="E110">
        <f>'графики простая формула'!AO110</f>
        <v>27.847121357831721</v>
      </c>
      <c r="F110">
        <f>'графики простая формула'!AP110</f>
        <v>7.885422680071172</v>
      </c>
      <c r="G110">
        <f>'графики простая формула'!AQ110</f>
        <v>13.237045909444005</v>
      </c>
      <c r="H110">
        <f>'графики простая формула'!AR110</f>
        <v>11.246154198790341</v>
      </c>
      <c r="I110" s="6">
        <v>7.08</v>
      </c>
    </row>
    <row r="111" spans="1:9" x14ac:dyDescent="0.2">
      <c r="A111" s="250">
        <v>43709</v>
      </c>
      <c r="B111">
        <f>'графики простая формула'!AL111</f>
        <v>20.489787325435703</v>
      </c>
      <c r="C111">
        <f>'графики простая формула'!AM111</f>
        <v>18.64587868267418</v>
      </c>
      <c r="D111">
        <f>'графики простая формула'!AN111</f>
        <v>15.445747354305992</v>
      </c>
      <c r="E111">
        <f>'графики простая формула'!AO111</f>
        <v>27.52651224687315</v>
      </c>
      <c r="F111">
        <f>'графики простая формула'!AP111</f>
        <v>7.8427991394538257</v>
      </c>
      <c r="G111">
        <f>'графики простая формула'!AQ111</f>
        <v>13.218164636462825</v>
      </c>
      <c r="H111">
        <f>'графики простая формула'!AR111</f>
        <v>11.131668710923559</v>
      </c>
      <c r="I111" s="6">
        <v>6.83</v>
      </c>
    </row>
    <row r="112" spans="1:9" x14ac:dyDescent="0.2">
      <c r="A112" s="250">
        <v>43739</v>
      </c>
      <c r="B112">
        <f>'графики простая формула'!AL112</f>
        <v>21.05540609898544</v>
      </c>
      <c r="C112">
        <f>'графики простая формула'!AM112</f>
        <v>18.615997592042188</v>
      </c>
      <c r="D112">
        <f>'графики простая формула'!AN112</f>
        <v>15.570697832666102</v>
      </c>
      <c r="E112">
        <f>'графики простая формула'!AO112</f>
        <v>27.986694776307854</v>
      </c>
      <c r="F112">
        <f>'графики простая формула'!AP112</f>
        <v>7.8790786731524971</v>
      </c>
      <c r="G112">
        <f>'графики простая формула'!AQ112</f>
        <v>13.555922027476532</v>
      </c>
      <c r="H112">
        <f>'графики простая формула'!AR112</f>
        <v>10.940267434504324</v>
      </c>
      <c r="I112" s="6">
        <v>6.77</v>
      </c>
    </row>
    <row r="113" spans="1:9" x14ac:dyDescent="0.2">
      <c r="A113" s="250">
        <v>43770</v>
      </c>
      <c r="B113">
        <f>'графики простая формула'!AL113</f>
        <v>21.405048535122379</v>
      </c>
      <c r="C113">
        <f>'графики простая формула'!AM113</f>
        <v>18.713891825849245</v>
      </c>
      <c r="D113">
        <f>'графики простая формула'!AN113</f>
        <v>15.330167142523941</v>
      </c>
      <c r="E113">
        <f>'графики простая формула'!AO113</f>
        <v>28.250675499387214</v>
      </c>
      <c r="F113">
        <f>'графики простая формула'!AP113</f>
        <v>8.3115440916913474</v>
      </c>
      <c r="G113">
        <f>'графики простая формула'!AQ113</f>
        <v>13.831563617440148</v>
      </c>
      <c r="H113">
        <f>'графики простая формула'!AR113</f>
        <v>10.709721592023314</v>
      </c>
      <c r="I113" s="6">
        <v>6.45</v>
      </c>
    </row>
    <row r="114" spans="1:9" x14ac:dyDescent="0.2">
      <c r="A114" s="250">
        <v>43800</v>
      </c>
      <c r="B114">
        <f>'графики простая формула'!AL114</f>
        <v>21.550338520973987</v>
      </c>
      <c r="C114">
        <f>'графики простая формула'!AM114</f>
        <v>18.593551112340773</v>
      </c>
      <c r="D114">
        <f>'графики простая формула'!AN114</f>
        <v>15.992234461550304</v>
      </c>
      <c r="E114">
        <f>'графики простая формула'!AO114</f>
        <v>27.736008324745921</v>
      </c>
      <c r="F114">
        <f>'графики простая формула'!AP114</f>
        <v>8.2102953103161251</v>
      </c>
      <c r="G114">
        <f>'графики простая формула'!AQ114</f>
        <v>13.7673877357084</v>
      </c>
      <c r="H114">
        <f>'графики простая формула'!AR114</f>
        <v>10.594805435334496</v>
      </c>
      <c r="I114" s="6">
        <v>6.16</v>
      </c>
    </row>
    <row r="115" spans="1:9" x14ac:dyDescent="0.2">
      <c r="A115" s="250">
        <v>43831</v>
      </c>
      <c r="B115">
        <f>'графики простая формула'!AL115</f>
        <v>20.54125898605276</v>
      </c>
      <c r="C115">
        <f>'графики простая формула'!AM115</f>
        <v>17.873224359869806</v>
      </c>
      <c r="D115">
        <f>'графики простая формула'!AN115</f>
        <v>16.650237720293919</v>
      </c>
      <c r="E115">
        <f>'графики простая формула'!AO115</f>
        <v>28.183061898665567</v>
      </c>
      <c r="F115">
        <f>'графики простая формула'!AP115</f>
        <v>8.1116734012609886</v>
      </c>
      <c r="G115">
        <f>'графики простая формула'!AQ115</f>
        <v>14.245121021049881</v>
      </c>
      <c r="H115">
        <f>'графики простая формула'!AR115</f>
        <v>10.178078865951981</v>
      </c>
      <c r="I115" s="6">
        <v>6.04</v>
      </c>
    </row>
    <row r="116" spans="1:9" x14ac:dyDescent="0.2">
      <c r="A116" s="250">
        <v>43862</v>
      </c>
      <c r="B116">
        <f>'графики простая формула'!AL116</f>
        <v>22.669861417950855</v>
      </c>
      <c r="C116">
        <f>'графики простая формула'!AM116</f>
        <v>17.506184101690629</v>
      </c>
      <c r="D116">
        <f>'графики простая формула'!AN116</f>
        <v>15.707809529668687</v>
      </c>
      <c r="E116">
        <f>'графики простая формула'!AO116</f>
        <v>29.486009114282741</v>
      </c>
      <c r="F116">
        <f>'графики простая формула'!AP116</f>
        <v>7.6930924328407269</v>
      </c>
      <c r="G116">
        <f>'графики простая формула'!AQ116</f>
        <v>12.471106917057845</v>
      </c>
      <c r="H116">
        <f>'графики простая формула'!AR116</f>
        <v>10.062821014385383</v>
      </c>
      <c r="I116" s="6">
        <v>5.92</v>
      </c>
    </row>
    <row r="117" spans="1:9" x14ac:dyDescent="0.2">
      <c r="A117" s="250">
        <v>43891</v>
      </c>
      <c r="B117">
        <f>'графики простая формула'!AL117</f>
        <v>23.149426474829635</v>
      </c>
      <c r="C117">
        <f>'графики простая формула'!AM117</f>
        <v>16.844926797951349</v>
      </c>
      <c r="D117">
        <f>'графики простая формула'!AN117</f>
        <v>16.829529985683418</v>
      </c>
      <c r="E117">
        <f>'графики простая формула'!AO117</f>
        <v>29.547502076956185</v>
      </c>
      <c r="F117">
        <f>'графики простая формула'!AP117</f>
        <v>7.6621487668015407</v>
      </c>
      <c r="G117">
        <f>'графики простая формула'!AQ117</f>
        <v>12.883710268780325</v>
      </c>
      <c r="H117">
        <f>'графики простая формула'!AR117</f>
        <v>9.7259182398512909</v>
      </c>
      <c r="I117" s="6">
        <v>5.75</v>
      </c>
    </row>
    <row r="118" spans="1:9" x14ac:dyDescent="0.2">
      <c r="A118" s="250">
        <v>43922</v>
      </c>
      <c r="B118">
        <f>'графики простая формула'!AL118</f>
        <v>23.2523264775865</v>
      </c>
      <c r="C118">
        <f>'графики простая формула'!AM118</f>
        <v>19.522436391104733</v>
      </c>
      <c r="D118">
        <f>'графики простая формула'!AN118</f>
        <v>16.966657402319914</v>
      </c>
      <c r="E118">
        <f>'графики простая формула'!AO118</f>
        <v>29.72714103975834</v>
      </c>
      <c r="F118">
        <f>'графики простая формула'!AP118</f>
        <v>8.2742214199703543</v>
      </c>
      <c r="G118">
        <f>'графики простая формула'!AQ118</f>
        <v>13.295083711928502</v>
      </c>
      <c r="H118">
        <f>'графики простая формула'!AR118</f>
        <v>13.605978216697169</v>
      </c>
      <c r="I118" s="6">
        <v>5.92</v>
      </c>
    </row>
    <row r="119" spans="1:9" x14ac:dyDescent="0.2">
      <c r="A119" s="250">
        <v>43952</v>
      </c>
      <c r="B119">
        <f>'графики простая формула'!AL119</f>
        <v>25.418439252190836</v>
      </c>
      <c r="C119">
        <f>'графики простая формула'!AM119</f>
        <v>19.152595776765207</v>
      </c>
      <c r="D119">
        <f>'графики простая формула'!AN119</f>
        <v>17.563908573407051</v>
      </c>
      <c r="E119">
        <f>'графики простая формула'!AO119</f>
        <v>29.089990864373494</v>
      </c>
      <c r="F119">
        <f>'графики простая формула'!AP119</f>
        <v>7.9186118211843102</v>
      </c>
      <c r="G119">
        <f>'графики простая формула'!AQ119</f>
        <v>14.074110401724585</v>
      </c>
      <c r="H119">
        <f>'графики простая формула'!AR119</f>
        <v>12.791804618154984</v>
      </c>
      <c r="I119" s="6">
        <v>5.38</v>
      </c>
    </row>
    <row r="120" spans="1:9" x14ac:dyDescent="0.2">
      <c r="A120" s="250">
        <v>43983</v>
      </c>
      <c r="B120">
        <f>'графики простая формула'!AL120</f>
        <v>25.327684529274567</v>
      </c>
      <c r="C120">
        <f>'графики простая формула'!AM120</f>
        <v>18.843329671000436</v>
      </c>
      <c r="D120">
        <f>'графики простая формула'!AN120</f>
        <v>17.635705300854479</v>
      </c>
      <c r="E120">
        <f>'графики простая формула'!AO120</f>
        <v>28.881211009933239</v>
      </c>
      <c r="F120">
        <f>'графики простая формула'!AP120</f>
        <v>7.8609365725346088</v>
      </c>
      <c r="G120">
        <f>'графики простая формула'!AQ120</f>
        <v>14.354934597958318</v>
      </c>
      <c r="H120">
        <f>'графики простая формула'!AR120</f>
        <v>10.980425605952986</v>
      </c>
      <c r="I120" s="6">
        <v>4.92</v>
      </c>
    </row>
    <row r="121" spans="1:9" x14ac:dyDescent="0.2">
      <c r="A121" s="250">
        <v>44013</v>
      </c>
      <c r="B121">
        <f>'графики простая формула'!AL121</f>
        <v>24.509804187264159</v>
      </c>
      <c r="C121">
        <f>'графики простая формула'!AM121</f>
        <v>18.084423824683029</v>
      </c>
      <c r="D121">
        <f>'графики простая формула'!AN121</f>
        <v>16.961797537109479</v>
      </c>
      <c r="E121">
        <f>'графики простая формула'!AO121</f>
        <v>28.480103945291319</v>
      </c>
      <c r="F121">
        <f>'графики простая формула'!AP121</f>
        <v>7.862148321260868</v>
      </c>
      <c r="G121">
        <f>'графики простая формула'!AQ121</f>
        <v>14.163558158048431</v>
      </c>
      <c r="H121">
        <f>'графики простая формула'!AR121</f>
        <v>10.147440896371796</v>
      </c>
      <c r="I121" s="6">
        <v>4.18</v>
      </c>
    </row>
    <row r="122" spans="1:9" x14ac:dyDescent="0.2">
      <c r="A122" s="250">
        <v>44044</v>
      </c>
      <c r="B122">
        <f>'графики простая формула'!AL122</f>
        <v>23.037896564056648</v>
      </c>
      <c r="C122">
        <f>'графики простая формула'!AM122</f>
        <v>18.088805560090108</v>
      </c>
      <c r="D122">
        <f>'графики простая формула'!AN122</f>
        <v>16.962324321012812</v>
      </c>
      <c r="E122">
        <f>'графики простая формула'!AO122</f>
        <v>28.203373296584651</v>
      </c>
      <c r="F122">
        <f>'графики простая формула'!AP122</f>
        <v>7.9059079120280735</v>
      </c>
      <c r="G122">
        <f>'графики простая формула'!AQ122</f>
        <v>14.048772455925567</v>
      </c>
      <c r="H122">
        <f>'графики простая формула'!AR122</f>
        <v>10.002517998396058</v>
      </c>
      <c r="I122" s="6">
        <v>4.1100000000000003</v>
      </c>
    </row>
    <row r="123" spans="1:9" x14ac:dyDescent="0.2">
      <c r="A123" s="250">
        <v>44075</v>
      </c>
      <c r="B123">
        <f>'графики простая формула'!AL123</f>
        <v>22.982528113443731</v>
      </c>
      <c r="C123">
        <f>'графики простая формула'!AM123</f>
        <v>18.814328486733164</v>
      </c>
      <c r="D123">
        <f>'графики простая формула'!AN123</f>
        <v>17.022932617634979</v>
      </c>
      <c r="E123">
        <f>'графики простая формула'!AO123</f>
        <v>29.244597515938558</v>
      </c>
      <c r="F123">
        <f>'графики простая формула'!AP123</f>
        <v>7.8081823770935337</v>
      </c>
      <c r="G123">
        <f>'графики простая формула'!AQ123</f>
        <v>14.065202954721551</v>
      </c>
      <c r="H123">
        <f>'графики простая формула'!AR123</f>
        <v>9.8904974042244884</v>
      </c>
      <c r="I123" s="6">
        <v>4.17</v>
      </c>
    </row>
    <row r="124" spans="1:9" x14ac:dyDescent="0.2">
      <c r="A124" s="250">
        <v>44105</v>
      </c>
      <c r="B124">
        <f>'графики простая формула'!AL124</f>
        <v>23.032695883619976</v>
      </c>
      <c r="C124">
        <f>'графики простая формула'!AM124</f>
        <v>18.952587621111466</v>
      </c>
      <c r="D124">
        <f>'графики простая формула'!AN124</f>
        <v>17.293944966684968</v>
      </c>
      <c r="E124">
        <f>'графики простая формула'!AO124</f>
        <v>31.835569897167659</v>
      </c>
      <c r="F124">
        <f>'графики простая формула'!AP124</f>
        <v>7.9441354468123659</v>
      </c>
      <c r="G124">
        <f>'графики простая формула'!AQ124</f>
        <v>14.168486691177041</v>
      </c>
      <c r="H124">
        <f>'графики простая формула'!AR124</f>
        <v>9.640089177367587</v>
      </c>
      <c r="I124" s="6">
        <v>4.2</v>
      </c>
    </row>
    <row r="125" spans="1:9" x14ac:dyDescent="0.2">
      <c r="A125" s="250">
        <v>44136</v>
      </c>
      <c r="B125">
        <f>'графики простая формула'!AL125</f>
        <v>22.306327264391843</v>
      </c>
      <c r="C125">
        <f>'графики простая формула'!AM125</f>
        <v>18.886655427420735</v>
      </c>
      <c r="D125">
        <f>'графики простая формула'!AN125</f>
        <v>17.093646805024502</v>
      </c>
      <c r="E125">
        <f>'графики простая формула'!AO125</f>
        <v>31.534491673464306</v>
      </c>
      <c r="F125">
        <f>'графики простая формула'!AP125</f>
        <v>8.3594116939466119</v>
      </c>
      <c r="G125">
        <f>'графики простая формула'!AQ125</f>
        <v>14.034517299019745</v>
      </c>
      <c r="H125">
        <f>'графики простая формула'!AR125</f>
        <v>9.5160952866345703</v>
      </c>
      <c r="I125" s="6">
        <v>4.07</v>
      </c>
    </row>
    <row r="126" spans="1:9" x14ac:dyDescent="0.2">
      <c r="A126" s="250">
        <v>44166</v>
      </c>
      <c r="B126">
        <f>'графики простая формула'!AL126</f>
        <v>23.66274715621552</v>
      </c>
      <c r="C126">
        <f>'графики простая формула'!AM126</f>
        <v>18.683009232563858</v>
      </c>
      <c r="D126">
        <f>'графики простая формула'!AN126</f>
        <v>16.814070460929706</v>
      </c>
      <c r="E126">
        <f>'графики простая формула'!AO126</f>
        <v>29.415719460879114</v>
      </c>
      <c r="F126">
        <f>'графики простая формула'!AP126</f>
        <v>8.4210075148838435</v>
      </c>
      <c r="G126">
        <f>'графики простая формула'!AQ126</f>
        <v>13.934220739782836</v>
      </c>
      <c r="H126">
        <f>'графики простая формула'!AR126</f>
        <v>9.8371409558049976</v>
      </c>
      <c r="I126" s="6">
        <v>4.13</v>
      </c>
    </row>
    <row r="127" spans="1:9" x14ac:dyDescent="0.2">
      <c r="A127" s="250">
        <v>44197</v>
      </c>
      <c r="B127">
        <f>'графики простая формула'!AL127</f>
        <v>25.410217194176759</v>
      </c>
      <c r="C127">
        <f>'графики простая формула'!AM127</f>
        <v>19.010651405147854</v>
      </c>
      <c r="D127">
        <f>'графики простая формула'!AN127</f>
        <v>16.750357449635345</v>
      </c>
      <c r="E127">
        <f>'графики простая формула'!AO127</f>
        <v>29.704241689620218</v>
      </c>
      <c r="F127">
        <f>'графики простая формула'!AP127</f>
        <v>8.2456337720728907</v>
      </c>
      <c r="G127">
        <f>'графики простая формула'!AQ127</f>
        <v>13.852859536553224</v>
      </c>
      <c r="H127">
        <f>'графики простая формула'!AR127</f>
        <v>9.3913588560251213</v>
      </c>
      <c r="I127" s="6">
        <v>4.28</v>
      </c>
    </row>
    <row r="128" spans="1:9" x14ac:dyDescent="0.2">
      <c r="A128" s="250">
        <v>44228</v>
      </c>
      <c r="B128">
        <f>'графики простая формула'!AL128</f>
        <v>25.092790361830026</v>
      </c>
      <c r="C128">
        <f>'графики простая формула'!AM128</f>
        <v>18.865375857033012</v>
      </c>
      <c r="D128">
        <f>'графики простая формула'!AN128</f>
        <v>16.009039050312534</v>
      </c>
      <c r="E128">
        <f>'графики простая формула'!AO128</f>
        <v>29.915143801175557</v>
      </c>
      <c r="F128">
        <f>'графики простая формула'!AP128</f>
        <v>8.5812529924614935</v>
      </c>
      <c r="G128">
        <f>'графики простая формула'!AQ128</f>
        <v>13.340023100229994</v>
      </c>
      <c r="H128">
        <f>'графики простая формула'!AR128</f>
        <v>9.2748370634489383</v>
      </c>
      <c r="I128" s="6">
        <v>4</v>
      </c>
    </row>
    <row r="129" spans="1:9" x14ac:dyDescent="0.2">
      <c r="A129" s="250">
        <v>44256</v>
      </c>
      <c r="B129">
        <f>'графики простая формула'!AL129</f>
        <v>24.943755392681933</v>
      </c>
      <c r="C129">
        <f>'графики простая формула'!AM129</f>
        <v>18.465694089756976</v>
      </c>
      <c r="D129">
        <f>'графики простая формула'!AN129</f>
        <v>15.964979078795015</v>
      </c>
      <c r="E129">
        <f>'графики простая формула'!AO129</f>
        <v>30.031813056794039</v>
      </c>
      <c r="F129">
        <f>'графики простая формула'!AP129</f>
        <v>8.5487566961882102</v>
      </c>
      <c r="G129">
        <f>'графики простая формула'!AQ129</f>
        <v>13.236955866689772</v>
      </c>
      <c r="H129">
        <f>'графики простая формула'!AR129</f>
        <v>9.0700478159981355</v>
      </c>
      <c r="I129" s="6">
        <v>4.2</v>
      </c>
    </row>
    <row r="130" spans="1:9" x14ac:dyDescent="0.2">
      <c r="A130" s="250">
        <v>44287</v>
      </c>
      <c r="B130">
        <f>'графики простая формула'!AL130</f>
        <v>24.497453005985456</v>
      </c>
      <c r="C130">
        <f>'графики простая формула'!AM130</f>
        <v>18.871982791217253</v>
      </c>
      <c r="D130">
        <f>'графики простая формула'!AN130</f>
        <v>16.479475991982795</v>
      </c>
      <c r="E130">
        <f>'графики простая формула'!AO130</f>
        <v>30.139563901456562</v>
      </c>
      <c r="F130">
        <f>'графики простая формула'!AP130</f>
        <v>8.8002179408132601</v>
      </c>
      <c r="G130">
        <f>'графики простая формула'!AQ130</f>
        <v>12.762408852452612</v>
      </c>
      <c r="H130">
        <f>'графики простая формула'!AR130</f>
        <v>8.9406917762241171</v>
      </c>
      <c r="I130" s="6">
        <v>4.4800000000000004</v>
      </c>
    </row>
    <row r="131" spans="1:9" x14ac:dyDescent="0.2">
      <c r="A131" s="250">
        <v>44317</v>
      </c>
      <c r="B131">
        <f>'графики простая формула'!AL131</f>
        <v>26.277947410391366</v>
      </c>
      <c r="C131">
        <f>'графики простая формула'!AM131</f>
        <v>18.764604942804951</v>
      </c>
      <c r="D131">
        <f>'графики простая формула'!AN131</f>
        <v>16.575245395936953</v>
      </c>
      <c r="E131">
        <f>'графики простая формула'!AO131</f>
        <v>30.039688845975046</v>
      </c>
      <c r="F131">
        <f>'графики простая формула'!AP131</f>
        <v>8.8207317907341611</v>
      </c>
      <c r="G131">
        <f>'графики простая формула'!AQ131</f>
        <v>12.439272381902082</v>
      </c>
      <c r="H131">
        <f>'графики простая формула'!AR131</f>
        <v>8.9290803397539857</v>
      </c>
      <c r="I131" s="6">
        <v>4.76</v>
      </c>
    </row>
    <row r="132" spans="1:9" x14ac:dyDescent="0.2">
      <c r="A132" s="250">
        <v>44348</v>
      </c>
      <c r="B132">
        <f>'графики простая формула'!AL132</f>
        <v>26.790308844288312</v>
      </c>
      <c r="C132">
        <f>'графики простая формула'!AM132</f>
        <v>18.956365432683192</v>
      </c>
      <c r="D132">
        <f>'графики простая формула'!AN132</f>
        <v>16.525092042459107</v>
      </c>
      <c r="E132">
        <f>'графики простая формула'!AO132</f>
        <v>29.989432116237193</v>
      </c>
      <c r="F132">
        <f>'графики простая формула'!AP132</f>
        <v>8.8180383022614262</v>
      </c>
      <c r="G132">
        <f>'графики простая формула'!AQ132</f>
        <v>12.639352673052066</v>
      </c>
      <c r="H132">
        <f>'графики простая формула'!AR132</f>
        <v>9.1419839296291983</v>
      </c>
      <c r="I132" s="6">
        <v>5.09</v>
      </c>
    </row>
    <row r="133" spans="1:9" x14ac:dyDescent="0.2">
      <c r="A133" s="250">
        <v>44378</v>
      </c>
      <c r="B133">
        <f>'графики простая формула'!AL133</f>
        <v>28.725329740317687</v>
      </c>
      <c r="C133">
        <f>'графики простая формула'!AM133</f>
        <v>19.526125126487006</v>
      </c>
      <c r="D133">
        <f>'графики простая формула'!AN133</f>
        <v>16.556724227431893</v>
      </c>
      <c r="E133">
        <f>'графики простая формула'!AO133</f>
        <v>29.846512252347832</v>
      </c>
      <c r="F133">
        <f>'графики простая формула'!AP133</f>
        <v>9.3140590918537267</v>
      </c>
      <c r="G133">
        <f>'графики простая формула'!AQ133</f>
        <v>13.127298996941015</v>
      </c>
      <c r="H133">
        <f>'графики простая формула'!AR133</f>
        <v>9.2688720663128645</v>
      </c>
      <c r="I133" s="6">
        <v>5.77</v>
      </c>
    </row>
    <row r="134" spans="1:9" x14ac:dyDescent="0.2">
      <c r="A134" s="250">
        <v>44409</v>
      </c>
      <c r="B134">
        <f>'графики простая формула'!AL134</f>
        <v>31.024751407586802</v>
      </c>
      <c r="C134">
        <f>'графики простая формула'!AM134</f>
        <v>19.202859091859306</v>
      </c>
      <c r="D134">
        <f>'графики простая формула'!AN134</f>
        <v>16.804793186286524</v>
      </c>
      <c r="E134">
        <f>'графики простая формула'!AO134</f>
        <v>32.096882307016841</v>
      </c>
      <c r="F134">
        <f>'графики простая формула'!AP134</f>
        <v>9.3944870483450771</v>
      </c>
      <c r="G134">
        <f>'графики простая формула'!AQ134</f>
        <v>13.55768090956054</v>
      </c>
      <c r="H134">
        <f>'графики простая формула'!AR134</f>
        <v>9.3822045792727859</v>
      </c>
      <c r="I134" s="6">
        <v>6.31</v>
      </c>
    </row>
    <row r="135" spans="1:9" x14ac:dyDescent="0.2">
      <c r="A135" s="250">
        <v>44440</v>
      </c>
      <c r="B135">
        <f>'графики простая формула'!AL135</f>
        <v>29.92191700786438</v>
      </c>
      <c r="C135">
        <f>'графики простая формула'!AM135</f>
        <v>18.964445483535208</v>
      </c>
      <c r="D135">
        <f>'графики простая формула'!AN135</f>
        <v>16.494560291215308</v>
      </c>
      <c r="E135">
        <f>'графики простая формула'!AO135</f>
        <v>31.259961973192095</v>
      </c>
      <c r="F135">
        <f>'графики простая формула'!AP135</f>
        <v>9.6443443347368216</v>
      </c>
      <c r="G135">
        <f>'графики простая формула'!AQ135</f>
        <v>12.713769549690625</v>
      </c>
      <c r="H135">
        <f>'графики простая формула'!AR135</f>
        <v>9.3293450286153714</v>
      </c>
      <c r="I135" s="6">
        <v>6.56</v>
      </c>
    </row>
    <row r="136" spans="1:9" x14ac:dyDescent="0.2">
      <c r="A136" s="250">
        <v>44470</v>
      </c>
      <c r="B136">
        <f>'графики простая формула'!AL136</f>
        <v>29.522762486851693</v>
      </c>
      <c r="C136">
        <f>'графики простая формула'!AM136</f>
        <v>18.949824887945212</v>
      </c>
      <c r="D136">
        <f>'графики простая формула'!AN136</f>
        <v>16.583233227929167</v>
      </c>
      <c r="E136">
        <f>'графики простая формула'!AO136</f>
        <v>30.343812492509823</v>
      </c>
      <c r="F136">
        <f>'графики простая формула'!AP136</f>
        <v>9.9836202738181221</v>
      </c>
      <c r="G136">
        <f>'графики простая формула'!AQ136</f>
        <v>12.47019231256386</v>
      </c>
      <c r="H136">
        <f>'графики простая формула'!AR136</f>
        <v>9.4367481503278192</v>
      </c>
      <c r="I136" s="6">
        <v>6.81</v>
      </c>
    </row>
    <row r="137" spans="1:9" x14ac:dyDescent="0.2">
      <c r="A137" s="250">
        <v>44501</v>
      </c>
      <c r="B137">
        <f>'графики простая формула'!AL137</f>
        <v>29.271285383888461</v>
      </c>
      <c r="C137">
        <f>'графики простая формула'!AM137</f>
        <v>19.095787885472678</v>
      </c>
      <c r="D137">
        <f>'графики простая формула'!AN137</f>
        <v>17.278206201939636</v>
      </c>
      <c r="E137">
        <f>'графики простая формула'!AO137</f>
        <v>28.520319210316661</v>
      </c>
      <c r="F137">
        <f>'графики простая формула'!AP137</f>
        <v>9.8808468439241626</v>
      </c>
      <c r="G137">
        <f>'графики простая формула'!AQ137</f>
        <v>12.720567571665798</v>
      </c>
      <c r="H137">
        <f>'графики простая формула'!AR137</f>
        <v>9.5620522150487783</v>
      </c>
      <c r="I137" s="6">
        <v>7.31</v>
      </c>
    </row>
    <row r="138" spans="1:9" x14ac:dyDescent="0.2">
      <c r="A138" s="250">
        <v>44531</v>
      </c>
      <c r="B138">
        <f>'графики простая формула'!AL138</f>
        <v>28.918393943405704</v>
      </c>
      <c r="C138">
        <f>'графики простая формула'!AM138</f>
        <v>18.712432715394712</v>
      </c>
      <c r="D138">
        <f>'графики простая формула'!AN138</f>
        <v>16.760487835231899</v>
      </c>
      <c r="E138">
        <f>'графики простая формула'!AO138</f>
        <v>29.302568505089535</v>
      </c>
      <c r="F138">
        <f>'графики простая формула'!AP138</f>
        <v>10.003307443853959</v>
      </c>
      <c r="G138">
        <f>'графики простая формула'!AQ138</f>
        <v>12.954543806383107</v>
      </c>
      <c r="H138">
        <f>'графики простая формула'!AR138</f>
        <v>9.584420197849937</v>
      </c>
      <c r="I138" s="6">
        <v>7.58</v>
      </c>
    </row>
    <row r="139" spans="1:9" x14ac:dyDescent="0.2">
      <c r="A139" s="250">
        <v>44562</v>
      </c>
      <c r="B139">
        <f>'графики простая формула'!AL139</f>
        <v>28.031520699453214</v>
      </c>
      <c r="C139">
        <f>'графики простая формула'!AM139</f>
        <v>19.422753746934617</v>
      </c>
      <c r="D139">
        <f>'графики простая формула'!AN139</f>
        <v>16.85316097830292</v>
      </c>
      <c r="E139">
        <f>'графики простая формула'!AO139</f>
        <v>28.967607430543257</v>
      </c>
      <c r="F139">
        <f>'графики простая формула'!AP139</f>
        <v>10.559641880741699</v>
      </c>
      <c r="G139">
        <f>'графики простая формула'!AQ139</f>
        <v>12.945517006062289</v>
      </c>
      <c r="H139">
        <f>'графики простая формула'!AR139</f>
        <v>9.745021165612691</v>
      </c>
      <c r="I139" s="6">
        <v>8.26</v>
      </c>
    </row>
    <row r="140" spans="1:9" x14ac:dyDescent="0.2">
      <c r="A140" s="250">
        <v>44593</v>
      </c>
      <c r="B140">
        <f>'графики простая формула'!AL140</f>
        <v>27.169124065114943</v>
      </c>
      <c r="C140">
        <f>'графики простая формула'!AM140</f>
        <v>20.366819616552572</v>
      </c>
      <c r="D140">
        <f>'графики простая формула'!AN140</f>
        <v>17.942814627385712</v>
      </c>
      <c r="E140">
        <f>'графики простая формула'!AO140</f>
        <v>28.890573981730249</v>
      </c>
      <c r="F140">
        <f>'графики простая формула'!AP140</f>
        <v>10.73968530870502</v>
      </c>
      <c r="G140">
        <f>'графики простая формула'!AQ140</f>
        <v>13.393148269334681</v>
      </c>
      <c r="H140">
        <f>'графики простая формула'!AR140</f>
        <v>9.9432901188637715</v>
      </c>
      <c r="I140" s="6">
        <v>9.51</v>
      </c>
    </row>
    <row r="141" spans="1:9" x14ac:dyDescent="0.2">
      <c r="A141" s="250">
        <v>44621</v>
      </c>
      <c r="B141">
        <f>'графики простая формула'!AL141</f>
        <v>29.667796236349968</v>
      </c>
      <c r="C141">
        <f>'графики простая формула'!AM141</f>
        <v>22.286502099053401</v>
      </c>
      <c r="D141">
        <f>'графики простая формула'!AN141</f>
        <v>17.417271556597385</v>
      </c>
      <c r="E141">
        <f>'графики простая формула'!AO141</f>
        <v>29.067610464553024</v>
      </c>
      <c r="F141">
        <f>'графики простая формула'!AP141</f>
        <v>11.583955310811568</v>
      </c>
      <c r="G141">
        <f>'графики простая формула'!AQ141</f>
        <v>13.803455073933026</v>
      </c>
      <c r="H141">
        <f>'графики простая формула'!AR141</f>
        <v>10.506817122083721</v>
      </c>
      <c r="I141" s="6">
        <v>20.03</v>
      </c>
    </row>
    <row r="142" spans="1:9" x14ac:dyDescent="0.2">
      <c r="A142" s="250">
        <v>44652</v>
      </c>
      <c r="B142">
        <f>'графики простая формула'!AL142</f>
        <v>32.466765558427895</v>
      </c>
      <c r="C142">
        <f>'графики простая формула'!AM142</f>
        <v>21.983654520587653</v>
      </c>
      <c r="D142">
        <f>'графики простая формула'!AN142</f>
        <v>16.978506519254395</v>
      </c>
      <c r="E142">
        <f>'графики простая формула'!AO142</f>
        <v>27.903884911142704</v>
      </c>
      <c r="F142">
        <f>'графики простая формула'!AP142</f>
        <v>11.053008936076221</v>
      </c>
      <c r="G142">
        <f>'графики простая формула'!AQ142</f>
        <v>13.419519669680177</v>
      </c>
      <c r="H142">
        <f>'графики простая формула'!AR142</f>
        <v>11.459464007022261</v>
      </c>
      <c r="I142" s="6">
        <v>17.13</v>
      </c>
    </row>
    <row r="143" spans="1:9" x14ac:dyDescent="0.2">
      <c r="A143" s="250">
        <v>44682</v>
      </c>
      <c r="B143">
        <f>'графики простая формула'!AL143</f>
        <v>32.122777559080141</v>
      </c>
      <c r="C143">
        <f>'графики простая формула'!AM143</f>
        <v>21.956686884229818</v>
      </c>
      <c r="D143">
        <f>'графики простая формула'!AN143</f>
        <v>16.016978933012417</v>
      </c>
      <c r="E143">
        <f>'графики простая формула'!AO143</f>
        <v>27.653185308250993</v>
      </c>
      <c r="F143">
        <f>'графики простая формула'!AP143</f>
        <v>11.426044652622476</v>
      </c>
      <c r="G143">
        <f>'графики простая формула'!AQ143</f>
        <v>13.198041366002345</v>
      </c>
      <c r="H143">
        <f>'графики простая формула'!AR143</f>
        <v>11.089157098177347</v>
      </c>
      <c r="I143" s="6">
        <v>13.3</v>
      </c>
    </row>
    <row r="144" spans="1:9" x14ac:dyDescent="0.2">
      <c r="A144" s="250">
        <v>44713</v>
      </c>
      <c r="B144">
        <f>'графики простая формула'!AL144</f>
        <v>30.67191622050137</v>
      </c>
      <c r="C144">
        <f>'графики простая формула'!AM144</f>
        <v>21.901894629159671</v>
      </c>
      <c r="D144">
        <f>'графики простая формула'!AN144</f>
        <v>15.995608232336844</v>
      </c>
      <c r="E144">
        <f>'графики простая формула'!AO144</f>
        <v>26.731040973145756</v>
      </c>
      <c r="F144">
        <f>'графики простая формула'!AP144</f>
        <v>11.118497934376009</v>
      </c>
      <c r="G144">
        <f>'графики простая формула'!AQ144</f>
        <v>12.955332507546778</v>
      </c>
      <c r="H144">
        <f>'графики простая формула'!AR144</f>
        <v>10.699935355089009</v>
      </c>
      <c r="I144" s="6">
        <v>9.6300000000000008</v>
      </c>
    </row>
    <row r="145" spans="1:9" x14ac:dyDescent="0.2">
      <c r="A145" s="250">
        <v>44743</v>
      </c>
      <c r="B145">
        <f>'графики простая формула'!AL145</f>
        <v>31.553705667814743</v>
      </c>
      <c r="C145">
        <f>'графики простая формула'!AM145</f>
        <v>21.715798832120189</v>
      </c>
      <c r="D145">
        <f>'графики простая формула'!AN145</f>
        <v>15.958913223026718</v>
      </c>
      <c r="E145">
        <f>'графики простая формула'!AO145</f>
        <v>26.481847682720186</v>
      </c>
      <c r="F145">
        <f>'графики простая формула'!AP145</f>
        <v>10.759578521569265</v>
      </c>
      <c r="G145">
        <f>'графики простая формула'!AQ145</f>
        <v>12.971299497331939</v>
      </c>
      <c r="H145">
        <f>'графики простая формула'!AR145</f>
        <v>10.633215359083174</v>
      </c>
      <c r="I145" s="6">
        <v>8.9</v>
      </c>
    </row>
    <row r="146" spans="1:9" x14ac:dyDescent="0.2">
      <c r="A146" s="250">
        <v>44774</v>
      </c>
      <c r="B146">
        <f>'графики простая формула'!AL146</f>
        <v>32.645942544588877</v>
      </c>
      <c r="C146">
        <f>'графики простая формула'!AM146</f>
        <v>22.097856696371966</v>
      </c>
      <c r="D146">
        <f>'графики простая формула'!AN146</f>
        <v>15.687923614033007</v>
      </c>
      <c r="E146">
        <f>'графики простая формула'!AO146</f>
        <v>26.605346522841831</v>
      </c>
      <c r="F146">
        <f>'графики простая формула'!AP146</f>
        <v>10.97095535868208</v>
      </c>
      <c r="G146">
        <f>'графики простая формула'!AQ146</f>
        <v>12.86013111292311</v>
      </c>
      <c r="H146">
        <f>'графики простая формула'!AR146</f>
        <v>10.56362698886262</v>
      </c>
      <c r="I146" s="6">
        <v>7.95</v>
      </c>
    </row>
    <row r="147" spans="1:9" x14ac:dyDescent="0.2">
      <c r="A147" s="250">
        <v>44805</v>
      </c>
      <c r="B147">
        <f>'графики простая формула'!AL147</f>
        <v>42.634230680690266</v>
      </c>
      <c r="C147">
        <f>'графики простая формула'!AM147</f>
        <v>22.510566366281711</v>
      </c>
      <c r="D147">
        <f>'графики простая формула'!AN147</f>
        <v>15.546153349704189</v>
      </c>
      <c r="E147">
        <f>'графики простая формула'!AO147</f>
        <v>26.715571601150941</v>
      </c>
      <c r="F147">
        <f>'графики простая формула'!AP147</f>
        <v>11.497497572430253</v>
      </c>
      <c r="G147">
        <f>'графики простая формула'!AQ147</f>
        <v>13.340751042796136</v>
      </c>
      <c r="H147">
        <f>'графики простая формула'!AR147</f>
        <v>10.589701248445074</v>
      </c>
      <c r="I147" s="6">
        <v>7.69</v>
      </c>
    </row>
    <row r="148" spans="1:9" x14ac:dyDescent="0.2">
      <c r="A148" s="250">
        <v>44835</v>
      </c>
      <c r="B148">
        <f>'графики простая формула'!AL148</f>
        <v>43.318058876481146</v>
      </c>
      <c r="C148">
        <f>'графики простая формула'!AM148</f>
        <v>23.040816858359019</v>
      </c>
      <c r="D148">
        <f>'графики простая формула'!AN148</f>
        <v>15.658408410563325</v>
      </c>
      <c r="E148">
        <f>'графики простая формула'!AO148</f>
        <v>27.046957439652275</v>
      </c>
      <c r="F148">
        <f>'графики простая формула'!AP148</f>
        <v>11.106479303111282</v>
      </c>
      <c r="G148">
        <f>'графики простая формула'!AQ148</f>
        <v>13.342632444671379</v>
      </c>
      <c r="H148">
        <f>'графики простая формула'!AR148</f>
        <v>11.3267443239152</v>
      </c>
      <c r="I148" s="6">
        <v>7.72</v>
      </c>
    </row>
    <row r="149" spans="1:9" x14ac:dyDescent="0.2">
      <c r="A149" s="250">
        <v>44866</v>
      </c>
      <c r="B149">
        <f>'графики простая формула'!AL149</f>
        <v>44.633926465262007</v>
      </c>
      <c r="C149">
        <f>'графики простая формула'!AM149</f>
        <v>23.250722096353517</v>
      </c>
      <c r="D149">
        <f>'графики простая формула'!AN149</f>
        <v>15.384927708649947</v>
      </c>
      <c r="E149">
        <f>'графики простая формула'!AO149</f>
        <v>25.939906923421141</v>
      </c>
      <c r="F149">
        <f>'графики простая формула'!AP149</f>
        <v>11.31613374896693</v>
      </c>
      <c r="G149">
        <f>'графики простая формула'!AQ149</f>
        <v>13.443045593182591</v>
      </c>
      <c r="H149">
        <f>'графики простая формула'!AR149</f>
        <v>11.905745125809721</v>
      </c>
      <c r="I149" s="6">
        <v>7.33</v>
      </c>
    </row>
    <row r="150" spans="1:9" x14ac:dyDescent="0.2">
      <c r="A150" s="250">
        <v>44896</v>
      </c>
      <c r="B150">
        <f>'графики простая формула'!AL150</f>
        <v>45.074296031059014</v>
      </c>
      <c r="C150">
        <f>'графики простая формула'!AM150</f>
        <v>23.630517191291997</v>
      </c>
      <c r="D150">
        <f>'графики простая формула'!AN150</f>
        <v>15.310621160292678</v>
      </c>
      <c r="E150">
        <f>'графики простая формула'!AO150</f>
        <v>27.331911506048204</v>
      </c>
      <c r="F150">
        <f>'графики простая формула'!AP150</f>
        <v>11.379289245993212</v>
      </c>
      <c r="G150">
        <f>'графики простая формула'!AQ150</f>
        <v>13.5276645658197</v>
      </c>
      <c r="H150">
        <f>'графики простая формула'!AR150</f>
        <v>12.631133761330561</v>
      </c>
      <c r="I150" s="6">
        <v>7.32</v>
      </c>
    </row>
    <row r="151" spans="1:9" x14ac:dyDescent="0.2">
      <c r="A151" s="250">
        <v>44927</v>
      </c>
      <c r="B151">
        <f>'графики простая формула'!AL151</f>
        <v>46.832793307320728</v>
      </c>
      <c r="C151">
        <f>'графики простая формула'!AM151</f>
        <v>24.055545831854818</v>
      </c>
      <c r="D151">
        <f>'графики простая формула'!AN151</f>
        <v>15.190591257025689</v>
      </c>
      <c r="E151">
        <f>'графики простая формула'!AO151</f>
        <v>27.544118203281982</v>
      </c>
      <c r="F151">
        <f>'графики простая формула'!AP151</f>
        <v>11.449914253150599</v>
      </c>
      <c r="G151">
        <f>'графики простая формула'!AQ151</f>
        <v>13.491525048194593</v>
      </c>
      <c r="H151">
        <f>'графики простая формула'!AR151</f>
        <v>11.980707830555668</v>
      </c>
      <c r="I151" s="6">
        <v>7</v>
      </c>
    </row>
    <row r="152" spans="1:9" x14ac:dyDescent="0.2">
      <c r="A152" s="250">
        <v>44958</v>
      </c>
      <c r="B152">
        <f>'графики простая формула'!AL152</f>
        <v>35.396896834466347</v>
      </c>
      <c r="C152">
        <f>'графики простая формула'!AM152</f>
        <v>24.714226327167811</v>
      </c>
      <c r="D152">
        <f>'графики простая формула'!AN152</f>
        <v>14.343797313824203</v>
      </c>
      <c r="E152">
        <f>'графики простая формула'!AO152</f>
        <v>25.849056070495941</v>
      </c>
      <c r="F152">
        <f>'графики простая формула'!AP152</f>
        <v>10.462036219280874</v>
      </c>
      <c r="G152">
        <f>'графики простая формула'!AQ152</f>
        <v>12.838974446018566</v>
      </c>
      <c r="H152">
        <f>'графики простая формула'!AR152</f>
        <v>11.764691155914969</v>
      </c>
      <c r="I152" s="6">
        <v>7.14</v>
      </c>
    </row>
    <row r="153" spans="1:9" x14ac:dyDescent="0.2">
      <c r="A153" s="250">
        <v>44986</v>
      </c>
      <c r="B153">
        <f>'графики простая формула'!AL153</f>
        <v>36.590061760396175</v>
      </c>
      <c r="C153">
        <f>'графики простая формула'!AM153</f>
        <v>24.159833279536173</v>
      </c>
      <c r="D153">
        <f>'графики простая формула'!AN153</f>
        <v>14.410514067524641</v>
      </c>
      <c r="E153">
        <f>'графики простая формула'!AO153</f>
        <v>25.94164574863732</v>
      </c>
      <c r="F153">
        <f>'графики простая формула'!AP153</f>
        <v>10.734119985289221</v>
      </c>
      <c r="G153">
        <f>'графики простая формула'!AQ153</f>
        <v>14.132461812061976</v>
      </c>
      <c r="H153">
        <f>'графики простая формула'!AR153</f>
        <v>12.037422363723858</v>
      </c>
      <c r="I153" s="6">
        <v>7.34</v>
      </c>
    </row>
    <row r="154" spans="1:9" x14ac:dyDescent="0.2">
      <c r="A154" s="250">
        <v>45017</v>
      </c>
      <c r="B154">
        <f>'графики простая формула'!AL154</f>
        <v>37.179867508042534</v>
      </c>
      <c r="C154">
        <f>'графики простая формула'!AM154</f>
        <v>24.089902733897127</v>
      </c>
      <c r="D154">
        <f>'графики простая формула'!AN154</f>
        <v>14.001830397495816</v>
      </c>
      <c r="E154">
        <f>'графики простая формула'!AO154</f>
        <v>25.494931354761334</v>
      </c>
      <c r="F154">
        <f>'графики простая формула'!AP154</f>
        <v>10.571526209907676</v>
      </c>
      <c r="G154">
        <f>'графики простая формула'!AQ154</f>
        <v>14.493919983979765</v>
      </c>
      <c r="H154">
        <f>'графики простая формула'!AR154</f>
        <v>12.094706901648211</v>
      </c>
      <c r="I154" s="6">
        <v>7.15</v>
      </c>
    </row>
    <row r="155" spans="1:9" x14ac:dyDescent="0.2">
      <c r="A155" s="250">
        <v>45047</v>
      </c>
      <c r="B155">
        <f>'графики простая формула'!AL155</f>
        <v>38.111918372149226</v>
      </c>
      <c r="C155">
        <f>'графики простая формула'!AM155</f>
        <v>23.99030148520653</v>
      </c>
      <c r="D155">
        <f>'графики простая формула'!AN155</f>
        <v>13.788800624217961</v>
      </c>
      <c r="E155">
        <f>'графики простая формула'!AO155</f>
        <v>25.483070930630809</v>
      </c>
      <c r="F155">
        <f>'графики простая формула'!AP155</f>
        <v>10.631933482675665</v>
      </c>
      <c r="G155">
        <f>'графики простая формула'!AQ155</f>
        <v>14.824296525697379</v>
      </c>
      <c r="H155">
        <f>'графики простая формула'!AR155</f>
        <v>12.342631428317922</v>
      </c>
      <c r="I155" s="6">
        <v>7.21</v>
      </c>
    </row>
    <row r="156" spans="1:9" x14ac:dyDescent="0.2">
      <c r="A156" s="250">
        <v>45078</v>
      </c>
      <c r="B156">
        <f>'графики простая формула'!AL156</f>
        <v>38.862973920775502</v>
      </c>
      <c r="C156">
        <f>'графики простая формула'!AM156</f>
        <v>23.942570393737874</v>
      </c>
      <c r="D156">
        <f>'графики простая формула'!AN156</f>
        <v>13.771995066365365</v>
      </c>
      <c r="E156">
        <f>'графики простая формула'!AO156</f>
        <v>25.377121236510494</v>
      </c>
      <c r="F156">
        <f>'графики простая формула'!AP156</f>
        <v>11.059626178911863</v>
      </c>
      <c r="G156">
        <f>'графики простая формула'!AQ156</f>
        <v>14.968402060440363</v>
      </c>
      <c r="H156">
        <f>'графики простая формула'!AR156</f>
        <v>12.37904409843205</v>
      </c>
      <c r="I156" s="6">
        <v>7.29</v>
      </c>
    </row>
    <row r="157" spans="1:9" ht="17" thickBot="1" x14ac:dyDescent="0.25">
      <c r="A157" s="253">
        <v>45108</v>
      </c>
      <c r="B157">
        <f>'графики простая формула'!AL157</f>
        <v>39.28821911619108</v>
      </c>
      <c r="C157">
        <f>'графики простая формула'!AM157</f>
        <v>24.475728427453571</v>
      </c>
      <c r="D157">
        <f>'графики простая формула'!AN157</f>
        <v>13.617615239887472</v>
      </c>
      <c r="E157">
        <f>'графики простая формула'!AO157</f>
        <v>26.103383982914607</v>
      </c>
      <c r="F157">
        <f>'графики простая формула'!AP157</f>
        <v>11.296724067642572</v>
      </c>
      <c r="G157">
        <f>'графики простая формула'!AQ157</f>
        <v>14.984422068672647</v>
      </c>
      <c r="H157">
        <f>'графики простая формула'!AR157</f>
        <v>12.524556610299209</v>
      </c>
      <c r="I157" s="18">
        <v>7.83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E2FFD-402A-6346-B848-E07791D29D8D}">
  <dimension ref="A1:I157"/>
  <sheetViews>
    <sheetView zoomScale="101" workbookViewId="0">
      <selection activeCell="G162" sqref="G162"/>
    </sheetView>
  </sheetViews>
  <sheetFormatPr baseColWidth="10" defaultRowHeight="16" x14ac:dyDescent="0.2"/>
  <cols>
    <col min="1" max="1" width="10.83203125" style="6"/>
  </cols>
  <sheetData>
    <row r="1" spans="1:9" ht="17" thickBot="1" x14ac:dyDescent="0.25">
      <c r="A1" s="104" t="s">
        <v>0</v>
      </c>
      <c r="B1" s="8" t="s">
        <v>269</v>
      </c>
      <c r="C1" s="9" t="s">
        <v>270</v>
      </c>
      <c r="D1" s="9" t="s">
        <v>271</v>
      </c>
      <c r="E1" s="9" t="s">
        <v>265</v>
      </c>
      <c r="F1" s="9" t="s">
        <v>266</v>
      </c>
      <c r="G1" s="9" t="s">
        <v>268</v>
      </c>
      <c r="H1" s="10" t="s">
        <v>267</v>
      </c>
      <c r="I1" s="105" t="s">
        <v>1</v>
      </c>
    </row>
    <row r="2" spans="1:9" x14ac:dyDescent="0.2">
      <c r="A2" s="138">
        <v>40391</v>
      </c>
      <c r="B2" s="98">
        <f>'графики сложная формула'!AZ2</f>
        <v>4.716497766357298</v>
      </c>
      <c r="C2" s="98">
        <f>'графики сложная формула'!BA2</f>
        <v>10.358309450539025</v>
      </c>
      <c r="D2" s="98">
        <f>'графики сложная формула'!BB2</f>
        <v>9.3316144000261119</v>
      </c>
      <c r="E2" s="98">
        <f>'графики сложная формула'!BC2</f>
        <v>29.45189261012446</v>
      </c>
      <c r="F2" s="98">
        <f>'графики сложная формула'!BD2</f>
        <v>11.586205737664114</v>
      </c>
      <c r="G2" s="98">
        <f>'графики сложная формула'!BE2</f>
        <v>7.0226213497625016</v>
      </c>
      <c r="H2" s="98">
        <f>'графики сложная формула'!BF2</f>
        <v>13.111486265648058</v>
      </c>
      <c r="I2" s="139">
        <v>2.54</v>
      </c>
    </row>
    <row r="3" spans="1:9" x14ac:dyDescent="0.2">
      <c r="A3" s="1">
        <v>40422</v>
      </c>
      <c r="B3" s="98">
        <f>'графики сложная формула'!AZ3</f>
        <v>4.6733445664379776</v>
      </c>
      <c r="C3" s="98">
        <f>'графики сложная формула'!BA3</f>
        <v>10.264195165902404</v>
      </c>
      <c r="D3" s="98">
        <f>'графики сложная формула'!BB3</f>
        <v>9.2184611188008212</v>
      </c>
      <c r="E3" s="98">
        <f>'графики сложная формула'!BC3</f>
        <v>34.541253683961379</v>
      </c>
      <c r="F3" s="98">
        <f>'графики сложная формула'!BD3</f>
        <v>11.121128927877198</v>
      </c>
      <c r="G3" s="98">
        <f>'графики сложная формула'!BE3</f>
        <v>7.1638880972640839</v>
      </c>
      <c r="H3" s="98">
        <f>'графики сложная формула'!BF3</f>
        <v>13.297176062374238</v>
      </c>
      <c r="I3" s="99">
        <v>2.54</v>
      </c>
    </row>
    <row r="4" spans="1:9" x14ac:dyDescent="0.2">
      <c r="A4" s="1">
        <v>40452</v>
      </c>
      <c r="B4" s="98">
        <f>'графики сложная формула'!AZ4</f>
        <v>4.632899928121879</v>
      </c>
      <c r="C4" s="98">
        <f>'графики сложная формула'!BA4</f>
        <v>10.33821937954783</v>
      </c>
      <c r="D4" s="98">
        <f>'графики сложная формула'!BB4</f>
        <v>9.210506534476524</v>
      </c>
      <c r="E4" s="98">
        <f>'графики сложная формула'!BC4</f>
        <v>33.560936828770451</v>
      </c>
      <c r="F4" s="98">
        <f>'графики сложная формула'!BD4</f>
        <v>11.234961461714299</v>
      </c>
      <c r="G4" s="98">
        <f>'графики сложная формула'!BE4</f>
        <v>7.2492088489493591</v>
      </c>
      <c r="H4" s="98">
        <f>'графики сложная формула'!BF4</f>
        <v>13.436348225162066</v>
      </c>
      <c r="I4" s="99">
        <v>2.65</v>
      </c>
    </row>
    <row r="5" spans="1:9" x14ac:dyDescent="0.2">
      <c r="A5" s="1">
        <v>40483</v>
      </c>
      <c r="B5" s="98">
        <f>'графики сложная формула'!AZ5</f>
        <v>4.9977290490866384</v>
      </c>
      <c r="C5" s="98">
        <f>'графики сложная формула'!BA5</f>
        <v>10.401480463203454</v>
      </c>
      <c r="D5" s="98">
        <f>'графики сложная формула'!BB5</f>
        <v>9.3704340137469568</v>
      </c>
      <c r="E5" s="98">
        <f>'графики сложная формула'!BC5</f>
        <v>35.445013000004892</v>
      </c>
      <c r="F5" s="98">
        <f>'графики сложная формула'!BD5</f>
        <v>11.152869161134129</v>
      </c>
      <c r="G5" s="98">
        <f>'графики сложная формула'!BE5</f>
        <v>7.3054294706284795</v>
      </c>
      <c r="H5" s="98">
        <f>'графики сложная формула'!BF5</f>
        <v>13.11857610728649</v>
      </c>
      <c r="I5" s="99">
        <v>2.98</v>
      </c>
    </row>
    <row r="6" spans="1:9" x14ac:dyDescent="0.2">
      <c r="A6" s="1">
        <v>40513</v>
      </c>
      <c r="B6" s="98">
        <f>'графики сложная формула'!AZ6</f>
        <v>5.0869861540002201</v>
      </c>
      <c r="C6" s="98">
        <f>'графики сложная формула'!BA6</f>
        <v>11.546976062198958</v>
      </c>
      <c r="D6" s="98">
        <f>'графики сложная формула'!BB6</f>
        <v>9.1539031405347586</v>
      </c>
      <c r="E6" s="98">
        <f>'графики сложная формула'!BC6</f>
        <v>26.669547381874445</v>
      </c>
      <c r="F6" s="98">
        <f>'графики сложная формула'!BD6</f>
        <v>10.991293749236249</v>
      </c>
      <c r="G6" s="98">
        <f>'графики сложная формула'!BE6</f>
        <v>7.7270151609335889</v>
      </c>
      <c r="H6" s="98">
        <f>'графики сложная формула'!BF6</f>
        <v>13.792424456696757</v>
      </c>
      <c r="I6" s="99">
        <v>2.75</v>
      </c>
    </row>
    <row r="7" spans="1:9" x14ac:dyDescent="0.2">
      <c r="A7" s="1">
        <v>40544</v>
      </c>
      <c r="B7" s="98">
        <f>'графики сложная формула'!AZ7</f>
        <v>5.0473917328346136</v>
      </c>
      <c r="C7" s="98">
        <f>'графики сложная формула'!BA7</f>
        <v>9.4883608413013185</v>
      </c>
      <c r="D7" s="98">
        <f>'графики сложная формула'!BB7</f>
        <v>8.7462389802892364</v>
      </c>
      <c r="E7" s="98">
        <f>'графики сложная формула'!BC7</f>
        <v>25.531629553404755</v>
      </c>
      <c r="F7" s="98">
        <f>'графики сложная формула'!BD7</f>
        <v>11.323691129846166</v>
      </c>
      <c r="G7" s="98">
        <f>'графики сложная формула'!BE7</f>
        <v>6.8707615390933761</v>
      </c>
      <c r="H7" s="98">
        <f>'графики сложная формула'!BF7</f>
        <v>12.699730466963494</v>
      </c>
      <c r="I7" s="99">
        <v>2.64</v>
      </c>
    </row>
    <row r="8" spans="1:9" x14ac:dyDescent="0.2">
      <c r="A8" s="1">
        <v>40575</v>
      </c>
      <c r="B8" s="98">
        <f>'графики сложная формула'!AZ8</f>
        <v>5.3664369453198013</v>
      </c>
      <c r="C8" s="98">
        <f>'графики сложная формула'!BA8</f>
        <v>9.8360324400629402</v>
      </c>
      <c r="D8" s="98">
        <f>'графики сложная формула'!BB8</f>
        <v>8.707797214195292</v>
      </c>
      <c r="E8" s="98">
        <f>'графики сложная формула'!BC8</f>
        <v>25.71502027351654</v>
      </c>
      <c r="F8" s="98">
        <f>'графики сложная формула'!BD8</f>
        <v>11.441212166396808</v>
      </c>
      <c r="G8" s="98">
        <f>'графики сложная формула'!BE8</f>
        <v>7.4182433398816778</v>
      </c>
      <c r="H8" s="98">
        <f>'графики сложная формула'!BF8</f>
        <v>12.687098429035789</v>
      </c>
      <c r="I8" s="99">
        <v>2.74</v>
      </c>
    </row>
    <row r="9" spans="1:9" x14ac:dyDescent="0.2">
      <c r="A9" s="1">
        <v>40603</v>
      </c>
      <c r="B9" s="98">
        <f>'графики сложная формула'!AZ9</f>
        <v>5.2763463518177192</v>
      </c>
      <c r="C9" s="98">
        <f>'графики сложная формула'!BA9</f>
        <v>10.073405782441931</v>
      </c>
      <c r="D9" s="98">
        <f>'графики сложная формула'!BB9</f>
        <v>9.1225899141759932</v>
      </c>
      <c r="E9" s="98">
        <f>'графики сложная формула'!BC9</f>
        <v>26.275787535304044</v>
      </c>
      <c r="F9" s="98">
        <f>'графики сложная формула'!BD9</f>
        <v>11.543679699020526</v>
      </c>
      <c r="G9" s="98">
        <f>'графики сложная формула'!BE9</f>
        <v>7.9516095760628644</v>
      </c>
      <c r="H9" s="98">
        <f>'графики сложная формула'!BF9</f>
        <v>12.687165641267864</v>
      </c>
      <c r="I9" s="99">
        <v>3.02</v>
      </c>
    </row>
    <row r="10" spans="1:9" x14ac:dyDescent="0.2">
      <c r="A10" s="1">
        <v>40634</v>
      </c>
      <c r="B10" s="98">
        <f>'графики сложная формула'!AZ10</f>
        <v>5.3690189145433198</v>
      </c>
      <c r="C10" s="98">
        <f>'графики сложная формула'!BA10</f>
        <v>9.9716316942885115</v>
      </c>
      <c r="D10" s="98">
        <f>'графики сложная формула'!BB10</f>
        <v>9.343863087295297</v>
      </c>
      <c r="E10" s="98">
        <f>'графики сложная формула'!BC10</f>
        <v>26.642911840330296</v>
      </c>
      <c r="F10" s="98">
        <f>'графики сложная формула'!BD10</f>
        <v>11.443198944031721</v>
      </c>
      <c r="G10" s="98">
        <f>'графики сложная формула'!BE10</f>
        <v>8.1527929213264354</v>
      </c>
      <c r="H10" s="98">
        <f>'графики сложная формула'!BF10</f>
        <v>12.695462840760973</v>
      </c>
      <c r="I10" s="99">
        <v>3.16</v>
      </c>
    </row>
    <row r="11" spans="1:9" x14ac:dyDescent="0.2">
      <c r="A11" s="1">
        <v>40664</v>
      </c>
      <c r="B11" s="98">
        <f>'графики сложная формула'!AZ11</f>
        <v>5.9257734115862624</v>
      </c>
      <c r="C11" s="98">
        <f>'графики сложная формула'!BA11</f>
        <v>10.02804948405381</v>
      </c>
      <c r="D11" s="98">
        <f>'графики сложная формула'!BB11</f>
        <v>9.3527997970066288</v>
      </c>
      <c r="E11" s="98">
        <f>'графики сложная формула'!BC11</f>
        <v>27.527701867111066</v>
      </c>
      <c r="F11" s="98">
        <f>'графики сложная формула'!BD11</f>
        <v>11.607332820604762</v>
      </c>
      <c r="G11" s="98">
        <f>'графики сложная формула'!BE11</f>
        <v>8.3073653083558323</v>
      </c>
      <c r="H11" s="98">
        <f>'графики сложная формула'!BF11</f>
        <v>13.01201869716035</v>
      </c>
      <c r="I11" s="99">
        <v>3.67</v>
      </c>
    </row>
    <row r="12" spans="1:9" x14ac:dyDescent="0.2">
      <c r="A12" s="1">
        <v>40695</v>
      </c>
      <c r="B12" s="98">
        <f>'графики сложная формула'!AZ12</f>
        <v>5.8583121252469974</v>
      </c>
      <c r="C12" s="98">
        <f>'графики сложная формула'!BA12</f>
        <v>10.241090632891062</v>
      </c>
      <c r="D12" s="98">
        <f>'графики сложная формула'!BB12</f>
        <v>9.7518349864274256</v>
      </c>
      <c r="E12" s="98">
        <f>'графики сложная формула'!BC12</f>
        <v>28.025170366638832</v>
      </c>
      <c r="F12" s="98">
        <f>'графики сложная формула'!BD12</f>
        <v>11.605498372296365</v>
      </c>
      <c r="G12" s="98">
        <f>'графики сложная формула'!BE12</f>
        <v>8.7264354893952181</v>
      </c>
      <c r="H12" s="98">
        <f>'графики сложная формула'!BF12</f>
        <v>13.155044557324247</v>
      </c>
      <c r="I12" s="99">
        <v>3.65</v>
      </c>
    </row>
    <row r="13" spans="1:9" x14ac:dyDescent="0.2">
      <c r="A13" s="1">
        <v>40725</v>
      </c>
      <c r="B13" s="98">
        <f>'графики сложная формула'!AZ13</f>
        <v>5.7478982046907197</v>
      </c>
      <c r="C13" s="98">
        <f>'графики сложная формула'!BA13</f>
        <v>10.448366035133738</v>
      </c>
      <c r="D13" s="98">
        <f>'графики сложная формула'!BB13</f>
        <v>9.7737360327937939</v>
      </c>
      <c r="E13" s="98">
        <f>'графики сложная формула'!BC13</f>
        <v>28.079926434147737</v>
      </c>
      <c r="F13" s="98">
        <f>'графики сложная формула'!BD13</f>
        <v>11.552883824740428</v>
      </c>
      <c r="G13" s="98">
        <f>'графики сложная формула'!BE13</f>
        <v>9.0565279426418073</v>
      </c>
      <c r="H13" s="98">
        <f>'графики сложная формула'!BF13</f>
        <v>13.322270850316388</v>
      </c>
      <c r="I13" s="99">
        <v>3.82</v>
      </c>
    </row>
    <row r="14" spans="1:9" x14ac:dyDescent="0.2">
      <c r="A14" s="93">
        <v>40756</v>
      </c>
      <c r="B14" s="98">
        <f>'графики сложная формула'!AZ14</f>
        <v>5.6608448658393282</v>
      </c>
      <c r="C14" s="98">
        <f>'графики сложная формула'!BA14</f>
        <v>10.477878551701211</v>
      </c>
      <c r="D14" s="98">
        <f>'графики сложная формула'!BB14</f>
        <v>9.8814098635591563</v>
      </c>
      <c r="E14" s="98">
        <f>'графики сложная формула'!BC14</f>
        <v>28.261094458806866</v>
      </c>
      <c r="F14" s="98">
        <f>'графики сложная формула'!BD14</f>
        <v>11.467240357468524</v>
      </c>
      <c r="G14" s="98">
        <f>'графики сложная формула'!BE14</f>
        <v>9.479232728117811</v>
      </c>
      <c r="H14" s="98">
        <f>'графики сложная формула'!BF14</f>
        <v>13.308764978251107</v>
      </c>
      <c r="I14" s="140">
        <v>3.86</v>
      </c>
    </row>
    <row r="15" spans="1:9" x14ac:dyDescent="0.2">
      <c r="A15" s="1">
        <v>40787</v>
      </c>
      <c r="B15" s="98">
        <f>'графики сложная формула'!AZ15</f>
        <v>5.8365604702034677</v>
      </c>
      <c r="C15" s="98">
        <f>'графики сложная формула'!BA15</f>
        <v>10.698328669472765</v>
      </c>
      <c r="D15" s="98">
        <f>'графики сложная формула'!BB15</f>
        <v>10.53520888646878</v>
      </c>
      <c r="E15" s="98">
        <f>'графики сложная формула'!BC15</f>
        <v>28.911569907787154</v>
      </c>
      <c r="F15" s="98">
        <f>'графики сложная формула'!BD15</f>
        <v>11.218422792522572</v>
      </c>
      <c r="G15" s="98">
        <f>'графики сложная формула'!BE15</f>
        <v>10.010703998934567</v>
      </c>
      <c r="H15" s="98">
        <f>'графики сложная формула'!BF15</f>
        <v>13.347139353869357</v>
      </c>
      <c r="I15" s="99">
        <v>4.3600000000000003</v>
      </c>
    </row>
    <row r="16" spans="1:9" x14ac:dyDescent="0.2">
      <c r="A16" s="1">
        <v>40817</v>
      </c>
      <c r="B16" s="98">
        <f>'графики сложная формула'!AZ16</f>
        <v>5.5166389447486237</v>
      </c>
      <c r="C16" s="98">
        <f>'графики сложная формула'!BA16</f>
        <v>10.830027271888918</v>
      </c>
      <c r="D16" s="98">
        <f>'графики сложная формула'!BB16</f>
        <v>11.040297860573432</v>
      </c>
      <c r="E16" s="98">
        <f>'графики сложная формула'!BC16</f>
        <v>27.767257087798544</v>
      </c>
      <c r="F16" s="98">
        <f>'графики сложная формула'!BD16</f>
        <v>11.427675769254003</v>
      </c>
      <c r="G16" s="98">
        <f>'графики сложная формула'!BE16</f>
        <v>10.380464855720405</v>
      </c>
      <c r="H16" s="98">
        <f>'графики сложная формула'!BF16</f>
        <v>13.584068751552604</v>
      </c>
      <c r="I16" s="99">
        <v>4.87</v>
      </c>
    </row>
    <row r="17" spans="1:9" x14ac:dyDescent="0.2">
      <c r="A17" s="1">
        <v>40848</v>
      </c>
      <c r="B17" s="98">
        <f>'графики сложная формула'!AZ17</f>
        <v>5.9267147206330169</v>
      </c>
      <c r="C17" s="98">
        <f>'графики сложная формула'!BA17</f>
        <v>11.182798030870709</v>
      </c>
      <c r="D17" s="98">
        <f>'графики сложная формула'!BB17</f>
        <v>11.166928508924643</v>
      </c>
      <c r="E17" s="98">
        <f>'графики сложная формула'!BC17</f>
        <v>29.119525683299177</v>
      </c>
      <c r="F17" s="98">
        <f>'графики сложная формула'!BD17</f>
        <v>11.662169086521775</v>
      </c>
      <c r="G17" s="98">
        <f>'графики сложная формула'!BE17</f>
        <v>10.580664793823209</v>
      </c>
      <c r="H17" s="98">
        <f>'графики сложная формула'!BF17</f>
        <v>13.738161361116793</v>
      </c>
      <c r="I17" s="99">
        <v>4.97</v>
      </c>
    </row>
    <row r="18" spans="1:9" x14ac:dyDescent="0.2">
      <c r="A18" s="1">
        <v>40878</v>
      </c>
      <c r="B18" s="98">
        <f>'графики сложная формула'!AZ18</f>
        <v>6.1233291669050347</v>
      </c>
      <c r="C18" s="98">
        <f>'графики сложная формула'!BA18</f>
        <v>12.514822156322696</v>
      </c>
      <c r="D18" s="98">
        <f>'графики сложная формула'!BB18</f>
        <v>12.537387260089686</v>
      </c>
      <c r="E18" s="98">
        <f>'графики сложная формула'!BC18</f>
        <v>29.653973879850025</v>
      </c>
      <c r="F18" s="98">
        <f>'графики сложная формула'!BD18</f>
        <v>11.801810560064938</v>
      </c>
      <c r="G18" s="98">
        <f>'графики сложная формула'!BE18</f>
        <v>11.61608236293684</v>
      </c>
      <c r="H18" s="98">
        <f>'графики сложная формула'!BF18</f>
        <v>13.854051388640187</v>
      </c>
      <c r="I18" s="99">
        <v>5.33</v>
      </c>
    </row>
    <row r="19" spans="1:9" x14ac:dyDescent="0.2">
      <c r="A19" s="1">
        <v>40909</v>
      </c>
      <c r="B19" s="98">
        <f>'графики сложная формула'!AZ19</f>
        <v>5.9079968100556108</v>
      </c>
      <c r="C19" s="98">
        <f>'графики сложная формула'!BA19</f>
        <v>10.998012745318327</v>
      </c>
      <c r="D19" s="98">
        <f>'графики сложная формула'!BB19</f>
        <v>12.062890164717356</v>
      </c>
      <c r="E19" s="98">
        <f>'графики сложная формула'!BC19</f>
        <v>29.961596684259767</v>
      </c>
      <c r="F19" s="98">
        <f>'графики сложная формула'!BD19</f>
        <v>11.99304823526524</v>
      </c>
      <c r="G19" s="98">
        <f>'графики сложная формула'!BE19</f>
        <v>12.18109743344543</v>
      </c>
      <c r="H19" s="98">
        <f>'графики сложная формула'!BF19</f>
        <v>13.988843009175186</v>
      </c>
      <c r="I19" s="99">
        <v>4.8</v>
      </c>
    </row>
    <row r="20" spans="1:9" x14ac:dyDescent="0.2">
      <c r="A20" s="1">
        <v>40940</v>
      </c>
      <c r="B20" s="98">
        <f>'графики сложная формула'!AZ20</f>
        <v>6.3284960050582058</v>
      </c>
      <c r="C20" s="98">
        <f>'графики сложная формула'!BA20</f>
        <v>11.717977945747933</v>
      </c>
      <c r="D20" s="98">
        <f>'графики сложная формула'!BB20</f>
        <v>11.536456938407373</v>
      </c>
      <c r="E20" s="98">
        <f>'графики сложная формула'!BC20</f>
        <v>29.904074759256041</v>
      </c>
      <c r="F20" s="98">
        <f>'графики сложная формула'!BD20</f>
        <v>12.445673156647164</v>
      </c>
      <c r="G20" s="98">
        <f>'графики сложная формула'!BE20</f>
        <v>12.844983609926562</v>
      </c>
      <c r="H20" s="98">
        <f>'графики сложная формула'!BF20</f>
        <v>13.908593569725726</v>
      </c>
      <c r="I20" s="99">
        <v>4.3600000000000003</v>
      </c>
    </row>
    <row r="21" spans="1:9" x14ac:dyDescent="0.2">
      <c r="A21" s="1">
        <v>40969</v>
      </c>
      <c r="B21" s="98">
        <f>'графики сложная формула'!AZ21</f>
        <v>6.4407990507296073</v>
      </c>
      <c r="C21" s="98">
        <f>'графики сложная формула'!BA21</f>
        <v>11.759754402374748</v>
      </c>
      <c r="D21" s="98">
        <f>'графики сложная формула'!BB21</f>
        <v>12.233258890337797</v>
      </c>
      <c r="E21" s="98">
        <f>'графики сложная формула'!BC21</f>
        <v>30.003287942776577</v>
      </c>
      <c r="F21" s="98">
        <f>'графики сложная формула'!BD21</f>
        <v>12.307932670473216</v>
      </c>
      <c r="G21" s="98">
        <f>'графики сложная формула'!BE21</f>
        <v>12.133775298884691</v>
      </c>
      <c r="H21" s="98">
        <f>'графики сложная формула'!BF21</f>
        <v>14.102027901202904</v>
      </c>
      <c r="I21" s="99">
        <v>5.04</v>
      </c>
    </row>
    <row r="22" spans="1:9" x14ac:dyDescent="0.2">
      <c r="A22" s="1">
        <v>41000</v>
      </c>
      <c r="B22" s="98">
        <f>'графики сложная формула'!AZ22</f>
        <v>6.8413640402273268</v>
      </c>
      <c r="C22" s="98">
        <f>'графики сложная формула'!BA22</f>
        <v>11.751168983336745</v>
      </c>
      <c r="D22" s="98">
        <f>'графики сложная формула'!BB22</f>
        <v>13.110825735284205</v>
      </c>
      <c r="E22" s="98">
        <f>'графики сложная формула'!BC22</f>
        <v>29.989958290798992</v>
      </c>
      <c r="F22" s="98">
        <f>'графики сложная формула'!BD22</f>
        <v>11.980117864782899</v>
      </c>
      <c r="G22" s="98">
        <f>'графики сложная формула'!BE22</f>
        <v>12.557659137632253</v>
      </c>
      <c r="H22" s="98">
        <f>'графики сложная формула'!BF22</f>
        <v>14.129388659678536</v>
      </c>
      <c r="I22" s="99">
        <v>5.24</v>
      </c>
    </row>
    <row r="23" spans="1:9" x14ac:dyDescent="0.2">
      <c r="A23" s="1">
        <v>41030</v>
      </c>
      <c r="B23" s="98">
        <f>'графики сложная формула'!AZ23</f>
        <v>7.6040773407120534</v>
      </c>
      <c r="C23" s="98">
        <f>'графики сложная формула'!BA23</f>
        <v>11.363254570283894</v>
      </c>
      <c r="D23" s="98">
        <f>'графики сложная формула'!BB23</f>
        <v>13.136415115721217</v>
      </c>
      <c r="E23" s="98">
        <f>'графики сложная формула'!BC23</f>
        <v>30.305986663538146</v>
      </c>
      <c r="F23" s="98">
        <f>'графики сложная формула'!BD23</f>
        <v>12.350632537838401</v>
      </c>
      <c r="G23" s="98">
        <f>'графики сложная формула'!BE23</f>
        <v>13.219793385639724</v>
      </c>
      <c r="H23" s="98">
        <f>'графики сложная формула'!BF23</f>
        <v>14.143388312591465</v>
      </c>
      <c r="I23" s="99">
        <v>5.7</v>
      </c>
    </row>
    <row r="24" spans="1:9" x14ac:dyDescent="0.2">
      <c r="A24" s="1">
        <v>41061</v>
      </c>
      <c r="B24" s="98">
        <f>'графики сложная формула'!AZ24</f>
        <v>6.847730547830877</v>
      </c>
      <c r="C24" s="98">
        <f>'графики сложная формула'!BA24</f>
        <v>11.579927521767351</v>
      </c>
      <c r="D24" s="98">
        <f>'графики сложная формула'!BB24</f>
        <v>13.165430160835303</v>
      </c>
      <c r="E24" s="98">
        <f>'графики сложная формула'!BC24</f>
        <v>30.439201011641792</v>
      </c>
      <c r="F24" s="98">
        <f>'графики сложная формула'!BD24</f>
        <v>12.067947274994603</v>
      </c>
      <c r="G24" s="98">
        <f>'графики сложная формула'!BE24</f>
        <v>13.454584067583195</v>
      </c>
      <c r="H24" s="98">
        <f>'графики сложная формула'!BF24</f>
        <v>14.247421797622502</v>
      </c>
      <c r="I24" s="99">
        <v>5.65</v>
      </c>
    </row>
    <row r="25" spans="1:9" x14ac:dyDescent="0.2">
      <c r="A25" s="1">
        <v>41091</v>
      </c>
      <c r="B25" s="98">
        <f>'графики сложная формула'!AZ25</f>
        <v>6.9723262833853203</v>
      </c>
      <c r="C25" s="98">
        <f>'графики сложная формула'!BA25</f>
        <v>11.552292245324667</v>
      </c>
      <c r="D25" s="98">
        <f>'графики сложная формула'!BB25</f>
        <v>13.342774162687691</v>
      </c>
      <c r="E25" s="98">
        <f>'графики сложная формула'!BC25</f>
        <v>32.140932947610381</v>
      </c>
      <c r="F25" s="98">
        <f>'графики сложная формула'!BD25</f>
        <v>12.434709430273685</v>
      </c>
      <c r="G25" s="98">
        <f>'графики сложная формула'!BE25</f>
        <v>13.93130479606765</v>
      </c>
      <c r="H25" s="98">
        <f>'графики сложная формула'!BF25</f>
        <v>14.273740378617052</v>
      </c>
      <c r="I25" s="99">
        <v>5.53</v>
      </c>
    </row>
    <row r="26" spans="1:9" x14ac:dyDescent="0.2">
      <c r="A26" s="1">
        <v>41122</v>
      </c>
      <c r="B26" s="98">
        <f>'графики сложная формула'!AZ26</f>
        <v>7.371135876809598</v>
      </c>
      <c r="C26" s="98">
        <f>'графики сложная формула'!BA26</f>
        <v>11.842955951536487</v>
      </c>
      <c r="D26" s="98">
        <f>'графики сложная формула'!BB26</f>
        <v>13.514714372598995</v>
      </c>
      <c r="E26" s="98">
        <f>'графики сложная формула'!BC26</f>
        <v>32.047622902839102</v>
      </c>
      <c r="F26" s="98">
        <f>'графики сложная формула'!BD26</f>
        <v>12.323879274748844</v>
      </c>
      <c r="G26" s="98">
        <f>'графики сложная формула'!BE26</f>
        <v>14.250575658047083</v>
      </c>
      <c r="H26" s="98">
        <f>'графики сложная формула'!BF26</f>
        <v>14.417743981849124</v>
      </c>
      <c r="I26" s="99">
        <v>5.25</v>
      </c>
    </row>
    <row r="27" spans="1:9" x14ac:dyDescent="0.2">
      <c r="A27" s="1">
        <v>41153</v>
      </c>
      <c r="B27" s="98">
        <f>'графики сложная формула'!AZ27</f>
        <v>8.7754259908172116</v>
      </c>
      <c r="C27" s="98">
        <f>'графики сложная формула'!BA27</f>
        <v>11.928643141531715</v>
      </c>
      <c r="D27" s="98">
        <f>'графики сложная формула'!BB27</f>
        <v>13.705747138833342</v>
      </c>
      <c r="E27" s="98">
        <f>'графики сложная формула'!BC27</f>
        <v>34.2480883441957</v>
      </c>
      <c r="F27" s="98">
        <f>'графики сложная формула'!BD27</f>
        <v>12.641340338772446</v>
      </c>
      <c r="G27" s="98">
        <f>'графики сложная формула'!BE27</f>
        <v>14.576598710336549</v>
      </c>
      <c r="H27" s="98">
        <f>'графики сложная формула'!BF27</f>
        <v>14.422804476546288</v>
      </c>
      <c r="I27" s="99">
        <v>5.46</v>
      </c>
    </row>
    <row r="28" spans="1:9" x14ac:dyDescent="0.2">
      <c r="A28" s="1">
        <v>41183</v>
      </c>
      <c r="B28" s="98">
        <f>'графики сложная формула'!AZ28</f>
        <v>9.0717750232726324</v>
      </c>
      <c r="C28" s="98">
        <f>'графики сложная формула'!BA28</f>
        <v>12.222231018920173</v>
      </c>
      <c r="D28" s="98">
        <f>'графики сложная формула'!BB28</f>
        <v>14.091302895718002</v>
      </c>
      <c r="E28" s="98">
        <f>'графики сложная формула'!BC28</f>
        <v>35.085733852494528</v>
      </c>
      <c r="F28" s="98">
        <f>'графики сложная формула'!BD28</f>
        <v>12.113468415187391</v>
      </c>
      <c r="G28" s="98">
        <f>'графики сложная формула'!BE28</f>
        <v>15.174682321178585</v>
      </c>
      <c r="H28" s="98">
        <f>'графики сложная формула'!BF28</f>
        <v>14.45647812806366</v>
      </c>
      <c r="I28" s="99">
        <v>6.02</v>
      </c>
    </row>
    <row r="29" spans="1:9" x14ac:dyDescent="0.2">
      <c r="A29" s="1">
        <v>41214</v>
      </c>
      <c r="B29" s="98">
        <f>'графики сложная формула'!AZ29</f>
        <v>8.9862681932502007</v>
      </c>
      <c r="C29" s="98">
        <f>'графики сложная формула'!BA29</f>
        <v>12.171281793530973</v>
      </c>
      <c r="D29" s="98">
        <f>'графики сложная формула'!BB29</f>
        <v>13.706847935163621</v>
      </c>
      <c r="E29" s="98">
        <f>'графики сложная формула'!BC29</f>
        <v>34.990998993549155</v>
      </c>
      <c r="F29" s="98">
        <f>'графики сложная формула'!BD29</f>
        <v>13.092521365328659</v>
      </c>
      <c r="G29" s="98">
        <f>'графики сложная формула'!BE29</f>
        <v>14.687237642064735</v>
      </c>
      <c r="H29" s="98">
        <f>'графики сложная формула'!BF29</f>
        <v>14.600058766478552</v>
      </c>
      <c r="I29" s="99">
        <v>6.07</v>
      </c>
    </row>
    <row r="30" spans="1:9" x14ac:dyDescent="0.2">
      <c r="A30" s="1">
        <v>41244</v>
      </c>
      <c r="B30" s="98">
        <f>'графики сложная формула'!AZ30</f>
        <v>9.170877329546089</v>
      </c>
      <c r="C30" s="98">
        <f>'графики сложная формула'!BA30</f>
        <v>13.063891910049071</v>
      </c>
      <c r="D30" s="98">
        <f>'графики сложная формула'!BB30</f>
        <v>13.388231457138861</v>
      </c>
      <c r="E30" s="98">
        <f>'графики сложная формула'!BC30</f>
        <v>32.020268422481031</v>
      </c>
      <c r="F30" s="98">
        <f>'графики сложная формула'!BD30</f>
        <v>12.715844907267114</v>
      </c>
      <c r="G30" s="98">
        <f>'графики сложная формула'!BE30</f>
        <v>14.7466528256132</v>
      </c>
      <c r="H30" s="98">
        <f>'графики сложная формула'!BF30</f>
        <v>14.318916085570962</v>
      </c>
      <c r="I30" s="99">
        <v>6.19</v>
      </c>
    </row>
    <row r="31" spans="1:9" x14ac:dyDescent="0.2">
      <c r="A31" s="1">
        <v>41275</v>
      </c>
      <c r="B31" s="98">
        <f>'графики сложная формула'!AZ31</f>
        <v>9.5722463962085822</v>
      </c>
      <c r="C31" s="98">
        <f>'графики сложная формула'!BA31</f>
        <v>11.898097296772265</v>
      </c>
      <c r="D31" s="98">
        <f>'графики сложная формула'!BB31</f>
        <v>13.327736852597193</v>
      </c>
      <c r="E31" s="98">
        <f>'графики сложная формула'!BC31</f>
        <v>32.191530440279166</v>
      </c>
      <c r="F31" s="98">
        <f>'графики сложная формула'!BD31</f>
        <v>12.541341584208972</v>
      </c>
      <c r="G31" s="98">
        <f>'графики сложная формула'!BE31</f>
        <v>14.900982978973737</v>
      </c>
      <c r="H31" s="98">
        <f>'графики сложная формула'!BF31</f>
        <v>14.795768776323145</v>
      </c>
      <c r="I31" s="99">
        <v>5.37</v>
      </c>
    </row>
    <row r="32" spans="1:9" x14ac:dyDescent="0.2">
      <c r="A32" s="1">
        <v>41306</v>
      </c>
      <c r="B32" s="98">
        <f>'графики сложная формула'!AZ32</f>
        <v>9.3431950896307416</v>
      </c>
      <c r="C32" s="98">
        <f>'графики сложная формула'!BA32</f>
        <v>11.832051515858351</v>
      </c>
      <c r="D32" s="98">
        <f>'графики сложная формула'!BB32</f>
        <v>13.406765792586675</v>
      </c>
      <c r="E32" s="98">
        <f>'графики сложная формула'!BC32</f>
        <v>32.544060469907201</v>
      </c>
      <c r="F32" s="98">
        <f>'графики сложная формула'!BD32</f>
        <v>12.669780192675795</v>
      </c>
      <c r="G32" s="98">
        <f>'графики сложная формула'!BE32</f>
        <v>15.102590536433677</v>
      </c>
      <c r="H32" s="98">
        <f>'графики сложная формула'!BF32</f>
        <v>14.922808794849677</v>
      </c>
      <c r="I32" s="99">
        <v>5.61</v>
      </c>
    </row>
    <row r="33" spans="1:9" x14ac:dyDescent="0.2">
      <c r="A33" s="1">
        <v>41334</v>
      </c>
      <c r="B33" s="98">
        <f>'графики сложная формула'!AZ33</f>
        <v>9.5942065194928521</v>
      </c>
      <c r="C33" s="98">
        <f>'графики сложная формула'!BA33</f>
        <v>11.802165864336725</v>
      </c>
      <c r="D33" s="98">
        <f>'графики сложная формула'!BB33</f>
        <v>13.278153861039792</v>
      </c>
      <c r="E33" s="98">
        <f>'графики сложная формула'!BC33</f>
        <v>32.776910928547764</v>
      </c>
      <c r="F33" s="98">
        <f>'графики сложная формула'!BD33</f>
        <v>12.450829620266926</v>
      </c>
      <c r="G33" s="98">
        <f>'графики сложная формула'!BE33</f>
        <v>14.973215829713874</v>
      </c>
      <c r="H33" s="98">
        <f>'графики сложная формула'!BF33</f>
        <v>15.02065240927376</v>
      </c>
      <c r="I33" s="99">
        <v>5.96</v>
      </c>
    </row>
    <row r="34" spans="1:9" x14ac:dyDescent="0.2">
      <c r="A34" s="1">
        <v>41365</v>
      </c>
      <c r="B34" s="98">
        <f>'графики сложная формула'!AZ34</f>
        <v>9.6072685126035378</v>
      </c>
      <c r="C34" s="98">
        <f>'графики сложная формула'!BA34</f>
        <v>11.978839649119706</v>
      </c>
      <c r="D34" s="98">
        <f>'графики сложная формула'!BB34</f>
        <v>13.347736595717421</v>
      </c>
      <c r="E34" s="98">
        <f>'графики сложная формула'!BC34</f>
        <v>32.909560196905133</v>
      </c>
      <c r="F34" s="98">
        <f>'графики сложная формула'!BD34</f>
        <v>12.757702355714361</v>
      </c>
      <c r="G34" s="98">
        <f>'графики сложная формула'!BE34</f>
        <v>13.799463643474196</v>
      </c>
      <c r="H34" s="98">
        <f>'графики сложная формула'!BF34</f>
        <v>15.023534864075327</v>
      </c>
      <c r="I34" s="99">
        <v>6.11</v>
      </c>
    </row>
    <row r="35" spans="1:9" x14ac:dyDescent="0.2">
      <c r="A35" s="1">
        <v>41395</v>
      </c>
      <c r="B35" s="98">
        <f>'графики сложная формула'!AZ35</f>
        <v>9.492863721324623</v>
      </c>
      <c r="C35" s="98">
        <f>'графики сложная формула'!BA35</f>
        <v>12.026181034423535</v>
      </c>
      <c r="D35" s="98">
        <f>'графики сложная формула'!BB35</f>
        <v>13.201314016824481</v>
      </c>
      <c r="E35" s="98">
        <f>'графики сложная формула'!BC35</f>
        <v>33.008575941478639</v>
      </c>
      <c r="F35" s="98">
        <f>'графики сложная формула'!BD35</f>
        <v>12.431248122004849</v>
      </c>
      <c r="G35" s="98">
        <f>'графики сложная формула'!BE35</f>
        <v>13.548375915688773</v>
      </c>
      <c r="H35" s="98">
        <f>'графики сложная формула'!BF35</f>
        <v>15.04349499189054</v>
      </c>
      <c r="I35" s="99">
        <v>6.3</v>
      </c>
    </row>
    <row r="36" spans="1:9" x14ac:dyDescent="0.2">
      <c r="A36" s="1">
        <v>41426</v>
      </c>
      <c r="B36" s="98">
        <f>'графики сложная формула'!AZ36</f>
        <v>9.6693994893182982</v>
      </c>
      <c r="C36" s="98">
        <f>'графики сложная формула'!BA36</f>
        <v>11.863172606687643</v>
      </c>
      <c r="D36" s="98">
        <f>'графики сложная формула'!BB36</f>
        <v>13.480189390086805</v>
      </c>
      <c r="E36" s="98">
        <f>'графики сложная формула'!BC36</f>
        <v>32.822475605260372</v>
      </c>
      <c r="F36" s="98">
        <f>'графики сложная формула'!BD36</f>
        <v>13.133648156564917</v>
      </c>
      <c r="G36" s="98">
        <f>'графики сложная формула'!BE36</f>
        <v>13.715853184433225</v>
      </c>
      <c r="H36" s="98">
        <f>'графики сложная формула'!BF36</f>
        <v>15.00930022329638</v>
      </c>
      <c r="I36" s="99">
        <v>6.24</v>
      </c>
    </row>
    <row r="37" spans="1:9" x14ac:dyDescent="0.2">
      <c r="A37" s="1">
        <v>41456</v>
      </c>
      <c r="B37" s="98">
        <f>'графики сложная формула'!AZ37</f>
        <v>9.7524748134826797</v>
      </c>
      <c r="C37" s="98">
        <f>'графики сложная формула'!BA37</f>
        <v>11.929104569288851</v>
      </c>
      <c r="D37" s="98">
        <f>'графики сложная формула'!BB37</f>
        <v>13.671486556633219</v>
      </c>
      <c r="E37" s="98">
        <f>'графики сложная формула'!BC37</f>
        <v>32.702573950843835</v>
      </c>
      <c r="F37" s="98">
        <f>'графики сложная формула'!BD37</f>
        <v>12.659202893803934</v>
      </c>
      <c r="G37" s="98">
        <f>'графики сложная формула'!BE37</f>
        <v>13.37030056525327</v>
      </c>
      <c r="H37" s="98">
        <f>'графики сложная формула'!BF37</f>
        <v>14.953477090503872</v>
      </c>
      <c r="I37" s="99">
        <v>6</v>
      </c>
    </row>
    <row r="38" spans="1:9" x14ac:dyDescent="0.2">
      <c r="A38" s="1">
        <v>41487</v>
      </c>
      <c r="B38" s="98">
        <f>'графики сложная формула'!AZ38</f>
        <v>9.8372997000140678</v>
      </c>
      <c r="C38" s="98">
        <f>'графики сложная формула'!BA38</f>
        <v>12.151801778126975</v>
      </c>
      <c r="D38" s="98">
        <f>'графики сложная формула'!BB38</f>
        <v>14.077334568487302</v>
      </c>
      <c r="E38" s="98">
        <f>'графики сложная формула'!BC38</f>
        <v>33.128621509918041</v>
      </c>
      <c r="F38" s="98">
        <f>'графики сложная формула'!BD38</f>
        <v>13.371087825583221</v>
      </c>
      <c r="G38" s="98">
        <f>'графики сложная формула'!BE38</f>
        <v>13.154324253393524</v>
      </c>
      <c r="H38" s="98">
        <f>'графики сложная формула'!BF38</f>
        <v>15.100975976683671</v>
      </c>
      <c r="I38" s="99">
        <v>6.01</v>
      </c>
    </row>
    <row r="39" spans="1:9" x14ac:dyDescent="0.2">
      <c r="A39" s="1">
        <v>41518</v>
      </c>
      <c r="B39" s="98">
        <f>'графики сложная формула'!AZ39</f>
        <v>9.6836168483511535</v>
      </c>
      <c r="C39" s="98">
        <f>'графики сложная формула'!BA39</f>
        <v>12.316237120892014</v>
      </c>
      <c r="D39" s="98">
        <f>'графики сложная формула'!BB39</f>
        <v>13.786136671500929</v>
      </c>
      <c r="E39" s="98">
        <f>'графики сложная формула'!BC39</f>
        <v>36.185824748901652</v>
      </c>
      <c r="F39" s="98">
        <f>'графики сложная формула'!BD39</f>
        <v>13.651307864594276</v>
      </c>
      <c r="G39" s="98">
        <f>'графики сложная формула'!BE39</f>
        <v>13.511942422411508</v>
      </c>
      <c r="H39" s="98">
        <f>'графики сложная формула'!BF39</f>
        <v>15.263800768826835</v>
      </c>
      <c r="I39" s="99">
        <v>6.18</v>
      </c>
    </row>
    <row r="40" spans="1:9" x14ac:dyDescent="0.2">
      <c r="A40" s="1">
        <v>41548</v>
      </c>
      <c r="B40" s="98">
        <f>'графики сложная формула'!AZ40</f>
        <v>9.7359335379368144</v>
      </c>
      <c r="C40" s="98">
        <f>'графики сложная формула'!BA40</f>
        <v>12.554525317360772</v>
      </c>
      <c r="D40" s="98">
        <f>'графики сложная формула'!BB40</f>
        <v>14.745246329622281</v>
      </c>
      <c r="E40" s="98">
        <f>'графики сложная формула'!BC40</f>
        <v>30.466849120029103</v>
      </c>
      <c r="F40" s="98">
        <f>'графики сложная формула'!BD40</f>
        <v>13.871428457287021</v>
      </c>
      <c r="G40" s="98">
        <f>'графики сложная формула'!BE40</f>
        <v>13.103048319278503</v>
      </c>
      <c r="H40" s="98">
        <f>'графики сложная формула'!BF40</f>
        <v>15.228680766168955</v>
      </c>
      <c r="I40" s="99">
        <v>5.98</v>
      </c>
    </row>
    <row r="41" spans="1:9" x14ac:dyDescent="0.2">
      <c r="A41" s="1">
        <v>41579</v>
      </c>
      <c r="B41" s="98">
        <f>'графики сложная формула'!AZ41</f>
        <v>9.921315193187171</v>
      </c>
      <c r="C41" s="98">
        <f>'графики сложная формула'!BA41</f>
        <v>12.597955838875064</v>
      </c>
      <c r="D41" s="98">
        <f>'графики сложная формула'!BB41</f>
        <v>15.350045831655136</v>
      </c>
      <c r="E41" s="98">
        <f>'графики сложная формула'!BC41</f>
        <v>33.216839848885137</v>
      </c>
      <c r="F41" s="98">
        <f>'графики сложная формула'!BD41</f>
        <v>14.199482459868202</v>
      </c>
      <c r="G41" s="98">
        <f>'графики сложная формула'!BE41</f>
        <v>13.586171763078063</v>
      </c>
      <c r="H41" s="98">
        <f>'графики сложная формула'!BF41</f>
        <v>15.19840507092886</v>
      </c>
      <c r="I41" s="99">
        <v>6.11</v>
      </c>
    </row>
    <row r="42" spans="1:9" x14ac:dyDescent="0.2">
      <c r="A42" s="1">
        <v>41609</v>
      </c>
      <c r="B42" s="98">
        <f>'графики сложная формула'!AZ42</f>
        <v>9.891699657134426</v>
      </c>
      <c r="C42" s="98">
        <f>'графики сложная формула'!BA42</f>
        <v>13.294311916486176</v>
      </c>
      <c r="D42" s="98">
        <f>'графики сложная формула'!BB42</f>
        <v>14.963095712780957</v>
      </c>
      <c r="E42" s="98">
        <f>'графики сложная формула'!BC42</f>
        <v>33.034362705474727</v>
      </c>
      <c r="F42" s="98">
        <f>'графики сложная формула'!BD42</f>
        <v>14.904295805911884</v>
      </c>
      <c r="G42" s="98">
        <f>'графики сложная формула'!BE42</f>
        <v>13.207235587603483</v>
      </c>
      <c r="H42" s="98">
        <f>'графики сложная формула'!BF42</f>
        <v>14.919744031621251</v>
      </c>
      <c r="I42" s="99">
        <v>6.43</v>
      </c>
    </row>
    <row r="43" spans="1:9" x14ac:dyDescent="0.2">
      <c r="A43" s="1">
        <v>41640</v>
      </c>
      <c r="B43" s="98">
        <f>'графики сложная формула'!AZ43</f>
        <v>9.69065807497579</v>
      </c>
      <c r="C43" s="98">
        <f>'графики сложная формула'!BA43</f>
        <v>13.328226480611875</v>
      </c>
      <c r="D43" s="98">
        <f>'графики сложная формула'!BB43</f>
        <v>14.285970426746616</v>
      </c>
      <c r="E43" s="98">
        <f>'графики сложная формула'!BC43</f>
        <v>32.566900988457284</v>
      </c>
      <c r="F43" s="98">
        <f>'графики сложная формула'!BD43</f>
        <v>14.420068072840689</v>
      </c>
      <c r="G43" s="98">
        <f>'графики сложная формула'!BE43</f>
        <v>12.630727394155222</v>
      </c>
      <c r="H43" s="98">
        <f>'графики сложная формула'!BF43</f>
        <v>15.197729618266607</v>
      </c>
      <c r="I43" s="99">
        <v>6.05</v>
      </c>
    </row>
    <row r="44" spans="1:9" x14ac:dyDescent="0.2">
      <c r="A44" s="1">
        <v>41671</v>
      </c>
      <c r="B44" s="98">
        <f>'графики сложная формула'!AZ44</f>
        <v>9.9312069774178031</v>
      </c>
      <c r="C44" s="98">
        <f>'графики сложная формула'!BA44</f>
        <v>13.21858323677802</v>
      </c>
      <c r="D44" s="98">
        <f>'графики сложная формула'!BB44</f>
        <v>15.238454628302994</v>
      </c>
      <c r="E44" s="98">
        <f>'графики сложная формула'!BC44</f>
        <v>32.252772102731214</v>
      </c>
      <c r="F44" s="98">
        <f>'графики сложная формула'!BD44</f>
        <v>14.411164079317748</v>
      </c>
      <c r="G44" s="98">
        <f>'графики сложная формула'!BE44</f>
        <v>12.971974908323086</v>
      </c>
      <c r="H44" s="98">
        <f>'графики сложная формула'!BF44</f>
        <v>15.009880007509283</v>
      </c>
      <c r="I44" s="99">
        <v>5.96</v>
      </c>
    </row>
    <row r="45" spans="1:9" x14ac:dyDescent="0.2">
      <c r="A45" s="1">
        <v>41699</v>
      </c>
      <c r="B45" s="98">
        <f>'графики сложная формула'!AZ45</f>
        <v>9.8851392427690215</v>
      </c>
      <c r="C45" s="98">
        <f>'графики сложная формула'!BA45</f>
        <v>13.727308361136977</v>
      </c>
      <c r="D45" s="98">
        <f>'графики сложная формула'!BB45</f>
        <v>15.503101740198556</v>
      </c>
      <c r="E45" s="98">
        <f>'графики сложная формула'!BC45</f>
        <v>32.377034653679232</v>
      </c>
      <c r="F45" s="98">
        <f>'графики сложная формула'!BD45</f>
        <v>14.404041321894493</v>
      </c>
      <c r="G45" s="98">
        <f>'графики сложная формула'!BE45</f>
        <v>13.389169544967926</v>
      </c>
      <c r="H45" s="98">
        <f>'графики сложная формула'!BF45</f>
        <v>14.836186928855296</v>
      </c>
      <c r="I45" s="99">
        <v>7.83</v>
      </c>
    </row>
    <row r="46" spans="1:9" x14ac:dyDescent="0.2">
      <c r="A46" s="1">
        <v>41730</v>
      </c>
      <c r="B46" s="98">
        <f>'графики сложная формула'!AZ46</f>
        <v>10.956604010005561</v>
      </c>
      <c r="C46" s="98">
        <f>'графики сложная формула'!BA46</f>
        <v>13.818836624567478</v>
      </c>
      <c r="D46" s="98">
        <f>'графики сложная формула'!BB46</f>
        <v>15.83433847224585</v>
      </c>
      <c r="E46" s="98">
        <f>'графики сложная формула'!BC46</f>
        <v>31.871867122831461</v>
      </c>
      <c r="F46" s="98">
        <f>'графики сложная формула'!BD46</f>
        <v>14.44518106689457</v>
      </c>
      <c r="G46" s="98">
        <f>'графики сложная формула'!BE46</f>
        <v>13.534994665741443</v>
      </c>
      <c r="H46" s="98">
        <f>'графики сложная формула'!BF46</f>
        <v>14.95924190904377</v>
      </c>
      <c r="I46" s="99">
        <v>7.82</v>
      </c>
    </row>
    <row r="47" spans="1:9" x14ac:dyDescent="0.2">
      <c r="A47" s="1">
        <v>41760</v>
      </c>
      <c r="B47" s="98">
        <f>'графики сложная формула'!AZ47</f>
        <v>10.847702294198053</v>
      </c>
      <c r="C47" s="98">
        <f>'графики сложная формула'!BA47</f>
        <v>14.080121568657891</v>
      </c>
      <c r="D47" s="98">
        <f>'графики сложная формула'!BB47</f>
        <v>16.271122121776262</v>
      </c>
      <c r="E47" s="98">
        <f>'графики сложная формула'!BC47</f>
        <v>31.608235559374915</v>
      </c>
      <c r="F47" s="98">
        <f>'графики сложная формула'!BD47</f>
        <v>14.086747721691864</v>
      </c>
      <c r="G47" s="98">
        <f>'графики сложная формула'!BE47</f>
        <v>13.322482648076594</v>
      </c>
      <c r="H47" s="98">
        <f>'графики сложная формула'!BF47</f>
        <v>14.952488169353652</v>
      </c>
      <c r="I47" s="99">
        <v>8.15</v>
      </c>
    </row>
    <row r="48" spans="1:9" x14ac:dyDescent="0.2">
      <c r="A48" s="1">
        <v>41791</v>
      </c>
      <c r="B48" s="98">
        <f>'графики сложная формула'!AZ48</f>
        <v>11.347385440023233</v>
      </c>
      <c r="C48" s="98">
        <f>'графики сложная формула'!BA48</f>
        <v>14.499120646137008</v>
      </c>
      <c r="D48" s="98">
        <f>'графики сложная формула'!BB48</f>
        <v>16.187461632282758</v>
      </c>
      <c r="E48" s="98">
        <f>'графики сложная формула'!BC48</f>
        <v>31.321825355902366</v>
      </c>
      <c r="F48" s="98">
        <f>'графики сложная формула'!BD48</f>
        <v>14.484246272107141</v>
      </c>
      <c r="G48" s="98">
        <f>'графики сложная формула'!BE48</f>
        <v>13.391679111328596</v>
      </c>
      <c r="H48" s="98">
        <f>'графики сложная формула'!BF48</f>
        <v>15.146823085349956</v>
      </c>
      <c r="I48" s="99">
        <v>8.18</v>
      </c>
    </row>
    <row r="49" spans="1:9" x14ac:dyDescent="0.2">
      <c r="A49" s="1">
        <v>41821</v>
      </c>
      <c r="B49" s="98">
        <f>'графики сложная формула'!AZ49</f>
        <v>11.600143666554503</v>
      </c>
      <c r="C49" s="98">
        <f>'графики сложная формула'!BA49</f>
        <v>14.613078025467125</v>
      </c>
      <c r="D49" s="98">
        <f>'графики сложная формула'!BB49</f>
        <v>15.949605973990733</v>
      </c>
      <c r="E49" s="98">
        <f>'графики сложная формула'!BC49</f>
        <v>30.012808632355309</v>
      </c>
      <c r="F49" s="98">
        <f>'графики сложная формула'!BD49</f>
        <v>14.357730562859116</v>
      </c>
      <c r="G49" s="98">
        <f>'графики сложная формула'!BE49</f>
        <v>14.027365720465948</v>
      </c>
      <c r="H49" s="98">
        <f>'графики сложная формула'!BF49</f>
        <v>15.064029349233305</v>
      </c>
      <c r="I49" s="99">
        <v>8.1199999999999992</v>
      </c>
    </row>
    <row r="50" spans="1:9" x14ac:dyDescent="0.2">
      <c r="A50" s="1">
        <v>41852</v>
      </c>
      <c r="B50" s="98">
        <f>'графики сложная формула'!AZ50</f>
        <v>12.054434496851067</v>
      </c>
      <c r="C50" s="98">
        <f>'графики сложная формула'!BA50</f>
        <v>14.67045323678715</v>
      </c>
      <c r="D50" s="98">
        <f>'графики сложная формула'!BB50</f>
        <v>16.022963288916298</v>
      </c>
      <c r="E50" s="98">
        <f>'графики сложная формула'!BC50</f>
        <v>31.106162162623527</v>
      </c>
      <c r="F50" s="98">
        <f>'графики сложная формула'!BD50</f>
        <v>16.060882482938318</v>
      </c>
      <c r="G50" s="98">
        <f>'графики сложная формула'!BE50</f>
        <v>13.417235797790154</v>
      </c>
      <c r="H50" s="98">
        <f>'графики сложная формула'!BF50</f>
        <v>15.018650768579917</v>
      </c>
      <c r="I50" s="99">
        <v>7.85</v>
      </c>
    </row>
    <row r="51" spans="1:9" x14ac:dyDescent="0.2">
      <c r="A51" s="1">
        <v>41883</v>
      </c>
      <c r="B51" s="98">
        <f>'графики сложная формула'!AZ51</f>
        <v>12.825352836302246</v>
      </c>
      <c r="C51" s="98">
        <f>'графики сложная формула'!BA51</f>
        <v>14.471844185624674</v>
      </c>
      <c r="D51" s="98">
        <f>'графики сложная формула'!BB51</f>
        <v>15.54968258542514</v>
      </c>
      <c r="E51" s="98">
        <f>'графики сложная формула'!BC51</f>
        <v>30.765497894545181</v>
      </c>
      <c r="F51" s="98">
        <f>'графики сложная формула'!BD51</f>
        <v>16.810157860416876</v>
      </c>
      <c r="G51" s="98">
        <f>'графики сложная формула'!BE51</f>
        <v>13.425060907427874</v>
      </c>
      <c r="H51" s="98">
        <f>'графики сложная формула'!BF51</f>
        <v>14.959662743151091</v>
      </c>
      <c r="I51" s="99">
        <v>7.94</v>
      </c>
    </row>
    <row r="52" spans="1:9" x14ac:dyDescent="0.2">
      <c r="A52" s="1">
        <v>41913</v>
      </c>
      <c r="B52" s="98">
        <f>'графики сложная формула'!AZ52</f>
        <v>13.388900253878433</v>
      </c>
      <c r="C52" s="98">
        <f>'графики сложная формула'!BA52</f>
        <v>14.352450042644644</v>
      </c>
      <c r="D52" s="98">
        <f>'графики сложная формула'!BB52</f>
        <v>15.439910608385906</v>
      </c>
      <c r="E52" s="98">
        <f>'графики сложная формула'!BC52</f>
        <v>33.385141975813681</v>
      </c>
      <c r="F52" s="98">
        <f>'графики сложная формула'!BD52</f>
        <v>16.738083367209651</v>
      </c>
      <c r="G52" s="98">
        <f>'графики сложная формула'!BE52</f>
        <v>13.454879671211252</v>
      </c>
      <c r="H52" s="98">
        <f>'графики сложная формула'!BF52</f>
        <v>14.754670038646022</v>
      </c>
      <c r="I52" s="99">
        <v>8.23</v>
      </c>
    </row>
    <row r="53" spans="1:9" x14ac:dyDescent="0.2">
      <c r="A53" s="1">
        <v>41944</v>
      </c>
      <c r="B53" s="98">
        <f>'графики сложная формула'!AZ53</f>
        <v>13.42210189003308</v>
      </c>
      <c r="C53" s="98">
        <f>'графики сложная формула'!BA53</f>
        <v>14.508261664864175</v>
      </c>
      <c r="D53" s="98">
        <f>'графики сложная формула'!BB53</f>
        <v>15.640600766437746</v>
      </c>
      <c r="E53" s="98">
        <f>'графики сложная формула'!BC53</f>
        <v>31.172894399992249</v>
      </c>
      <c r="F53" s="98">
        <f>'графики сложная формула'!BD53</f>
        <v>16.685384963075979</v>
      </c>
      <c r="G53" s="98">
        <f>'графики сложная формула'!BE53</f>
        <v>13.329611203742722</v>
      </c>
      <c r="H53" s="98">
        <f>'графики сложная формула'!BF53</f>
        <v>14.782639045270813</v>
      </c>
      <c r="I53" s="99">
        <v>10.23</v>
      </c>
    </row>
    <row r="54" spans="1:9" x14ac:dyDescent="0.2">
      <c r="A54" s="1">
        <v>41974</v>
      </c>
      <c r="B54" s="98">
        <f>'графики сложная формула'!AZ54</f>
        <v>13.896764318495306</v>
      </c>
      <c r="C54" s="98">
        <f>'графики сложная формула'!BA54</f>
        <v>14.660109649171318</v>
      </c>
      <c r="D54" s="98">
        <f>'графики сложная формула'!BB54</f>
        <v>15.999712832105327</v>
      </c>
      <c r="E54" s="98">
        <f>'графики сложная формула'!BC54</f>
        <v>30.479205859905463</v>
      </c>
      <c r="F54" s="98">
        <f>'графики сложная формула'!BD54</f>
        <v>17.439973070289192</v>
      </c>
      <c r="G54" s="98">
        <f>'графики сложная формула'!BE54</f>
        <v>13.799392215809423</v>
      </c>
      <c r="H54" s="98">
        <f>'графики сложная формула'!BF54</f>
        <v>13.816172129796378</v>
      </c>
      <c r="I54" s="99">
        <v>15.45</v>
      </c>
    </row>
    <row r="55" spans="1:9" x14ac:dyDescent="0.2">
      <c r="A55" s="1">
        <v>42005</v>
      </c>
      <c r="B55" s="98">
        <f>'графики сложная формула'!AZ55</f>
        <v>13.059857411088988</v>
      </c>
      <c r="C55" s="98">
        <f>'графики сложная формула'!BA55</f>
        <v>15.13733746414745</v>
      </c>
      <c r="D55" s="98">
        <f>'графики сложная формула'!BB55</f>
        <v>15.644568977440604</v>
      </c>
      <c r="E55" s="98">
        <f>'графики сложная формула'!BC55</f>
        <v>29.32975956323321</v>
      </c>
      <c r="F55" s="98">
        <f>'графики сложная формула'!BD55</f>
        <v>17.966474048556528</v>
      </c>
      <c r="G55" s="98">
        <f>'графики сложная формула'!BE55</f>
        <v>14.165870716195451</v>
      </c>
      <c r="H55" s="98">
        <f>'графики сложная формула'!BF55</f>
        <v>16.17896508961806</v>
      </c>
      <c r="I55" s="99">
        <v>16.96</v>
      </c>
    </row>
    <row r="56" spans="1:9" x14ac:dyDescent="0.2">
      <c r="A56" s="1">
        <v>42036</v>
      </c>
      <c r="B56" s="98">
        <f>'графики сложная формула'!AZ56</f>
        <v>12.983937016573849</v>
      </c>
      <c r="C56" s="98">
        <f>'графики сложная формула'!BA56</f>
        <v>14.730475926830501</v>
      </c>
      <c r="D56" s="98">
        <f>'графики сложная формула'!BB56</f>
        <v>15.587972773543486</v>
      </c>
      <c r="E56" s="98">
        <f>'графики сложная формула'!BC56</f>
        <v>28.444481467839363</v>
      </c>
      <c r="F56" s="98">
        <f>'графики сложная формула'!BD56</f>
        <v>17.338987652417181</v>
      </c>
      <c r="G56" s="98">
        <f>'графики сложная формула'!BE56</f>
        <v>13.195627100189386</v>
      </c>
      <c r="H56" s="98">
        <f>'графики сложная формула'!BF56</f>
        <v>15.553240208390992</v>
      </c>
      <c r="I56" s="99">
        <v>15.1</v>
      </c>
    </row>
    <row r="57" spans="1:9" x14ac:dyDescent="0.2">
      <c r="A57" s="1">
        <v>42064</v>
      </c>
      <c r="B57" s="98">
        <f>'графики сложная формула'!AZ57</f>
        <v>12.651958681698453</v>
      </c>
      <c r="C57" s="98">
        <f>'графики сложная формула'!BA57</f>
        <v>14.727432660204402</v>
      </c>
      <c r="D57" s="98">
        <f>'графики сложная формула'!BB57</f>
        <v>15.362720385297262</v>
      </c>
      <c r="E57" s="98">
        <f>'графики сложная формула'!BC57</f>
        <v>27.90925651253475</v>
      </c>
      <c r="F57" s="98">
        <f>'графики сложная формула'!BD57</f>
        <v>17.698135011994033</v>
      </c>
      <c r="G57" s="98">
        <f>'графики сложная формула'!BE57</f>
        <v>13.575412614439495</v>
      </c>
      <c r="H57" s="98">
        <f>'графики сложная формула'!BF57</f>
        <v>15.365715807619907</v>
      </c>
      <c r="I57" s="99">
        <v>14.83</v>
      </c>
    </row>
    <row r="58" spans="1:9" x14ac:dyDescent="0.2">
      <c r="A58" s="1">
        <v>42095</v>
      </c>
      <c r="B58" s="98">
        <f>'графики сложная формула'!AZ58</f>
        <v>12.077587863076237</v>
      </c>
      <c r="C58" s="98">
        <f>'графики сложная формула'!BA58</f>
        <v>15.204881987671429</v>
      </c>
      <c r="D58" s="98">
        <f>'графики сложная формула'!BB58</f>
        <v>15.385934313065539</v>
      </c>
      <c r="E58" s="98">
        <f>'графики сложная формула'!BC58</f>
        <v>27.574572763479104</v>
      </c>
      <c r="F58" s="98">
        <f>'графики сложная формула'!BD58</f>
        <v>17.852594698042783</v>
      </c>
      <c r="G58" s="98">
        <f>'графики сложная формула'!BE58</f>
        <v>13.633208229249702</v>
      </c>
      <c r="H58" s="98">
        <f>'графики сложная формула'!BF58</f>
        <v>15.505242575062702</v>
      </c>
      <c r="I58" s="99">
        <v>14.37</v>
      </c>
    </row>
    <row r="59" spans="1:9" x14ac:dyDescent="0.2">
      <c r="A59" s="1">
        <v>42125</v>
      </c>
      <c r="B59" s="98">
        <f>'графики сложная формула'!AZ59</f>
        <v>11.831511260416152</v>
      </c>
      <c r="C59" s="98">
        <f>'графики сложная формула'!BA59</f>
        <v>15.216023328806861</v>
      </c>
      <c r="D59" s="98">
        <f>'графики сложная формула'!BB59</f>
        <v>15.456168715651984</v>
      </c>
      <c r="E59" s="98">
        <f>'графики сложная формула'!BC59</f>
        <v>27.327481910644142</v>
      </c>
      <c r="F59" s="98">
        <f>'графики сложная формула'!BD59</f>
        <v>17.498320068034047</v>
      </c>
      <c r="G59" s="98">
        <f>'графики сложная формула'!BE59</f>
        <v>13.199357711766289</v>
      </c>
      <c r="H59" s="98">
        <f>'графики сложная формула'!BF59</f>
        <v>15.266346841418779</v>
      </c>
      <c r="I59" s="99">
        <v>12.79</v>
      </c>
    </row>
    <row r="60" spans="1:9" x14ac:dyDescent="0.2">
      <c r="A60" s="1">
        <v>42156</v>
      </c>
      <c r="B60" s="98">
        <f>'графики сложная формула'!AZ60</f>
        <v>11.875344847626826</v>
      </c>
      <c r="C60" s="98">
        <f>'графики сложная формула'!BA60</f>
        <v>15.558143801210015</v>
      </c>
      <c r="D60" s="98">
        <f>'графики сложная формула'!BB60</f>
        <v>15.441434741633607</v>
      </c>
      <c r="E60" s="98">
        <f>'графики сложная формула'!BC60</f>
        <v>27.414489633658345</v>
      </c>
      <c r="F60" s="98">
        <f>'графики сложная формула'!BD60</f>
        <v>17.090692084708863</v>
      </c>
      <c r="G60" s="98">
        <f>'графики сложная формула'!BE60</f>
        <v>12.830851978284358</v>
      </c>
      <c r="H60" s="98">
        <f>'графики сложная формула'!BF60</f>
        <v>15.251037180381529</v>
      </c>
      <c r="I60" s="99">
        <v>12.5</v>
      </c>
    </row>
    <row r="61" spans="1:9" x14ac:dyDescent="0.2">
      <c r="A61" s="1">
        <v>42186</v>
      </c>
      <c r="B61" s="98">
        <f>'графики сложная формула'!AZ61</f>
        <v>11.546799194362565</v>
      </c>
      <c r="C61" s="98">
        <f>'графики сложная формула'!BA61</f>
        <v>15.372601092917288</v>
      </c>
      <c r="D61" s="98">
        <f>'графики сложная формула'!BB61</f>
        <v>15.301238000128029</v>
      </c>
      <c r="E61" s="98">
        <f>'графики сложная формула'!BC61</f>
        <v>27.563976357215179</v>
      </c>
      <c r="F61" s="98">
        <f>'графики сложная формула'!BD61</f>
        <v>17.954919618670285</v>
      </c>
      <c r="G61" s="98">
        <f>'графики сложная формула'!BE61</f>
        <v>12.385361766206131</v>
      </c>
      <c r="H61" s="98">
        <f>'графики сложная формула'!BF61</f>
        <v>15.158660148294139</v>
      </c>
      <c r="I61" s="99">
        <v>11.49</v>
      </c>
    </row>
    <row r="62" spans="1:9" x14ac:dyDescent="0.2">
      <c r="A62" s="1">
        <v>42217</v>
      </c>
      <c r="B62" s="98">
        <f>'графики сложная формула'!AZ62</f>
        <v>10.988681663708437</v>
      </c>
      <c r="C62" s="98">
        <f>'графики сложная формула'!BA62</f>
        <v>15.415910773037606</v>
      </c>
      <c r="D62" s="98">
        <f>'графики сложная формула'!BB62</f>
        <v>15.175283566601379</v>
      </c>
      <c r="E62" s="98">
        <f>'графики сложная формула'!BC62</f>
        <v>26.972932543382544</v>
      </c>
      <c r="F62" s="98">
        <f>'графики сложная формула'!BD62</f>
        <v>17.434292927653292</v>
      </c>
      <c r="G62" s="98">
        <f>'графики сложная формула'!BE62</f>
        <v>12.427643657246927</v>
      </c>
      <c r="H62" s="98">
        <f>'графики сложная формула'!BF62</f>
        <v>14.977913488667172</v>
      </c>
      <c r="I62" s="99">
        <v>10.81</v>
      </c>
    </row>
    <row r="63" spans="1:9" x14ac:dyDescent="0.2">
      <c r="A63" s="1">
        <v>42248</v>
      </c>
      <c r="B63" s="98">
        <f>'графики сложная формула'!AZ63</f>
        <v>11.046681012013133</v>
      </c>
      <c r="C63" s="98">
        <f>'графики сложная формула'!BA63</f>
        <v>15.405592035804277</v>
      </c>
      <c r="D63" s="98">
        <f>'графики сложная формула'!BB63</f>
        <v>15.275231681330196</v>
      </c>
      <c r="E63" s="98">
        <f>'графики сложная формула'!BC63</f>
        <v>26.942357097194204</v>
      </c>
      <c r="F63" s="98">
        <f>'графики сложная формула'!BD63</f>
        <v>16.522382809902592</v>
      </c>
      <c r="G63" s="98">
        <f>'графики сложная формула'!BE63</f>
        <v>12.274766971729546</v>
      </c>
      <c r="H63" s="98">
        <f>'графики сложная формула'!BF63</f>
        <v>15.10556957572644</v>
      </c>
      <c r="I63" s="99">
        <v>11.1</v>
      </c>
    </row>
    <row r="64" spans="1:9" x14ac:dyDescent="0.2">
      <c r="A64" s="1">
        <v>42278</v>
      </c>
      <c r="B64" s="98">
        <f>'графики сложная формула'!AZ64</f>
        <v>11.008386277846999</v>
      </c>
      <c r="C64" s="98">
        <f>'графики сложная формула'!BA64</f>
        <v>15.508902683388214</v>
      </c>
      <c r="D64" s="98">
        <f>'графики сложная формула'!BB64</f>
        <v>15.530066758078677</v>
      </c>
      <c r="E64" s="98">
        <f>'графики сложная формула'!BC64</f>
        <v>28.16966651507224</v>
      </c>
      <c r="F64" s="98">
        <f>'графики сложная формула'!BD64</f>
        <v>16.464001561252012</v>
      </c>
      <c r="G64" s="98">
        <f>'графики сложная формула'!BE64</f>
        <v>11.931362658267428</v>
      </c>
      <c r="H64" s="98">
        <f>'графики сложная формула'!BF64</f>
        <v>15.096640642498349</v>
      </c>
      <c r="I64" s="99">
        <v>11.16</v>
      </c>
    </row>
    <row r="65" spans="1:9" x14ac:dyDescent="0.2">
      <c r="A65" s="1">
        <v>42309</v>
      </c>
      <c r="B65" s="98">
        <f>'графики сложная формула'!AZ65</f>
        <v>12.340885492505324</v>
      </c>
      <c r="C65" s="98">
        <f>'графики сложная формула'!BA65</f>
        <v>15.861644996110467</v>
      </c>
      <c r="D65" s="98">
        <f>'графики сложная формула'!BB65</f>
        <v>16.024996047511962</v>
      </c>
      <c r="E65" s="98">
        <f>'графики сложная формула'!BC65</f>
        <v>27.233340152969181</v>
      </c>
      <c r="F65" s="98">
        <f>'графики сложная формула'!BD65</f>
        <v>15.72389085174208</v>
      </c>
      <c r="G65" s="98">
        <f>'графики сложная формула'!BE65</f>
        <v>11.887600107390318</v>
      </c>
      <c r="H65" s="98">
        <f>'графики сложная формула'!BF65</f>
        <v>14.928049594531807</v>
      </c>
      <c r="I65" s="99">
        <v>11.45</v>
      </c>
    </row>
    <row r="66" spans="1:9" x14ac:dyDescent="0.2">
      <c r="A66" s="1">
        <v>42339</v>
      </c>
      <c r="B66" s="98">
        <f>'графики сложная формула'!AZ66</f>
        <v>12.281063959949529</v>
      </c>
      <c r="C66" s="98">
        <f>'графики сложная формула'!BA66</f>
        <v>15.960234234866586</v>
      </c>
      <c r="D66" s="98">
        <f>'графики сложная формула'!BB66</f>
        <v>16.565704030467774</v>
      </c>
      <c r="E66" s="98">
        <f>'графики сложная формула'!BC66</f>
        <v>26.71671417252356</v>
      </c>
      <c r="F66" s="98">
        <f>'графики сложная формула'!BD66</f>
        <v>15.277273227626925</v>
      </c>
      <c r="G66" s="98">
        <f>'графики сложная формула'!BE66</f>
        <v>11.98408711372093</v>
      </c>
      <c r="H66" s="98">
        <f>'графики сложная формула'!BF66</f>
        <v>14.63456501768338</v>
      </c>
      <c r="I66" s="99">
        <v>11.2</v>
      </c>
    </row>
    <row r="67" spans="1:9" x14ac:dyDescent="0.2">
      <c r="A67" s="107">
        <v>42370</v>
      </c>
      <c r="B67" s="98">
        <f>'графики сложная формула'!AZ67</f>
        <v>12.246102241413503</v>
      </c>
      <c r="C67" s="98">
        <f>'графики сложная формула'!BA67</f>
        <v>16.019094321634029</v>
      </c>
      <c r="D67" s="98">
        <f>'графики сложная формула'!BB67</f>
        <v>14.62823321853176</v>
      </c>
      <c r="E67" s="98">
        <f>'графики сложная формула'!BC67</f>
        <v>26.546347307349055</v>
      </c>
      <c r="F67" s="98">
        <f>'графики сложная формула'!BD67</f>
        <v>15.270018518905331</v>
      </c>
      <c r="G67" s="98">
        <f>'графики сложная формула'!BE67</f>
        <v>12.118927618804181</v>
      </c>
      <c r="H67" s="98">
        <f>'графики сложная формула'!BF67</f>
        <v>13.548296562948158</v>
      </c>
      <c r="I67" s="141">
        <v>11.06</v>
      </c>
    </row>
    <row r="68" spans="1:9" x14ac:dyDescent="0.2">
      <c r="A68" s="107">
        <v>42401</v>
      </c>
      <c r="B68" s="98">
        <f>'графики сложная формула'!AZ68</f>
        <v>14.856684520150127</v>
      </c>
      <c r="C68" s="98">
        <f>'графики сложная формула'!BA68</f>
        <v>16.107069855555274</v>
      </c>
      <c r="D68" s="98">
        <f>'графики сложная формула'!BB68</f>
        <v>15.021937968477616</v>
      </c>
      <c r="E68" s="98">
        <f>'графики сложная формула'!BC68</f>
        <v>26.29571273166351</v>
      </c>
      <c r="F68" s="98">
        <f>'графики сложная формула'!BD68</f>
        <v>14.858400574234</v>
      </c>
      <c r="G68" s="98">
        <f>'графики сложная формула'!BE68</f>
        <v>12.147486492579608</v>
      </c>
      <c r="H68" s="98">
        <f>'графики сложная формула'!BF68</f>
        <v>13.138404036193165</v>
      </c>
      <c r="I68" s="141">
        <v>10.88</v>
      </c>
    </row>
    <row r="69" spans="1:9" x14ac:dyDescent="0.2">
      <c r="A69" s="107">
        <v>42430</v>
      </c>
      <c r="B69" s="98">
        <f>'графики сложная формула'!AZ69</f>
        <v>15.992584494163953</v>
      </c>
      <c r="C69" s="98">
        <f>'графики сложная формула'!BA69</f>
        <v>16.260074194133857</v>
      </c>
      <c r="D69" s="98">
        <f>'графики сложная формула'!BB69</f>
        <v>15.391699012614392</v>
      </c>
      <c r="E69" s="98">
        <f>'графики сложная формула'!BC69</f>
        <v>26.30021070491425</v>
      </c>
      <c r="F69" s="98">
        <f>'графики сложная формула'!BD69</f>
        <v>14.93965057489714</v>
      </c>
      <c r="G69" s="98">
        <f>'графики сложная формула'!BE69</f>
        <v>12.324078570290361</v>
      </c>
      <c r="H69" s="98">
        <f>'графики сложная формула'!BF69</f>
        <v>13.328274142577351</v>
      </c>
      <c r="I69" s="141">
        <v>10.93</v>
      </c>
    </row>
    <row r="70" spans="1:9" x14ac:dyDescent="0.2">
      <c r="A70" s="107">
        <v>42461</v>
      </c>
      <c r="B70" s="98">
        <f>'графики сложная формула'!AZ70</f>
        <v>15.505144245897103</v>
      </c>
      <c r="C70" s="98">
        <f>'графики сложная формула'!BA70</f>
        <v>16.033280083158644</v>
      </c>
      <c r="D70" s="98">
        <f>'графики сложная формула'!BB70</f>
        <v>15.594322286682761</v>
      </c>
      <c r="E70" s="98">
        <f>'графики сложная формула'!BC70</f>
        <v>26.095082594288023</v>
      </c>
      <c r="F70" s="98">
        <f>'графики сложная формула'!BD70</f>
        <v>14.910463802587007</v>
      </c>
      <c r="G70" s="98">
        <f>'графики сложная формула'!BE70</f>
        <v>12.706962332065377</v>
      </c>
      <c r="H70" s="98">
        <f>'графики сложная формула'!BF70</f>
        <v>13.235615798920678</v>
      </c>
      <c r="I70" s="141">
        <v>10.71</v>
      </c>
    </row>
    <row r="71" spans="1:9" x14ac:dyDescent="0.2">
      <c r="A71" s="107">
        <v>42491</v>
      </c>
      <c r="B71" s="98">
        <f>'графики сложная формула'!AZ71</f>
        <v>15.863101199658974</v>
      </c>
      <c r="C71" s="98">
        <f>'графики сложная формула'!BA71</f>
        <v>16.125003016531519</v>
      </c>
      <c r="D71" s="98">
        <f>'графики сложная формула'!BB71</f>
        <v>15.339323983695056</v>
      </c>
      <c r="E71" s="98">
        <f>'графики сложная формула'!BC71</f>
        <v>26.10997136600691</v>
      </c>
      <c r="F71" s="98">
        <f>'графики сложная формула'!BD71</f>
        <v>15.209881947032818</v>
      </c>
      <c r="G71" s="98">
        <f>'графики сложная формула'!BE71</f>
        <v>12.683029711463728</v>
      </c>
      <c r="H71" s="98">
        <f>'графики сложная формула'!BF71</f>
        <v>13.182079224414617</v>
      </c>
      <c r="I71" s="141">
        <v>11.06</v>
      </c>
    </row>
    <row r="72" spans="1:9" x14ac:dyDescent="0.2">
      <c r="A72" s="107">
        <v>42522</v>
      </c>
      <c r="B72" s="98">
        <f>'графики сложная формула'!AZ72</f>
        <v>15.554619805201193</v>
      </c>
      <c r="C72" s="98">
        <f>'графики сложная формула'!BA72</f>
        <v>15.985672644841966</v>
      </c>
      <c r="D72" s="98">
        <f>'графики сложная формула'!BB72</f>
        <v>15.400189254517928</v>
      </c>
      <c r="E72" s="98">
        <f>'графики сложная формула'!BC72</f>
        <v>25.829286139455249</v>
      </c>
      <c r="F72" s="98">
        <f>'графики сложная формула'!BD72</f>
        <v>14.875331781083363</v>
      </c>
      <c r="G72" s="98">
        <f>'графики сложная формула'!BE72</f>
        <v>12.561561236882476</v>
      </c>
      <c r="H72" s="98">
        <f>'графики сложная формула'!BF72</f>
        <v>13.110219162222002</v>
      </c>
      <c r="I72" s="141">
        <v>10.55</v>
      </c>
    </row>
    <row r="73" spans="1:9" x14ac:dyDescent="0.2">
      <c r="A73" s="107">
        <v>42552</v>
      </c>
      <c r="B73" s="98">
        <f>'графики сложная формула'!AZ73</f>
        <v>15.471541110095261</v>
      </c>
      <c r="C73" s="98">
        <f>'графики сложная формула'!BA73</f>
        <v>15.913853779734451</v>
      </c>
      <c r="D73" s="98">
        <f>'графики сложная формула'!BB73</f>
        <v>16.238687770572842</v>
      </c>
      <c r="E73" s="98">
        <f>'графики сложная формула'!BC73</f>
        <v>25.128891332230609</v>
      </c>
      <c r="F73" s="98">
        <f>'графики сложная формула'!BD73</f>
        <v>14.483657008441297</v>
      </c>
      <c r="G73" s="98">
        <f>'графики сложная формула'!BE73</f>
        <v>12.192472244881701</v>
      </c>
      <c r="H73" s="98">
        <f>'графики сложная формула'!BF73</f>
        <v>12.896001329464791</v>
      </c>
      <c r="I73" s="141">
        <v>10.28</v>
      </c>
    </row>
    <row r="74" spans="1:9" x14ac:dyDescent="0.2">
      <c r="A74" s="107">
        <v>42583</v>
      </c>
      <c r="B74" s="98">
        <f>'графики сложная формула'!AZ74</f>
        <v>15.825389565903965</v>
      </c>
      <c r="C74" s="98">
        <f>'графики сложная формула'!BA74</f>
        <v>15.841820599698261</v>
      </c>
      <c r="D74" s="98">
        <f>'графики сложная формула'!BB74</f>
        <v>16.096945028865868</v>
      </c>
      <c r="E74" s="98">
        <f>'графики сложная формула'!BC74</f>
        <v>25.020952203081706</v>
      </c>
      <c r="F74" s="98">
        <f>'графики сложная формула'!BD74</f>
        <v>14.661011544890652</v>
      </c>
      <c r="G74" s="98">
        <f>'графики сложная формула'!BE74</f>
        <v>12.262557074901785</v>
      </c>
      <c r="H74" s="98">
        <f>'графики сложная формула'!BF74</f>
        <v>12.817529656249313</v>
      </c>
      <c r="I74" s="141">
        <v>10.29</v>
      </c>
    </row>
    <row r="75" spans="1:9" x14ac:dyDescent="0.2">
      <c r="A75" s="107">
        <v>42614</v>
      </c>
      <c r="B75" s="98">
        <f>'графики сложная формула'!AZ75</f>
        <v>15.488113589274835</v>
      </c>
      <c r="C75" s="98">
        <f>'графики сложная формула'!BA75</f>
        <v>15.939971416084962</v>
      </c>
      <c r="D75" s="98">
        <f>'графики сложная формула'!BB75</f>
        <v>16.62654280666592</v>
      </c>
      <c r="E75" s="98">
        <f>'графики сложная формула'!BC75</f>
        <v>26.068182917154214</v>
      </c>
      <c r="F75" s="98">
        <f>'графики сложная формула'!BD75</f>
        <v>14.941922491767615</v>
      </c>
      <c r="G75" s="98">
        <f>'графики сложная формула'!BE75</f>
        <v>11.940070753054284</v>
      </c>
      <c r="H75" s="98">
        <f>'графики сложная формула'!BF75</f>
        <v>12.560126475442431</v>
      </c>
      <c r="I75" s="141">
        <v>10.24</v>
      </c>
    </row>
    <row r="76" spans="1:9" x14ac:dyDescent="0.2">
      <c r="A76" s="107">
        <v>42644</v>
      </c>
      <c r="B76" s="98">
        <f>'графики сложная формула'!AZ76</f>
        <v>15.376936445023498</v>
      </c>
      <c r="C76" s="98">
        <f>'графики сложная формула'!BA76</f>
        <v>15.725673766896993</v>
      </c>
      <c r="D76" s="98">
        <f>'графики сложная формула'!BB76</f>
        <v>16.634840269235845</v>
      </c>
      <c r="E76" s="98">
        <f>'графики сложная формула'!BC76</f>
        <v>27.370193442150935</v>
      </c>
      <c r="F76" s="98">
        <f>'графики сложная формула'!BD76</f>
        <v>13.152175448375791</v>
      </c>
      <c r="G76" s="98">
        <f>'графики сложная формула'!BE76</f>
        <v>11.962359027798447</v>
      </c>
      <c r="H76" s="98">
        <f>'графики сложная формула'!BF76</f>
        <v>12.495870151196501</v>
      </c>
      <c r="I76" s="141">
        <v>10.32</v>
      </c>
    </row>
    <row r="77" spans="1:9" x14ac:dyDescent="0.2">
      <c r="A77" s="107">
        <v>42675</v>
      </c>
      <c r="B77" s="98">
        <f>'графики сложная формула'!AZ77</f>
        <v>15.152948486083654</v>
      </c>
      <c r="C77" s="98">
        <f>'графики сложная формула'!BA77</f>
        <v>15.363109895319582</v>
      </c>
      <c r="D77" s="98">
        <f>'графики сложная формула'!BB77</f>
        <v>16.17425680735775</v>
      </c>
      <c r="E77" s="98">
        <f>'графики сложная формула'!BC77</f>
        <v>25.202089000146856</v>
      </c>
      <c r="F77" s="98">
        <f>'графики сложная формула'!BD77</f>
        <v>12.408215463725087</v>
      </c>
      <c r="G77" s="98">
        <f>'графики сложная формула'!BE77</f>
        <v>11.721330325313463</v>
      </c>
      <c r="H77" s="98">
        <f>'графики сложная формула'!BF77</f>
        <v>12.663329253156391</v>
      </c>
      <c r="I77" s="141">
        <v>10</v>
      </c>
    </row>
    <row r="78" spans="1:9" x14ac:dyDescent="0.2">
      <c r="A78" s="107">
        <v>42705</v>
      </c>
      <c r="B78" s="98">
        <f>'графики сложная формула'!AZ78</f>
        <v>15.066834297133942</v>
      </c>
      <c r="C78" s="98">
        <f>'графики сложная формула'!BA78</f>
        <v>15.485376426410454</v>
      </c>
      <c r="D78" s="98">
        <f>'графики сложная формула'!BB78</f>
        <v>16.453021592782235</v>
      </c>
      <c r="E78" s="98">
        <f>'графики сложная формула'!BC78</f>
        <v>26.033080261558677</v>
      </c>
      <c r="F78" s="98">
        <f>'графики сложная формула'!BD78</f>
        <v>13.089270844059884</v>
      </c>
      <c r="G78" s="98">
        <f>'графики сложная формула'!BE78</f>
        <v>11.779164611964569</v>
      </c>
      <c r="H78" s="98">
        <f>'графики сложная формула'!BF78</f>
        <v>13.024254207214579</v>
      </c>
      <c r="I78" s="141">
        <v>10.18</v>
      </c>
    </row>
    <row r="79" spans="1:9" x14ac:dyDescent="0.2">
      <c r="A79" s="1">
        <v>42736</v>
      </c>
      <c r="B79" s="98">
        <f>'графики сложная формула'!AZ79</f>
        <v>15.601684592872591</v>
      </c>
      <c r="C79" s="98">
        <f>'графики сложная формула'!BA79</f>
        <v>14.515737598845526</v>
      </c>
      <c r="D79" s="98">
        <f>'графики сложная формула'!BB79</f>
        <v>16.489095650124209</v>
      </c>
      <c r="E79" s="98">
        <f>'графики сложная формула'!BC79</f>
        <v>26.882074770138747</v>
      </c>
      <c r="F79" s="98">
        <f>'графики сложная формула'!BD79</f>
        <v>12.987116498820669</v>
      </c>
      <c r="G79" s="98">
        <f>'графики сложная формула'!BE79</f>
        <v>11.452843738288388</v>
      </c>
      <c r="H79" s="98">
        <f>'графики сложная формула'!BF79</f>
        <v>12.787364520649552</v>
      </c>
      <c r="I79" s="99">
        <v>10.119999999999999</v>
      </c>
    </row>
    <row r="80" spans="1:9" x14ac:dyDescent="0.2">
      <c r="A80" s="1">
        <v>42767</v>
      </c>
      <c r="B80" s="98">
        <f>'графики сложная формула'!AZ80</f>
        <v>15.691874390170854</v>
      </c>
      <c r="C80" s="98">
        <f>'графики сложная формула'!BA80</f>
        <v>15.222978159789804</v>
      </c>
      <c r="D80" s="98">
        <f>'графики сложная формула'!BB80</f>
        <v>18.766303096492098</v>
      </c>
      <c r="E80" s="98">
        <f>'графики сложная формула'!BC80</f>
        <v>27.178199525051852</v>
      </c>
      <c r="F80" s="98">
        <f>'графики сложная формула'!BD80</f>
        <v>13.531327831210454</v>
      </c>
      <c r="G80" s="98">
        <f>'графики сложная формула'!BE80</f>
        <v>11.337100812344898</v>
      </c>
      <c r="H80" s="98">
        <f>'графики сложная формула'!BF80</f>
        <v>12.327096189572401</v>
      </c>
      <c r="I80" s="99">
        <v>10.16</v>
      </c>
    </row>
    <row r="81" spans="1:9" x14ac:dyDescent="0.2">
      <c r="A81" s="1">
        <v>42795</v>
      </c>
      <c r="B81" s="98">
        <f>'графики сложная формула'!AZ81</f>
        <v>15.652489389568624</v>
      </c>
      <c r="C81" s="98">
        <f>'графики сложная формула'!BA81</f>
        <v>15.220300050114789</v>
      </c>
      <c r="D81" s="98">
        <f>'графики сложная формула'!BB81</f>
        <v>19.176141252121859</v>
      </c>
      <c r="E81" s="98">
        <f>'графики сложная формула'!BC81</f>
        <v>27.191472046104124</v>
      </c>
      <c r="F81" s="98">
        <f>'графики сложная формула'!BD81</f>
        <v>12.941467261590034</v>
      </c>
      <c r="G81" s="98">
        <f>'графики сложная формула'!BE81</f>
        <v>11.91179372108385</v>
      </c>
      <c r="H81" s="98">
        <f>'графики сложная формула'!BF81</f>
        <v>12.0442615796529</v>
      </c>
      <c r="I81" s="99">
        <v>9.89</v>
      </c>
    </row>
    <row r="82" spans="1:9" x14ac:dyDescent="0.2">
      <c r="A82" s="1">
        <v>42826</v>
      </c>
      <c r="B82" s="98">
        <f>'графики сложная формула'!AZ82</f>
        <v>16.518328183081941</v>
      </c>
      <c r="C82" s="98">
        <f>'графики сложная формула'!BA82</f>
        <v>14.805505984842043</v>
      </c>
      <c r="D82" s="98">
        <f>'графики сложная формула'!BB82</f>
        <v>18.507363037552494</v>
      </c>
      <c r="E82" s="98">
        <f>'графики сложная формула'!BC82</f>
        <v>27.157838679340969</v>
      </c>
      <c r="F82" s="98">
        <f>'графики сложная формула'!BD82</f>
        <v>13.597794369922603</v>
      </c>
      <c r="G82" s="98">
        <f>'графики сложная формула'!BE82</f>
        <v>11.851479045081128</v>
      </c>
      <c r="H82" s="98">
        <f>'графики сложная формула'!BF82</f>
        <v>12.055052719897715</v>
      </c>
      <c r="I82" s="99">
        <v>9.5500000000000007</v>
      </c>
    </row>
    <row r="83" spans="1:9" x14ac:dyDescent="0.2">
      <c r="A83" s="1">
        <v>42856</v>
      </c>
      <c r="B83" s="98">
        <f>'графики сложная формула'!AZ83</f>
        <v>16.961381401137903</v>
      </c>
      <c r="C83" s="98">
        <f>'графики сложная формула'!BA83</f>
        <v>14.674109998403523</v>
      </c>
      <c r="D83" s="98">
        <f>'графики сложная формула'!BB83</f>
        <v>17.760517147206041</v>
      </c>
      <c r="E83" s="98">
        <f>'графики сложная формула'!BC83</f>
        <v>27.361472567099906</v>
      </c>
      <c r="F83" s="98">
        <f>'графики сложная формула'!BD83</f>
        <v>13.418214576660226</v>
      </c>
      <c r="G83" s="98">
        <f>'графики сложная формула'!BE83</f>
        <v>11.715911317450283</v>
      </c>
      <c r="H83" s="98">
        <f>'графики сложная формула'!BF83</f>
        <v>11.955987890490212</v>
      </c>
      <c r="I83" s="99">
        <v>9.1199999999999992</v>
      </c>
    </row>
    <row r="84" spans="1:9" x14ac:dyDescent="0.2">
      <c r="A84" s="1">
        <v>42887</v>
      </c>
      <c r="B84" s="98">
        <f>'графики сложная формула'!AZ84</f>
        <v>17.288804734246057</v>
      </c>
      <c r="C84" s="98">
        <f>'графики сложная формула'!BA84</f>
        <v>14.787817139338472</v>
      </c>
      <c r="D84" s="98">
        <f>'графики сложная формула'!BB84</f>
        <v>17.871574015288971</v>
      </c>
      <c r="E84" s="98">
        <f>'графики сложная формула'!BC84</f>
        <v>27.523632203726226</v>
      </c>
      <c r="F84" s="98">
        <f>'графики сложная формула'!BD84</f>
        <v>13.176793903131127</v>
      </c>
      <c r="G84" s="98">
        <f>'графики сложная формула'!BE84</f>
        <v>11.536464632068419</v>
      </c>
      <c r="H84" s="98">
        <f>'графики сложная формула'!BF84</f>
        <v>11.852012204186492</v>
      </c>
      <c r="I84" s="99">
        <v>9.11</v>
      </c>
    </row>
    <row r="85" spans="1:9" x14ac:dyDescent="0.2">
      <c r="A85" s="1">
        <v>42917</v>
      </c>
      <c r="B85" s="98">
        <f>'графики сложная формула'!AZ85</f>
        <v>18.386804268179901</v>
      </c>
      <c r="C85" s="98">
        <f>'графики сложная формула'!BA85</f>
        <v>14.869120573024983</v>
      </c>
      <c r="D85" s="98">
        <f>'графики сложная формула'!BB85</f>
        <v>17.896618117962831</v>
      </c>
      <c r="E85" s="98">
        <f>'графики сложная формула'!BC85</f>
        <v>27.839557553073369</v>
      </c>
      <c r="F85" s="98">
        <f>'графики сложная формула'!BD85</f>
        <v>13.421934922409921</v>
      </c>
      <c r="G85" s="98">
        <f>'графики сложная формула'!BE85</f>
        <v>11.543835301630109</v>
      </c>
      <c r="H85" s="98">
        <f>'графики сложная формула'!BF85</f>
        <v>11.76795191691015</v>
      </c>
      <c r="I85" s="99">
        <v>8.93</v>
      </c>
    </row>
    <row r="86" spans="1:9" x14ac:dyDescent="0.2">
      <c r="A86" s="1">
        <v>42948</v>
      </c>
      <c r="B86" s="98">
        <f>'графики сложная формула'!AZ86</f>
        <v>19.106407454130746</v>
      </c>
      <c r="C86" s="98">
        <f>'графики сложная формула'!BA86</f>
        <v>15.087226514352524</v>
      </c>
      <c r="D86" s="98">
        <f>'графики сложная формула'!BB86</f>
        <v>17.733381569794837</v>
      </c>
      <c r="E86" s="98">
        <f>'графики сложная формула'!BC86</f>
        <v>24.995972352809446</v>
      </c>
      <c r="F86" s="98">
        <f>'графики сложная формула'!BD86</f>
        <v>12.386290155147824</v>
      </c>
      <c r="G86" s="98">
        <f>'графики сложная формула'!BE86</f>
        <v>11.714491211277856</v>
      </c>
      <c r="H86" s="98">
        <f>'графики сложная формула'!BF86</f>
        <v>11.714583363587684</v>
      </c>
      <c r="I86" s="99">
        <v>8.5</v>
      </c>
    </row>
    <row r="87" spans="1:9" x14ac:dyDescent="0.2">
      <c r="A87" s="1">
        <v>42979</v>
      </c>
      <c r="B87" s="98">
        <f>'графики сложная формула'!AZ87</f>
        <v>19.812785778877391</v>
      </c>
      <c r="C87" s="98">
        <f>'графики сложная формула'!BA87</f>
        <v>15.193569529031627</v>
      </c>
      <c r="D87" s="98">
        <f>'графики сложная формула'!BB87</f>
        <v>17.595179131441341</v>
      </c>
      <c r="E87" s="98">
        <f>'графики сложная формула'!BC87</f>
        <v>25.734591218269355</v>
      </c>
      <c r="F87" s="98">
        <f>'графики сложная формула'!BD87</f>
        <v>12.331471072264165</v>
      </c>
      <c r="G87" s="98">
        <f>'графики сложная формула'!BE87</f>
        <v>11.809584793926122</v>
      </c>
      <c r="H87" s="98">
        <f>'графики сложная формула'!BF87</f>
        <v>11.482306758384668</v>
      </c>
      <c r="I87" s="99">
        <v>8.34</v>
      </c>
    </row>
    <row r="88" spans="1:9" x14ac:dyDescent="0.2">
      <c r="A88" s="1">
        <v>43009</v>
      </c>
      <c r="B88" s="98">
        <f>'графики сложная формула'!AZ88</f>
        <v>20.304736977336326</v>
      </c>
      <c r="C88" s="98">
        <f>'графики сложная формула'!BA88</f>
        <v>15.276437112810461</v>
      </c>
      <c r="D88" s="98">
        <f>'графики сложная формула'!BB88</f>
        <v>17.043184555750408</v>
      </c>
      <c r="E88" s="98">
        <f>'графики сложная формула'!BC88</f>
        <v>29.984006782659407</v>
      </c>
      <c r="F88" s="98">
        <f>'графики сложная формула'!BD88</f>
        <v>12.55981411208945</v>
      </c>
      <c r="G88" s="98">
        <f>'графики сложная формула'!BE88</f>
        <v>11.724721120403617</v>
      </c>
      <c r="H88" s="98">
        <f>'графики сложная формула'!BF88</f>
        <v>11.674227343405743</v>
      </c>
      <c r="I88" s="99">
        <v>8.0299999999999994</v>
      </c>
    </row>
    <row r="89" spans="1:9" x14ac:dyDescent="0.2">
      <c r="A89" s="1">
        <v>43040</v>
      </c>
      <c r="B89" s="98">
        <f>'графики сложная формула'!AZ89</f>
        <v>19.758615625905062</v>
      </c>
      <c r="C89" s="98">
        <f>'графики сложная формула'!BA89</f>
        <v>15.210385284342854</v>
      </c>
      <c r="D89" s="98">
        <f>'графики сложная формула'!BB89</f>
        <v>17.355406903592772</v>
      </c>
      <c r="E89" s="98">
        <f>'графики сложная формула'!BC89</f>
        <v>26.447626958534162</v>
      </c>
      <c r="F89" s="98">
        <f>'графики сложная формула'!BD89</f>
        <v>11.158977592201392</v>
      </c>
      <c r="G89" s="98">
        <f>'графики сложная формула'!BE89</f>
        <v>12.148929717204345</v>
      </c>
      <c r="H89" s="98">
        <f>'графики сложная формула'!BF89</f>
        <v>11.60452519816052</v>
      </c>
      <c r="I89" s="99">
        <v>7.99</v>
      </c>
    </row>
    <row r="90" spans="1:9" x14ac:dyDescent="0.2">
      <c r="A90" s="1">
        <v>43070</v>
      </c>
      <c r="B90" s="98">
        <f>'графики сложная формула'!AZ90</f>
        <v>19.982213742158432</v>
      </c>
      <c r="C90" s="98">
        <f>'графики сложная формула'!BA90</f>
        <v>15.071664001305599</v>
      </c>
      <c r="D90" s="98">
        <f>'графики сложная формула'!BB90</f>
        <v>17.03870151375806</v>
      </c>
      <c r="E90" s="98">
        <f>'графики сложная формула'!BC90</f>
        <v>26.637731395506155</v>
      </c>
      <c r="F90" s="98">
        <f>'графики сложная формула'!BD90</f>
        <v>11.447648741041611</v>
      </c>
      <c r="G90" s="98">
        <f>'графики сложная формула'!BE90</f>
        <v>12.107253937456937</v>
      </c>
      <c r="H90" s="98">
        <f>'графики сложная формула'!BF90</f>
        <v>11.500142948450888</v>
      </c>
      <c r="I90" s="99">
        <v>7.78</v>
      </c>
    </row>
    <row r="91" spans="1:9" x14ac:dyDescent="0.2">
      <c r="A91" s="1">
        <v>43101</v>
      </c>
      <c r="B91" s="98">
        <f>'графики сложная формула'!AZ91</f>
        <v>19.971947425153935</v>
      </c>
      <c r="C91" s="98">
        <f>'графики сложная формула'!BA91</f>
        <v>14.952812416224615</v>
      </c>
      <c r="D91" s="98">
        <f>'графики сложная формула'!BB91</f>
        <v>16.219432100157995</v>
      </c>
      <c r="E91" s="98">
        <f>'графики сложная формула'!BC91</f>
        <v>26.735048121120503</v>
      </c>
      <c r="F91" s="98">
        <f>'графики сложная формула'!BD91</f>
        <v>9.5545337536306807</v>
      </c>
      <c r="G91" s="98">
        <f>'графики сложная формула'!BE91</f>
        <v>11.913426554964998</v>
      </c>
      <c r="H91" s="98">
        <f>'графики сложная формула'!BF91</f>
        <v>11.545856878548621</v>
      </c>
      <c r="I91" s="99">
        <v>7.08</v>
      </c>
    </row>
    <row r="92" spans="1:9" x14ac:dyDescent="0.2">
      <c r="A92" s="1">
        <v>43132</v>
      </c>
      <c r="B92" s="98">
        <f>'графики сложная формула'!AZ92</f>
        <v>19.264282557177641</v>
      </c>
      <c r="C92" s="98">
        <f>'графики сложная формула'!BA92</f>
        <v>15.351504163175717</v>
      </c>
      <c r="D92" s="98">
        <f>'графики сложная формула'!BB92</f>
        <v>16.749320649048943</v>
      </c>
      <c r="E92" s="98">
        <f>'графики сложная формула'!BC92</f>
        <v>26.816545697834975</v>
      </c>
      <c r="F92" s="98">
        <f>'графики сложная формула'!BD92</f>
        <v>10.784382485354326</v>
      </c>
      <c r="G92" s="98">
        <f>'графики сложная формула'!BE92</f>
        <v>13.842211579396325</v>
      </c>
      <c r="H92" s="98">
        <f>'графики сложная формула'!BF92</f>
        <v>11.468044669831809</v>
      </c>
      <c r="I92" s="99">
        <v>7.16</v>
      </c>
    </row>
    <row r="93" spans="1:9" x14ac:dyDescent="0.2">
      <c r="A93" s="1">
        <v>43160</v>
      </c>
      <c r="B93" s="98">
        <f>'графики сложная формула'!AZ93</f>
        <v>19.117813322709754</v>
      </c>
      <c r="C93" s="98">
        <f>'графики сложная формула'!BA93</f>
        <v>15.230686793598291</v>
      </c>
      <c r="D93" s="98">
        <f>'графики сложная формула'!BB93</f>
        <v>16.922553856868536</v>
      </c>
      <c r="E93" s="98">
        <f>'графики сложная формула'!BC93</f>
        <v>27.268442352070871</v>
      </c>
      <c r="F93" s="98">
        <f>'графики сложная формула'!BD93</f>
        <v>10.958184212347483</v>
      </c>
      <c r="G93" s="98">
        <f>'графики сложная формула'!BE93</f>
        <v>13.664258332877189</v>
      </c>
      <c r="H93" s="98">
        <f>'графики сложная формула'!BF93</f>
        <v>11.654478379514011</v>
      </c>
      <c r="I93" s="99">
        <v>7.16</v>
      </c>
    </row>
    <row r="94" spans="1:9" x14ac:dyDescent="0.2">
      <c r="A94" s="1">
        <v>43191</v>
      </c>
      <c r="B94" s="98">
        <f>'графики сложная формула'!AZ94</f>
        <v>19.284238478686614</v>
      </c>
      <c r="C94" s="98">
        <f>'графики сложная формула'!BA94</f>
        <v>15.311056093782867</v>
      </c>
      <c r="D94" s="98">
        <f>'графики сложная формула'!BB94</f>
        <v>16.709207957848946</v>
      </c>
      <c r="E94" s="98">
        <f>'графики сложная формула'!BC94</f>
        <v>27.307846681893519</v>
      </c>
      <c r="F94" s="98">
        <f>'графики сложная формула'!BD94</f>
        <v>10.451363509352536</v>
      </c>
      <c r="G94" s="98">
        <f>'графики сложная формула'!BE94</f>
        <v>13.620719334278013</v>
      </c>
      <c r="H94" s="98">
        <f>'графики сложная формула'!BF94</f>
        <v>11.570542834791116</v>
      </c>
      <c r="I94" s="99">
        <v>7.01</v>
      </c>
    </row>
    <row r="95" spans="1:9" x14ac:dyDescent="0.2">
      <c r="A95" s="1">
        <v>43221</v>
      </c>
      <c r="B95" s="98">
        <f>'графики сложная формула'!AZ95</f>
        <v>18.830915206943363</v>
      </c>
      <c r="C95" s="98">
        <f>'графики сложная формула'!BA95</f>
        <v>14.894433566899815</v>
      </c>
      <c r="D95" s="98">
        <f>'графики сложная формула'!BB95</f>
        <v>17.27782483836658</v>
      </c>
      <c r="E95" s="98">
        <f>'графики сложная формула'!BC95</f>
        <v>27.377234262913298</v>
      </c>
      <c r="F95" s="98">
        <f>'графики сложная формула'!BD95</f>
        <v>10.723247774837537</v>
      </c>
      <c r="G95" s="98">
        <f>'графики сложная формула'!BE95</f>
        <v>13.675941921410406</v>
      </c>
      <c r="H95" s="98">
        <f>'графики сложная формула'!BF95</f>
        <v>11.7420591097772</v>
      </c>
      <c r="I95" s="99">
        <v>6.95</v>
      </c>
    </row>
    <row r="96" spans="1:9" x14ac:dyDescent="0.2">
      <c r="A96" s="1">
        <v>43252</v>
      </c>
      <c r="B96" s="98">
        <f>'графики сложная формула'!AZ96</f>
        <v>19.138525022617781</v>
      </c>
      <c r="C96" s="98">
        <f>'графики сложная формула'!BA96</f>
        <v>15.378308283138789</v>
      </c>
      <c r="D96" s="98">
        <f>'графики сложная формула'!BB96</f>
        <v>16.959692005307357</v>
      </c>
      <c r="E96" s="98">
        <f>'графики сложная формула'!BC96</f>
        <v>27.422732255592766</v>
      </c>
      <c r="F96" s="98">
        <f>'графики сложная формула'!BD96</f>
        <v>10.718947688652097</v>
      </c>
      <c r="G96" s="98">
        <f>'графики сложная формула'!BE96</f>
        <v>13.721753503607319</v>
      </c>
      <c r="H96" s="98">
        <f>'графики сложная формула'!BF96</f>
        <v>11.630792783382887</v>
      </c>
      <c r="I96" s="99">
        <v>7</v>
      </c>
    </row>
    <row r="97" spans="1:9" x14ac:dyDescent="0.2">
      <c r="A97" s="1">
        <v>43282</v>
      </c>
      <c r="B97" s="98">
        <f>'графики сложная формула'!AZ97</f>
        <v>19.488574371230797</v>
      </c>
      <c r="C97" s="98">
        <f>'графики сложная формула'!BA97</f>
        <v>15.447477811636549</v>
      </c>
      <c r="D97" s="98">
        <f>'графики сложная формула'!BB97</f>
        <v>17.095450901521158</v>
      </c>
      <c r="E97" s="98">
        <f>'графики сложная формула'!BC97</f>
        <v>27.954666620328343</v>
      </c>
      <c r="F97" s="98">
        <f>'графики сложная формула'!BD97</f>
        <v>10.542982354972063</v>
      </c>
      <c r="G97" s="98">
        <f>'графики сложная формула'!BE97</f>
        <v>14.043010868716452</v>
      </c>
      <c r="H97" s="98">
        <f>'графики сложная формула'!BF97</f>
        <v>11.604678801328873</v>
      </c>
      <c r="I97" s="99">
        <v>7.08</v>
      </c>
    </row>
    <row r="98" spans="1:9" x14ac:dyDescent="0.2">
      <c r="A98" s="1">
        <v>43313</v>
      </c>
      <c r="B98" s="98">
        <f>'графики сложная формула'!AZ98</f>
        <v>19.253751271580047</v>
      </c>
      <c r="C98" s="98">
        <f>'графики сложная формула'!BA98</f>
        <v>15.520667131231081</v>
      </c>
      <c r="D98" s="98">
        <f>'графики сложная формула'!BB98</f>
        <v>17.236844777684713</v>
      </c>
      <c r="E98" s="98">
        <f>'графики сложная формула'!BC98</f>
        <v>27.998372970022526</v>
      </c>
      <c r="F98" s="98">
        <f>'графики сложная формула'!BD98</f>
        <v>10.723331931900434</v>
      </c>
      <c r="G98" s="98">
        <f>'графики сложная формула'!BE98</f>
        <v>14.445919192775523</v>
      </c>
      <c r="H98" s="98">
        <f>'графики сложная формула'!BF98</f>
        <v>11.673997511154846</v>
      </c>
      <c r="I98" s="99">
        <v>7.03</v>
      </c>
    </row>
    <row r="99" spans="1:9" x14ac:dyDescent="0.2">
      <c r="A99" s="1">
        <v>43344</v>
      </c>
      <c r="B99" s="98">
        <f>'графики сложная формула'!AZ99</f>
        <v>19.541291717722505</v>
      </c>
      <c r="C99" s="98">
        <f>'графики сложная формула'!BA99</f>
        <v>15.311886018783923</v>
      </c>
      <c r="D99" s="98">
        <f>'графики сложная формула'!BB99</f>
        <v>17.197302864268618</v>
      </c>
      <c r="E99" s="98">
        <f>'графики сложная формула'!BC99</f>
        <v>28.190146844396079</v>
      </c>
      <c r="F99" s="98">
        <f>'графики сложная формула'!BD99</f>
        <v>10.628755951841995</v>
      </c>
      <c r="G99" s="98">
        <f>'графики сложная формула'!BE99</f>
        <v>15.171082643035433</v>
      </c>
      <c r="H99" s="98">
        <f>'графики сложная формула'!BF99</f>
        <v>11.784625274839017</v>
      </c>
      <c r="I99" s="99">
        <v>7.13</v>
      </c>
    </row>
    <row r="100" spans="1:9" x14ac:dyDescent="0.2">
      <c r="A100" s="1">
        <v>43374</v>
      </c>
      <c r="B100" s="98">
        <f>'графики сложная формула'!AZ100</f>
        <v>19.141241589913054</v>
      </c>
      <c r="C100" s="98">
        <f>'графики сложная формула'!BA100</f>
        <v>15.624828959940404</v>
      </c>
      <c r="D100" s="98">
        <f>'графики сложная формула'!BB100</f>
        <v>17.388656706327478</v>
      </c>
      <c r="E100" s="98">
        <f>'графики сложная формула'!BC100</f>
        <v>28.284304703069591</v>
      </c>
      <c r="F100" s="98">
        <f>'графики сложная формула'!BD100</f>
        <v>10.829996017823307</v>
      </c>
      <c r="G100" s="98">
        <f>'графики сложная формула'!BE100</f>
        <v>15.448248515769281</v>
      </c>
      <c r="H100" s="98">
        <f>'графики сложная формула'!BF100</f>
        <v>11.801158365011997</v>
      </c>
      <c r="I100" s="99">
        <v>7.26</v>
      </c>
    </row>
    <row r="101" spans="1:9" x14ac:dyDescent="0.2">
      <c r="A101" s="1">
        <v>43405</v>
      </c>
      <c r="B101" s="98">
        <f>'графики сложная формула'!AZ101</f>
        <v>19.047321576941588</v>
      </c>
      <c r="C101" s="98">
        <f>'графики сложная формула'!BA101</f>
        <v>15.567295321367077</v>
      </c>
      <c r="D101" s="98">
        <f>'графики сложная формула'!BB101</f>
        <v>17.122600103697707</v>
      </c>
      <c r="E101" s="98">
        <f>'графики сложная формула'!BC101</f>
        <v>30.03203169273759</v>
      </c>
      <c r="F101" s="98">
        <f>'графики сложная формула'!BD101</f>
        <v>10.594640457706795</v>
      </c>
      <c r="G101" s="98">
        <f>'графики сложная формула'!BE101</f>
        <v>15.62058384537969</v>
      </c>
      <c r="H101" s="98">
        <f>'графики сложная формула'!BF101</f>
        <v>11.904707437702701</v>
      </c>
      <c r="I101" s="99">
        <v>7.24</v>
      </c>
    </row>
    <row r="102" spans="1:9" x14ac:dyDescent="0.2">
      <c r="A102" s="1">
        <v>43435</v>
      </c>
      <c r="B102" s="98">
        <f>'графики сложная формула'!AZ102</f>
        <v>20.137713058846046</v>
      </c>
      <c r="C102" s="98">
        <f>'графики сложная формула'!BA102</f>
        <v>15.808408465841092</v>
      </c>
      <c r="D102" s="98">
        <f>'графики сложная формула'!BB102</f>
        <v>17.08622115448399</v>
      </c>
      <c r="E102" s="98">
        <f>'графики сложная формула'!BC102</f>
        <v>28.984746265964887</v>
      </c>
      <c r="F102" s="98">
        <f>'графики сложная формула'!BD102</f>
        <v>10.262653908882074</v>
      </c>
      <c r="G102" s="98">
        <f>'графики сложная формула'!BE102</f>
        <v>15.795759993278212</v>
      </c>
      <c r="H102" s="98">
        <f>'графики сложная формула'!BF102</f>
        <v>11.931108124826149</v>
      </c>
      <c r="I102" s="99">
        <v>7.48</v>
      </c>
    </row>
    <row r="103" spans="1:9" x14ac:dyDescent="0.2">
      <c r="A103" s="1">
        <v>43466</v>
      </c>
      <c r="B103" s="98">
        <f>'графики сложная формула'!AZ103</f>
        <v>21.301485505969652</v>
      </c>
      <c r="C103" s="98">
        <f>'графики сложная формула'!BA103</f>
        <v>15.70854711476618</v>
      </c>
      <c r="D103" s="98">
        <f>'графики сложная формула'!BB103</f>
        <v>16.868258004408631</v>
      </c>
      <c r="E103" s="98">
        <f>'графики сложная формула'!BC103</f>
        <v>28.893762044589238</v>
      </c>
      <c r="F103" s="98">
        <f>'графики сложная формула'!BD103</f>
        <v>10.092374344734866</v>
      </c>
      <c r="G103" s="98">
        <f>'графики сложная формула'!BE103</f>
        <v>15.71814383164515</v>
      </c>
      <c r="H103" s="98">
        <f>'графики сложная формула'!BF103</f>
        <v>12.098693781793962</v>
      </c>
      <c r="I103" s="99">
        <v>7.62</v>
      </c>
    </row>
    <row r="104" spans="1:9" x14ac:dyDescent="0.2">
      <c r="A104" s="1">
        <v>43497</v>
      </c>
      <c r="B104" s="98">
        <f>'графики сложная формула'!AZ104</f>
        <v>21.236531110992807</v>
      </c>
      <c r="C104" s="98">
        <f>'графики сложная формула'!BA104</f>
        <v>18.470017407905541</v>
      </c>
      <c r="D104" s="98">
        <f>'графики сложная формула'!BB104</f>
        <v>15.808255703711593</v>
      </c>
      <c r="E104" s="98">
        <f>'графики сложная формула'!BC104</f>
        <v>26.530603001341291</v>
      </c>
      <c r="F104" s="98">
        <f>'графики сложная формула'!BD104</f>
        <v>8.1898799468620425</v>
      </c>
      <c r="G104" s="98">
        <f>'графики сложная формула'!BE104</f>
        <v>13.572773248287925</v>
      </c>
      <c r="H104" s="98">
        <f>'графики сложная формула'!BF104</f>
        <v>11.596090736948714</v>
      </c>
      <c r="I104" s="99">
        <v>7.52</v>
      </c>
    </row>
    <row r="105" spans="1:9" x14ac:dyDescent="0.2">
      <c r="A105" s="1">
        <v>43525</v>
      </c>
      <c r="B105" s="98">
        <f>'графики сложная формула'!AZ105</f>
        <v>20.626237803700853</v>
      </c>
      <c r="C105" s="98">
        <f>'графики сложная формула'!BA105</f>
        <v>18.812178418499183</v>
      </c>
      <c r="D105" s="98">
        <f>'графики сложная формула'!BB105</f>
        <v>15.704899614752277</v>
      </c>
      <c r="E105" s="98">
        <f>'графики сложная формула'!BC105</f>
        <v>27.074799062350344</v>
      </c>
      <c r="F105" s="98">
        <f>'графики сложная формула'!BD105</f>
        <v>8.0350376567837944</v>
      </c>
      <c r="G105" s="98">
        <f>'графики сложная формула'!BE105</f>
        <v>13.389820894389921</v>
      </c>
      <c r="H105" s="98">
        <f>'графики сложная формула'!BF105</f>
        <v>11.584768903601782</v>
      </c>
      <c r="I105" s="99">
        <v>7.59</v>
      </c>
    </row>
    <row r="106" spans="1:9" x14ac:dyDescent="0.2">
      <c r="A106" s="1">
        <v>43556</v>
      </c>
      <c r="B106" s="98">
        <f>'графики сложная формула'!AZ106</f>
        <v>20.562862895611946</v>
      </c>
      <c r="C106" s="98">
        <f>'графики сложная формула'!BA106</f>
        <v>18.405815029443428</v>
      </c>
      <c r="D106" s="98">
        <f>'графики сложная формула'!BB106</f>
        <v>15.992484095287328</v>
      </c>
      <c r="E106" s="98">
        <f>'графики сложная формула'!BC106</f>
        <v>27.542629665918973</v>
      </c>
      <c r="F106" s="98">
        <f>'графики сложная формула'!BD106</f>
        <v>7.7549982570350267</v>
      </c>
      <c r="G106" s="98">
        <f>'графики сложная формула'!BE106</f>
        <v>13.53142044119182</v>
      </c>
      <c r="H106" s="98">
        <f>'графики сложная формула'!BF106</f>
        <v>11.70096102237742</v>
      </c>
      <c r="I106" s="99">
        <v>7.67</v>
      </c>
    </row>
    <row r="107" spans="1:9" x14ac:dyDescent="0.2">
      <c r="A107" s="1">
        <v>43586</v>
      </c>
      <c r="B107" s="98">
        <f>'графики сложная формула'!AZ107</f>
        <v>21.375613841321879</v>
      </c>
      <c r="C107" s="98">
        <f>'графики сложная формула'!BA107</f>
        <v>19.109339966087081</v>
      </c>
      <c r="D107" s="98">
        <f>'графики сложная формула'!BB107</f>
        <v>15.528682837470567</v>
      </c>
      <c r="E107" s="98">
        <f>'графики сложная формула'!BC107</f>
        <v>27.92228988065742</v>
      </c>
      <c r="F107" s="98">
        <f>'графики сложная формула'!BD107</f>
        <v>7.7702706403364425</v>
      </c>
      <c r="G107" s="98">
        <f>'графики сложная формула'!BE107</f>
        <v>13.094801065850728</v>
      </c>
      <c r="H107" s="98">
        <f>'графики сложная формула'!BF107</f>
        <v>11.596597412553022</v>
      </c>
      <c r="I107" s="99">
        <v>7.65</v>
      </c>
    </row>
    <row r="108" spans="1:9" x14ac:dyDescent="0.2">
      <c r="A108" s="1">
        <v>43617</v>
      </c>
      <c r="B108" s="98">
        <f>'графики сложная формула'!AZ108</f>
        <v>21.422320597478837</v>
      </c>
      <c r="C108" s="98">
        <f>'графики сложная формула'!BA108</f>
        <v>18.870736085670245</v>
      </c>
      <c r="D108" s="98">
        <f>'графики сложная формула'!BB108</f>
        <v>15.374176289048217</v>
      </c>
      <c r="E108" s="98">
        <f>'графики сложная формула'!BC108</f>
        <v>28.283072941498176</v>
      </c>
      <c r="F108" s="98">
        <f>'графики сложная формула'!BD108</f>
        <v>7.744502478465682</v>
      </c>
      <c r="G108" s="98">
        <f>'графики сложная формула'!BE108</f>
        <v>13.306732276993481</v>
      </c>
      <c r="H108" s="98">
        <f>'графики сложная формула'!BF108</f>
        <v>11.559877162602778</v>
      </c>
      <c r="I108" s="99">
        <v>7.53</v>
      </c>
    </row>
    <row r="109" spans="1:9" x14ac:dyDescent="0.2">
      <c r="A109" s="1">
        <v>43647</v>
      </c>
      <c r="B109" s="98">
        <f>'графики сложная формула'!AZ109</f>
        <v>20.945981786411956</v>
      </c>
      <c r="C109" s="98">
        <f>'графики сложная формула'!BA109</f>
        <v>19.428220771620634</v>
      </c>
      <c r="D109" s="98">
        <f>'графики сложная формула'!BB109</f>
        <v>15.736720911489597</v>
      </c>
      <c r="E109" s="98">
        <f>'графики сложная формула'!BC109</f>
        <v>28.14165291837525</v>
      </c>
      <c r="F109" s="98">
        <f>'графики сложная формула'!BD109</f>
        <v>7.8592491258729114</v>
      </c>
      <c r="G109" s="98">
        <f>'графики сложная формула'!BE109</f>
        <v>13.328867599574723</v>
      </c>
      <c r="H109" s="98">
        <f>'графики сложная формула'!BF109</f>
        <v>11.54021678218289</v>
      </c>
      <c r="I109" s="99">
        <v>7.24</v>
      </c>
    </row>
    <row r="110" spans="1:9" x14ac:dyDescent="0.2">
      <c r="A110" s="1">
        <v>43678</v>
      </c>
      <c r="B110" s="98">
        <f>'графики сложная формула'!AZ110</f>
        <v>20.75654735629519</v>
      </c>
      <c r="C110" s="98">
        <f>'графики сложная формула'!BA110</f>
        <v>19.154028935647212</v>
      </c>
      <c r="D110" s="98">
        <f>'графики сложная формула'!BB110</f>
        <v>15.694970508269076</v>
      </c>
      <c r="E110" s="98">
        <f>'графики сложная формула'!BC110</f>
        <v>28.333967174155379</v>
      </c>
      <c r="F110" s="98">
        <f>'графики сложная формула'!BD110</f>
        <v>8.0573597183344887</v>
      </c>
      <c r="G110" s="98">
        <f>'графики сложная формула'!BE110</f>
        <v>13.473803072117668</v>
      </c>
      <c r="H110" s="98">
        <f>'графики сложная формула'!BF110</f>
        <v>11.357165364573008</v>
      </c>
      <c r="I110" s="99">
        <v>7.08</v>
      </c>
    </row>
    <row r="111" spans="1:9" x14ac:dyDescent="0.2">
      <c r="A111" s="1">
        <v>43709</v>
      </c>
      <c r="B111" s="98">
        <f>'графики сложная формула'!AZ111</f>
        <v>20.870061083917218</v>
      </c>
      <c r="C111" s="98">
        <f>'графики сложная формула'!BA111</f>
        <v>18.998185466999917</v>
      </c>
      <c r="D111" s="98">
        <f>'графики сложная формула'!BB111</f>
        <v>15.805976920899711</v>
      </c>
      <c r="E111" s="98">
        <f>'графики сложная формула'!BC111</f>
        <v>28.055050153981174</v>
      </c>
      <c r="F111" s="98">
        <f>'графики сложная формула'!BD111</f>
        <v>8.0070334077075263</v>
      </c>
      <c r="G111" s="98">
        <f>'графики сложная формула'!BE111</f>
        <v>13.482405615085851</v>
      </c>
      <c r="H111" s="98">
        <f>'графики сложная формула'!BF111</f>
        <v>11.284411200517598</v>
      </c>
      <c r="I111" s="99">
        <v>6.83</v>
      </c>
    </row>
    <row r="112" spans="1:9" x14ac:dyDescent="0.2">
      <c r="A112" s="1">
        <v>43739</v>
      </c>
      <c r="B112" s="98">
        <f>'графики сложная формула'!AZ112</f>
        <v>21.451805979429022</v>
      </c>
      <c r="C112" s="98">
        <f>'графики сложная формула'!BA112</f>
        <v>18.970409288632101</v>
      </c>
      <c r="D112" s="98">
        <f>'графики сложная формула'!BB112</f>
        <v>15.832347340012449</v>
      </c>
      <c r="E112" s="98">
        <f>'графики сложная формула'!BC112</f>
        <v>28.61800454745234</v>
      </c>
      <c r="F112" s="98">
        <f>'графики сложная формула'!BD112</f>
        <v>8.0347973240719419</v>
      </c>
      <c r="G112" s="98">
        <f>'графики сложная формула'!BE112</f>
        <v>13.889019003554052</v>
      </c>
      <c r="H112" s="98">
        <f>'графики сложная формула'!BF112</f>
        <v>11.029464666765213</v>
      </c>
      <c r="I112" s="99">
        <v>6.77</v>
      </c>
    </row>
    <row r="113" spans="1:9" x14ac:dyDescent="0.2">
      <c r="A113" s="1">
        <v>43770</v>
      </c>
      <c r="B113" s="98">
        <f>'графики сложная формула'!AZ113</f>
        <v>21.843406241368424</v>
      </c>
      <c r="C113" s="98">
        <f>'графики сложная формула'!BA113</f>
        <v>19.119788950323073</v>
      </c>
      <c r="D113" s="98">
        <f>'графики сложная формула'!BB113</f>
        <v>15.509689727490825</v>
      </c>
      <c r="E113" s="98">
        <f>'графики сложная формула'!BC113</f>
        <v>29.001591748546698</v>
      </c>
      <c r="F113" s="98">
        <f>'графики сложная формула'!BD113</f>
        <v>8.4943093793528934</v>
      </c>
      <c r="G113" s="98">
        <f>'графики сложная формула'!BE113</f>
        <v>14.185278642076767</v>
      </c>
      <c r="H113" s="98">
        <f>'графики сложная формула'!BF113</f>
        <v>11.002073485711385</v>
      </c>
      <c r="I113" s="99">
        <v>6.45</v>
      </c>
    </row>
    <row r="114" spans="1:9" x14ac:dyDescent="0.2">
      <c r="A114" s="1">
        <v>43800</v>
      </c>
      <c r="B114" s="98">
        <f>'графики сложная формула'!AZ114</f>
        <v>22.022543656879776</v>
      </c>
      <c r="C114" s="98">
        <f>'графики сложная формула'!BA114</f>
        <v>19.006748014858957</v>
      </c>
      <c r="D114" s="98">
        <f>'графики сложная формула'!BB114</f>
        <v>15.148474937743362</v>
      </c>
      <c r="E114" s="98">
        <f>'графики сложная формула'!BC114</f>
        <v>28.464004427372565</v>
      </c>
      <c r="F114" s="98">
        <f>'графики сложная формула'!BD114</f>
        <v>8.4004766550672834</v>
      </c>
      <c r="G114" s="98">
        <f>'графики сложная формула'!BE114</f>
        <v>14.161216602290857</v>
      </c>
      <c r="H114" s="98">
        <f>'графики сложная формула'!BF114</f>
        <v>10.827625457535566</v>
      </c>
      <c r="I114" s="99">
        <v>6.16</v>
      </c>
    </row>
    <row r="115" spans="1:9" x14ac:dyDescent="0.2">
      <c r="A115" s="1">
        <v>43831</v>
      </c>
      <c r="B115" s="98">
        <f>'графики сложная формула'!AZ115</f>
        <v>21.003691458197594</v>
      </c>
      <c r="C115" s="98">
        <f>'графики сложная формула'!BA115</f>
        <v>18.256061505483448</v>
      </c>
      <c r="D115" s="98">
        <f>'графики сложная формула'!BB115</f>
        <v>16.680496144117591</v>
      </c>
      <c r="E115" s="98">
        <f>'графики сложная формула'!BC115</f>
        <v>28.846326388746263</v>
      </c>
      <c r="F115" s="98">
        <f>'графики сложная формула'!BD115</f>
        <v>8.2261920423164057</v>
      </c>
      <c r="G115" s="98">
        <f>'графики сложная формула'!BE115</f>
        <v>14.71082045229366</v>
      </c>
      <c r="H115" s="98">
        <f>'графики сложная формула'!BF115</f>
        <v>10.530475178862448</v>
      </c>
      <c r="I115" s="99">
        <v>6.04</v>
      </c>
    </row>
    <row r="116" spans="1:9" x14ac:dyDescent="0.2">
      <c r="A116" s="1">
        <v>43862</v>
      </c>
      <c r="B116" s="98">
        <f>'графики сложная формула'!AZ116</f>
        <v>23.196253229858737</v>
      </c>
      <c r="C116" s="98">
        <f>'графики сложная формула'!BA116</f>
        <v>17.841236189698424</v>
      </c>
      <c r="D116" s="98">
        <f>'графики сложная формула'!BB116</f>
        <v>16.713672023659942</v>
      </c>
      <c r="E116" s="98">
        <f>'графики сложная формула'!BC116</f>
        <v>29.984550781704058</v>
      </c>
      <c r="F116" s="98">
        <f>'графики сложная формула'!BD116</f>
        <v>7.8512210180208584</v>
      </c>
      <c r="G116" s="98">
        <f>'графики сложная формула'!BE116</f>
        <v>12.592724956945837</v>
      </c>
      <c r="H116" s="98">
        <f>'графики сложная формула'!BF116</f>
        <v>10.283736867750221</v>
      </c>
      <c r="I116" s="99">
        <v>5.92</v>
      </c>
    </row>
    <row r="117" spans="1:9" x14ac:dyDescent="0.2">
      <c r="A117" s="1">
        <v>43891</v>
      </c>
      <c r="B117" s="98">
        <f>'графики сложная формула'!AZ117</f>
        <v>23.71038656622413</v>
      </c>
      <c r="C117" s="98">
        <f>'графики сложная формула'!BA117</f>
        <v>17.111582447653408</v>
      </c>
      <c r="D117" s="98">
        <f>'графики сложная формула'!BB117</f>
        <v>17.458341949434192</v>
      </c>
      <c r="E117" s="98">
        <f>'графики сложная формула'!BC117</f>
        <v>30.180488950684435</v>
      </c>
      <c r="F117" s="98">
        <f>'графики сложная формула'!BD117</f>
        <v>7.8735170802345982</v>
      </c>
      <c r="G117" s="98">
        <f>'графики сложная формула'!BE117</f>
        <v>13.376540243756006</v>
      </c>
      <c r="H117" s="98">
        <f>'графики сложная формула'!BF117</f>
        <v>9.9205153231013483</v>
      </c>
      <c r="I117" s="99">
        <v>5.75</v>
      </c>
    </row>
    <row r="118" spans="1:9" x14ac:dyDescent="0.2">
      <c r="A118" s="1">
        <v>43922</v>
      </c>
      <c r="B118" s="98">
        <f>'графики сложная формула'!AZ118</f>
        <v>23.796913625667205</v>
      </c>
      <c r="C118" s="98">
        <f>'графики сложная формула'!BA118</f>
        <v>19.940543097583458</v>
      </c>
      <c r="D118" s="98">
        <f>'графики сложная формула'!BB118</f>
        <v>17.571548745724328</v>
      </c>
      <c r="E118" s="98">
        <f>'графики сложная формула'!BC118</f>
        <v>30.358100845980264</v>
      </c>
      <c r="F118" s="98">
        <f>'графики сложная формула'!BD118</f>
        <v>8.4558460001327518</v>
      </c>
      <c r="G118" s="98">
        <f>'графики сложная формула'!BE118</f>
        <v>13.528703081028475</v>
      </c>
      <c r="H118" s="98">
        <f>'графики сложная формула'!BF118</f>
        <v>13.933137517708472</v>
      </c>
      <c r="I118" s="99">
        <v>5.92</v>
      </c>
    </row>
    <row r="119" spans="1:9" x14ac:dyDescent="0.2">
      <c r="A119" s="1">
        <v>43952</v>
      </c>
      <c r="B119" s="98">
        <f>'графики сложная формула'!AZ119</f>
        <v>26.092408509794229</v>
      </c>
      <c r="C119" s="98">
        <f>'графики сложная формула'!BA119</f>
        <v>19.615331544257781</v>
      </c>
      <c r="D119" s="98">
        <f>'графики сложная формула'!BB119</f>
        <v>18.222627585861172</v>
      </c>
      <c r="E119" s="98">
        <f>'графики сложная формула'!BC119</f>
        <v>29.746356569869729</v>
      </c>
      <c r="F119" s="98">
        <f>'графики сложная формула'!BD119</f>
        <v>8.1078523301849277</v>
      </c>
      <c r="G119" s="98">
        <f>'графики сложная формула'!BE119</f>
        <v>14.294411336346689</v>
      </c>
      <c r="H119" s="98">
        <f>'графики сложная формула'!BF119</f>
        <v>13.116483147015048</v>
      </c>
      <c r="I119" s="99">
        <v>5.38</v>
      </c>
    </row>
    <row r="120" spans="1:9" x14ac:dyDescent="0.2">
      <c r="A120" s="1">
        <v>43983</v>
      </c>
      <c r="B120" s="98">
        <f>'графики сложная формула'!AZ120</f>
        <v>26.060685222040664</v>
      </c>
      <c r="C120" s="98">
        <f>'графики сложная формула'!BA120</f>
        <v>19.355486116092724</v>
      </c>
      <c r="D120" s="98">
        <f>'графики сложная формула'!BB120</f>
        <v>18.135569622588942</v>
      </c>
      <c r="E120" s="98">
        <f>'графики сложная формула'!BC120</f>
        <v>29.678149648157152</v>
      </c>
      <c r="F120" s="98">
        <f>'графики сложная формула'!BD120</f>
        <v>8.1071337127652434</v>
      </c>
      <c r="G120" s="98">
        <f>'графики сложная формула'!BE120</f>
        <v>14.692684224396707</v>
      </c>
      <c r="H120" s="98">
        <f>'графики сложная формула'!BF120</f>
        <v>11.230294645744438</v>
      </c>
      <c r="I120" s="99">
        <v>4.92</v>
      </c>
    </row>
    <row r="121" spans="1:9" x14ac:dyDescent="0.2">
      <c r="A121" s="1">
        <v>44013</v>
      </c>
      <c r="B121" s="98">
        <f>'графики сложная формула'!AZ121</f>
        <v>25.319639790572857</v>
      </c>
      <c r="C121" s="98">
        <f>'графики сложная формула'!BA121</f>
        <v>18.572530691493956</v>
      </c>
      <c r="D121" s="98">
        <f>'графики сложная формула'!BB121</f>
        <v>17.558397882900763</v>
      </c>
      <c r="E121" s="98">
        <f>'графики сложная формула'!BC121</f>
        <v>29.450059838752637</v>
      </c>
      <c r="F121" s="98">
        <f>'графики сложная формула'!BD121</f>
        <v>8.1435867321216282</v>
      </c>
      <c r="G121" s="98">
        <f>'графики сложная формула'!BE121</f>
        <v>14.526997755906395</v>
      </c>
      <c r="H121" s="98">
        <f>'графики сложная формула'!BF121</f>
        <v>10.36458450339987</v>
      </c>
      <c r="I121" s="99">
        <v>4.18</v>
      </c>
    </row>
    <row r="122" spans="1:9" x14ac:dyDescent="0.2">
      <c r="A122" s="1">
        <v>44044</v>
      </c>
      <c r="B122" s="98">
        <f>'графики сложная формула'!AZ122</f>
        <v>23.801104719682776</v>
      </c>
      <c r="C122" s="98">
        <f>'графики сложная формула'!BA122</f>
        <v>18.762257545060532</v>
      </c>
      <c r="D122" s="98">
        <f>'графики сложная формула'!BB122</f>
        <v>17.581651513217949</v>
      </c>
      <c r="E122" s="98">
        <f>'графики сложная формула'!BC122</f>
        <v>29.183625148097814</v>
      </c>
      <c r="F122" s="98">
        <f>'графики сложная формула'!BD122</f>
        <v>8.1932187629317852</v>
      </c>
      <c r="G122" s="98">
        <f>'графики сложная формула'!BE122</f>
        <v>14.49196031201828</v>
      </c>
      <c r="H122" s="98">
        <f>'графики сложная формула'!BF122</f>
        <v>10.228177072331645</v>
      </c>
      <c r="I122" s="99">
        <v>4.1100000000000003</v>
      </c>
    </row>
    <row r="123" spans="1:9" x14ac:dyDescent="0.2">
      <c r="A123" s="1">
        <v>44075</v>
      </c>
      <c r="B123" s="98">
        <f>'графики сложная формула'!AZ123</f>
        <v>23.743022701038846</v>
      </c>
      <c r="C123" s="98">
        <f>'графики сложная формула'!BA123</f>
        <v>19.412755423679663</v>
      </c>
      <c r="D123" s="98">
        <f>'графики сложная формула'!BB123</f>
        <v>17.646218677043688</v>
      </c>
      <c r="E123" s="98">
        <f>'графики сложная формула'!BC123</f>
        <v>30.224316469988437</v>
      </c>
      <c r="F123" s="98">
        <f>'графики сложная формула'!BD123</f>
        <v>8.0829212849238612</v>
      </c>
      <c r="G123" s="98">
        <f>'графики сложная формула'!BE123</f>
        <v>14.547167325321986</v>
      </c>
      <c r="H123" s="98">
        <f>'графики сложная формула'!BF123</f>
        <v>10.123148146684807</v>
      </c>
      <c r="I123" s="99">
        <v>4.17</v>
      </c>
    </row>
    <row r="124" spans="1:9" x14ac:dyDescent="0.2">
      <c r="A124" s="1">
        <v>44105</v>
      </c>
      <c r="B124" s="98">
        <f>'графики сложная формула'!AZ124</f>
        <v>23.774349473486783</v>
      </c>
      <c r="C124" s="98">
        <f>'графики сложная формула'!BA124</f>
        <v>19.54556378726749</v>
      </c>
      <c r="D124" s="98">
        <f>'графики сложная формула'!BB124</f>
        <v>17.791351838565259</v>
      </c>
      <c r="E124" s="98">
        <f>'графики сложная формула'!BC124</f>
        <v>32.983659420684447</v>
      </c>
      <c r="F124" s="98">
        <f>'графики сложная формула'!BD124</f>
        <v>8.2193215467020178</v>
      </c>
      <c r="G124" s="98">
        <f>'графики сложная формула'!BE124</f>
        <v>14.705334317887047</v>
      </c>
      <c r="H124" s="98">
        <f>'графики сложная формула'!BF124</f>
        <v>9.8116553980418892</v>
      </c>
      <c r="I124" s="99">
        <v>4.2</v>
      </c>
    </row>
    <row r="125" spans="1:9" x14ac:dyDescent="0.2">
      <c r="A125" s="1">
        <v>44136</v>
      </c>
      <c r="B125" s="98">
        <f>'графики сложная формула'!AZ125</f>
        <v>23.059792511321813</v>
      </c>
      <c r="C125" s="98">
        <f>'графики сложная формула'!BA125</f>
        <v>19.528640195754583</v>
      </c>
      <c r="D125" s="98">
        <f>'графики сложная формула'!BB125</f>
        <v>17.605616694924485</v>
      </c>
      <c r="E125" s="98">
        <f>'графики сложная формула'!BC125</f>
        <v>32.760612880484359</v>
      </c>
      <c r="F125" s="98">
        <f>'графики сложная формула'!BD125</f>
        <v>8.6442693746406949</v>
      </c>
      <c r="G125" s="98">
        <f>'графики сложная формула'!BE125</f>
        <v>14.552326684898036</v>
      </c>
      <c r="H125" s="98">
        <f>'графики сложная формула'!BF125</f>
        <v>9.8886235684182182</v>
      </c>
      <c r="I125" s="99">
        <v>4.07</v>
      </c>
    </row>
    <row r="126" spans="1:9" x14ac:dyDescent="0.2">
      <c r="A126" s="1">
        <v>44166</v>
      </c>
      <c r="B126" s="98">
        <f>'графики сложная формула'!AZ126</f>
        <v>24.440506803512598</v>
      </c>
      <c r="C126" s="98">
        <f>'графики сложная формула'!BA126</f>
        <v>19.315905315424114</v>
      </c>
      <c r="D126" s="98">
        <f>'графики сложная формула'!BB126</f>
        <v>16.759575194769955</v>
      </c>
      <c r="E126" s="98">
        <f>'графики сложная формула'!BC126</f>
        <v>30.502567343559875</v>
      </c>
      <c r="F126" s="98">
        <f>'графики сложная формула'!BD126</f>
        <v>8.5453923013575288</v>
      </c>
      <c r="G126" s="98">
        <f>'графики сложная формула'!BE126</f>
        <v>14.526713176169443</v>
      </c>
      <c r="H126" s="98">
        <f>'графики сложная формула'!BF126</f>
        <v>10.13476419572963</v>
      </c>
      <c r="I126" s="99">
        <v>4.13</v>
      </c>
    </row>
    <row r="127" spans="1:9" x14ac:dyDescent="0.2">
      <c r="A127" s="1">
        <v>44197</v>
      </c>
      <c r="B127" s="98">
        <f>'графики сложная формула'!AZ127</f>
        <v>26.242925179424851</v>
      </c>
      <c r="C127" s="98">
        <f>'графики сложная формула'!BA127</f>
        <v>19.559361218676557</v>
      </c>
      <c r="D127" s="98">
        <f>'графики сложная формула'!BB127</f>
        <v>16.988132626902868</v>
      </c>
      <c r="E127" s="98">
        <f>'графики сложная формула'!BC127</f>
        <v>30.667699170630613</v>
      </c>
      <c r="F127" s="98">
        <f>'графики сложная формула'!BD127</f>
        <v>8.4597743224788822</v>
      </c>
      <c r="G127" s="98">
        <f>'графики сложная формула'!BE127</f>
        <v>14.393046369287902</v>
      </c>
      <c r="H127" s="98">
        <f>'графики сложная формула'!BF127</f>
        <v>9.8161248044317446</v>
      </c>
      <c r="I127" s="99">
        <v>4.28</v>
      </c>
    </row>
    <row r="128" spans="1:9" x14ac:dyDescent="0.2">
      <c r="A128" s="1">
        <v>44228</v>
      </c>
      <c r="B128" s="98">
        <f>'графики сложная формула'!AZ128</f>
        <v>25.948312667196539</v>
      </c>
      <c r="C128" s="98">
        <f>'графики сложная формула'!BA128</f>
        <v>19.493033202697205</v>
      </c>
      <c r="D128" s="98">
        <f>'графики сложная формула'!BB128</f>
        <v>16.743904113632013</v>
      </c>
      <c r="E128" s="98">
        <f>'графики сложная формула'!BC128</f>
        <v>30.890823370816097</v>
      </c>
      <c r="F128" s="98">
        <f>'графики сложная формула'!BD128</f>
        <v>8.8529611927382739</v>
      </c>
      <c r="G128" s="98">
        <f>'графики сложная формула'!BE128</f>
        <v>13.655936350903993</v>
      </c>
      <c r="H128" s="98">
        <f>'графики сложная формула'!BF128</f>
        <v>9.5893288851721348</v>
      </c>
      <c r="I128" s="99">
        <v>4</v>
      </c>
    </row>
    <row r="129" spans="1:9" x14ac:dyDescent="0.2">
      <c r="A129" s="1">
        <v>44256</v>
      </c>
      <c r="B129" s="98">
        <f>'графики сложная формула'!AZ129</f>
        <v>25.763159948018842</v>
      </c>
      <c r="C129" s="98">
        <f>'графики сложная формула'!BA129</f>
        <v>18.917162920993924</v>
      </c>
      <c r="D129" s="98">
        <f>'графики сложная формула'!BB129</f>
        <v>16.73947451602961</v>
      </c>
      <c r="E129" s="98">
        <f>'графики сложная формула'!BC129</f>
        <v>30.936686532690963</v>
      </c>
      <c r="F129" s="98">
        <f>'графики сложная формула'!BD129</f>
        <v>8.8488920000712525</v>
      </c>
      <c r="G129" s="98">
        <f>'графики сложная формула'!BE129</f>
        <v>13.752842699924836</v>
      </c>
      <c r="H129" s="98">
        <f>'графики сложная формула'!BF129</f>
        <v>9.3080368523945562</v>
      </c>
      <c r="I129" s="99">
        <v>4.2</v>
      </c>
    </row>
    <row r="130" spans="1:9" x14ac:dyDescent="0.2">
      <c r="A130" s="1">
        <v>44287</v>
      </c>
      <c r="B130" s="98">
        <f>'графики сложная формула'!AZ130</f>
        <v>25.254345962839999</v>
      </c>
      <c r="C130" s="98">
        <f>'графики сложная формула'!BA130</f>
        <v>19.402669280557785</v>
      </c>
      <c r="D130" s="98">
        <f>'графики сложная формула'!BB130</f>
        <v>17.366655319803726</v>
      </c>
      <c r="E130" s="98">
        <f>'графики сложная формула'!BC130</f>
        <v>31.025150947422379</v>
      </c>
      <c r="F130" s="98">
        <f>'графики сложная формула'!BD130</f>
        <v>9.0616464205059959</v>
      </c>
      <c r="G130" s="98">
        <f>'графики сложная формула'!BE130</f>
        <v>13.076158117279739</v>
      </c>
      <c r="H130" s="98">
        <f>'графики сложная формула'!BF130</f>
        <v>9.219403017070249</v>
      </c>
      <c r="I130" s="99">
        <v>4.4800000000000004</v>
      </c>
    </row>
    <row r="131" spans="1:9" x14ac:dyDescent="0.2">
      <c r="A131" s="1">
        <v>44317</v>
      </c>
      <c r="B131" s="98">
        <f>'графики сложная формула'!AZ131</f>
        <v>27.066742161171749</v>
      </c>
      <c r="C131" s="98">
        <f>'графики сложная формула'!BA131</f>
        <v>19.279840616479802</v>
      </c>
      <c r="D131" s="98">
        <f>'графики сложная формула'!BB131</f>
        <v>17.181730059175862</v>
      </c>
      <c r="E131" s="98">
        <f>'графики сложная формула'!BC131</f>
        <v>30.846472488693617</v>
      </c>
      <c r="F131" s="98">
        <f>'графики сложная формула'!BD131</f>
        <v>9.0982328743032586</v>
      </c>
      <c r="G131" s="98">
        <f>'графики сложная формула'!BE131</f>
        <v>12.70093959482038</v>
      </c>
      <c r="H131" s="98">
        <f>'графики сложная формула'!BF131</f>
        <v>9.1927475384765351</v>
      </c>
      <c r="I131" s="99">
        <v>4.76</v>
      </c>
    </row>
    <row r="132" spans="1:9" x14ac:dyDescent="0.2">
      <c r="A132" s="1">
        <v>44348</v>
      </c>
      <c r="B132" s="98">
        <f>'графики сложная формула'!AZ132</f>
        <v>27.542384675220408</v>
      </c>
      <c r="C132" s="98">
        <f>'графики сложная формула'!BA132</f>
        <v>19.453313635389428</v>
      </c>
      <c r="D132" s="98">
        <f>'графики сложная формула'!BB132</f>
        <v>16.993217206502663</v>
      </c>
      <c r="E132" s="98">
        <f>'графики сложная формула'!BC132</f>
        <v>30.821057110967473</v>
      </c>
      <c r="F132" s="98">
        <f>'графики сложная формула'!BD132</f>
        <v>9.0836141793166494</v>
      </c>
      <c r="G132" s="98">
        <f>'графики сложная формула'!BE132</f>
        <v>12.959742563471016</v>
      </c>
      <c r="H132" s="98">
        <f>'графики сложная формула'!BF132</f>
        <v>9.3345845869501201</v>
      </c>
      <c r="I132" s="99">
        <v>5.09</v>
      </c>
    </row>
    <row r="133" spans="1:9" x14ac:dyDescent="0.2">
      <c r="A133" s="1">
        <v>44378</v>
      </c>
      <c r="B133" s="98">
        <f>'графики сложная формула'!AZ133</f>
        <v>29.398422040957907</v>
      </c>
      <c r="C133" s="98">
        <f>'графики сложная формула'!BA133</f>
        <v>19.897840429530341</v>
      </c>
      <c r="D133" s="98">
        <f>'графики сложная формула'!BB133</f>
        <v>16.973955981674109</v>
      </c>
      <c r="E133" s="98">
        <f>'графики сложная формула'!BC133</f>
        <v>30.573322964875345</v>
      </c>
      <c r="F133" s="98">
        <f>'графики сложная формула'!BD133</f>
        <v>9.5438469670370925</v>
      </c>
      <c r="G133" s="98">
        <f>'графики сложная формула'!BE133</f>
        <v>13.341432444103713</v>
      </c>
      <c r="H133" s="98">
        <f>'графики сложная формула'!BF133</f>
        <v>9.3826704948462716</v>
      </c>
      <c r="I133" s="99">
        <v>5.77</v>
      </c>
    </row>
    <row r="134" spans="1:9" x14ac:dyDescent="0.2">
      <c r="A134" s="1">
        <v>44409</v>
      </c>
      <c r="B134" s="98">
        <f>'графики сложная формула'!AZ134</f>
        <v>31.689015552928609</v>
      </c>
      <c r="C134" s="98">
        <f>'графики сложная формула'!BA134</f>
        <v>19.695299144940073</v>
      </c>
      <c r="D134" s="98">
        <f>'графики сложная формула'!BB134</f>
        <v>17.207238294909924</v>
      </c>
      <c r="E134" s="98">
        <f>'графики сложная формула'!BC134</f>
        <v>32.798909728430232</v>
      </c>
      <c r="F134" s="98">
        <f>'графики сложная формула'!BD134</f>
        <v>9.6147566364606494</v>
      </c>
      <c r="G134" s="98">
        <f>'графики сложная формула'!BE134</f>
        <v>13.859643717736029</v>
      </c>
      <c r="H134" s="98">
        <f>'графики сложная формула'!BF134</f>
        <v>9.4976408846470211</v>
      </c>
      <c r="I134" s="99">
        <v>6.31</v>
      </c>
    </row>
    <row r="135" spans="1:9" x14ac:dyDescent="0.2">
      <c r="A135" s="1">
        <v>44440</v>
      </c>
      <c r="B135" s="98">
        <f>'графики сложная формула'!AZ135</f>
        <v>30.520591618806701</v>
      </c>
      <c r="C135" s="98">
        <f>'графики сложная формула'!BA135</f>
        <v>19.352805607186724</v>
      </c>
      <c r="D135" s="98">
        <f>'графики сложная формула'!BB135</f>
        <v>16.858687205288785</v>
      </c>
      <c r="E135" s="98">
        <f>'графики сложная формула'!BC135</f>
        <v>31.894549966356976</v>
      </c>
      <c r="F135" s="98">
        <f>'графики сложная формула'!BD135</f>
        <v>9.8285020431242227</v>
      </c>
      <c r="G135" s="98">
        <f>'графики сложная формула'!BE135</f>
        <v>12.976871149510671</v>
      </c>
      <c r="H135" s="98">
        <f>'графики сложная формула'!BF135</f>
        <v>9.4321127190056782</v>
      </c>
      <c r="I135" s="99">
        <v>6.56</v>
      </c>
    </row>
    <row r="136" spans="1:9" x14ac:dyDescent="0.2">
      <c r="A136" s="1">
        <v>44470</v>
      </c>
      <c r="B136" s="98">
        <f>'графики сложная формула'!AZ136</f>
        <v>30.073339787298686</v>
      </c>
      <c r="C136" s="98">
        <f>'графики сложная формула'!BA136</f>
        <v>19.273515082871128</v>
      </c>
      <c r="D136" s="98">
        <f>'графики сложная формула'!BB136</f>
        <v>16.86195093013184</v>
      </c>
      <c r="E136" s="98">
        <f>'графики сложная формула'!BC136</f>
        <v>31.004240433580971</v>
      </c>
      <c r="F136" s="98">
        <f>'графики сложная формула'!BD136</f>
        <v>10.177898524670837</v>
      </c>
      <c r="G136" s="98">
        <f>'графики сложная формула'!BE136</f>
        <v>12.751953320936963</v>
      </c>
      <c r="H136" s="98">
        <f>'графики сложная формула'!BF136</f>
        <v>9.497276452632903</v>
      </c>
      <c r="I136" s="99">
        <v>6.81</v>
      </c>
    </row>
    <row r="137" spans="1:9" x14ac:dyDescent="0.2">
      <c r="A137" s="1">
        <v>44501</v>
      </c>
      <c r="B137" s="98">
        <f>'графики сложная формула'!AZ137</f>
        <v>29.738997601653889</v>
      </c>
      <c r="C137" s="98">
        <f>'графики сложная формула'!BA137</f>
        <v>19.426840556537844</v>
      </c>
      <c r="D137" s="98">
        <f>'графики сложная формула'!BB137</f>
        <v>17.467100235849514</v>
      </c>
      <c r="E137" s="98">
        <f>'графики сложная формула'!BC137</f>
        <v>29.127099401102022</v>
      </c>
      <c r="F137" s="98">
        <f>'графики сложная формула'!BD137</f>
        <v>10.052172583241301</v>
      </c>
      <c r="G137" s="98">
        <f>'графики сложная формула'!BE137</f>
        <v>12.944315427756829</v>
      </c>
      <c r="H137" s="98">
        <f>'графики сложная формула'!BF137</f>
        <v>9.7995584914196936</v>
      </c>
      <c r="I137" s="99">
        <v>7.31</v>
      </c>
    </row>
    <row r="138" spans="1:9" x14ac:dyDescent="0.2">
      <c r="A138" s="1">
        <v>44531</v>
      </c>
      <c r="B138" s="98">
        <f>'графики сложная формула'!AZ138</f>
        <v>29.338524922136802</v>
      </c>
      <c r="C138" s="98">
        <f>'графики сложная формула'!BA138</f>
        <v>18.96911462018933</v>
      </c>
      <c r="D138" s="98">
        <f>'графики сложная формула'!BB138</f>
        <v>16.868276675355428</v>
      </c>
      <c r="E138" s="98">
        <f>'графики сложная формула'!BC138</f>
        <v>29.785096407315056</v>
      </c>
      <c r="F138" s="98">
        <f>'графики сложная формула'!BD138</f>
        <v>10.090132344790174</v>
      </c>
      <c r="G138" s="98">
        <f>'графики сложная формула'!BE138</f>
        <v>13.140660581728625</v>
      </c>
      <c r="H138" s="98">
        <f>'графики сложная формула'!BF138</f>
        <v>9.7472479190140255</v>
      </c>
      <c r="I138" s="99">
        <v>7.58</v>
      </c>
    </row>
    <row r="139" spans="1:9" x14ac:dyDescent="0.2">
      <c r="A139" s="1">
        <v>44562</v>
      </c>
      <c r="B139" s="98">
        <f>'графики сложная формула'!AZ139</f>
        <v>28.337743802599768</v>
      </c>
      <c r="C139" s="98">
        <f>'графики сложная формула'!BA139</f>
        <v>19.62636096716346</v>
      </c>
      <c r="D139" s="98">
        <f>'графики сложная формула'!BB139</f>
        <v>16.80617738018012</v>
      </c>
      <c r="E139" s="98">
        <f>'графики сложная формула'!BC139</f>
        <v>29.282132865148522</v>
      </c>
      <c r="F139" s="98">
        <f>'графики сложная формула'!BD139</f>
        <v>10.719421258705786</v>
      </c>
      <c r="G139" s="98">
        <f>'графики сложная формула'!BE139</f>
        <v>13.261111896936146</v>
      </c>
      <c r="H139" s="98">
        <f>'графики сложная формула'!BF139</f>
        <v>9.9949336127100974</v>
      </c>
      <c r="I139" s="99">
        <v>8.26</v>
      </c>
    </row>
    <row r="140" spans="1:9" x14ac:dyDescent="0.2">
      <c r="A140" s="1">
        <v>44593</v>
      </c>
      <c r="B140" s="98">
        <f>'графики сложная формула'!AZ140</f>
        <v>27.300644769917167</v>
      </c>
      <c r="C140" s="98">
        <f>'графики сложная формула'!BA140</f>
        <v>20.545208932720296</v>
      </c>
      <c r="D140" s="98">
        <f>'графики сложная формула'!BB140</f>
        <v>18.096863300233437</v>
      </c>
      <c r="E140" s="98">
        <f>'графики сложная формула'!BC140</f>
        <v>28.919364339160019</v>
      </c>
      <c r="F140" s="98">
        <f>'графики сложная формула'!BD140</f>
        <v>10.787574678165326</v>
      </c>
      <c r="G140" s="98">
        <f>'графики сложная формула'!BE140</f>
        <v>13.30127263861864</v>
      </c>
      <c r="H140" s="98">
        <f>'графики сложная формула'!BF140</f>
        <v>10.05246189876363</v>
      </c>
      <c r="I140" s="99">
        <v>9.51</v>
      </c>
    </row>
    <row r="141" spans="1:9" x14ac:dyDescent="0.2">
      <c r="A141" s="1">
        <v>44621</v>
      </c>
      <c r="B141" s="98">
        <f>'графики сложная формула'!AZ141</f>
        <v>28.405909934909307</v>
      </c>
      <c r="C141" s="98">
        <f>'графики сложная формула'!BA141</f>
        <v>21.243389140012013</v>
      </c>
      <c r="D141" s="98">
        <f>'графики сложная формула'!BB141</f>
        <v>16.884988567320377</v>
      </c>
      <c r="E141" s="98">
        <f>'графики сложная формула'!BC141</f>
        <v>27.752893098033866</v>
      </c>
      <c r="F141" s="98">
        <f>'графики сложная формула'!BD141</f>
        <v>11.139778526040631</v>
      </c>
      <c r="G141" s="98">
        <f>'графики сложная формула'!BE141</f>
        <v>13.344140492005415</v>
      </c>
      <c r="H141" s="98">
        <f>'графики сложная формула'!BF141</f>
        <v>10.084531941483331</v>
      </c>
      <c r="I141" s="99">
        <v>20.03</v>
      </c>
    </row>
    <row r="142" spans="1:9" x14ac:dyDescent="0.2">
      <c r="A142" s="1">
        <v>44652</v>
      </c>
      <c r="B142" s="98">
        <f>'графики сложная формула'!AZ142</f>
        <v>31.41643361184574</v>
      </c>
      <c r="C142" s="98">
        <f>'графики сложная формула'!BA142</f>
        <v>21.32066352666461</v>
      </c>
      <c r="D142" s="98">
        <f>'графики сложная формула'!BB142</f>
        <v>16.515025317467863</v>
      </c>
      <c r="E142" s="98">
        <f>'графики сложная формула'!BC142</f>
        <v>27.004700374900114</v>
      </c>
      <c r="F142" s="98">
        <f>'графики сложная формула'!BD142</f>
        <v>10.720344834988055</v>
      </c>
      <c r="G142" s="98">
        <f>'графики сложная формула'!BE142</f>
        <v>12.961941717534895</v>
      </c>
      <c r="H142" s="98">
        <f>'графики сложная формула'!BF142</f>
        <v>11.182380572204693</v>
      </c>
      <c r="I142" s="99">
        <v>17.13</v>
      </c>
    </row>
    <row r="143" spans="1:9" x14ac:dyDescent="0.2">
      <c r="A143" s="1">
        <v>44682</v>
      </c>
      <c r="B143" s="98">
        <f>'графики сложная формула'!AZ143</f>
        <v>31.687038926078074</v>
      </c>
      <c r="C143" s="98">
        <f>'графики сложная формула'!BA143</f>
        <v>21.63500675389303</v>
      </c>
      <c r="D143" s="98">
        <f>'графики сложная формула'!BB143</f>
        <v>15.856260134558166</v>
      </c>
      <c r="E143" s="98">
        <f>'графики сложная формула'!BC143</f>
        <v>27.204779376366186</v>
      </c>
      <c r="F143" s="98">
        <f>'графики сложная формула'!BD143</f>
        <v>11.313567345348499</v>
      </c>
      <c r="G143" s="98">
        <f>'графики сложная формула'!BE143</f>
        <v>12.997685767568793</v>
      </c>
      <c r="H143" s="98">
        <f>'графики сложная формула'!BF143</f>
        <v>10.944319460822895</v>
      </c>
      <c r="I143" s="99">
        <v>13.3</v>
      </c>
    </row>
    <row r="144" spans="1:9" x14ac:dyDescent="0.2">
      <c r="A144" s="1">
        <v>44713</v>
      </c>
      <c r="B144" s="98">
        <f>'графики сложная формула'!AZ144</f>
        <v>30.800056016335343</v>
      </c>
      <c r="C144" s="98">
        <f>'графики сложная формула'!BA144</f>
        <v>21.98394882533194</v>
      </c>
      <c r="D144" s="98">
        <f>'графики сложная формула'!BB144</f>
        <v>16.055678011609253</v>
      </c>
      <c r="E144" s="98">
        <f>'графики сложная формула'!BC144</f>
        <v>26.854983154026758</v>
      </c>
      <c r="F144" s="98">
        <f>'графики сложная формула'!BD144</f>
        <v>11.193518804991845</v>
      </c>
      <c r="G144" s="98">
        <f>'графики сложная формула'!BE144</f>
        <v>12.992529504671161</v>
      </c>
      <c r="H144" s="98">
        <f>'графики сложная формула'!BF144</f>
        <v>10.695715985239927</v>
      </c>
      <c r="I144" s="99">
        <v>9.6300000000000008</v>
      </c>
    </row>
    <row r="145" spans="1:9" x14ac:dyDescent="0.2">
      <c r="A145" s="1">
        <v>44743</v>
      </c>
      <c r="B145" s="98">
        <f>'графики сложная формула'!AZ145</f>
        <v>31.796988952361431</v>
      </c>
      <c r="C145" s="98">
        <f>'графики сложная формула'!BA145</f>
        <v>21.817460541692355</v>
      </c>
      <c r="D145" s="98">
        <f>'графики сложная формула'!BB145</f>
        <v>16.095462186863031</v>
      </c>
      <c r="E145" s="98">
        <f>'графики сложная формула'!BC145</f>
        <v>26.696278995800078</v>
      </c>
      <c r="F145" s="98">
        <f>'графики сложная формула'!BD145</f>
        <v>10.858765935092963</v>
      </c>
      <c r="G145" s="98">
        <f>'графики сложная формула'!BE145</f>
        <v>12.952525232212365</v>
      </c>
      <c r="H145" s="98">
        <f>'графики сложная формула'!BF145</f>
        <v>10.612843841118259</v>
      </c>
      <c r="I145" s="99">
        <v>8.9</v>
      </c>
    </row>
    <row r="146" spans="1:9" x14ac:dyDescent="0.2">
      <c r="A146" s="1">
        <v>44774</v>
      </c>
      <c r="B146" s="98">
        <f>'графики сложная формула'!AZ146</f>
        <v>33.073350525640187</v>
      </c>
      <c r="C146" s="98">
        <f>'графики сложная формула'!BA146</f>
        <v>22.469146648868758</v>
      </c>
      <c r="D146" s="98">
        <f>'графики сложная формула'!BB146</f>
        <v>15.880415859937658</v>
      </c>
      <c r="E146" s="98">
        <f>'графики сложная формула'!BC146</f>
        <v>26.985007459815314</v>
      </c>
      <c r="F146" s="98">
        <f>'графики сложная формула'!BD146</f>
        <v>11.107504387226118</v>
      </c>
      <c r="G146" s="98">
        <f>'графики сложная формула'!BE146</f>
        <v>12.956174880750133</v>
      </c>
      <c r="H146" s="98">
        <f>'графики сложная формула'!BF146</f>
        <v>10.624795395908729</v>
      </c>
      <c r="I146" s="99">
        <v>7.95</v>
      </c>
    </row>
    <row r="147" spans="1:9" x14ac:dyDescent="0.2">
      <c r="A147" s="1">
        <v>44805</v>
      </c>
      <c r="B147" s="98">
        <f>'графики сложная формула'!AZ147</f>
        <v>43.230090581973968</v>
      </c>
      <c r="C147" s="98">
        <f>'графики сложная формула'!BA147</f>
        <v>22.85799266848171</v>
      </c>
      <c r="D147" s="98">
        <f>'графики сложная формула'!BB147</f>
        <v>15.763456005287832</v>
      </c>
      <c r="E147" s="98">
        <f>'графики сложная формула'!BC147</f>
        <v>27.09503503798793</v>
      </c>
      <c r="F147" s="98">
        <f>'графики сложная формула'!BD147</f>
        <v>11.645180692535034</v>
      </c>
      <c r="G147" s="98">
        <f>'графики сложная формула'!BE147</f>
        <v>13.539964970151736</v>
      </c>
      <c r="H147" s="98">
        <f>'графики сложная формула'!BF147</f>
        <v>10.661007804927213</v>
      </c>
      <c r="I147" s="99">
        <v>7.69</v>
      </c>
    </row>
    <row r="148" spans="1:9" x14ac:dyDescent="0.2">
      <c r="A148" s="1">
        <v>44835</v>
      </c>
      <c r="B148" s="98">
        <f>'графики сложная формула'!AZ148</f>
        <v>43.917026953778525</v>
      </c>
      <c r="C148" s="98">
        <f>'графики сложная формула'!BA148</f>
        <v>23.375742249733428</v>
      </c>
      <c r="D148" s="98">
        <f>'графики сложная формула'!BB148</f>
        <v>15.853773876771466</v>
      </c>
      <c r="E148" s="98">
        <f>'графики сложная формула'!BC148</f>
        <v>27.478820867415003</v>
      </c>
      <c r="F148" s="98">
        <f>'графики сложная формула'!BD148</f>
        <v>11.260407364499699</v>
      </c>
      <c r="G148" s="98">
        <f>'графики сложная формула'!BE148</f>
        <v>13.551650060645995</v>
      </c>
      <c r="H148" s="98">
        <f>'графики сложная формула'!BF148</f>
        <v>11.377404460628155</v>
      </c>
      <c r="I148" s="99">
        <v>7.72</v>
      </c>
    </row>
    <row r="149" spans="1:9" x14ac:dyDescent="0.2">
      <c r="A149" s="1">
        <v>44866</v>
      </c>
      <c r="B149" s="98">
        <f>'графики сложная формула'!AZ149</f>
        <v>45.341991317902242</v>
      </c>
      <c r="C149" s="98">
        <f>'графики сложная формула'!BA149</f>
        <v>23.602094684135668</v>
      </c>
      <c r="D149" s="98">
        <f>'графики сложная формула'!BB149</f>
        <v>15.509367427764222</v>
      </c>
      <c r="E149" s="98">
        <f>'графики сложная формула'!BC149</f>
        <v>26.462592524747816</v>
      </c>
      <c r="F149" s="98">
        <f>'графики сложная формула'!BD149</f>
        <v>11.517213963540952</v>
      </c>
      <c r="G149" s="98">
        <f>'графики сложная формула'!BE149</f>
        <v>13.683003428496736</v>
      </c>
      <c r="H149" s="98">
        <f>'графики сложная формула'!BF149</f>
        <v>12.199096807059426</v>
      </c>
      <c r="I149" s="99">
        <v>7.33</v>
      </c>
    </row>
    <row r="150" spans="1:9" x14ac:dyDescent="0.2">
      <c r="A150" s="1">
        <v>44896</v>
      </c>
      <c r="B150" s="98">
        <f>'графики сложная формула'!AZ150</f>
        <v>45.791533470436562</v>
      </c>
      <c r="C150" s="98">
        <f>'графики сложная формула'!BA150</f>
        <v>23.974454590756782</v>
      </c>
      <c r="D150" s="98">
        <f>'графики сложная формула'!BB150</f>
        <v>15.25809548515284</v>
      </c>
      <c r="E150" s="98">
        <f>'графики сложная формула'!BC150</f>
        <v>27.743746505565461</v>
      </c>
      <c r="F150" s="98">
        <f>'графики сложная формула'!BD150</f>
        <v>11.508534865719401</v>
      </c>
      <c r="G150" s="98">
        <f>'графики сложная формула'!BE150</f>
        <v>13.850477746891054</v>
      </c>
      <c r="H150" s="98">
        <f>'графики сложная формула'!BF150</f>
        <v>12.971984592026828</v>
      </c>
      <c r="I150" s="99">
        <v>7.32</v>
      </c>
    </row>
    <row r="151" spans="1:9" x14ac:dyDescent="0.2">
      <c r="A151" s="1">
        <v>44927</v>
      </c>
      <c r="B151" s="98">
        <f>'графики сложная формула'!AZ151</f>
        <v>47.65860199229904</v>
      </c>
      <c r="C151" s="98">
        <f>'графики сложная формула'!BA151</f>
        <v>24.390423179098267</v>
      </c>
      <c r="D151" s="98">
        <f>'графики сложная формула'!BB151</f>
        <v>15.295520008652641</v>
      </c>
      <c r="E151" s="98">
        <f>'графики сложная формула'!BC151</f>
        <v>28.023038237505865</v>
      </c>
      <c r="F151" s="98">
        <f>'графики сложная формула'!BD151</f>
        <v>11.682240057728412</v>
      </c>
      <c r="G151" s="98">
        <f>'графики сложная формула'!BE151</f>
        <v>13.816685186232741</v>
      </c>
      <c r="H151" s="98">
        <f>'графики сложная формула'!BF151</f>
        <v>12.28318014807806</v>
      </c>
      <c r="I151" s="99">
        <v>7</v>
      </c>
    </row>
    <row r="152" spans="1:9" x14ac:dyDescent="0.2">
      <c r="A152" s="1">
        <v>44958</v>
      </c>
      <c r="B152" s="98">
        <f>'графики сложная формула'!AZ152</f>
        <v>35.994353039513626</v>
      </c>
      <c r="C152" s="98">
        <f>'графики сложная формула'!BA152</f>
        <v>25.077526821842429</v>
      </c>
      <c r="D152" s="98">
        <f>'графики сложная формула'!BB152</f>
        <v>14.672179934566444</v>
      </c>
      <c r="E152" s="98">
        <f>'графики сложная формула'!BC152</f>
        <v>26.213897682012739</v>
      </c>
      <c r="F152" s="98">
        <f>'графики сложная формула'!BD152</f>
        <v>10.624401342783132</v>
      </c>
      <c r="G152" s="98">
        <f>'графики сложная формула'!BE152</f>
        <v>12.688520765206224</v>
      </c>
      <c r="H152" s="98">
        <f>'графики сложная формула'!BF152</f>
        <v>12.0214426521677</v>
      </c>
      <c r="I152" s="99">
        <v>7.14</v>
      </c>
    </row>
    <row r="153" spans="1:9" x14ac:dyDescent="0.2">
      <c r="A153" s="1">
        <v>44986</v>
      </c>
      <c r="B153" s="98">
        <f>'графики сложная формула'!AZ153</f>
        <v>37.168408387827775</v>
      </c>
      <c r="C153" s="98">
        <f>'графики сложная формула'!BA153</f>
        <v>24.448809014037625</v>
      </c>
      <c r="D153" s="98">
        <f>'графики сложная формула'!BB153</f>
        <v>14.737747575787957</v>
      </c>
      <c r="E153" s="98">
        <f>'графики сложная формула'!BC153</f>
        <v>26.266933392738334</v>
      </c>
      <c r="F153" s="98">
        <f>'графики сложная формула'!BD153</f>
        <v>10.931528999816011</v>
      </c>
      <c r="G153" s="98">
        <f>'графики сложная формула'!BE153</f>
        <v>14.451442734228785</v>
      </c>
      <c r="H153" s="98">
        <f>'графики сложная формула'!BF153</f>
        <v>12.178292708741113</v>
      </c>
      <c r="I153" s="99">
        <v>7.34</v>
      </c>
    </row>
    <row r="154" spans="1:9" x14ac:dyDescent="0.2">
      <c r="A154" s="1">
        <v>45017</v>
      </c>
      <c r="B154" s="98">
        <f>'графики сложная формула'!AZ154</f>
        <v>37.805308944422677</v>
      </c>
      <c r="C154" s="98">
        <f>'графики сложная формула'!BA154</f>
        <v>24.48945288994976</v>
      </c>
      <c r="D154" s="98">
        <f>'графики сложная формула'!BB154</f>
        <v>14.454886123337358</v>
      </c>
      <c r="E154" s="98">
        <f>'графики сложная формула'!BC154</f>
        <v>25.887221004966865</v>
      </c>
      <c r="F154" s="98">
        <f>'графики сложная формула'!BD154</f>
        <v>10.750132098623514</v>
      </c>
      <c r="G154" s="98">
        <f>'графики сложная формула'!BE154</f>
        <v>14.766831127239053</v>
      </c>
      <c r="H154" s="98">
        <f>'графики сложная формула'!BF154</f>
        <v>12.30983808349203</v>
      </c>
      <c r="I154" s="99">
        <v>7.15</v>
      </c>
    </row>
    <row r="155" spans="1:9" x14ac:dyDescent="0.2">
      <c r="A155" s="1">
        <v>45047</v>
      </c>
      <c r="B155" s="98">
        <f>'графики сложная формула'!AZ155</f>
        <v>38.740353253752573</v>
      </c>
      <c r="C155" s="98">
        <f>'графики сложная формула'!BA155</f>
        <v>24.331823185419218</v>
      </c>
      <c r="D155" s="98">
        <f>'графики сложная формула'!BB155</f>
        <v>14.103659341280709</v>
      </c>
      <c r="E155" s="98">
        <f>'графики сложная формула'!BC155</f>
        <v>25.893405989969452</v>
      </c>
      <c r="F155" s="98">
        <f>'графики сложная формула'!BD155</f>
        <v>10.868783358654435</v>
      </c>
      <c r="G155" s="98">
        <f>'графики сложная формула'!BE155</f>
        <v>15.003150534845357</v>
      </c>
      <c r="H155" s="98">
        <f>'графики сложная формула'!BF155</f>
        <v>12.467695024733288</v>
      </c>
      <c r="I155" s="99">
        <v>7.21</v>
      </c>
    </row>
    <row r="156" spans="1:9" x14ac:dyDescent="0.2">
      <c r="A156" s="1">
        <v>45078</v>
      </c>
      <c r="B156" s="98">
        <f>'графики сложная формула'!AZ156</f>
        <v>39.487183296996669</v>
      </c>
      <c r="C156" s="98">
        <f>'графики сложная формула'!BA156</f>
        <v>24.307192408189358</v>
      </c>
      <c r="D156" s="98">
        <f>'графики сложная формула'!BB156</f>
        <v>14.029714861038102</v>
      </c>
      <c r="E156" s="98">
        <f>'графики сложная формула'!BC156</f>
        <v>25.797170191279189</v>
      </c>
      <c r="F156" s="98">
        <f>'графики сложная формула'!BD156</f>
        <v>11.261832558729235</v>
      </c>
      <c r="G156" s="98">
        <f>'графики сложная формула'!BE156</f>
        <v>15.175646265875162</v>
      </c>
      <c r="H156" s="98">
        <f>'графики сложная формула'!BF156</f>
        <v>12.485186980689472</v>
      </c>
      <c r="I156" s="99">
        <v>7.29</v>
      </c>
    </row>
    <row r="157" spans="1:9" ht="17" thickBot="1" x14ac:dyDescent="0.25">
      <c r="A157" s="142">
        <v>45108</v>
      </c>
      <c r="B157" s="98">
        <f>'графики сложная формула'!AZ157</f>
        <v>39.808323569882958</v>
      </c>
      <c r="C157" s="98">
        <f>'графики сложная формула'!BA157</f>
        <v>24.710173711534733</v>
      </c>
      <c r="D157" s="98">
        <f>'графики сложная формула'!BB157</f>
        <v>13.847130459343024</v>
      </c>
      <c r="E157" s="98">
        <f>'графики сложная формула'!BC157</f>
        <v>26.469689126494192</v>
      </c>
      <c r="F157" s="98">
        <f>'графики сложная формула'!BD157</f>
        <v>11.463042224128067</v>
      </c>
      <c r="G157" s="98">
        <f>'графики сложная формула'!BE157</f>
        <v>15.014252545212155</v>
      </c>
      <c r="H157" s="98">
        <f>'графики сложная формула'!BF157</f>
        <v>12.556786102933616</v>
      </c>
      <c r="I157" s="143">
        <v>7.83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5C394-6AE3-6D4F-961D-5FBE7634CB0F}">
  <dimension ref="A1:I157"/>
  <sheetViews>
    <sheetView topLeftCell="A4" zoomScale="101" workbookViewId="0">
      <selection activeCell="F22" sqref="F22"/>
    </sheetView>
  </sheetViews>
  <sheetFormatPr baseColWidth="10" defaultRowHeight="16" x14ac:dyDescent="0.2"/>
  <cols>
    <col min="1" max="1" width="10.83203125" style="6"/>
  </cols>
  <sheetData>
    <row r="1" spans="1:9" ht="17" thickBot="1" x14ac:dyDescent="0.25">
      <c r="A1" s="104" t="s">
        <v>0</v>
      </c>
      <c r="B1" s="8" t="s">
        <v>269</v>
      </c>
      <c r="C1" s="9" t="s">
        <v>270</v>
      </c>
      <c r="D1" s="9" t="s">
        <v>271</v>
      </c>
      <c r="E1" s="9" t="s">
        <v>265</v>
      </c>
      <c r="F1" s="9" t="s">
        <v>266</v>
      </c>
      <c r="G1" s="9" t="s">
        <v>268</v>
      </c>
      <c r="H1" s="10" t="s">
        <v>267</v>
      </c>
      <c r="I1" s="105" t="s">
        <v>1</v>
      </c>
    </row>
    <row r="2" spans="1:9" x14ac:dyDescent="0.2">
      <c r="A2" s="138">
        <v>40391</v>
      </c>
      <c r="B2" s="98">
        <f>'графики сложная формула (2)'!AZ2</f>
        <v>5.0962181974071212</v>
      </c>
      <c r="C2" s="98">
        <f>'графики сложная формула (2)'!BA2</f>
        <v>10.663935602295549</v>
      </c>
      <c r="D2" s="98">
        <f>'графики сложная формула (2)'!BB2</f>
        <v>9.6125334497026991</v>
      </c>
      <c r="E2" s="98">
        <f>'графики сложная формула (2)'!BC2</f>
        <v>30.336632879038721</v>
      </c>
      <c r="F2" s="98">
        <f>'графики сложная формула (2)'!BD2</f>
        <v>11.940850207521962</v>
      </c>
      <c r="G2" s="98">
        <f>'графики сложная формула (2)'!BE2</f>
        <v>7.2347800055406726</v>
      </c>
      <c r="H2" s="98">
        <f>'графики сложная формула (2)'!BF2</f>
        <v>13.470013759340212</v>
      </c>
      <c r="I2" s="139">
        <v>2.54</v>
      </c>
    </row>
    <row r="3" spans="1:9" x14ac:dyDescent="0.2">
      <c r="A3" s="1">
        <v>40422</v>
      </c>
      <c r="B3" s="98">
        <f>'графики сложная формула (2)'!AZ3</f>
        <v>4.8512875220496667</v>
      </c>
      <c r="C3" s="98">
        <f>'графики сложная формула (2)'!BA3</f>
        <v>10.561060263372884</v>
      </c>
      <c r="D3" s="98">
        <f>'графики сложная формула (2)'!BB3</f>
        <v>9.5034368783494934</v>
      </c>
      <c r="E3" s="98">
        <f>'графики сложная формула (2)'!BC3</f>
        <v>35.582481684865378</v>
      </c>
      <c r="F3" s="98">
        <f>'графики сложная формула (2)'!BD3</f>
        <v>11.459306692983498</v>
      </c>
      <c r="G3" s="98">
        <f>'графики сложная формула (2)'!BE3</f>
        <v>7.3644899571935554</v>
      </c>
      <c r="H3" s="98">
        <f>'графики сложная формула (2)'!BF3</f>
        <v>13.658552651704785</v>
      </c>
      <c r="I3" s="99">
        <v>2.54</v>
      </c>
    </row>
    <row r="4" spans="1:9" x14ac:dyDescent="0.2">
      <c r="A4" s="1">
        <v>40452</v>
      </c>
      <c r="B4" s="98">
        <f>'графики сложная формула (2)'!AZ4</f>
        <v>4.871172789619771</v>
      </c>
      <c r="C4" s="98">
        <f>'графики сложная формула (2)'!BA4</f>
        <v>10.640812223439502</v>
      </c>
      <c r="D4" s="98">
        <f>'графики сложная формула (2)'!BB4</f>
        <v>9.3982521709944731</v>
      </c>
      <c r="E4" s="98">
        <f>'графики сложная формула (2)'!BC4</f>
        <v>34.568532642732841</v>
      </c>
      <c r="F4" s="98">
        <f>'графики сложная формула (2)'!BD4</f>
        <v>11.590858752559962</v>
      </c>
      <c r="G4" s="98">
        <f>'графики сложная формула (2)'!BE4</f>
        <v>7.4420826016426176</v>
      </c>
      <c r="H4" s="98">
        <f>'графики сложная формула (2)'!BF4</f>
        <v>13.759530790680151</v>
      </c>
      <c r="I4" s="99">
        <v>2.65</v>
      </c>
    </row>
    <row r="5" spans="1:9" x14ac:dyDescent="0.2">
      <c r="A5" s="1">
        <v>40483</v>
      </c>
      <c r="B5" s="98">
        <f>'графики сложная формула (2)'!AZ5</f>
        <v>4.9677973165245364</v>
      </c>
      <c r="C5" s="98">
        <f>'графики сложная формула (2)'!BA5</f>
        <v>10.674648604359227</v>
      </c>
      <c r="D5" s="98">
        <f>'графики сложная формула (2)'!BB5</f>
        <v>9.6224316121957827</v>
      </c>
      <c r="E5" s="98">
        <f>'графики сложная формула (2)'!BC5</f>
        <v>36.472288270957705</v>
      </c>
      <c r="F5" s="98">
        <f>'графики сложная формула (2)'!BD5</f>
        <v>11.464897098423732</v>
      </c>
      <c r="G5" s="98">
        <f>'графики сложная формула (2)'!BE5</f>
        <v>7.4417191281158193</v>
      </c>
      <c r="H5" s="98">
        <f>'графики сложная формула (2)'!BF5</f>
        <v>13.474630597330664</v>
      </c>
      <c r="I5" s="99">
        <v>2.98</v>
      </c>
    </row>
    <row r="6" spans="1:9" x14ac:dyDescent="0.2">
      <c r="A6" s="1">
        <v>40513</v>
      </c>
      <c r="B6" s="98">
        <f>'графики сложная формула (2)'!AZ6</f>
        <v>5.1578936018399117</v>
      </c>
      <c r="C6" s="98">
        <f>'графики сложная формула (2)'!BA6</f>
        <v>11.862977124020027</v>
      </c>
      <c r="D6" s="98">
        <f>'графики сложная формула (2)'!BB6</f>
        <v>9.3965139252751815</v>
      </c>
      <c r="E6" s="98">
        <f>'графики сложная формула (2)'!BC6</f>
        <v>27.468729540368134</v>
      </c>
      <c r="F6" s="98">
        <f>'графики сложная формула (2)'!BD6</f>
        <v>11.36400676219167</v>
      </c>
      <c r="G6" s="98">
        <f>'графики сложная формула (2)'!BE6</f>
        <v>7.9425120611442139</v>
      </c>
      <c r="H6" s="98">
        <f>'графики сложная формула (2)'!BF6</f>
        <v>14.144849041880473</v>
      </c>
      <c r="I6" s="99">
        <v>2.75</v>
      </c>
    </row>
    <row r="7" spans="1:9" x14ac:dyDescent="0.2">
      <c r="A7" s="1">
        <v>40544</v>
      </c>
      <c r="B7" s="98">
        <f>'графики сложная формула (2)'!AZ7</f>
        <v>5.1540938809283015</v>
      </c>
      <c r="C7" s="98">
        <f>'графики сложная формула (2)'!BA7</f>
        <v>9.766011448144571</v>
      </c>
      <c r="D7" s="98">
        <f>'графики сложная формула (2)'!BB7</f>
        <v>8.9404477202140189</v>
      </c>
      <c r="E7" s="98">
        <f>'графики сложная формула (2)'!BC7</f>
        <v>26.320733334599023</v>
      </c>
      <c r="F7" s="98">
        <f>'графики сложная формула (2)'!BD7</f>
        <v>11.703399185036478</v>
      </c>
      <c r="G7" s="98">
        <f>'графики сложная формула (2)'!BE7</f>
        <v>6.7559225580465272</v>
      </c>
      <c r="H7" s="98">
        <f>'графики сложная формула (2)'!BF7</f>
        <v>12.977974389840872</v>
      </c>
      <c r="I7" s="99">
        <v>2.64</v>
      </c>
    </row>
    <row r="8" spans="1:9" x14ac:dyDescent="0.2">
      <c r="A8" s="1">
        <v>40575</v>
      </c>
      <c r="B8" s="98">
        <f>'графики сложная формула (2)'!AZ8</f>
        <v>5.386889730813567</v>
      </c>
      <c r="C8" s="98">
        <f>'графики сложная формула (2)'!BA8</f>
        <v>10.099754866835267</v>
      </c>
      <c r="D8" s="98">
        <f>'графики сложная формула (2)'!BB8</f>
        <v>8.916668918371256</v>
      </c>
      <c r="E8" s="98">
        <f>'графики сложная формула (2)'!BC8</f>
        <v>26.428095798370695</v>
      </c>
      <c r="F8" s="98">
        <f>'графики сложная формула (2)'!BD8</f>
        <v>11.671966518455875</v>
      </c>
      <c r="G8" s="98">
        <f>'графики сложная формула (2)'!BE8</f>
        <v>7.6673386226296971</v>
      </c>
      <c r="H8" s="98">
        <f>'графики сложная формула (2)'!BF8</f>
        <v>13.072859430064391</v>
      </c>
      <c r="I8" s="99">
        <v>2.74</v>
      </c>
    </row>
    <row r="9" spans="1:9" x14ac:dyDescent="0.2">
      <c r="A9" s="1">
        <v>40603</v>
      </c>
      <c r="B9" s="98">
        <f>'графики сложная формула (2)'!AZ9</f>
        <v>5.4272557505640302</v>
      </c>
      <c r="C9" s="98">
        <f>'графики сложная формула (2)'!BA9</f>
        <v>10.325302225272308</v>
      </c>
      <c r="D9" s="98">
        <f>'графики сложная формула (2)'!BB9</f>
        <v>9.3339746533451979</v>
      </c>
      <c r="E9" s="98">
        <f>'графики сложная формула (2)'!BC9</f>
        <v>27.041387714461489</v>
      </c>
      <c r="F9" s="98">
        <f>'графики сложная формула (2)'!BD9</f>
        <v>11.844390394940895</v>
      </c>
      <c r="G9" s="98">
        <f>'графики сложная формула (2)'!BE9</f>
        <v>8.2775980210013511</v>
      </c>
      <c r="H9" s="98">
        <f>'графики сложная формула (2)'!BF9</f>
        <v>13.046947234796379</v>
      </c>
      <c r="I9" s="99">
        <v>3.02</v>
      </c>
    </row>
    <row r="10" spans="1:9" x14ac:dyDescent="0.2">
      <c r="A10" s="1">
        <v>40634</v>
      </c>
      <c r="B10" s="98">
        <f>'графики сложная формула (2)'!AZ10</f>
        <v>5.5576955314488243</v>
      </c>
      <c r="C10" s="98">
        <f>'графики сложная формула (2)'!BA10</f>
        <v>10.22959224264563</v>
      </c>
      <c r="D10" s="98">
        <f>'графики сложная формула (2)'!BB10</f>
        <v>9.6250547367634276</v>
      </c>
      <c r="E10" s="98">
        <f>'графики сложная формула (2)'!BC10</f>
        <v>27.276492019718148</v>
      </c>
      <c r="F10" s="98">
        <f>'графики сложная формула (2)'!BD10</f>
        <v>11.751398097093292</v>
      </c>
      <c r="G10" s="98">
        <f>'графики сложная формула (2)'!BE10</f>
        <v>8.4645460880106196</v>
      </c>
      <c r="H10" s="98">
        <f>'графики сложная формула (2)'!BF10</f>
        <v>12.977024883402414</v>
      </c>
      <c r="I10" s="99">
        <v>3.16</v>
      </c>
    </row>
    <row r="11" spans="1:9" x14ac:dyDescent="0.2">
      <c r="A11" s="1">
        <v>40664</v>
      </c>
      <c r="B11" s="98">
        <f>'графики сложная формула (2)'!AZ11</f>
        <v>5.92167581687597</v>
      </c>
      <c r="C11" s="98">
        <f>'графики сложная формула (2)'!BA11</f>
        <v>10.269142761128617</v>
      </c>
      <c r="D11" s="98">
        <f>'графики сложная формула (2)'!BB11</f>
        <v>9.5898551467203852</v>
      </c>
      <c r="E11" s="98">
        <f>'графики сложная формула (2)'!BC11</f>
        <v>28.220572071873061</v>
      </c>
      <c r="F11" s="98">
        <f>'графики сложная формула (2)'!BD11</f>
        <v>11.912291115064946</v>
      </c>
      <c r="G11" s="98">
        <f>'графики сложная формула (2)'!BE11</f>
        <v>8.4993654836719355</v>
      </c>
      <c r="H11" s="98">
        <f>'графики сложная формула (2)'!BF11</f>
        <v>13.301696487287979</v>
      </c>
      <c r="I11" s="99">
        <v>3.67</v>
      </c>
    </row>
    <row r="12" spans="1:9" x14ac:dyDescent="0.2">
      <c r="A12" s="1">
        <v>40695</v>
      </c>
      <c r="B12" s="98">
        <f>'графики сложная формула (2)'!AZ12</f>
        <v>6.047365723185508</v>
      </c>
      <c r="C12" s="98">
        <f>'графики сложная формула (2)'!BA12</f>
        <v>10.493427764110155</v>
      </c>
      <c r="D12" s="98">
        <f>'графики сложная формула (2)'!BB12</f>
        <v>10.067017032812259</v>
      </c>
      <c r="E12" s="98">
        <f>'графики сложная формула (2)'!BC12</f>
        <v>28.802223134463333</v>
      </c>
      <c r="F12" s="98">
        <f>'графики сложная формула (2)'!BD12</f>
        <v>11.88757587537472</v>
      </c>
      <c r="G12" s="98">
        <f>'графики сложная формула (2)'!BE12</f>
        <v>9.0319009942968016</v>
      </c>
      <c r="H12" s="98">
        <f>'графики сложная формула (2)'!BF12</f>
        <v>13.511619802643423</v>
      </c>
      <c r="I12" s="99">
        <v>3.65</v>
      </c>
    </row>
    <row r="13" spans="1:9" x14ac:dyDescent="0.2">
      <c r="A13" s="1">
        <v>40725</v>
      </c>
      <c r="B13" s="98">
        <f>'графики сложная формула (2)'!AZ13</f>
        <v>5.9988855649384076</v>
      </c>
      <c r="C13" s="98">
        <f>'графики сложная формула (2)'!BA13</f>
        <v>10.693781246973796</v>
      </c>
      <c r="D13" s="98">
        <f>'графики сложная формула (2)'!BB13</f>
        <v>10.021694233564533</v>
      </c>
      <c r="E13" s="98">
        <f>'графики сложная формула (2)'!BC13</f>
        <v>28.783042039661215</v>
      </c>
      <c r="F13" s="98">
        <f>'графики сложная формула (2)'!BD13</f>
        <v>11.839380079575307</v>
      </c>
      <c r="G13" s="98">
        <f>'графики сложная формула (2)'!BE13</f>
        <v>9.2938833779807304</v>
      </c>
      <c r="H13" s="98">
        <f>'графики сложная формула (2)'!BF13</f>
        <v>13.619773407396355</v>
      </c>
      <c r="I13" s="99">
        <v>3.82</v>
      </c>
    </row>
    <row r="14" spans="1:9" x14ac:dyDescent="0.2">
      <c r="A14" s="93">
        <v>40756</v>
      </c>
      <c r="B14" s="98">
        <f>'графики сложная формула (2)'!AZ14</f>
        <v>6.0027110622242974</v>
      </c>
      <c r="C14" s="98">
        <f>'графики сложная формула (2)'!BA14</f>
        <v>10.72809178993551</v>
      </c>
      <c r="D14" s="98">
        <f>'графики сложная формула (2)'!BB14</f>
        <v>10.130124919595049</v>
      </c>
      <c r="E14" s="98">
        <f>'графики сложная формула (2)'!BC14</f>
        <v>28.968711651730327</v>
      </c>
      <c r="F14" s="98">
        <f>'графики сложная формула (2)'!BD14</f>
        <v>11.751466551996174</v>
      </c>
      <c r="G14" s="98">
        <f>'графики сложная формула (2)'!BE14</f>
        <v>9.7223278083188625</v>
      </c>
      <c r="H14" s="98">
        <f>'графики сложная формула (2)'!BF14</f>
        <v>13.611704523593662</v>
      </c>
      <c r="I14" s="140">
        <v>3.86</v>
      </c>
    </row>
    <row r="15" spans="1:9" x14ac:dyDescent="0.2">
      <c r="A15" s="1">
        <v>40787</v>
      </c>
      <c r="B15" s="98">
        <f>'графики сложная формула (2)'!AZ15</f>
        <v>6.0559859998100851</v>
      </c>
      <c r="C15" s="98">
        <f>'графики сложная формула (2)'!BA15</f>
        <v>10.930263060484485</v>
      </c>
      <c r="D15" s="98">
        <f>'графики сложная формула (2)'!BB15</f>
        <v>10.780560329289081</v>
      </c>
      <c r="E15" s="98">
        <f>'графики сложная формула (2)'!BC15</f>
        <v>29.582453192860338</v>
      </c>
      <c r="F15" s="98">
        <f>'графики сложная формула (2)'!BD15</f>
        <v>11.479297226543672</v>
      </c>
      <c r="G15" s="98">
        <f>'графики сложная формула (2)'!BE15</f>
        <v>10.245418484563334</v>
      </c>
      <c r="H15" s="98">
        <f>'графики сложная формула (2)'!BF15</f>
        <v>13.627460186176254</v>
      </c>
      <c r="I15" s="99">
        <v>4.3600000000000003</v>
      </c>
    </row>
    <row r="16" spans="1:9" x14ac:dyDescent="0.2">
      <c r="A16" s="1">
        <v>40817</v>
      </c>
      <c r="B16" s="98">
        <f>'графики сложная формула (2)'!AZ16</f>
        <v>5.722432857507183</v>
      </c>
      <c r="C16" s="98">
        <f>'графики сложная формула (2)'!BA16</f>
        <v>11.036719588080835</v>
      </c>
      <c r="D16" s="98">
        <f>'графики сложная формула (2)'!BB16</f>
        <v>11.227988128187267</v>
      </c>
      <c r="E16" s="98">
        <f>'графики сложная формула (2)'!BC16</f>
        <v>28.357347323309817</v>
      </c>
      <c r="F16" s="98">
        <f>'графики сложная формула (2)'!BD16</f>
        <v>11.670732757814827</v>
      </c>
      <c r="G16" s="98">
        <f>'графики сложная формула (2)'!BE16</f>
        <v>10.568730660654321</v>
      </c>
      <c r="H16" s="98">
        <f>'графики сложная формула (2)'!BF16</f>
        <v>13.816378457125843</v>
      </c>
      <c r="I16" s="99">
        <v>4.87</v>
      </c>
    </row>
    <row r="17" spans="1:9" x14ac:dyDescent="0.2">
      <c r="A17" s="1">
        <v>40848</v>
      </c>
      <c r="B17" s="98">
        <f>'графики сложная формула (2)'!AZ17</f>
        <v>5.7051661914036158</v>
      </c>
      <c r="C17" s="98">
        <f>'графики сложная формула (2)'!BA17</f>
        <v>11.397410193688756</v>
      </c>
      <c r="D17" s="98">
        <f>'графики сложная формула (2)'!BB17</f>
        <v>11.382879668915391</v>
      </c>
      <c r="E17" s="98">
        <f>'графики сложная формула (2)'!BC17</f>
        <v>29.728001244237774</v>
      </c>
      <c r="F17" s="98">
        <f>'графики сложная формула (2)'!BD17</f>
        <v>11.900679005814297</v>
      </c>
      <c r="G17" s="98">
        <f>'графики сложная формула (2)'!BE17</f>
        <v>10.633925552540981</v>
      </c>
      <c r="H17" s="98">
        <f>'графики сложная формула (2)'!BF17</f>
        <v>14.012887935094108</v>
      </c>
      <c r="I17" s="99">
        <v>4.97</v>
      </c>
    </row>
    <row r="18" spans="1:9" x14ac:dyDescent="0.2">
      <c r="A18" s="1">
        <v>40878</v>
      </c>
      <c r="B18" s="98">
        <f>'графики сложная формула (2)'!AZ18</f>
        <v>6.1099208896234423</v>
      </c>
      <c r="C18" s="98">
        <f>'графики сложная формула (2)'!BA18</f>
        <v>12.742406714808842</v>
      </c>
      <c r="D18" s="98">
        <f>'графики сложная формула (2)'!BB18</f>
        <v>12.779975686256295</v>
      </c>
      <c r="E18" s="98">
        <f>'графики сложная формула (2)'!BC18</f>
        <v>30.247294174965454</v>
      </c>
      <c r="F18" s="98">
        <f>'графики сложная формула (2)'!BD18</f>
        <v>12.07498251684336</v>
      </c>
      <c r="G18" s="98">
        <f>'графики сложная формула (2)'!BE18</f>
        <v>11.821852566256869</v>
      </c>
      <c r="H18" s="98">
        <f>'графики сложная формула (2)'!BF18</f>
        <v>14.092588125195361</v>
      </c>
      <c r="I18" s="99">
        <v>5.33</v>
      </c>
    </row>
    <row r="19" spans="1:9" x14ac:dyDescent="0.2">
      <c r="A19" s="1">
        <v>40909</v>
      </c>
      <c r="B19" s="98">
        <f>'графики сложная формула (2)'!AZ19</f>
        <v>6.006891502262885</v>
      </c>
      <c r="C19" s="98">
        <f>'графики сложная формула (2)'!BA19</f>
        <v>11.221464544491996</v>
      </c>
      <c r="D19" s="98">
        <f>'графики сложная формула (2)'!BB19</f>
        <v>12.342366984278225</v>
      </c>
      <c r="E19" s="98">
        <f>'графики сложная формула (2)'!BC19</f>
        <v>30.631480445917845</v>
      </c>
      <c r="F19" s="98">
        <f>'графики сложная формула (2)'!BD19</f>
        <v>12.258414971445255</v>
      </c>
      <c r="G19" s="98">
        <f>'графики сложная формула (2)'!BE19</f>
        <v>12.277476498176128</v>
      </c>
      <c r="H19" s="98">
        <f>'графики сложная формула (2)'!BF19</f>
        <v>14.258900196587668</v>
      </c>
      <c r="I19" s="99">
        <v>4.8</v>
      </c>
    </row>
    <row r="20" spans="1:9" x14ac:dyDescent="0.2">
      <c r="A20" s="1">
        <v>40940</v>
      </c>
      <c r="B20" s="98">
        <f>'графики сложная формула (2)'!AZ20</f>
        <v>6.0879697043080601</v>
      </c>
      <c r="C20" s="98">
        <f>'графики сложная формула (2)'!BA20</f>
        <v>11.972938375365477</v>
      </c>
      <c r="D20" s="98">
        <f>'графики сложная формула (2)'!BB20</f>
        <v>11.826002363243868</v>
      </c>
      <c r="E20" s="98">
        <f>'графики сложная формула (2)'!BC20</f>
        <v>30.583204701637882</v>
      </c>
      <c r="F20" s="98">
        <f>'графики сложная формула (2)'!BD20</f>
        <v>12.670553981084304</v>
      </c>
      <c r="G20" s="98">
        <f>'графики сложная формула (2)'!BE20</f>
        <v>13.120713290792697</v>
      </c>
      <c r="H20" s="98">
        <f>'графики сложная формула (2)'!BF20</f>
        <v>14.205681336144693</v>
      </c>
      <c r="I20" s="99">
        <v>4.3600000000000003</v>
      </c>
    </row>
    <row r="21" spans="1:9" x14ac:dyDescent="0.2">
      <c r="A21" s="1">
        <v>40969</v>
      </c>
      <c r="B21" s="98">
        <f>'графики сложная формула (2)'!AZ21</f>
        <v>6.6151929989562257</v>
      </c>
      <c r="C21" s="98">
        <f>'графики сложная формула (2)'!BA21</f>
        <v>11.954987702215293</v>
      </c>
      <c r="D21" s="98">
        <f>'графики сложная формула (2)'!BB21</f>
        <v>12.396744635410592</v>
      </c>
      <c r="E21" s="98">
        <f>'графики сложная формула (2)'!BC21</f>
        <v>30.636136529471678</v>
      </c>
      <c r="F21" s="98">
        <f>'графики сложная формула (2)'!BD21</f>
        <v>12.565669799884732</v>
      </c>
      <c r="G21" s="98">
        <f>'графики сложная формула (2)'!BE21</f>
        <v>12.449086481951847</v>
      </c>
      <c r="H21" s="98">
        <f>'графики сложная формула (2)'!BF21</f>
        <v>14.374045165157352</v>
      </c>
      <c r="I21" s="99">
        <v>5.04</v>
      </c>
    </row>
    <row r="22" spans="1:9" x14ac:dyDescent="0.2">
      <c r="A22" s="1">
        <v>41000</v>
      </c>
      <c r="B22" s="98">
        <f>'графики сложная формула (2)'!AZ22</f>
        <v>7.0431002959735736</v>
      </c>
      <c r="C22" s="98">
        <f>'графики сложная формула (2)'!BA22</f>
        <v>11.977449151557295</v>
      </c>
      <c r="D22" s="98">
        <f>'графики сложная формула (2)'!BB22</f>
        <v>13.351394946365334</v>
      </c>
      <c r="E22" s="98">
        <f>'графики сложная формула (2)'!BC22</f>
        <v>30.508411717805007</v>
      </c>
      <c r="F22" s="98">
        <f>'графики сложная формула (2)'!BD22</f>
        <v>12.215214623943226</v>
      </c>
      <c r="G22" s="98">
        <f>'графики сложная формула (2)'!BE22</f>
        <v>12.941229040788853</v>
      </c>
      <c r="H22" s="98">
        <f>'графики сложная формула (2)'!BF22</f>
        <v>14.350515028260682</v>
      </c>
      <c r="I22" s="99">
        <v>5.24</v>
      </c>
    </row>
    <row r="23" spans="1:9" x14ac:dyDescent="0.2">
      <c r="A23" s="1">
        <v>41030</v>
      </c>
      <c r="B23" s="98">
        <f>'графики сложная формула (2)'!AZ23</f>
        <v>7.5807968195028357</v>
      </c>
      <c r="C23" s="98">
        <f>'графики сложная формула (2)'!BA23</f>
        <v>11.566866739758952</v>
      </c>
      <c r="D23" s="98">
        <f>'графики сложная формула (2)'!BB23</f>
        <v>13.328895462316945</v>
      </c>
      <c r="E23" s="98">
        <f>'графики сложная формула (2)'!BC23</f>
        <v>30.865215388081808</v>
      </c>
      <c r="F23" s="98">
        <f>'графики сложная формула (2)'!BD23</f>
        <v>12.576755068907321</v>
      </c>
      <c r="G23" s="98">
        <f>'графики сложная формула (2)'!BE23</f>
        <v>13.331827026203005</v>
      </c>
      <c r="H23" s="98">
        <f>'графики сложная формула (2)'!BF23</f>
        <v>14.362670885007992</v>
      </c>
      <c r="I23" s="99">
        <v>5.7</v>
      </c>
    </row>
    <row r="24" spans="1:9" x14ac:dyDescent="0.2">
      <c r="A24" s="1">
        <v>41061</v>
      </c>
      <c r="B24" s="98">
        <f>'графики сложная формула (2)'!AZ24</f>
        <v>6.9858376136682114</v>
      </c>
      <c r="C24" s="98">
        <f>'графики сложная формула (2)'!BA24</f>
        <v>11.763288471039642</v>
      </c>
      <c r="D24" s="98">
        <f>'графики сложная формула (2)'!BB24</f>
        <v>13.393717385628401</v>
      </c>
      <c r="E24" s="98">
        <f>'графики сложная формула (2)'!BC24</f>
        <v>31.022688839954039</v>
      </c>
      <c r="F24" s="98">
        <f>'графики сложная формула (2)'!BD24</f>
        <v>12.276608252671297</v>
      </c>
      <c r="G24" s="98">
        <f>'графики сложная формула (2)'!BE24</f>
        <v>13.791846892570438</v>
      </c>
      <c r="H24" s="98">
        <f>'графики сложная формула (2)'!BF24</f>
        <v>14.5089676547345</v>
      </c>
      <c r="I24" s="99">
        <v>5.65</v>
      </c>
    </row>
    <row r="25" spans="1:9" x14ac:dyDescent="0.2">
      <c r="A25" s="1">
        <v>41091</v>
      </c>
      <c r="B25" s="98">
        <f>'графики сложная формула (2)'!AZ25</f>
        <v>7.170477383628163</v>
      </c>
      <c r="C25" s="98">
        <f>'графики сложная формула (2)'!BA25</f>
        <v>11.760635049137768</v>
      </c>
      <c r="D25" s="98">
        <f>'графики сложная формула (2)'!BB25</f>
        <v>13.548199589780676</v>
      </c>
      <c r="E25" s="98">
        <f>'графики сложная формула (2)'!BC25</f>
        <v>32.749826004873647</v>
      </c>
      <c r="F25" s="98">
        <f>'графики сложная формула (2)'!BD25</f>
        <v>12.654523461128479</v>
      </c>
      <c r="G25" s="98">
        <f>'графики сложная формула (2)'!BE25</f>
        <v>14.209886400672517</v>
      </c>
      <c r="H25" s="98">
        <f>'графики сложная формула (2)'!BF25</f>
        <v>14.510905344751864</v>
      </c>
      <c r="I25" s="99">
        <v>5.53</v>
      </c>
    </row>
    <row r="26" spans="1:9" x14ac:dyDescent="0.2">
      <c r="A26" s="1">
        <v>41122</v>
      </c>
      <c r="B26" s="98">
        <f>'графики сложная формула (2)'!AZ26</f>
        <v>7.6740691244932613</v>
      </c>
      <c r="C26" s="98">
        <f>'графики сложная формула (2)'!BA26</f>
        <v>12.08205712861497</v>
      </c>
      <c r="D26" s="98">
        <f>'графики сложная формула (2)'!BB26</f>
        <v>13.790727715540136</v>
      </c>
      <c r="E26" s="98">
        <f>'графики сложная формула (2)'!BC26</f>
        <v>32.678944469149748</v>
      </c>
      <c r="F26" s="98">
        <f>'графики сложная формула (2)'!BD26</f>
        <v>12.547385306137889</v>
      </c>
      <c r="G26" s="98">
        <f>'графики сложная формула (2)'!BE26</f>
        <v>14.562835630414336</v>
      </c>
      <c r="H26" s="98">
        <f>'графики сложная формула (2)'!BF26</f>
        <v>14.682005041440721</v>
      </c>
      <c r="I26" s="99">
        <v>5.25</v>
      </c>
    </row>
    <row r="27" spans="1:9" x14ac:dyDescent="0.2">
      <c r="A27" s="1">
        <v>41153</v>
      </c>
      <c r="B27" s="98">
        <f>'графики сложная формула (2)'!AZ27</f>
        <v>9.2311143907575222</v>
      </c>
      <c r="C27" s="98">
        <f>'графики сложная формула (2)'!BA27</f>
        <v>12.141811133493693</v>
      </c>
      <c r="D27" s="98">
        <f>'графики сложная формула (2)'!BB27</f>
        <v>13.978602686923269</v>
      </c>
      <c r="E27" s="98">
        <f>'графики сложная формула (2)'!BC27</f>
        <v>34.903681511440567</v>
      </c>
      <c r="F27" s="98">
        <f>'графики сложная формула (2)'!BD27</f>
        <v>12.88770684839624</v>
      </c>
      <c r="G27" s="98">
        <f>'графики сложная формула (2)'!BE27</f>
        <v>14.90109290440653</v>
      </c>
      <c r="H27" s="98">
        <f>'графики сложная формула (2)'!BF27</f>
        <v>14.672770393639729</v>
      </c>
      <c r="I27" s="99">
        <v>5.46</v>
      </c>
    </row>
    <row r="28" spans="1:9" x14ac:dyDescent="0.2">
      <c r="A28" s="1">
        <v>41183</v>
      </c>
      <c r="B28" s="98">
        <f>'графики сложная формула (2)'!AZ28</f>
        <v>9.5208144438606315</v>
      </c>
      <c r="C28" s="98">
        <f>'графики сложная формула (2)'!BA28</f>
        <v>12.425789884754545</v>
      </c>
      <c r="D28" s="98">
        <f>'графики сложная формула (2)'!BB28</f>
        <v>14.319580669030277</v>
      </c>
      <c r="E28" s="98">
        <f>'графики сложная формула (2)'!BC28</f>
        <v>35.67266651515024</v>
      </c>
      <c r="F28" s="98">
        <f>'графики сложная формула (2)'!BD28</f>
        <v>12.315191964133207</v>
      </c>
      <c r="G28" s="98">
        <f>'графики сложная формула (2)'!BE28</f>
        <v>15.424469251538433</v>
      </c>
      <c r="H28" s="98">
        <f>'графики сложная формула (2)'!BF28</f>
        <v>14.663925038832756</v>
      </c>
      <c r="I28" s="99">
        <v>6.02</v>
      </c>
    </row>
    <row r="29" spans="1:9" x14ac:dyDescent="0.2">
      <c r="A29" s="1">
        <v>41214</v>
      </c>
      <c r="B29" s="98">
        <f>'графики сложная формула (2)'!AZ29</f>
        <v>9.3552517982094692</v>
      </c>
      <c r="C29" s="98">
        <f>'графики сложная формула (2)'!BA29</f>
        <v>12.371767275008009</v>
      </c>
      <c r="D29" s="98">
        <f>'графики сложная формула (2)'!BB29</f>
        <v>13.991021750169651</v>
      </c>
      <c r="E29" s="98">
        <f>'графики сложная формула (2)'!BC29</f>
        <v>35.565976346563538</v>
      </c>
      <c r="F29" s="98">
        <f>'графики сложная формула (2)'!BD29</f>
        <v>13.279359166944339</v>
      </c>
      <c r="G29" s="98">
        <f>'графики сложная формула (2)'!BE29</f>
        <v>14.739382900964545</v>
      </c>
      <c r="H29" s="98">
        <f>'графики сложная формула (2)'!BF29</f>
        <v>14.829629594993525</v>
      </c>
      <c r="I29" s="99">
        <v>6.07</v>
      </c>
    </row>
    <row r="30" spans="1:9" x14ac:dyDescent="0.2">
      <c r="A30" s="1">
        <v>41244</v>
      </c>
      <c r="B30" s="98">
        <f>'графики сложная формула (2)'!AZ30</f>
        <v>9.0535305123337277</v>
      </c>
      <c r="C30" s="98">
        <f>'графики сложная формула (2)'!BA30</f>
        <v>13.254647710257322</v>
      </c>
      <c r="D30" s="98">
        <f>'графики сложная формула (2)'!BB30</f>
        <v>13.650408597887962</v>
      </c>
      <c r="E30" s="98">
        <f>'графики сложная формула (2)'!BC30</f>
        <v>32.543105894240441</v>
      </c>
      <c r="F30" s="98">
        <f>'графики сложная формула (2)'!BD30</f>
        <v>12.976541472884787</v>
      </c>
      <c r="G30" s="98">
        <f>'графики сложная формула (2)'!BE30</f>
        <v>14.948788422057389</v>
      </c>
      <c r="H30" s="98">
        <f>'графики сложная формула (2)'!BF30</f>
        <v>14.534428694917722</v>
      </c>
      <c r="I30" s="99">
        <v>6.19</v>
      </c>
    </row>
    <row r="31" spans="1:9" x14ac:dyDescent="0.2">
      <c r="A31" s="1">
        <v>41275</v>
      </c>
      <c r="B31" s="98">
        <f>'графики сложная формула (2)'!AZ31</f>
        <v>9.7842659767163962</v>
      </c>
      <c r="C31" s="98">
        <f>'графики сложная формула (2)'!BA31</f>
        <v>12.138890352578082</v>
      </c>
      <c r="D31" s="98">
        <f>'графики сложная формула (2)'!BB31</f>
        <v>13.551904422152923</v>
      </c>
      <c r="E31" s="98">
        <f>'графики сложная формула (2)'!BC31</f>
        <v>32.766748310669151</v>
      </c>
      <c r="F31" s="98">
        <f>'графики сложная формула (2)'!BD31</f>
        <v>12.787599413102182</v>
      </c>
      <c r="G31" s="98">
        <f>'графики сложная формула (2)'!BE31</f>
        <v>15.030260194767685</v>
      </c>
      <c r="H31" s="98">
        <f>'графики сложная формула (2)'!BF31</f>
        <v>15.100123053813137</v>
      </c>
      <c r="I31" s="99">
        <v>5.37</v>
      </c>
    </row>
    <row r="32" spans="1:9" x14ac:dyDescent="0.2">
      <c r="A32" s="1">
        <v>41306</v>
      </c>
      <c r="B32" s="98">
        <f>'графики сложная формула (2)'!AZ32</f>
        <v>9.3735420833753516</v>
      </c>
      <c r="C32" s="98">
        <f>'графики сложная формула (2)'!BA32</f>
        <v>12.010277880462844</v>
      </c>
      <c r="D32" s="98">
        <f>'графики сложная формула (2)'!BB32</f>
        <v>13.719275661241435</v>
      </c>
      <c r="E32" s="98">
        <f>'графики сложная формула (2)'!BC32</f>
        <v>33.151335793575946</v>
      </c>
      <c r="F32" s="98">
        <f>'графики сложная формула (2)'!BD32</f>
        <v>12.960950331815413</v>
      </c>
      <c r="G32" s="98">
        <f>'графики сложная формула (2)'!BE32</f>
        <v>15.404696564913626</v>
      </c>
      <c r="H32" s="98">
        <f>'графики сложная формула (2)'!BF32</f>
        <v>15.143818377455784</v>
      </c>
      <c r="I32" s="99">
        <v>5.61</v>
      </c>
    </row>
    <row r="33" spans="1:9" x14ac:dyDescent="0.2">
      <c r="A33" s="1">
        <v>41334</v>
      </c>
      <c r="B33" s="98">
        <f>'графики сложная формула (2)'!AZ33</f>
        <v>9.8664068389860873</v>
      </c>
      <c r="C33" s="98">
        <f>'графики сложная формула (2)'!BA33</f>
        <v>11.994609065546081</v>
      </c>
      <c r="D33" s="98">
        <f>'графики сложная формула (2)'!BB33</f>
        <v>13.455784219828606</v>
      </c>
      <c r="E33" s="98">
        <f>'графики сложная формула (2)'!BC33</f>
        <v>33.346204207846426</v>
      </c>
      <c r="F33" s="98">
        <f>'графики сложная формула (2)'!BD33</f>
        <v>12.698558882994377</v>
      </c>
      <c r="G33" s="98">
        <f>'графики сложная формула (2)'!BE33</f>
        <v>15.200804173682325</v>
      </c>
      <c r="H33" s="98">
        <f>'графики сложная формула (2)'!BF33</f>
        <v>15.235241409953407</v>
      </c>
      <c r="I33" s="99">
        <v>5.96</v>
      </c>
    </row>
    <row r="34" spans="1:9" x14ac:dyDescent="0.2">
      <c r="A34" s="1">
        <v>41365</v>
      </c>
      <c r="B34" s="98">
        <f>'графики сложная формула (2)'!AZ34</f>
        <v>9.8304394263745039</v>
      </c>
      <c r="C34" s="98">
        <f>'графики сложная формула (2)'!BA34</f>
        <v>12.166534858524882</v>
      </c>
      <c r="D34" s="98">
        <f>'графики сложная формула (2)'!BB34</f>
        <v>13.55426140435886</v>
      </c>
      <c r="E34" s="98">
        <f>'графики сложная формула (2)'!BC34</f>
        <v>33.412054523790438</v>
      </c>
      <c r="F34" s="98">
        <f>'графики сложная формула (2)'!BD34</f>
        <v>12.969455924961169</v>
      </c>
      <c r="G34" s="98">
        <f>'графики сложная формула (2)'!BE34</f>
        <v>14.165702198559217</v>
      </c>
      <c r="H34" s="98">
        <f>'графики сложная формула (2)'!BF34</f>
        <v>15.214231651068054</v>
      </c>
      <c r="I34" s="99">
        <v>6.11</v>
      </c>
    </row>
    <row r="35" spans="1:9" x14ac:dyDescent="0.2">
      <c r="A35" s="1">
        <v>41395</v>
      </c>
      <c r="B35" s="98">
        <f>'графики сложная формула (2)'!AZ35</f>
        <v>9.458997095568682</v>
      </c>
      <c r="C35" s="98">
        <f>'графики сложная формула (2)'!BA35</f>
        <v>12.200533019952909</v>
      </c>
      <c r="D35" s="98">
        <f>'графики сложная формула (2)'!BB35</f>
        <v>13.370405763432329</v>
      </c>
      <c r="E35" s="98">
        <f>'графики сложная формула (2)'!BC35</f>
        <v>33.523640018451381</v>
      </c>
      <c r="F35" s="98">
        <f>'графики сложная формула (2)'!BD35</f>
        <v>12.6184368988734</v>
      </c>
      <c r="G35" s="98">
        <f>'графики сложная формула (2)'!BE35</f>
        <v>13.793855182239108</v>
      </c>
      <c r="H35" s="98">
        <f>'графики сложная формула (2)'!BF35</f>
        <v>15.239366574323377</v>
      </c>
      <c r="I35" s="99">
        <v>6.3</v>
      </c>
    </row>
    <row r="36" spans="1:9" x14ac:dyDescent="0.2">
      <c r="A36" s="1">
        <v>41426</v>
      </c>
      <c r="B36" s="98">
        <f>'графики сложная формула (2)'!AZ36</f>
        <v>9.896962672410039</v>
      </c>
      <c r="C36" s="98">
        <f>'графики сложная формула (2)'!BA36</f>
        <v>12.035834725779772</v>
      </c>
      <c r="D36" s="98">
        <f>'графики сложная формула (2)'!BB36</f>
        <v>13.72262685370279</v>
      </c>
      <c r="E36" s="98">
        <f>'графики сложная формула (2)'!BC36</f>
        <v>33.349338059292485</v>
      </c>
      <c r="F36" s="98">
        <f>'графики сложная формула (2)'!BD36</f>
        <v>13.329057606556463</v>
      </c>
      <c r="G36" s="98">
        <f>'графики сложная формула (2)'!BE36</f>
        <v>13.929246712808201</v>
      </c>
      <c r="H36" s="98">
        <f>'графики сложная формула (2)'!BF36</f>
        <v>15.230721118353605</v>
      </c>
      <c r="I36" s="99">
        <v>6.24</v>
      </c>
    </row>
    <row r="37" spans="1:9" x14ac:dyDescent="0.2">
      <c r="A37" s="1">
        <v>41456</v>
      </c>
      <c r="B37" s="98">
        <f>'графики сложная формула (2)'!AZ37</f>
        <v>9.8685591686795355</v>
      </c>
      <c r="C37" s="98">
        <f>'графики сложная формула (2)'!BA37</f>
        <v>12.122057130508006</v>
      </c>
      <c r="D37" s="98">
        <f>'графики сложная формула (2)'!BB37</f>
        <v>13.848471797110605</v>
      </c>
      <c r="E37" s="98">
        <f>'графики сложная формула (2)'!BC37</f>
        <v>33.271144571641734</v>
      </c>
      <c r="F37" s="98">
        <f>'графики сложная формула (2)'!BD37</f>
        <v>12.838507961358772</v>
      </c>
      <c r="G37" s="98">
        <f>'графики сложная формула (2)'!BE37</f>
        <v>13.560444337346668</v>
      </c>
      <c r="H37" s="98">
        <f>'графики сложная формула (2)'!BF37</f>
        <v>15.172985843453963</v>
      </c>
      <c r="I37" s="99">
        <v>6</v>
      </c>
    </row>
    <row r="38" spans="1:9" x14ac:dyDescent="0.2">
      <c r="A38" s="1">
        <v>41487</v>
      </c>
      <c r="B38" s="98">
        <f>'графики сложная формула (2)'!AZ38</f>
        <v>10.031466197319451</v>
      </c>
      <c r="C38" s="98">
        <f>'графики сложная формула (2)'!BA38</f>
        <v>12.3399692567487</v>
      </c>
      <c r="D38" s="98">
        <f>'графики сложная формула (2)'!BB38</f>
        <v>14.352249447918521</v>
      </c>
      <c r="E38" s="98">
        <f>'графики сложная формула (2)'!BC38</f>
        <v>33.681537522148936</v>
      </c>
      <c r="F38" s="98">
        <f>'графики сложная формула (2)'!BD38</f>
        <v>13.531211277639942</v>
      </c>
      <c r="G38" s="98">
        <f>'графики сложная формула (2)'!BE38</f>
        <v>13.358668818780645</v>
      </c>
      <c r="H38" s="98">
        <f>'графики сложная формула (2)'!BF38</f>
        <v>15.337740418828131</v>
      </c>
      <c r="I38" s="99">
        <v>6.01</v>
      </c>
    </row>
    <row r="39" spans="1:9" x14ac:dyDescent="0.2">
      <c r="A39" s="1">
        <v>41518</v>
      </c>
      <c r="B39" s="98">
        <f>'графики сложная формула (2)'!AZ39</f>
        <v>9.9711381369410788</v>
      </c>
      <c r="C39" s="98">
        <f>'графики сложная формула (2)'!BA39</f>
        <v>12.501664696504191</v>
      </c>
      <c r="D39" s="98">
        <f>'графики сложная формула (2)'!BB39</f>
        <v>14.026051078993461</v>
      </c>
      <c r="E39" s="98">
        <f>'графики сложная формула (2)'!BC39</f>
        <v>36.769864133733904</v>
      </c>
      <c r="F39" s="98">
        <f>'графики сложная формула (2)'!BD39</f>
        <v>13.883093385913998</v>
      </c>
      <c r="G39" s="98">
        <f>'графики сложная формула (2)'!BE39</f>
        <v>13.808816914799706</v>
      </c>
      <c r="H39" s="98">
        <f>'графики сложная формула (2)'!BF39</f>
        <v>15.492529237889052</v>
      </c>
      <c r="I39" s="99">
        <v>6.18</v>
      </c>
    </row>
    <row r="40" spans="1:9" x14ac:dyDescent="0.2">
      <c r="A40" s="1">
        <v>41548</v>
      </c>
      <c r="B40" s="98">
        <f>'графики сложная формула (2)'!AZ40</f>
        <v>9.988925475514268</v>
      </c>
      <c r="C40" s="98">
        <f>'графики сложная формула (2)'!BA40</f>
        <v>12.761037941863188</v>
      </c>
      <c r="D40" s="98">
        <f>'графики сложная формула (2)'!BB40</f>
        <v>14.913101114596236</v>
      </c>
      <c r="E40" s="98">
        <f>'графики сложная формула (2)'!BC40</f>
        <v>30.985339762072641</v>
      </c>
      <c r="F40" s="98">
        <f>'графики сложная формула (2)'!BD40</f>
        <v>14.078522333643066</v>
      </c>
      <c r="G40" s="98">
        <f>'графики сложная формула (2)'!BE40</f>
        <v>13.287689389136771</v>
      </c>
      <c r="H40" s="98">
        <f>'графики сложная формула (2)'!BF40</f>
        <v>15.460895236001853</v>
      </c>
      <c r="I40" s="99">
        <v>5.98</v>
      </c>
    </row>
    <row r="41" spans="1:9" x14ac:dyDescent="0.2">
      <c r="A41" s="1">
        <v>41579</v>
      </c>
      <c r="B41" s="98">
        <f>'графики сложная формула (2)'!AZ41</f>
        <v>10.149179942182714</v>
      </c>
      <c r="C41" s="98">
        <f>'графики сложная формула (2)'!BA41</f>
        <v>12.793032779100823</v>
      </c>
      <c r="D41" s="98">
        <f>'графики сложная формула (2)'!BB41</f>
        <v>15.644413901354445</v>
      </c>
      <c r="E41" s="98">
        <f>'графики сложная формула (2)'!BC41</f>
        <v>33.772678249606301</v>
      </c>
      <c r="F41" s="98">
        <f>'графики сложная формула (2)'!BD41</f>
        <v>14.37778155134786</v>
      </c>
      <c r="G41" s="98">
        <f>'графики сложная формула (2)'!BE41</f>
        <v>13.653765554294727</v>
      </c>
      <c r="H41" s="98">
        <f>'графики сложная формула (2)'!BF41</f>
        <v>15.428678920556003</v>
      </c>
      <c r="I41" s="99">
        <v>6.11</v>
      </c>
    </row>
    <row r="42" spans="1:9" x14ac:dyDescent="0.2">
      <c r="A42" s="1">
        <v>41609</v>
      </c>
      <c r="B42" s="98">
        <f>'графики сложная формула (2)'!AZ42</f>
        <v>9.8225811845164284</v>
      </c>
      <c r="C42" s="98">
        <f>'графики сложная формула (2)'!BA42</f>
        <v>13.484867667985066</v>
      </c>
      <c r="D42" s="98">
        <f>'графики сложная формула (2)'!BB42</f>
        <v>15.234997937707163</v>
      </c>
      <c r="E42" s="98">
        <f>'графики сложная формула (2)'!BC42</f>
        <v>33.535934898993403</v>
      </c>
      <c r="F42" s="98">
        <f>'графики сложная формула (2)'!BD42</f>
        <v>15.203956465603087</v>
      </c>
      <c r="G42" s="98">
        <f>'графики сложная формула (2)'!BE42</f>
        <v>13.38227659830388</v>
      </c>
      <c r="H42" s="98">
        <f>'графики сложная формула (2)'!BF42</f>
        <v>15.144199617235257</v>
      </c>
      <c r="I42" s="99">
        <v>6.43</v>
      </c>
    </row>
    <row r="43" spans="1:9" x14ac:dyDescent="0.2">
      <c r="A43" s="1">
        <v>41640</v>
      </c>
      <c r="B43" s="98">
        <f>'графики сложная формула (2)'!AZ43</f>
        <v>10.111092521974909</v>
      </c>
      <c r="C43" s="98">
        <f>'графики сложная формула (2)'!BA43</f>
        <v>13.516881470415946</v>
      </c>
      <c r="D43" s="98">
        <f>'графики сложная формула (2)'!BB43</f>
        <v>14.291729125712457</v>
      </c>
      <c r="E43" s="98">
        <f>'графики сложная формула (2)'!BC43</f>
        <v>33.219118430512317</v>
      </c>
      <c r="F43" s="98">
        <f>'графики сложная формула (2)'!BD43</f>
        <v>14.667596705853311</v>
      </c>
      <c r="G43" s="98">
        <f>'графики сложная формула (2)'!BE43</f>
        <v>12.858857396824639</v>
      </c>
      <c r="H43" s="98">
        <f>'графики сложная формула (2)'!BF43</f>
        <v>15.490419261471024</v>
      </c>
      <c r="I43" s="99">
        <v>6.05</v>
      </c>
    </row>
    <row r="44" spans="1:9" x14ac:dyDescent="0.2">
      <c r="A44" s="1">
        <v>41671</v>
      </c>
      <c r="B44" s="98">
        <f>'графики сложная формула (2)'!AZ44</f>
        <v>9.7255589404474101</v>
      </c>
      <c r="C44" s="98">
        <f>'графики сложная формула (2)'!BA44</f>
        <v>13.438115803068539</v>
      </c>
      <c r="D44" s="98">
        <f>'графики сложная формула (2)'!BB44</f>
        <v>15.612276475489113</v>
      </c>
      <c r="E44" s="98">
        <f>'графики сложная формула (2)'!BC44</f>
        <v>32.71988286912773</v>
      </c>
      <c r="F44" s="98">
        <f>'графики сложная формула (2)'!BD44</f>
        <v>14.750962502307662</v>
      </c>
      <c r="G44" s="98">
        <f>'графики сложная формула (2)'!BE44</f>
        <v>13.121404516500965</v>
      </c>
      <c r="H44" s="98">
        <f>'графики сложная формула (2)'!BF44</f>
        <v>15.224817367077453</v>
      </c>
      <c r="I44" s="99">
        <v>5.96</v>
      </c>
    </row>
    <row r="45" spans="1:9" x14ac:dyDescent="0.2">
      <c r="A45" s="1">
        <v>41699</v>
      </c>
      <c r="B45" s="98">
        <f>'графики сложная формула (2)'!AZ45</f>
        <v>10.083747174653597</v>
      </c>
      <c r="C45" s="98">
        <f>'графики сложная формула (2)'!BA45</f>
        <v>13.860515638917063</v>
      </c>
      <c r="D45" s="98">
        <f>'графики сложная формула (2)'!BB45</f>
        <v>15.649896618335934</v>
      </c>
      <c r="E45" s="98">
        <f>'графики сложная формула (2)'!BC45</f>
        <v>32.692404261260961</v>
      </c>
      <c r="F45" s="98">
        <f>'графики сложная формула (2)'!BD45</f>
        <v>14.627250649588889</v>
      </c>
      <c r="G45" s="98">
        <f>'графики сложная формула (2)'!BE45</f>
        <v>13.534839265989051</v>
      </c>
      <c r="H45" s="98">
        <f>'графики сложная формула (2)'!BF45</f>
        <v>14.939115115962521</v>
      </c>
      <c r="I45" s="99">
        <v>7.83</v>
      </c>
    </row>
    <row r="46" spans="1:9" x14ac:dyDescent="0.2">
      <c r="A46" s="1">
        <v>41730</v>
      </c>
      <c r="B46" s="98">
        <f>'графики сложная формула (2)'!AZ46</f>
        <v>11.055202885035085</v>
      </c>
      <c r="C46" s="98">
        <f>'графики сложная формула (2)'!BA46</f>
        <v>13.943989630496821</v>
      </c>
      <c r="D46" s="98">
        <f>'графики сложная формула (2)'!BB46</f>
        <v>16.025996469981738</v>
      </c>
      <c r="E46" s="98">
        <f>'графики сложная формула (2)'!BC46</f>
        <v>32.171046211999737</v>
      </c>
      <c r="F46" s="98">
        <f>'графики сложная формула (2)'!BD46</f>
        <v>14.59139637383298</v>
      </c>
      <c r="G46" s="98">
        <f>'графики сложная формула (2)'!BE46</f>
        <v>13.840344730611283</v>
      </c>
      <c r="H46" s="98">
        <f>'графики сложная формула (2)'!BF46</f>
        <v>15.066325165036048</v>
      </c>
      <c r="I46" s="99">
        <v>7.82</v>
      </c>
    </row>
    <row r="47" spans="1:9" x14ac:dyDescent="0.2">
      <c r="A47" s="1">
        <v>41760</v>
      </c>
      <c r="B47" s="98">
        <f>'графики сложная формула (2)'!AZ47</f>
        <v>10.722068505468391</v>
      </c>
      <c r="C47" s="98">
        <f>'графики сложная формула (2)'!BA47</f>
        <v>14.187668866391528</v>
      </c>
      <c r="D47" s="98">
        <f>'графики сложная формула (2)'!BB47</f>
        <v>16.368322184052062</v>
      </c>
      <c r="E47" s="98">
        <f>'графики сложная формула (2)'!BC47</f>
        <v>31.882438846185316</v>
      </c>
      <c r="F47" s="98">
        <f>'графики сложная формула (2)'!BD47</f>
        <v>14.209506404484285</v>
      </c>
      <c r="G47" s="98">
        <f>'графики сложная формула (2)'!BE47</f>
        <v>13.42623643602227</v>
      </c>
      <c r="H47" s="98">
        <f>'графики сложная формула (2)'!BF47</f>
        <v>15.053731248712255</v>
      </c>
      <c r="I47" s="99">
        <v>8.15</v>
      </c>
    </row>
    <row r="48" spans="1:9" x14ac:dyDescent="0.2">
      <c r="A48" s="1">
        <v>41791</v>
      </c>
      <c r="B48" s="98">
        <f>'графики сложная формула (2)'!AZ48</f>
        <v>11.544227780377604</v>
      </c>
      <c r="C48" s="98">
        <f>'графики сложная формула (2)'!BA48</f>
        <v>14.605462929986738</v>
      </c>
      <c r="D48" s="98">
        <f>'графики сложная формула (2)'!BB48</f>
        <v>16.301099308752338</v>
      </c>
      <c r="E48" s="98">
        <f>'графики сложная формула (2)'!BC48</f>
        <v>31.560800391185872</v>
      </c>
      <c r="F48" s="98">
        <f>'графики сложная формула (2)'!BD48</f>
        <v>14.594455693296098</v>
      </c>
      <c r="G48" s="98">
        <f>'графики сложная формула (2)'!BE48</f>
        <v>13.515400365292066</v>
      </c>
      <c r="H48" s="98">
        <f>'графики сложная формула (2)'!BF48</f>
        <v>15.252624416330859</v>
      </c>
      <c r="I48" s="99">
        <v>8.18</v>
      </c>
    </row>
    <row r="49" spans="1:9" x14ac:dyDescent="0.2">
      <c r="A49" s="1">
        <v>41821</v>
      </c>
      <c r="B49" s="98">
        <f>'графики сложная формула (2)'!AZ49</f>
        <v>11.668986823875608</v>
      </c>
      <c r="C49" s="98">
        <f>'графики сложная формула (2)'!BA49</f>
        <v>14.744179340159967</v>
      </c>
      <c r="D49" s="98">
        <f>'графики сложная формула (2)'!BB49</f>
        <v>16.109092707664008</v>
      </c>
      <c r="E49" s="98">
        <f>'графики сложная формула (2)'!BC49</f>
        <v>30.29776534492601</v>
      </c>
      <c r="F49" s="98">
        <f>'графики сложная формула (2)'!BD49</f>
        <v>14.460740779694458</v>
      </c>
      <c r="G49" s="98">
        <f>'графики сложная формула (2)'!BE49</f>
        <v>14.13275986146586</v>
      </c>
      <c r="H49" s="98">
        <f>'графики сложная формула (2)'!BF49</f>
        <v>15.180110824727377</v>
      </c>
      <c r="I49" s="99">
        <v>8.1199999999999992</v>
      </c>
    </row>
    <row r="50" spans="1:9" x14ac:dyDescent="0.2">
      <c r="A50" s="1">
        <v>41852</v>
      </c>
      <c r="B50" s="98">
        <f>'графики сложная формула (2)'!AZ50</f>
        <v>12.265293288514279</v>
      </c>
      <c r="C50" s="98">
        <f>'графики сложная формула (2)'!BA50</f>
        <v>14.816311612257438</v>
      </c>
      <c r="D50" s="98">
        <f>'графики сложная формула (2)'!BB50</f>
        <v>16.22469236293129</v>
      </c>
      <c r="E50" s="98">
        <f>'графики сложная формула (2)'!BC50</f>
        <v>31.411856430477581</v>
      </c>
      <c r="F50" s="98">
        <f>'графики сложная формула (2)'!BD50</f>
        <v>16.170845208396653</v>
      </c>
      <c r="G50" s="98">
        <f>'графики сложная формула (2)'!BE50</f>
        <v>13.523033230887888</v>
      </c>
      <c r="H50" s="98">
        <f>'графики сложная формула (2)'!BF50</f>
        <v>15.164379905227893</v>
      </c>
      <c r="I50" s="99">
        <v>7.85</v>
      </c>
    </row>
    <row r="51" spans="1:9" x14ac:dyDescent="0.2">
      <c r="A51" s="1">
        <v>41883</v>
      </c>
      <c r="B51" s="98">
        <f>'графики сложная формула (2)'!AZ51</f>
        <v>13.201888140583645</v>
      </c>
      <c r="C51" s="98">
        <f>'графики сложная формула (2)'!BA51</f>
        <v>14.599846399193332</v>
      </c>
      <c r="D51" s="98">
        <f>'графики сложная формула (2)'!BB51</f>
        <v>15.691226299857624</v>
      </c>
      <c r="E51" s="98">
        <f>'графики сложная формула (2)'!BC51</f>
        <v>31.042943958160382</v>
      </c>
      <c r="F51" s="98">
        <f>'графики сложная формула (2)'!BD51</f>
        <v>16.997514868160096</v>
      </c>
      <c r="G51" s="98">
        <f>'графики сложная формула (2)'!BE51</f>
        <v>13.552112381678663</v>
      </c>
      <c r="H51" s="98">
        <f>'графики сложная формула (2)'!BF51</f>
        <v>15.10155277996301</v>
      </c>
      <c r="I51" s="99">
        <v>7.94</v>
      </c>
    </row>
    <row r="52" spans="1:9" x14ac:dyDescent="0.2">
      <c r="A52" s="1">
        <v>41913</v>
      </c>
      <c r="B52" s="98">
        <f>'графики сложная формула (2)'!AZ52</f>
        <v>13.676010865435449</v>
      </c>
      <c r="C52" s="98">
        <f>'графики сложная формула (2)'!BA52</f>
        <v>14.481192575304709</v>
      </c>
      <c r="D52" s="98">
        <f>'графики сложная формула (2)'!BB52</f>
        <v>15.590208162683318</v>
      </c>
      <c r="E52" s="98">
        <f>'графики сложная формула (2)'!BC52</f>
        <v>33.675461332881873</v>
      </c>
      <c r="F52" s="98">
        <f>'графики сложная формула (2)'!BD52</f>
        <v>16.86647426536031</v>
      </c>
      <c r="G52" s="98">
        <f>'графики сложная формула (2)'!BE52</f>
        <v>13.562537604599866</v>
      </c>
      <c r="H52" s="98">
        <f>'графики сложная формула (2)'!BF52</f>
        <v>14.874090808725901</v>
      </c>
      <c r="I52" s="99">
        <v>8.23</v>
      </c>
    </row>
    <row r="53" spans="1:9" x14ac:dyDescent="0.2">
      <c r="A53" s="1">
        <v>41944</v>
      </c>
      <c r="B53" s="98">
        <f>'графики сложная формула (2)'!AZ53</f>
        <v>13.37621462237564</v>
      </c>
      <c r="C53" s="98">
        <f>'графики сложная формула (2)'!BA53</f>
        <v>14.537210794246519</v>
      </c>
      <c r="D53" s="98">
        <f>'графики сложная формула (2)'!BB53</f>
        <v>15.694611165721913</v>
      </c>
      <c r="E53" s="98">
        <f>'графики сложная формула (2)'!BC53</f>
        <v>31.226636805223652</v>
      </c>
      <c r="F53" s="98">
        <f>'графики сложная формула (2)'!BD53</f>
        <v>16.706980020606725</v>
      </c>
      <c r="G53" s="98">
        <f>'графики сложная формула (2)'!BE53</f>
        <v>13.218256181663257</v>
      </c>
      <c r="H53" s="98">
        <f>'графики сложная формула (2)'!BF53</f>
        <v>14.811825827033585</v>
      </c>
      <c r="I53" s="99">
        <v>10.23</v>
      </c>
    </row>
    <row r="54" spans="1:9" x14ac:dyDescent="0.2">
      <c r="A54" s="1">
        <v>41974</v>
      </c>
      <c r="B54" s="98">
        <f>'графики сложная формула (2)'!AZ54</f>
        <v>13.431819559113997</v>
      </c>
      <c r="C54" s="98">
        <f>'графики сложная формула (2)'!BA54</f>
        <v>14.416468858051676</v>
      </c>
      <c r="D54" s="98">
        <f>'графики сложная формула (2)'!BB54</f>
        <v>15.779535390062437</v>
      </c>
      <c r="E54" s="98">
        <f>'графики сложная формула (2)'!BC54</f>
        <v>29.918486781070882</v>
      </c>
      <c r="F54" s="98">
        <f>'графики сложная формула (2)'!BD54</f>
        <v>17.224814426620785</v>
      </c>
      <c r="G54" s="98">
        <f>'графики сложная формула (2)'!BE54</f>
        <v>13.551729180711307</v>
      </c>
      <c r="H54" s="98">
        <f>'графики сложная формула (2)'!BF54</f>
        <v>13.628756623126598</v>
      </c>
      <c r="I54" s="99">
        <v>15.45</v>
      </c>
    </row>
    <row r="55" spans="1:9" x14ac:dyDescent="0.2">
      <c r="A55" s="1">
        <v>42005</v>
      </c>
      <c r="B55" s="98">
        <f>'графики сложная формула (2)'!AZ55</f>
        <v>13.149878870659396</v>
      </c>
      <c r="C55" s="98">
        <f>'графики сложная формула (2)'!BA55</f>
        <v>14.807766680086232</v>
      </c>
      <c r="D55" s="98">
        <f>'графики сложная формула (2)'!BB55</f>
        <v>15.222351042987402</v>
      </c>
      <c r="E55" s="98">
        <f>'графики сложная формула (2)'!BC55</f>
        <v>28.705880377433697</v>
      </c>
      <c r="F55" s="98">
        <f>'графики сложная формула (2)'!BD55</f>
        <v>17.618632990241547</v>
      </c>
      <c r="G55" s="98">
        <f>'графики сложная формула (2)'!BE55</f>
        <v>14.008518927581349</v>
      </c>
      <c r="H55" s="98">
        <f>'графики сложная формула (2)'!BF55</f>
        <v>15.986817638346819</v>
      </c>
      <c r="I55" s="99">
        <v>16.96</v>
      </c>
    </row>
    <row r="56" spans="1:9" x14ac:dyDescent="0.2">
      <c r="A56" s="1">
        <v>42036</v>
      </c>
      <c r="B56" s="98">
        <f>'графики сложная формула (2)'!AZ56</f>
        <v>12.44611082779514</v>
      </c>
      <c r="C56" s="98">
        <f>'графики сложная формула (2)'!BA56</f>
        <v>14.457906368328935</v>
      </c>
      <c r="D56" s="98">
        <f>'графики сложная формула (2)'!BB56</f>
        <v>15.283126501310161</v>
      </c>
      <c r="E56" s="98">
        <f>'графики сложная формула (2)'!BC56</f>
        <v>27.852613125290066</v>
      </c>
      <c r="F56" s="98">
        <f>'графики сложная формула (2)'!BD56</f>
        <v>16.94214351438141</v>
      </c>
      <c r="G56" s="98">
        <f>'графики сложная формула (2)'!BE56</f>
        <v>12.75214893944583</v>
      </c>
      <c r="H56" s="98">
        <f>'графики сложная формула (2)'!BF56</f>
        <v>15.251198681700563</v>
      </c>
      <c r="I56" s="99">
        <v>15.1</v>
      </c>
    </row>
    <row r="57" spans="1:9" x14ac:dyDescent="0.2">
      <c r="A57" s="1">
        <v>42064</v>
      </c>
      <c r="B57" s="98">
        <f>'графики сложная формула (2)'!AZ57</f>
        <v>12.569217110981169</v>
      </c>
      <c r="C57" s="98">
        <f>'графики сложная формула (2)'!BA57</f>
        <v>14.562697648259126</v>
      </c>
      <c r="D57" s="98">
        <f>'графики сложная формула (2)'!BB57</f>
        <v>15.087729977187662</v>
      </c>
      <c r="E57" s="98">
        <f>'графики сложная формула (2)'!BC57</f>
        <v>27.446210720566555</v>
      </c>
      <c r="F57" s="98">
        <f>'графики сложная формула (2)'!BD57</f>
        <v>17.375905022712676</v>
      </c>
      <c r="G57" s="98">
        <f>'графики сложная формула (2)'!BE57</f>
        <v>13.363512470993832</v>
      </c>
      <c r="H57" s="98">
        <f>'графики сложная формула (2)'!BF57</f>
        <v>15.090253783894509</v>
      </c>
      <c r="I57" s="99">
        <v>14.83</v>
      </c>
    </row>
    <row r="58" spans="1:9" x14ac:dyDescent="0.2">
      <c r="A58" s="1">
        <v>42095</v>
      </c>
      <c r="B58" s="98">
        <f>'графики сложная формула (2)'!AZ58</f>
        <v>11.932347384142393</v>
      </c>
      <c r="C58" s="98">
        <f>'графики сложная формула (2)'!BA58</f>
        <v>15.004628146704489</v>
      </c>
      <c r="D58" s="98">
        <f>'графики сложная формула (2)'!BB58</f>
        <v>15.21848057932127</v>
      </c>
      <c r="E58" s="98">
        <f>'графики сложная формула (2)'!BC58</f>
        <v>27.166947651575715</v>
      </c>
      <c r="F58" s="98">
        <f>'графики сложная формула (2)'!BD58</f>
        <v>17.597076555452499</v>
      </c>
      <c r="G58" s="98">
        <f>'графики сложная формула (2)'!BE58</f>
        <v>13.61206822057539</v>
      </c>
      <c r="H58" s="98">
        <f>'графики сложная формула (2)'!BF58</f>
        <v>15.275391378040874</v>
      </c>
      <c r="I58" s="99">
        <v>14.37</v>
      </c>
    </row>
    <row r="59" spans="1:9" x14ac:dyDescent="0.2">
      <c r="A59" s="1">
        <v>42125</v>
      </c>
      <c r="B59" s="98">
        <f>'графики сложная формула (2)'!AZ59</f>
        <v>11.508324291356159</v>
      </c>
      <c r="C59" s="98">
        <f>'графики сложная формула (2)'!BA59</f>
        <v>15.09075811549735</v>
      </c>
      <c r="D59" s="98">
        <f>'графики сложная формула (2)'!BB59</f>
        <v>15.293366928625396</v>
      </c>
      <c r="E59" s="98">
        <f>'графики сложная формула (2)'!BC59</f>
        <v>27.083061496251172</v>
      </c>
      <c r="F59" s="98">
        <f>'графики сложная формула (2)'!BD59</f>
        <v>17.35977057969388</v>
      </c>
      <c r="G59" s="98">
        <f>'графики сложная формула (2)'!BE59</f>
        <v>13.0872227951723</v>
      </c>
      <c r="H59" s="98">
        <f>'графики сложная формула (2)'!BF59</f>
        <v>15.125280156120565</v>
      </c>
      <c r="I59" s="99">
        <v>12.79</v>
      </c>
    </row>
    <row r="60" spans="1:9" x14ac:dyDescent="0.2">
      <c r="A60" s="1">
        <v>42156</v>
      </c>
      <c r="B60" s="98">
        <f>'графики сложная формула (2)'!AZ60</f>
        <v>11.680861535107537</v>
      </c>
      <c r="C60" s="98">
        <f>'графики сложная формула (2)'!BA60</f>
        <v>15.470558089710561</v>
      </c>
      <c r="D60" s="98">
        <f>'графики сложная формула (2)'!BB60</f>
        <v>15.307235781049314</v>
      </c>
      <c r="E60" s="98">
        <f>'графики сложная формула (2)'!BC60</f>
        <v>27.163988767592311</v>
      </c>
      <c r="F60" s="98">
        <f>'графики сложная формула (2)'!BD60</f>
        <v>16.941969021600798</v>
      </c>
      <c r="G60" s="98">
        <f>'графики сложная формула (2)'!BE60</f>
        <v>12.692525211121531</v>
      </c>
      <c r="H60" s="98">
        <f>'графики сложная формула (2)'!BF60</f>
        <v>15.116468448009259</v>
      </c>
      <c r="I60" s="99">
        <v>12.5</v>
      </c>
    </row>
    <row r="61" spans="1:9" x14ac:dyDescent="0.2">
      <c r="A61" s="1">
        <v>42186</v>
      </c>
      <c r="B61" s="98">
        <f>'графики сложная формула (2)'!AZ61</f>
        <v>11.545129237379504</v>
      </c>
      <c r="C61" s="98">
        <f>'графики сложная формула (2)'!BA61</f>
        <v>15.337045376017864</v>
      </c>
      <c r="D61" s="98">
        <f>'графики сложная формула (2)'!BB61</f>
        <v>15.337509579863285</v>
      </c>
      <c r="E61" s="98">
        <f>'графики сложная формула (2)'!BC61</f>
        <v>27.471425074272467</v>
      </c>
      <c r="F61" s="98">
        <f>'графики сложная формула (2)'!BD61</f>
        <v>17.8821046476757</v>
      </c>
      <c r="G61" s="98">
        <f>'графики сложная формула (2)'!BE61</f>
        <v>12.325632975474754</v>
      </c>
      <c r="H61" s="98">
        <f>'графики сложная формула (2)'!BF61</f>
        <v>15.104228992414559</v>
      </c>
      <c r="I61" s="99">
        <v>11.49</v>
      </c>
    </row>
    <row r="62" spans="1:9" x14ac:dyDescent="0.2">
      <c r="A62" s="1">
        <v>42217</v>
      </c>
      <c r="B62" s="98">
        <f>'графики сложная формула (2)'!AZ62</f>
        <v>10.907547917785157</v>
      </c>
      <c r="C62" s="98">
        <f>'графики сложная формула (2)'!BA62</f>
        <v>15.394333719469801</v>
      </c>
      <c r="D62" s="98">
        <f>'графики сложная формула (2)'!BB62</f>
        <v>15.192690699756874</v>
      </c>
      <c r="E62" s="98">
        <f>'графики сложная формула (2)'!BC62</f>
        <v>26.955613963909254</v>
      </c>
      <c r="F62" s="98">
        <f>'графики сложная формула (2)'!BD62</f>
        <v>17.387253876430691</v>
      </c>
      <c r="G62" s="98">
        <f>'графики сложная формула (2)'!BE62</f>
        <v>12.400836069353968</v>
      </c>
      <c r="H62" s="98">
        <f>'графики сложная формула (2)'!BF62</f>
        <v>14.966672322451197</v>
      </c>
      <c r="I62" s="99">
        <v>10.81</v>
      </c>
    </row>
    <row r="63" spans="1:9" x14ac:dyDescent="0.2">
      <c r="A63" s="1">
        <v>42248</v>
      </c>
      <c r="B63" s="98">
        <f>'графики сложная формула (2)'!AZ63</f>
        <v>11.123948122665601</v>
      </c>
      <c r="C63" s="98">
        <f>'графики сложная формула (2)'!BA63</f>
        <v>15.380294396494989</v>
      </c>
      <c r="D63" s="98">
        <f>'графики сложная формула (2)'!BB63</f>
        <v>15.209000607276643</v>
      </c>
      <c r="E63" s="98">
        <f>'графики сложная формула (2)'!BC63</f>
        <v>26.875553276378998</v>
      </c>
      <c r="F63" s="98">
        <f>'графики сложная формула (2)'!BD63</f>
        <v>16.520663885553127</v>
      </c>
      <c r="G63" s="98">
        <f>'графики сложная формула (2)'!BE63</f>
        <v>12.251155879647783</v>
      </c>
      <c r="H63" s="98">
        <f>'графики сложная формула (2)'!BF63</f>
        <v>15.09448596379443</v>
      </c>
      <c r="I63" s="99">
        <v>11.1</v>
      </c>
    </row>
    <row r="64" spans="1:9" x14ac:dyDescent="0.2">
      <c r="A64" s="1">
        <v>42278</v>
      </c>
      <c r="B64" s="98">
        <f>'графики сложная формула (2)'!AZ64</f>
        <v>10.99517322497659</v>
      </c>
      <c r="C64" s="98">
        <f>'графики сложная формула (2)'!BA64</f>
        <v>15.48577408302015</v>
      </c>
      <c r="D64" s="98">
        <f>'графики сложная формула (2)'!BB64</f>
        <v>15.516637776668782</v>
      </c>
      <c r="E64" s="98">
        <f>'графики сложная формула (2)'!BC64</f>
        <v>28.11383950889438</v>
      </c>
      <c r="F64" s="98">
        <f>'графики сложная формула (2)'!BD64</f>
        <v>16.422449076174349</v>
      </c>
      <c r="G64" s="98">
        <f>'графики сложная формула (2)'!BE64</f>
        <v>11.909296824082791</v>
      </c>
      <c r="H64" s="98">
        <f>'графики сложная формула (2)'!BF64</f>
        <v>15.058012982778312</v>
      </c>
      <c r="I64" s="99">
        <v>11.16</v>
      </c>
    </row>
    <row r="65" spans="1:9" x14ac:dyDescent="0.2">
      <c r="A65" s="1">
        <v>42309</v>
      </c>
      <c r="B65" s="98">
        <f>'графики сложная формула (2)'!AZ65</f>
        <v>11.893462516267389</v>
      </c>
      <c r="C65" s="98">
        <f>'графики сложная формула (2)'!BA65</f>
        <v>15.838962694968584</v>
      </c>
      <c r="D65" s="98">
        <f>'графики сложная формула (2)'!BB65</f>
        <v>15.995131749300276</v>
      </c>
      <c r="E65" s="98">
        <f>'графики сложная формула (2)'!BC65</f>
        <v>27.182397420933256</v>
      </c>
      <c r="F65" s="98">
        <f>'графики сложная формула (2)'!BD65</f>
        <v>15.689838673055672</v>
      </c>
      <c r="G65" s="98">
        <f>'графики сложная формула (2)'!BE65</f>
        <v>11.77551605818792</v>
      </c>
      <c r="H65" s="98">
        <f>'графики сложная формула (2)'!BF65</f>
        <v>14.904624199089245</v>
      </c>
      <c r="I65" s="99">
        <v>11.45</v>
      </c>
    </row>
    <row r="66" spans="1:9" x14ac:dyDescent="0.2">
      <c r="A66" s="1">
        <v>42339</v>
      </c>
      <c r="B66" s="98">
        <f>'графики сложная формула (2)'!AZ66</f>
        <v>12.127393000467992</v>
      </c>
      <c r="C66" s="98">
        <f>'графики сложная формула (2)'!BA66</f>
        <v>15.949808544348317</v>
      </c>
      <c r="D66" s="98">
        <f>'графики сложная формула (2)'!BB66</f>
        <v>16.533917049017042</v>
      </c>
      <c r="E66" s="98">
        <f>'графики сложная формула (2)'!BC66</f>
        <v>26.648963720308821</v>
      </c>
      <c r="F66" s="98">
        <f>'графики сложная формула (2)'!BD66</f>
        <v>15.318305176205483</v>
      </c>
      <c r="G66" s="98">
        <f>'графики сложная формула (2)'!BE66</f>
        <v>11.988012905975612</v>
      </c>
      <c r="H66" s="98">
        <f>'графики сложная формула (2)'!BF66</f>
        <v>14.633168166548096</v>
      </c>
      <c r="I66" s="99">
        <v>11.2</v>
      </c>
    </row>
    <row r="67" spans="1:9" x14ac:dyDescent="0.2">
      <c r="A67" s="107">
        <v>42370</v>
      </c>
      <c r="B67" s="98">
        <f>'графики сложная формула (2)'!AZ67</f>
        <v>12.725463320377491</v>
      </c>
      <c r="C67" s="98">
        <f>'графики сложная формула (2)'!BA67</f>
        <v>15.95286896500957</v>
      </c>
      <c r="D67" s="98">
        <f>'графики сложная формула (2)'!BB67</f>
        <v>14.41295733416789</v>
      </c>
      <c r="E67" s="98">
        <f>'графики сложная формула (2)'!BC67</f>
        <v>26.492325645400975</v>
      </c>
      <c r="F67" s="98">
        <f>'графики сложная формула (2)'!BD67</f>
        <v>15.280197075474716</v>
      </c>
      <c r="G67" s="98">
        <f>'графики сложная формула (2)'!BE67</f>
        <v>12.132119919459571</v>
      </c>
      <c r="H67" s="98">
        <f>'графики сложная формула (2)'!BF67</f>
        <v>13.632482001316166</v>
      </c>
      <c r="I67" s="141">
        <v>11.06</v>
      </c>
    </row>
    <row r="68" spans="1:9" x14ac:dyDescent="0.2">
      <c r="A68" s="107">
        <v>42401</v>
      </c>
      <c r="B68" s="98">
        <f>'графики сложная формула (2)'!AZ68</f>
        <v>14.326724135784429</v>
      </c>
      <c r="C68" s="98">
        <f>'графики сложная формула (2)'!BA68</f>
        <v>16.066427629364942</v>
      </c>
      <c r="D68" s="98">
        <f>'графики сложная формула (2)'!BB68</f>
        <v>14.990857559679043</v>
      </c>
      <c r="E68" s="98">
        <f>'графики сложная формула (2)'!BC68</f>
        <v>26.266954172421926</v>
      </c>
      <c r="F68" s="98">
        <f>'графики сложная формула (2)'!BD68</f>
        <v>14.788086609730025</v>
      </c>
      <c r="G68" s="98">
        <f>'графики сложная формула (2)'!BE68</f>
        <v>12.028867469994569</v>
      </c>
      <c r="H68" s="98">
        <f>'графики сложная формула (2)'!BF68</f>
        <v>13.102277740162096</v>
      </c>
      <c r="I68" s="141">
        <v>10.88</v>
      </c>
    </row>
    <row r="69" spans="1:9" x14ac:dyDescent="0.2">
      <c r="A69" s="107">
        <v>42430</v>
      </c>
      <c r="B69" s="98">
        <f>'графики сложная формула (2)'!AZ69</f>
        <v>16.23775455731672</v>
      </c>
      <c r="C69" s="98">
        <f>'графики сложная формула (2)'!BA69</f>
        <v>16.247689084504625</v>
      </c>
      <c r="D69" s="98">
        <f>'графики сложная формула (2)'!BB69</f>
        <v>15.419269678187248</v>
      </c>
      <c r="E69" s="98">
        <f>'графики сложная формула (2)'!BC69</f>
        <v>26.271123930827855</v>
      </c>
      <c r="F69" s="98">
        <f>'графики сложная формула (2)'!BD69</f>
        <v>14.900111741702162</v>
      </c>
      <c r="G69" s="98">
        <f>'графики сложная формула (2)'!BE69</f>
        <v>12.276562565087147</v>
      </c>
      <c r="H69" s="98">
        <f>'графики сложная формула (2)'!BF69</f>
        <v>13.287173613011451</v>
      </c>
      <c r="I69" s="141">
        <v>10.93</v>
      </c>
    </row>
    <row r="70" spans="1:9" x14ac:dyDescent="0.2">
      <c r="A70" s="107">
        <v>42461</v>
      </c>
      <c r="B70" s="98">
        <f>'графики сложная формула (2)'!AZ70</f>
        <v>15.501690668801483</v>
      </c>
      <c r="C70" s="98">
        <f>'графики сложная формула (2)'!BA70</f>
        <v>16.004802114441233</v>
      </c>
      <c r="D70" s="98">
        <f>'графики сложная формула (2)'!BB70</f>
        <v>15.700366269330882</v>
      </c>
      <c r="E70" s="98">
        <f>'графики сложная формула (2)'!BC70</f>
        <v>26.030125385567867</v>
      </c>
      <c r="F70" s="98">
        <f>'графики сложная формула (2)'!BD70</f>
        <v>14.898285963305135</v>
      </c>
      <c r="G70" s="98">
        <f>'графики сложная формула (2)'!BE70</f>
        <v>12.858655854700659</v>
      </c>
      <c r="H70" s="98">
        <f>'графики сложная формула (2)'!BF70</f>
        <v>13.200483692185564</v>
      </c>
      <c r="I70" s="141">
        <v>10.71</v>
      </c>
    </row>
    <row r="71" spans="1:9" x14ac:dyDescent="0.2">
      <c r="A71" s="107">
        <v>42491</v>
      </c>
      <c r="B71" s="98">
        <f>'графики сложная формула (2)'!AZ71</f>
        <v>15.638668884475605</v>
      </c>
      <c r="C71" s="98">
        <f>'графики сложная формула (2)'!BA71</f>
        <v>16.082222727666675</v>
      </c>
      <c r="D71" s="98">
        <f>'графики сложная формула (2)'!BB71</f>
        <v>15.307570386899034</v>
      </c>
      <c r="E71" s="98">
        <f>'графики сложная формула (2)'!BC71</f>
        <v>26.038321173712863</v>
      </c>
      <c r="F71" s="98">
        <f>'графики сложная формула (2)'!BD71</f>
        <v>15.184867715490112</v>
      </c>
      <c r="G71" s="98">
        <f>'графики сложная формула (2)'!BE71</f>
        <v>12.633062074004995</v>
      </c>
      <c r="H71" s="98">
        <f>'графики сложная формула (2)'!BF71</f>
        <v>13.137148447182456</v>
      </c>
      <c r="I71" s="141">
        <v>11.06</v>
      </c>
    </row>
    <row r="72" spans="1:9" x14ac:dyDescent="0.2">
      <c r="A72" s="107">
        <v>42522</v>
      </c>
      <c r="B72" s="98">
        <f>'графики сложная формула (2)'!AZ72</f>
        <v>15.382723547570615</v>
      </c>
      <c r="C72" s="98">
        <f>'графики сложная формула (2)'!BA72</f>
        <v>15.976210743840177</v>
      </c>
      <c r="D72" s="98">
        <f>'графики сложная формула (2)'!BB72</f>
        <v>15.394886720913499</v>
      </c>
      <c r="E72" s="98">
        <f>'графики сложная формула (2)'!BC72</f>
        <v>25.781046212597705</v>
      </c>
      <c r="F72" s="98">
        <f>'графики сложная формула (2)'!BD72</f>
        <v>14.851269317804446</v>
      </c>
      <c r="G72" s="98">
        <f>'графики сложная формула (2)'!BE72</f>
        <v>12.513811193308241</v>
      </c>
      <c r="H72" s="98">
        <f>'графики сложная формула (2)'!BF72</f>
        <v>13.092401894196561</v>
      </c>
      <c r="I72" s="141">
        <v>10.55</v>
      </c>
    </row>
    <row r="73" spans="1:9" x14ac:dyDescent="0.2">
      <c r="A73" s="107">
        <v>42552</v>
      </c>
      <c r="B73" s="98">
        <f>'графики сложная формула (2)'!AZ73</f>
        <v>15.642079825123378</v>
      </c>
      <c r="C73" s="98">
        <f>'графики сложная формула (2)'!BA73</f>
        <v>15.94135411031645</v>
      </c>
      <c r="D73" s="98">
        <f>'графики сложная формула (2)'!BB73</f>
        <v>16.349372341437608</v>
      </c>
      <c r="E73" s="98">
        <f>'графики сложная формула (2)'!BC73</f>
        <v>25.138654255172039</v>
      </c>
      <c r="F73" s="98">
        <f>'графики сложная формула (2)'!BD73</f>
        <v>14.485562069552159</v>
      </c>
      <c r="G73" s="98">
        <f>'графики сложная формула (2)'!BE73</f>
        <v>12.166551879658773</v>
      </c>
      <c r="H73" s="98">
        <f>'графики сложная формула (2)'!BF73</f>
        <v>12.895016153858277</v>
      </c>
      <c r="I73" s="141">
        <v>10.28</v>
      </c>
    </row>
    <row r="74" spans="1:9" x14ac:dyDescent="0.2">
      <c r="A74" s="107">
        <v>42583</v>
      </c>
      <c r="B74" s="98">
        <f>'графики сложная формула (2)'!AZ74</f>
        <v>15.763505104648564</v>
      </c>
      <c r="C74" s="98">
        <f>'графики сложная формула (2)'!BA74</f>
        <v>15.861850822389883</v>
      </c>
      <c r="D74" s="98">
        <f>'графики сложная формула (2)'!BB74</f>
        <v>16.137647095705113</v>
      </c>
      <c r="E74" s="98">
        <f>'графики сложная формула (2)'!BC74</f>
        <v>25.054874020688121</v>
      </c>
      <c r="F74" s="98">
        <f>'графики сложная формула (2)'!BD74</f>
        <v>14.651086178142906</v>
      </c>
      <c r="G74" s="98">
        <f>'графики сложная формула (2)'!BE74</f>
        <v>12.264990009378508</v>
      </c>
      <c r="H74" s="98">
        <f>'графики сложная формула (2)'!BF74</f>
        <v>12.816088588595377</v>
      </c>
      <c r="I74" s="141">
        <v>10.29</v>
      </c>
    </row>
    <row r="75" spans="1:9" x14ac:dyDescent="0.2">
      <c r="A75" s="107">
        <v>42614</v>
      </c>
      <c r="B75" s="98">
        <f>'графики сложная формула (2)'!AZ75</f>
        <v>15.640971939574241</v>
      </c>
      <c r="C75" s="98">
        <f>'графики сложная формула (2)'!BA75</f>
        <v>15.960013909049097</v>
      </c>
      <c r="D75" s="98">
        <f>'графики сложная формула (2)'!BB75</f>
        <v>16.634385039953411</v>
      </c>
      <c r="E75" s="98">
        <f>'графики сложная формула (2)'!BC75</f>
        <v>26.111446459944165</v>
      </c>
      <c r="F75" s="98">
        <f>'графики сложная формула (2)'!BD75</f>
        <v>14.988324985063015</v>
      </c>
      <c r="G75" s="98">
        <f>'графики сложная формула (2)'!BE75</f>
        <v>11.957058368865145</v>
      </c>
      <c r="H75" s="98">
        <f>'графики сложная формула (2)'!BF75</f>
        <v>12.576355886317092</v>
      </c>
      <c r="I75" s="141">
        <v>10.24</v>
      </c>
    </row>
    <row r="76" spans="1:9" x14ac:dyDescent="0.2">
      <c r="A76" s="107">
        <v>42644</v>
      </c>
      <c r="B76" s="98">
        <f>'графики сложная формула (2)'!AZ76</f>
        <v>15.34807120707346</v>
      </c>
      <c r="C76" s="98">
        <f>'графики сложная формула (2)'!BA76</f>
        <v>15.754086471644092</v>
      </c>
      <c r="D76" s="98">
        <f>'графики сложная формула (2)'!BB76</f>
        <v>16.632867875332479</v>
      </c>
      <c r="E76" s="98">
        <f>'графики сложная формула (2)'!BC76</f>
        <v>27.405559448535204</v>
      </c>
      <c r="F76" s="98">
        <f>'графики сложная формула (2)'!BD76</f>
        <v>13.163388486443408</v>
      </c>
      <c r="G76" s="98">
        <f>'графики сложная формула (2)'!BE76</f>
        <v>11.986104494557322</v>
      </c>
      <c r="H76" s="98">
        <f>'графики сложная формула (2)'!BF76</f>
        <v>12.470952306054183</v>
      </c>
      <c r="I76" s="141">
        <v>10.32</v>
      </c>
    </row>
    <row r="77" spans="1:9" x14ac:dyDescent="0.2">
      <c r="A77" s="107">
        <v>42675</v>
      </c>
      <c r="B77" s="98">
        <f>'графики сложная формула (2)'!AZ77</f>
        <v>15.33448869725558</v>
      </c>
      <c r="C77" s="98">
        <f>'графики сложная формула (2)'!BA77</f>
        <v>15.424236729877832</v>
      </c>
      <c r="D77" s="98">
        <f>'графики сложная формула (2)'!BB77</f>
        <v>16.216099824127497</v>
      </c>
      <c r="E77" s="98">
        <f>'графики сложная формула (2)'!BC77</f>
        <v>25.31066531302265</v>
      </c>
      <c r="F77" s="98">
        <f>'графики сложная формула (2)'!BD77</f>
        <v>12.447442173243681</v>
      </c>
      <c r="G77" s="98">
        <f>'графики сложная формула (2)'!BE77</f>
        <v>11.729228371781341</v>
      </c>
      <c r="H77" s="98">
        <f>'графики сложная формула (2)'!BF77</f>
        <v>12.721011926108766</v>
      </c>
      <c r="I77" s="141">
        <v>10</v>
      </c>
    </row>
    <row r="78" spans="1:9" x14ac:dyDescent="0.2">
      <c r="A78" s="107">
        <v>42705</v>
      </c>
      <c r="B78" s="98">
        <f>'графики сложная формула (2)'!AZ78</f>
        <v>14.857858111998404</v>
      </c>
      <c r="C78" s="98">
        <f>'графики сложная формула (2)'!BA78</f>
        <v>15.528236691895398</v>
      </c>
      <c r="D78" s="98">
        <f>'графики сложная формула (2)'!BB78</f>
        <v>16.403719874266304</v>
      </c>
      <c r="E78" s="98">
        <f>'графики сложная формула (2)'!BC78</f>
        <v>26.098903982108684</v>
      </c>
      <c r="F78" s="98">
        <f>'графики сложная формула (2)'!BD78</f>
        <v>13.161377684048253</v>
      </c>
      <c r="G78" s="98">
        <f>'графики сложная формула (2)'!BE78</f>
        <v>11.852987799203731</v>
      </c>
      <c r="H78" s="98">
        <f>'графики сложная формула (2)'!BF78</f>
        <v>13.068607751012001</v>
      </c>
      <c r="I78" s="141">
        <v>10.18</v>
      </c>
    </row>
    <row r="79" spans="1:9" x14ac:dyDescent="0.2">
      <c r="A79" s="1">
        <v>42736</v>
      </c>
      <c r="B79" s="98">
        <f>'графики сложная формула (2)'!AZ79</f>
        <v>16.467148573934274</v>
      </c>
      <c r="C79" s="98">
        <f>'графики сложная формула (2)'!BA79</f>
        <v>14.512658509892228</v>
      </c>
      <c r="D79" s="98">
        <f>'графики сложная формула (2)'!BB79</f>
        <v>16.14065100685297</v>
      </c>
      <c r="E79" s="98">
        <f>'графики сложная формула (2)'!BC79</f>
        <v>27.011357026701216</v>
      </c>
      <c r="F79" s="98">
        <f>'графики сложная формула (2)'!BD79</f>
        <v>13.06490011488591</v>
      </c>
      <c r="G79" s="98">
        <f>'графики сложная формула (2)'!BE79</f>
        <v>11.449422043286852</v>
      </c>
      <c r="H79" s="98">
        <f>'графики сложная формула (2)'!BF79</f>
        <v>12.901973473292125</v>
      </c>
      <c r="I79" s="99">
        <v>10.119999999999999</v>
      </c>
    </row>
    <row r="80" spans="1:9" x14ac:dyDescent="0.2">
      <c r="A80" s="1">
        <v>42767</v>
      </c>
      <c r="B80" s="98">
        <f>'графики сложная формула (2)'!AZ80</f>
        <v>15.349597327903298</v>
      </c>
      <c r="C80" s="98">
        <f>'графики сложная формула (2)'!BA80</f>
        <v>15.237624231064908</v>
      </c>
      <c r="D80" s="98">
        <f>'графики сложная формула (2)'!BB80</f>
        <v>18.922995805491993</v>
      </c>
      <c r="E80" s="98">
        <f>'графики сложная формула (2)'!BC80</f>
        <v>27.071081116413271</v>
      </c>
      <c r="F80" s="98">
        <f>'графики сложная формула (2)'!BD80</f>
        <v>13.508378321910788</v>
      </c>
      <c r="G80" s="98">
        <f>'графики сложная формула (2)'!BE80</f>
        <v>11.293010622905699</v>
      </c>
      <c r="H80" s="98">
        <f>'графики сложная формула (2)'!BF80</f>
        <v>12.33672879360792</v>
      </c>
      <c r="I80" s="99">
        <v>10.16</v>
      </c>
    </row>
    <row r="81" spans="1:9" x14ac:dyDescent="0.2">
      <c r="A81" s="1">
        <v>42795</v>
      </c>
      <c r="B81" s="98">
        <f>'графики сложная формула (2)'!AZ81</f>
        <v>15.532113919395499</v>
      </c>
      <c r="C81" s="98">
        <f>'графики сложная формула (2)'!BA81</f>
        <v>15.246690630470145</v>
      </c>
      <c r="D81" s="98">
        <f>'графики сложная формула (2)'!BB81</f>
        <v>19.393086686065686</v>
      </c>
      <c r="E81" s="98">
        <f>'графики сложная формула (2)'!BC81</f>
        <v>27.264372860498824</v>
      </c>
      <c r="F81" s="98">
        <f>'графики сложная формула (2)'!BD81</f>
        <v>12.965525794504984</v>
      </c>
      <c r="G81" s="98">
        <f>'графики сложная формула (2)'!BE81</f>
        <v>11.92933507345956</v>
      </c>
      <c r="H81" s="98">
        <f>'графики сложная формула (2)'!BF81</f>
        <v>12.064879245329722</v>
      </c>
      <c r="I81" s="99">
        <v>9.89</v>
      </c>
    </row>
    <row r="82" spans="1:9" x14ac:dyDescent="0.2">
      <c r="A82" s="1">
        <v>42826</v>
      </c>
      <c r="B82" s="98">
        <f>'графики сложная формула (2)'!AZ82</f>
        <v>16.366438571674937</v>
      </c>
      <c r="C82" s="98">
        <f>'графики сложная формула (2)'!BA82</f>
        <v>14.832760954543962</v>
      </c>
      <c r="D82" s="98">
        <f>'графики сложная формула (2)'!BB82</f>
        <v>18.810493622927222</v>
      </c>
      <c r="E82" s="98">
        <f>'графики сложная формула (2)'!BC82</f>
        <v>27.183790491995001</v>
      </c>
      <c r="F82" s="98">
        <f>'графики сложная формула (2)'!BD82</f>
        <v>13.64110858910081</v>
      </c>
      <c r="G82" s="98">
        <f>'графики сложная формула (2)'!BE82</f>
        <v>12.000828974920257</v>
      </c>
      <c r="H82" s="98">
        <f>'графики сложная формула (2)'!BF82</f>
        <v>12.079521609360253</v>
      </c>
      <c r="I82" s="99">
        <v>9.5500000000000007</v>
      </c>
    </row>
    <row r="83" spans="1:9" x14ac:dyDescent="0.2">
      <c r="A83" s="1">
        <v>42856</v>
      </c>
      <c r="B83" s="98">
        <f>'графики сложная формула (2)'!AZ83</f>
        <v>17.336431505248491</v>
      </c>
      <c r="C83" s="98">
        <f>'графики сложная формула (2)'!BA83</f>
        <v>14.733414680954263</v>
      </c>
      <c r="D83" s="98">
        <f>'графики сложная формула (2)'!BB83</f>
        <v>17.888951103472209</v>
      </c>
      <c r="E83" s="98">
        <f>'графики сложная формула (2)'!BC83</f>
        <v>27.48771461840812</v>
      </c>
      <c r="F83" s="98">
        <f>'графики сложная формула (2)'!BD83</f>
        <v>13.489537750092722</v>
      </c>
      <c r="G83" s="98">
        <f>'графики сложная формула (2)'!BE83</f>
        <v>11.729458514423317</v>
      </c>
      <c r="H83" s="98">
        <f>'графики сложная формула (2)'!BF83</f>
        <v>12.008263557586183</v>
      </c>
      <c r="I83" s="99">
        <v>9.1199999999999992</v>
      </c>
    </row>
    <row r="84" spans="1:9" x14ac:dyDescent="0.2">
      <c r="A84" s="1">
        <v>42887</v>
      </c>
      <c r="B84" s="98">
        <f>'графики сложная формула (2)'!AZ84</f>
        <v>17.492733282412232</v>
      </c>
      <c r="C84" s="98">
        <f>'графики сложная формула (2)'!BA84</f>
        <v>14.857861902445718</v>
      </c>
      <c r="D84" s="98">
        <f>'графики сложная формула (2)'!BB84</f>
        <v>18.027206278806499</v>
      </c>
      <c r="E84" s="98">
        <f>'графики сложная формула (2)'!BC84</f>
        <v>27.630463522261206</v>
      </c>
      <c r="F84" s="98">
        <f>'графики сложная формула (2)'!BD84</f>
        <v>13.236289371129283</v>
      </c>
      <c r="G84" s="98">
        <f>'графики сложная формула (2)'!BE84</f>
        <v>11.561616315768919</v>
      </c>
      <c r="H84" s="98">
        <f>'графики сложная формула (2)'!BF84</f>
        <v>11.903422612745432</v>
      </c>
      <c r="I84" s="99">
        <v>9.11</v>
      </c>
    </row>
    <row r="85" spans="1:9" x14ac:dyDescent="0.2">
      <c r="A85" s="1">
        <v>42917</v>
      </c>
      <c r="B85" s="98">
        <f>'графики сложная формула (2)'!AZ85</f>
        <v>18.852339113870453</v>
      </c>
      <c r="C85" s="98">
        <f>'графики сложная формула (2)'!BA85</f>
        <v>14.953351169724986</v>
      </c>
      <c r="D85" s="98">
        <f>'графики сложная формула (2)'!BB85</f>
        <v>18.100205217025529</v>
      </c>
      <c r="E85" s="98">
        <f>'графики сложная формула (2)'!BC85</f>
        <v>27.973251951470683</v>
      </c>
      <c r="F85" s="98">
        <f>'графики сложная формула (2)'!BD85</f>
        <v>13.469751802678951</v>
      </c>
      <c r="G85" s="98">
        <f>'графики сложная формула (2)'!BE85</f>
        <v>11.575265696884946</v>
      </c>
      <c r="H85" s="98">
        <f>'графики сложная формула (2)'!BF85</f>
        <v>11.80675752133374</v>
      </c>
      <c r="I85" s="99">
        <v>8.93</v>
      </c>
    </row>
    <row r="86" spans="1:9" x14ac:dyDescent="0.2">
      <c r="A86" s="1">
        <v>42948</v>
      </c>
      <c r="B86" s="98">
        <f>'графики сложная формула (2)'!AZ86</f>
        <v>19.899744700313409</v>
      </c>
      <c r="C86" s="98">
        <f>'графики сложная формула (2)'!BA86</f>
        <v>15.215383323338594</v>
      </c>
      <c r="D86" s="98">
        <f>'графики сложная формула (2)'!BB86</f>
        <v>17.90846696955926</v>
      </c>
      <c r="E86" s="98">
        <f>'графики сложная формула (2)'!BC86</f>
        <v>25.170574200071975</v>
      </c>
      <c r="F86" s="98">
        <f>'графики сложная формула (2)'!BD86</f>
        <v>12.472017879751508</v>
      </c>
      <c r="G86" s="98">
        <f>'графики сложная формула (2)'!BE86</f>
        <v>11.764455307387625</v>
      </c>
      <c r="H86" s="98">
        <f>'графики сложная формула (2)'!BF86</f>
        <v>11.767641794439545</v>
      </c>
      <c r="I86" s="99">
        <v>8.5</v>
      </c>
    </row>
    <row r="87" spans="1:9" x14ac:dyDescent="0.2">
      <c r="A87" s="1">
        <v>42979</v>
      </c>
      <c r="B87" s="98">
        <f>'графики сложная формула (2)'!AZ87</f>
        <v>20.177406684680506</v>
      </c>
      <c r="C87" s="98">
        <f>'графики сложная формула (2)'!BA87</f>
        <v>15.310202496011755</v>
      </c>
      <c r="D87" s="98">
        <f>'графики сложная формула (2)'!BB87</f>
        <v>17.757356315218487</v>
      </c>
      <c r="E87" s="98">
        <f>'графики сложная формула (2)'!BC87</f>
        <v>25.947394076438286</v>
      </c>
      <c r="F87" s="98">
        <f>'графики сложная формула (2)'!BD87</f>
        <v>12.451177775321087</v>
      </c>
      <c r="G87" s="98">
        <f>'графики сложная формула (2)'!BE87</f>
        <v>11.916783372073958</v>
      </c>
      <c r="H87" s="98">
        <f>'графики сложная формула (2)'!BF87</f>
        <v>11.561426543212191</v>
      </c>
      <c r="I87" s="99">
        <v>8.34</v>
      </c>
    </row>
    <row r="88" spans="1:9" x14ac:dyDescent="0.2">
      <c r="A88" s="1">
        <v>43009</v>
      </c>
      <c r="B88" s="98">
        <f>'графики сложная формула (2)'!AZ88</f>
        <v>20.229488876073752</v>
      </c>
      <c r="C88" s="98">
        <f>'графики сложная формула (2)'!BA88</f>
        <v>15.430751624838342</v>
      </c>
      <c r="D88" s="98">
        <f>'графики сложная формула (2)'!BB88</f>
        <v>17.168927135115869</v>
      </c>
      <c r="E88" s="98">
        <f>'графики сложная формула (2)'!BC88</f>
        <v>30.302794043774963</v>
      </c>
      <c r="F88" s="98">
        <f>'графики сложная формула (2)'!BD88</f>
        <v>12.673372825431972</v>
      </c>
      <c r="G88" s="98">
        <f>'графики сложная формула (2)'!BE88</f>
        <v>11.864951339289783</v>
      </c>
      <c r="H88" s="98">
        <f>'графики сложная формула (2)'!BF88</f>
        <v>11.721158816189519</v>
      </c>
      <c r="I88" s="99">
        <v>8.0299999999999994</v>
      </c>
    </row>
    <row r="89" spans="1:9" x14ac:dyDescent="0.2">
      <c r="A89" s="1">
        <v>43040</v>
      </c>
      <c r="B89" s="98">
        <f>'графики сложная формула (2)'!AZ89</f>
        <v>19.918574971242741</v>
      </c>
      <c r="C89" s="98">
        <f>'графики сложная формула (2)'!BA89</f>
        <v>15.377563288059006</v>
      </c>
      <c r="D89" s="98">
        <f>'графики сложная формула (2)'!BB89</f>
        <v>17.461589089508063</v>
      </c>
      <c r="E89" s="98">
        <f>'графики сложная формула (2)'!BC89</f>
        <v>26.796469427707795</v>
      </c>
      <c r="F89" s="98">
        <f>'графики сложная формула (2)'!BD89</f>
        <v>11.275405402649215</v>
      </c>
      <c r="G89" s="98">
        <f>'графики сложная формула (2)'!BE89</f>
        <v>12.254021423958049</v>
      </c>
      <c r="H89" s="98">
        <f>'графики сложная формула (2)'!BF89</f>
        <v>11.75341119631117</v>
      </c>
      <c r="I89" s="99">
        <v>7.99</v>
      </c>
    </row>
    <row r="90" spans="1:9" x14ac:dyDescent="0.2">
      <c r="A90" s="1">
        <v>43070</v>
      </c>
      <c r="B90" s="98">
        <f>'графики сложная формула (2)'!AZ90</f>
        <v>20.034602323962847</v>
      </c>
      <c r="C90" s="98">
        <f>'графики сложная формула (2)'!BA90</f>
        <v>15.239427461035319</v>
      </c>
      <c r="D90" s="98">
        <f>'графики сложная формула (2)'!BB90</f>
        <v>16.974891013777505</v>
      </c>
      <c r="E90" s="98">
        <f>'графики сложная формула (2)'!BC90</f>
        <v>26.951061632293367</v>
      </c>
      <c r="F90" s="98">
        <f>'графики сложная формула (2)'!BD90</f>
        <v>11.600903423051276</v>
      </c>
      <c r="G90" s="98">
        <f>'графики сложная формула (2)'!BE90</f>
        <v>12.328534356972915</v>
      </c>
      <c r="H90" s="98">
        <f>'графики сложная формула (2)'!BF90</f>
        <v>11.624180207729905</v>
      </c>
      <c r="I90" s="99">
        <v>7.78</v>
      </c>
    </row>
    <row r="91" spans="1:9" x14ac:dyDescent="0.2">
      <c r="A91" s="1">
        <v>43101</v>
      </c>
      <c r="B91" s="98">
        <f>'графики сложная формула (2)'!AZ91</f>
        <v>22.007466719029456</v>
      </c>
      <c r="C91" s="98">
        <f>'графики сложная формула (2)'!BA91</f>
        <v>15.135651139110832</v>
      </c>
      <c r="D91" s="98">
        <f>'графики сложная формула (2)'!BB91</f>
        <v>15.863558959779995</v>
      </c>
      <c r="E91" s="98">
        <f>'графики сложная формула (2)'!BC91</f>
        <v>27.051958291921849</v>
      </c>
      <c r="F91" s="98">
        <f>'графики сложная формула (2)'!BD91</f>
        <v>9.7145306774983382</v>
      </c>
      <c r="G91" s="98">
        <f>'графики сложная формула (2)'!BE91</f>
        <v>12.097503442358157</v>
      </c>
      <c r="H91" s="98">
        <f>'графики сложная формула (2)'!BF91</f>
        <v>11.772200358447847</v>
      </c>
      <c r="I91" s="99">
        <v>7.08</v>
      </c>
    </row>
    <row r="92" spans="1:9" x14ac:dyDescent="0.2">
      <c r="A92" s="1">
        <v>43132</v>
      </c>
      <c r="B92" s="98">
        <f>'графики сложная формула (2)'!AZ92</f>
        <v>19.078501802111788</v>
      </c>
      <c r="C92" s="98">
        <f>'графики сложная формула (2)'!BA92</f>
        <v>15.479902012290308</v>
      </c>
      <c r="D92" s="98">
        <f>'графики сложная формула (2)'!BB92</f>
        <v>17.085666630180569</v>
      </c>
      <c r="E92" s="98">
        <f>'графики сложная формула (2)'!BC92</f>
        <v>27.016707979721183</v>
      </c>
      <c r="F92" s="98">
        <f>'графики сложная формула (2)'!BD92</f>
        <v>10.902039442051395</v>
      </c>
      <c r="G92" s="98">
        <f>'графики сложная формула (2)'!BE92</f>
        <v>14.053697069275144</v>
      </c>
      <c r="H92" s="98">
        <f>'графики сложная формула (2)'!BF92</f>
        <v>11.584732843090221</v>
      </c>
      <c r="I92" s="99">
        <v>7.16</v>
      </c>
    </row>
    <row r="93" spans="1:9" x14ac:dyDescent="0.2">
      <c r="A93" s="1">
        <v>43160</v>
      </c>
      <c r="B93" s="98">
        <f>'графики сложная формула (2)'!AZ93</f>
        <v>19.18760195889281</v>
      </c>
      <c r="C93" s="98">
        <f>'графики сложная формула (2)'!BA93</f>
        <v>15.36815051835813</v>
      </c>
      <c r="D93" s="98">
        <f>'графики сложная формула (2)'!BB93</f>
        <v>17.652058063180544</v>
      </c>
      <c r="E93" s="98">
        <f>'графики сложная формула (2)'!BC93</f>
        <v>27.615158530171556</v>
      </c>
      <c r="F93" s="98">
        <f>'графики сложная формула (2)'!BD93</f>
        <v>11.106813564210173</v>
      </c>
      <c r="G93" s="98">
        <f>'графики сложная формула (2)'!BE93</f>
        <v>13.81126262921115</v>
      </c>
      <c r="H93" s="98">
        <f>'графики сложная формула (2)'!BF93</f>
        <v>11.781618251367133</v>
      </c>
      <c r="I93" s="99">
        <v>7.16</v>
      </c>
    </row>
    <row r="94" spans="1:9" x14ac:dyDescent="0.2">
      <c r="A94" s="1">
        <v>43191</v>
      </c>
      <c r="B94" s="98">
        <f>'графики сложная формула (2)'!AZ94</f>
        <v>19.399165468760572</v>
      </c>
      <c r="C94" s="98">
        <f>'графики сложная формула (2)'!BA94</f>
        <v>15.469940019647213</v>
      </c>
      <c r="D94" s="98">
        <f>'графики сложная формула (2)'!BB94</f>
        <v>17.172894771971521</v>
      </c>
      <c r="E94" s="98">
        <f>'графики сложная формула (2)'!BC94</f>
        <v>27.584558232609563</v>
      </c>
      <c r="F94" s="98">
        <f>'графики сложная формула (2)'!BD94</f>
        <v>10.582626150591071</v>
      </c>
      <c r="G94" s="98">
        <f>'графики сложная формула (2)'!BE94</f>
        <v>13.830830780854416</v>
      </c>
      <c r="H94" s="98">
        <f>'графики сложная формула (2)'!BF94</f>
        <v>11.698417399650943</v>
      </c>
      <c r="I94" s="99">
        <v>7.01</v>
      </c>
    </row>
    <row r="95" spans="1:9" x14ac:dyDescent="0.2">
      <c r="A95" s="1">
        <v>43221</v>
      </c>
      <c r="B95" s="98">
        <f>'графики сложная формула (2)'!AZ95</f>
        <v>19.389522099752821</v>
      </c>
      <c r="C95" s="98">
        <f>'графики сложная формула (2)'!BA95</f>
        <v>15.074779570039135</v>
      </c>
      <c r="D95" s="98">
        <f>'графики сложная формула (2)'!BB95</f>
        <v>17.703388210547772</v>
      </c>
      <c r="E95" s="98">
        <f>'графики сложная формула (2)'!BC95</f>
        <v>27.733309975497555</v>
      </c>
      <c r="F95" s="98">
        <f>'графики сложная формула (2)'!BD95</f>
        <v>10.874713257446528</v>
      </c>
      <c r="G95" s="98">
        <f>'графики сложная формула (2)'!BE95</f>
        <v>13.771337952537539</v>
      </c>
      <c r="H95" s="98">
        <f>'графики сложная формула (2)'!BF95</f>
        <v>11.887454294677546</v>
      </c>
      <c r="I95" s="99">
        <v>6.95</v>
      </c>
    </row>
    <row r="96" spans="1:9" x14ac:dyDescent="0.2">
      <c r="A96" s="1">
        <v>43252</v>
      </c>
      <c r="B96" s="98">
        <f>'графики сложная формула (2)'!AZ96</f>
        <v>19.496825322367751</v>
      </c>
      <c r="C96" s="98">
        <f>'графики сложная формула (2)'!BA96</f>
        <v>15.553727795799444</v>
      </c>
      <c r="D96" s="98">
        <f>'графики сложная формула (2)'!BB96</f>
        <v>17.175568661065135</v>
      </c>
      <c r="E96" s="98">
        <f>'графики сложная формула (2)'!BC96</f>
        <v>27.739027795645885</v>
      </c>
      <c r="F96" s="98">
        <f>'графики сложная формула (2)'!BD96</f>
        <v>10.860352110522664</v>
      </c>
      <c r="G96" s="98">
        <f>'графики сложная формула (2)'!BE96</f>
        <v>13.837127564246913</v>
      </c>
      <c r="H96" s="98">
        <f>'графики сложная формула (2)'!BF96</f>
        <v>11.755978951721049</v>
      </c>
      <c r="I96" s="99">
        <v>7</v>
      </c>
    </row>
    <row r="97" spans="1:9" x14ac:dyDescent="0.2">
      <c r="A97" s="1">
        <v>43282</v>
      </c>
      <c r="B97" s="98">
        <f>'графики сложная формула (2)'!AZ97</f>
        <v>20.012271253721444</v>
      </c>
      <c r="C97" s="98">
        <f>'графики сложная формула (2)'!BA97</f>
        <v>15.636823385206551</v>
      </c>
      <c r="D97" s="98">
        <f>'графики сложная формула (2)'!BB97</f>
        <v>17.391259394666321</v>
      </c>
      <c r="E97" s="98">
        <f>'графики сложная формула (2)'!BC97</f>
        <v>28.277436190058708</v>
      </c>
      <c r="F97" s="98">
        <f>'графики сложная формула (2)'!BD97</f>
        <v>10.677832141843535</v>
      </c>
      <c r="G97" s="98">
        <f>'графики сложная формула (2)'!BE97</f>
        <v>14.170068591812672</v>
      </c>
      <c r="H97" s="98">
        <f>'графики сложная формула (2)'!BF97</f>
        <v>11.703788828888582</v>
      </c>
      <c r="I97" s="99">
        <v>7.08</v>
      </c>
    </row>
    <row r="98" spans="1:9" x14ac:dyDescent="0.2">
      <c r="A98" s="1">
        <v>43313</v>
      </c>
      <c r="B98" s="98">
        <f>'графики сложная формула (2)'!AZ98</f>
        <v>19.466701468291937</v>
      </c>
      <c r="C98" s="98">
        <f>'графики сложная формула (2)'!BA98</f>
        <v>15.752312076385945</v>
      </c>
      <c r="D98" s="98">
        <f>'графики сложная формула (2)'!BB98</f>
        <v>17.489419018185174</v>
      </c>
      <c r="E98" s="98">
        <f>'графики сложная формула (2)'!BC98</f>
        <v>28.362965604452633</v>
      </c>
      <c r="F98" s="98">
        <f>'графики сложная формула (2)'!BD98</f>
        <v>10.871747637826859</v>
      </c>
      <c r="G98" s="98">
        <f>'графики сложная формула (2)'!BE98</f>
        <v>14.604937975014646</v>
      </c>
      <c r="H98" s="98">
        <f>'графики сложная формула (2)'!BF98</f>
        <v>11.771725908123043</v>
      </c>
      <c r="I98" s="99">
        <v>7.03</v>
      </c>
    </row>
    <row r="99" spans="1:9" x14ac:dyDescent="0.2">
      <c r="A99" s="1">
        <v>43344</v>
      </c>
      <c r="B99" s="98">
        <f>'графики сложная формула (2)'!AZ99</f>
        <v>19.998312682136493</v>
      </c>
      <c r="C99" s="98">
        <f>'графики сложная формула (2)'!BA99</f>
        <v>15.510493750545722</v>
      </c>
      <c r="D99" s="98">
        <f>'графики сложная формула (2)'!BB99</f>
        <v>17.436493387463116</v>
      </c>
      <c r="E99" s="98">
        <f>'графики сложная формула (2)'!BC99</f>
        <v>28.561288504020087</v>
      </c>
      <c r="F99" s="98">
        <f>'графики сложная формула (2)'!BD99</f>
        <v>10.770788064098699</v>
      </c>
      <c r="G99" s="98">
        <f>'графики сложная формула (2)'!BE99</f>
        <v>15.38419738397986</v>
      </c>
      <c r="H99" s="98">
        <f>'графики сложная формула (2)'!BF99</f>
        <v>11.909965682590487</v>
      </c>
      <c r="I99" s="99">
        <v>7.13</v>
      </c>
    </row>
    <row r="100" spans="1:9" x14ac:dyDescent="0.2">
      <c r="A100" s="1">
        <v>43374</v>
      </c>
      <c r="B100" s="98">
        <f>'графики сложная формула (2)'!AZ100</f>
        <v>19.338807049386588</v>
      </c>
      <c r="C100" s="98">
        <f>'графики сложная формула (2)'!BA100</f>
        <v>15.825568005440374</v>
      </c>
      <c r="D100" s="98">
        <f>'графики сложная формула (2)'!BB100</f>
        <v>17.586408315304883</v>
      </c>
      <c r="E100" s="98">
        <f>'графики сложная формула (2)'!BC100</f>
        <v>28.678115633430743</v>
      </c>
      <c r="F100" s="98">
        <f>'графики сложная формула (2)'!BD100</f>
        <v>10.954391137117502</v>
      </c>
      <c r="G100" s="98">
        <f>'графики сложная формула (2)'!BE100</f>
        <v>15.689952317029771</v>
      </c>
      <c r="H100" s="98">
        <f>'графики сложная формула (2)'!BF100</f>
        <v>11.8708301244403</v>
      </c>
      <c r="I100" s="99">
        <v>7.26</v>
      </c>
    </row>
    <row r="101" spans="1:9" x14ac:dyDescent="0.2">
      <c r="A101" s="1">
        <v>43405</v>
      </c>
      <c r="B101" s="98">
        <f>'графики сложная формула (2)'!AZ101</f>
        <v>19.180153979709289</v>
      </c>
      <c r="C101" s="98">
        <f>'графики сложная формула (2)'!BA101</f>
        <v>15.772289179848958</v>
      </c>
      <c r="D101" s="98">
        <f>'графики сложная формула (2)'!BB101</f>
        <v>17.285951949438807</v>
      </c>
      <c r="E101" s="98">
        <f>'графики сложная формула (2)'!BC101</f>
        <v>30.519136490815725</v>
      </c>
      <c r="F101" s="98">
        <f>'графики сложная формула (2)'!BD101</f>
        <v>10.730965991788283</v>
      </c>
      <c r="G101" s="98">
        <f>'графики сложная формула (2)'!BE101</f>
        <v>15.84159437582227</v>
      </c>
      <c r="H101" s="98">
        <f>'графики сложная формула (2)'!BF101</f>
        <v>12.100997480463425</v>
      </c>
      <c r="I101" s="99">
        <v>7.24</v>
      </c>
    </row>
    <row r="102" spans="1:9" x14ac:dyDescent="0.2">
      <c r="A102" s="1">
        <v>43435</v>
      </c>
      <c r="B102" s="98">
        <f>'графики сложная формула (2)'!AZ102</f>
        <v>19.82396400238795</v>
      </c>
      <c r="C102" s="98">
        <f>'графики сложная формула (2)'!BA102</f>
        <v>16.00727714627395</v>
      </c>
      <c r="D102" s="98">
        <f>'графики сложная формула (2)'!BB102</f>
        <v>17.146192258764479</v>
      </c>
      <c r="E102" s="98">
        <f>'графики сложная формула (2)'!BC102</f>
        <v>29.402763558057472</v>
      </c>
      <c r="F102" s="98">
        <f>'графики сложная формула (2)'!BD102</f>
        <v>10.39631817423218</v>
      </c>
      <c r="G102" s="98">
        <f>'графики сложная формула (2)'!BE102</f>
        <v>16.134068292157789</v>
      </c>
      <c r="H102" s="98">
        <f>'графики сложная формула (2)'!BF102</f>
        <v>12.083891832896514</v>
      </c>
      <c r="I102" s="99">
        <v>7.48</v>
      </c>
    </row>
    <row r="103" spans="1:9" x14ac:dyDescent="0.2">
      <c r="A103" s="1">
        <v>43466</v>
      </c>
      <c r="B103" s="98">
        <f>'графики сложная формула (2)'!AZ103</f>
        <v>22.332215167504952</v>
      </c>
      <c r="C103" s="98">
        <f>'графики сложная формула (2)'!BA103</f>
        <v>15.866908058509114</v>
      </c>
      <c r="D103" s="98">
        <f>'графики сложная формула (2)'!BB103</f>
        <v>16.820564033695735</v>
      </c>
      <c r="E103" s="98">
        <f>'графики сложная формула (2)'!BC103</f>
        <v>29.266013811763674</v>
      </c>
      <c r="F103" s="98">
        <f>'графики сложная формула (2)'!BD103</f>
        <v>10.161963529755322</v>
      </c>
      <c r="G103" s="98">
        <f>'графики сложная формула (2)'!BE103</f>
        <v>16.035755950768888</v>
      </c>
      <c r="H103" s="98">
        <f>'графики сложная формула (2)'!BF103</f>
        <v>12.319719064456768</v>
      </c>
      <c r="I103" s="99">
        <v>7.62</v>
      </c>
    </row>
    <row r="104" spans="1:9" x14ac:dyDescent="0.2">
      <c r="A104" s="1">
        <v>43497</v>
      </c>
      <c r="B104" s="98">
        <f>'графики сложная формула (2)'!AZ104</f>
        <v>11.69945876100223</v>
      </c>
      <c r="C104" s="98">
        <f>'графики сложная формула (2)'!BA104</f>
        <v>18.589510580883257</v>
      </c>
      <c r="D104" s="98">
        <f>'графики сложная формула (2)'!BB104</f>
        <v>15.919421041528267</v>
      </c>
      <c r="E104" s="98">
        <f>'графики сложная формула (2)'!BC104</f>
        <v>26.668544913904501</v>
      </c>
      <c r="F104" s="98">
        <f>'графики сложная формула (2)'!BD104</f>
        <v>8.2703125565716959</v>
      </c>
      <c r="G104" s="98">
        <f>'графики сложная формула (2)'!BE104</f>
        <v>13.625178609046547</v>
      </c>
      <c r="H104" s="98">
        <f>'графики сложная формула (2)'!BF104</f>
        <v>11.695107294751894</v>
      </c>
      <c r="I104" s="99">
        <v>7.52</v>
      </c>
    </row>
    <row r="105" spans="1:9" x14ac:dyDescent="0.2">
      <c r="A105" s="1">
        <v>43525</v>
      </c>
      <c r="B105" s="98">
        <f>'графики сложная формула (2)'!AZ105</f>
        <v>12.087180357878248</v>
      </c>
      <c r="C105" s="98">
        <f>'графики сложная формула (2)'!BA105</f>
        <v>18.919846490298028</v>
      </c>
      <c r="D105" s="98">
        <f>'графики сложная формула (2)'!BB105</f>
        <v>15.947430878909005</v>
      </c>
      <c r="E105" s="98">
        <f>'графики сложная формула (2)'!BC105</f>
        <v>27.31311887928689</v>
      </c>
      <c r="F105" s="98">
        <f>'графики сложная формула (2)'!BD105</f>
        <v>8.1288648525162177</v>
      </c>
      <c r="G105" s="98">
        <f>'графики сложная формула (2)'!BE105</f>
        <v>13.554697467581668</v>
      </c>
      <c r="H105" s="98">
        <f>'графики сложная формула (2)'!BF105</f>
        <v>11.691539347072851</v>
      </c>
      <c r="I105" s="99">
        <v>7.59</v>
      </c>
    </row>
    <row r="106" spans="1:9" x14ac:dyDescent="0.2">
      <c r="A106" s="1">
        <v>43556</v>
      </c>
      <c r="B106" s="98">
        <f>'графики сложная формула (2)'!AZ106</f>
        <v>12.233877303742755</v>
      </c>
      <c r="C106" s="98">
        <f>'графики сложная формула (2)'!BA106</f>
        <v>18.567414324847679</v>
      </c>
      <c r="D106" s="98">
        <f>'графики сложная формула (2)'!BB106</f>
        <v>16.312695049488113</v>
      </c>
      <c r="E106" s="98">
        <f>'графики сложная формула (2)'!BC106</f>
        <v>27.759916031444302</v>
      </c>
      <c r="F106" s="98">
        <f>'графики сложная формула (2)'!BD106</f>
        <v>7.8357594469111636</v>
      </c>
      <c r="G106" s="98">
        <f>'графики сложная формула (2)'!BE106</f>
        <v>13.66334846882339</v>
      </c>
      <c r="H106" s="98">
        <f>'графики сложная формула (2)'!BF106</f>
        <v>11.82517018941865</v>
      </c>
      <c r="I106" s="99">
        <v>7.67</v>
      </c>
    </row>
    <row r="107" spans="1:9" x14ac:dyDescent="0.2">
      <c r="A107" s="1">
        <v>43586</v>
      </c>
      <c r="B107" s="98">
        <f>'графики сложная формула (2)'!AZ107</f>
        <v>12.577491623386893</v>
      </c>
      <c r="C107" s="98">
        <f>'графики сложная формула (2)'!BA107</f>
        <v>19.288693779830833</v>
      </c>
      <c r="D107" s="98">
        <f>'графики сложная формула (2)'!BB107</f>
        <v>15.779507595293509</v>
      </c>
      <c r="E107" s="98">
        <f>'графики сложная формула (2)'!BC107</f>
        <v>28.159922854160481</v>
      </c>
      <c r="F107" s="98">
        <f>'графики сложная формула (2)'!BD107</f>
        <v>7.8475832394770713</v>
      </c>
      <c r="G107" s="98">
        <f>'графики сложная формула (2)'!BE107</f>
        <v>13.089920151404323</v>
      </c>
      <c r="H107" s="98">
        <f>'графики сложная формула (2)'!BF107</f>
        <v>11.71795429958776</v>
      </c>
      <c r="I107" s="99">
        <v>7.65</v>
      </c>
    </row>
    <row r="108" spans="1:9" x14ac:dyDescent="0.2">
      <c r="A108" s="1">
        <v>43617</v>
      </c>
      <c r="B108" s="98">
        <f>'графики сложная формула (2)'!AZ108</f>
        <v>12.602368768105471</v>
      </c>
      <c r="C108" s="98">
        <f>'графики сложная формула (2)'!BA108</f>
        <v>19.056391777355483</v>
      </c>
      <c r="D108" s="98">
        <f>'графики сложная формула (2)'!BB108</f>
        <v>15.556445756330364</v>
      </c>
      <c r="E108" s="98">
        <f>'графики сложная формула (2)'!BC108</f>
        <v>28.554070412373317</v>
      </c>
      <c r="F108" s="98">
        <f>'графики сложная формула (2)'!BD108</f>
        <v>7.8393935493215272</v>
      </c>
      <c r="G108" s="98">
        <f>'графики сложная формула (2)'!BE108</f>
        <v>13.376840356544719</v>
      </c>
      <c r="H108" s="98">
        <f>'графики сложная формула (2)'!BF108</f>
        <v>11.659872121599696</v>
      </c>
      <c r="I108" s="99">
        <v>7.53</v>
      </c>
    </row>
    <row r="109" spans="1:9" x14ac:dyDescent="0.2">
      <c r="A109" s="1">
        <v>43647</v>
      </c>
      <c r="B109" s="98">
        <f>'графики сложная формула (2)'!AZ109</f>
        <v>12.572819524416579</v>
      </c>
      <c r="C109" s="98">
        <f>'графики сложная формула (2)'!BA109</f>
        <v>19.636948958823496</v>
      </c>
      <c r="D109" s="98">
        <f>'графики сложная формула (2)'!BB109</f>
        <v>16.003046162501896</v>
      </c>
      <c r="E109" s="98">
        <f>'графики сложная формула (2)'!BC109</f>
        <v>28.470535719543001</v>
      </c>
      <c r="F109" s="98">
        <f>'графики сложная формула (2)'!BD109</f>
        <v>7.9643022638568564</v>
      </c>
      <c r="G109" s="98">
        <f>'графики сложная формула (2)'!BE109</f>
        <v>13.444357978073819</v>
      </c>
      <c r="H109" s="98">
        <f>'графики сложная формула (2)'!BF109</f>
        <v>11.621999306767862</v>
      </c>
      <c r="I109" s="99">
        <v>7.24</v>
      </c>
    </row>
    <row r="110" spans="1:9" x14ac:dyDescent="0.2">
      <c r="A110" s="1">
        <v>43678</v>
      </c>
      <c r="B110" s="98">
        <f>'графики сложная формула (2)'!AZ110</f>
        <v>12.183035133862408</v>
      </c>
      <c r="C110" s="98">
        <f>'графики сложная формула (2)'!BA110</f>
        <v>19.452438713536008</v>
      </c>
      <c r="D110" s="98">
        <f>'графики сложная формула (2)'!BB110</f>
        <v>15.935276220051966</v>
      </c>
      <c r="E110" s="98">
        <f>'графики сложная формула (2)'!BC110</f>
        <v>28.696111451949982</v>
      </c>
      <c r="F110" s="98">
        <f>'графики сложная формула (2)'!BD110</f>
        <v>8.1853537375890504</v>
      </c>
      <c r="G110" s="98">
        <f>'графики сложная формула (2)'!BE110</f>
        <v>13.649812707099793</v>
      </c>
      <c r="H110" s="98">
        <f>'графики сложная формула (2)'!BF110</f>
        <v>11.43955118173259</v>
      </c>
      <c r="I110" s="99">
        <v>7.08</v>
      </c>
    </row>
    <row r="111" spans="1:9" x14ac:dyDescent="0.2">
      <c r="A111" s="1">
        <v>43709</v>
      </c>
      <c r="B111" s="98">
        <f>'графики сложная формула (2)'!AZ111</f>
        <v>12.191151287249735</v>
      </c>
      <c r="C111" s="98">
        <f>'графики сложная формула (2)'!BA111</f>
        <v>19.259792814282953</v>
      </c>
      <c r="D111" s="98">
        <f>'графики сложная формула (2)'!BB111</f>
        <v>16.073887877794157</v>
      </c>
      <c r="E111" s="98">
        <f>'графики сложная формула (2)'!BC111</f>
        <v>28.448207437537778</v>
      </c>
      <c r="F111" s="98">
        <f>'графики сложная формула (2)'!BD111</f>
        <v>8.1292933018260332</v>
      </c>
      <c r="G111" s="98">
        <f>'графики сложная формула (2)'!BE111</f>
        <v>13.678847225001848</v>
      </c>
      <c r="H111" s="98">
        <f>'графики сложная формула (2)'!BF111</f>
        <v>11.397767498791504</v>
      </c>
      <c r="I111" s="99">
        <v>6.83</v>
      </c>
    </row>
    <row r="112" spans="1:9" x14ac:dyDescent="0.2">
      <c r="A112" s="1">
        <v>43739</v>
      </c>
      <c r="B112" s="98">
        <f>'графики сложная формула (2)'!AZ112</f>
        <v>12.529248355181338</v>
      </c>
      <c r="C112" s="98">
        <f>'графики сложная формула (2)'!BA112</f>
        <v>19.233579650135116</v>
      </c>
      <c r="D112" s="98">
        <f>'графики сложная формула (2)'!BB112</f>
        <v>16.02694205511861</v>
      </c>
      <c r="E112" s="98">
        <f>'графики сложная формула (2)'!BC112</f>
        <v>29.087609530118566</v>
      </c>
      <c r="F112" s="98">
        <f>'графики сложная формула (2)'!BD112</f>
        <v>8.1507179901796949</v>
      </c>
      <c r="G112" s="98">
        <f>'графики сложная формула (2)'!BE112</f>
        <v>14.136649430067759</v>
      </c>
      <c r="H112" s="98">
        <f>'графики сложная формула (2)'!BF112</f>
        <v>11.095661493150885</v>
      </c>
      <c r="I112" s="99">
        <v>6.77</v>
      </c>
    </row>
    <row r="113" spans="1:9" x14ac:dyDescent="0.2">
      <c r="A113" s="1">
        <v>43770</v>
      </c>
      <c r="B113" s="98">
        <f>'графики сложная формула (2)'!AZ113</f>
        <v>12.796920991327809</v>
      </c>
      <c r="C113" s="98">
        <f>'графики сложная формула (2)'!BA113</f>
        <v>19.421190100478707</v>
      </c>
      <c r="D113" s="98">
        <f>'графики сложная формула (2)'!BB113</f>
        <v>15.643204774513299</v>
      </c>
      <c r="E113" s="98">
        <f>'графики сложная формула (2)'!BC113</f>
        <v>29.560166996845222</v>
      </c>
      <c r="F113" s="98">
        <f>'графики сложная формула (2)'!BD113</f>
        <v>8.6303642049117215</v>
      </c>
      <c r="G113" s="98">
        <f>'графики сложная формула (2)'!BE113</f>
        <v>14.448236905602661</v>
      </c>
      <c r="H113" s="98">
        <f>'графики сложная формула (2)'!BF113</f>
        <v>11.219039495299977</v>
      </c>
      <c r="I113" s="99">
        <v>6.45</v>
      </c>
    </row>
    <row r="114" spans="1:9" x14ac:dyDescent="0.2">
      <c r="A114" s="1">
        <v>43800</v>
      </c>
      <c r="B114" s="98">
        <f>'графики сложная формула (2)'!AZ114</f>
        <v>12.164244101507466</v>
      </c>
      <c r="C114" s="98">
        <f>'графики сложная формула (2)'!BA114</f>
        <v>19.313569655493069</v>
      </c>
      <c r="D114" s="98">
        <f>'графики сложная формула (2)'!BB114</f>
        <v>14.520951707072886</v>
      </c>
      <c r="E114" s="98">
        <f>'графики сложная формула (2)'!BC114</f>
        <v>29.005530335541696</v>
      </c>
      <c r="F114" s="98">
        <f>'графики сложная формула (2)'!BD114</f>
        <v>8.542052169847631</v>
      </c>
      <c r="G114" s="98">
        <f>'графики сложная формула (2)'!BE114</f>
        <v>14.453996234677936</v>
      </c>
      <c r="H114" s="98">
        <f>'графики сложная формула (2)'!BF114</f>
        <v>11.000410489067431</v>
      </c>
      <c r="I114" s="99">
        <v>6.16</v>
      </c>
    </row>
    <row r="115" spans="1:9" x14ac:dyDescent="0.2">
      <c r="A115" s="1">
        <v>43831</v>
      </c>
      <c r="B115" s="98">
        <f>'графики сложная формула (2)'!AZ115</f>
        <v>13.040678478563247</v>
      </c>
      <c r="C115" s="98">
        <f>'графики сложная формула (2)'!BA115</f>
        <v>18.540339341055297</v>
      </c>
      <c r="D115" s="98">
        <f>'графики сложная формула (2)'!BB115</f>
        <v>16.703000025065997</v>
      </c>
      <c r="E115" s="98">
        <f>'графики сложная формула (2)'!BC115</f>
        <v>29.339701152775039</v>
      </c>
      <c r="F115" s="98">
        <f>'графики сложная формула (2)'!BD115</f>
        <v>8.3114424415108186</v>
      </c>
      <c r="G115" s="98">
        <f>'графики сложная формула (2)'!BE115</f>
        <v>15.057029986057941</v>
      </c>
      <c r="H115" s="98">
        <f>'графики сложная формула (2)'!BF115</f>
        <v>10.792002548640646</v>
      </c>
      <c r="I115" s="99">
        <v>6.04</v>
      </c>
    </row>
    <row r="116" spans="1:9" x14ac:dyDescent="0.2">
      <c r="A116" s="1">
        <v>43862</v>
      </c>
      <c r="B116" s="98">
        <f>'графики сложная формула (2)'!AZ116</f>
        <v>13.917373592020299</v>
      </c>
      <c r="C116" s="98">
        <f>'графики сложная формула (2)'!BA116</f>
        <v>18.090030966992071</v>
      </c>
      <c r="D116" s="98">
        <f>'графики сложная формула (2)'!BB116</f>
        <v>17.461754935947258</v>
      </c>
      <c r="E116" s="98">
        <f>'графики сложная формула (2)'!BC116</f>
        <v>30.355395114848712</v>
      </c>
      <c r="F116" s="98">
        <f>'графики сложная формула (2)'!BD116</f>
        <v>7.9689356964908065</v>
      </c>
      <c r="G116" s="98">
        <f>'графики сложная формула (2)'!BE116</f>
        <v>12.683138047583494</v>
      </c>
      <c r="H116" s="98">
        <f>'графики сложная формула (2)'!BF116</f>
        <v>10.447687340431505</v>
      </c>
      <c r="I116" s="99">
        <v>5.92</v>
      </c>
    </row>
    <row r="117" spans="1:9" x14ac:dyDescent="0.2">
      <c r="A117" s="1">
        <v>43891</v>
      </c>
      <c r="B117" s="98">
        <f>'графики сложная формула (2)'!AZ117</f>
        <v>14.201463318768342</v>
      </c>
      <c r="C117" s="98">
        <f>'графики сложная формула (2)'!BA117</f>
        <v>17.309589072164194</v>
      </c>
      <c r="D117" s="98">
        <f>'графики сложная формула (2)'!BB117</f>
        <v>17.926003769945297</v>
      </c>
      <c r="E117" s="98">
        <f>'графики сложная формула (2)'!BC117</f>
        <v>30.6513414599466</v>
      </c>
      <c r="F117" s="98">
        <f>'графики сложная формула (2)'!BD117</f>
        <v>8.0308646782426667</v>
      </c>
      <c r="G117" s="98">
        <f>'графики сложная формула (2)'!BE117</f>
        <v>13.742919123381636</v>
      </c>
      <c r="H117" s="98">
        <f>'графики сложная формула (2)'!BF117</f>
        <v>10.064933585961624</v>
      </c>
      <c r="I117" s="99">
        <v>5.75</v>
      </c>
    </row>
    <row r="118" spans="1:9" x14ac:dyDescent="0.2">
      <c r="A118" s="1">
        <v>43922</v>
      </c>
      <c r="B118" s="98">
        <f>'графики сложная формула (2)'!AZ118</f>
        <v>14.300813905922107</v>
      </c>
      <c r="C118" s="98">
        <f>'графики сложная формула (2)'!BA118</f>
        <v>20.251010540248473</v>
      </c>
      <c r="D118" s="98">
        <f>'графики сложная формула (2)'!BB118</f>
        <v>18.021420254498672</v>
      </c>
      <c r="E118" s="98">
        <f>'графики сложная формула (2)'!BC118</f>
        <v>30.827445504351036</v>
      </c>
      <c r="F118" s="98">
        <f>'графики сложная формула (2)'!BD118</f>
        <v>8.5910516559077763</v>
      </c>
      <c r="G118" s="98">
        <f>'графики сложная формула (2)'!BE118</f>
        <v>13.702380022480586</v>
      </c>
      <c r="H118" s="98">
        <f>'графики сложная формула (2)'!BF118</f>
        <v>14.175935493616063</v>
      </c>
      <c r="I118" s="99">
        <v>5.92</v>
      </c>
    </row>
    <row r="119" spans="1:9" x14ac:dyDescent="0.2">
      <c r="A119" s="1">
        <v>43952</v>
      </c>
      <c r="B119" s="98">
        <f>'графики сложная формула (2)'!AZ119</f>
        <v>15.568190039278386</v>
      </c>
      <c r="C119" s="98">
        <f>'графики сложная формула (2)'!BA119</f>
        <v>19.958938542511866</v>
      </c>
      <c r="D119" s="98">
        <f>'графики сложная формула (2)'!BB119</f>
        <v>18.71253196161771</v>
      </c>
      <c r="E119" s="98">
        <f>'графики сложная формула (2)'!BC119</f>
        <v>30.2345996160584</v>
      </c>
      <c r="F119" s="98">
        <f>'графики сложная формула (2)'!BD119</f>
        <v>8.2487274644632844</v>
      </c>
      <c r="G119" s="98">
        <f>'графики сложная формула (2)'!BE119</f>
        <v>14.458187108328318</v>
      </c>
      <c r="H119" s="98">
        <f>'графики сложная формула (2)'!BF119</f>
        <v>13.357440042888708</v>
      </c>
      <c r="I119" s="99">
        <v>5.38</v>
      </c>
    </row>
    <row r="120" spans="1:9" x14ac:dyDescent="0.2">
      <c r="A120" s="1">
        <v>43983</v>
      </c>
      <c r="B120" s="98">
        <f>'графики сложная формула (2)'!AZ120</f>
        <v>15.732288603999649</v>
      </c>
      <c r="C120" s="98">
        <f>'графики сложная формула (2)'!BA120</f>
        <v>19.73579071127936</v>
      </c>
      <c r="D120" s="98">
        <f>'графики сложная формула (2)'!BB120</f>
        <v>18.507330136362409</v>
      </c>
      <c r="E120" s="98">
        <f>'графики сложная формула (2)'!BC120</f>
        <v>30.270959030325795</v>
      </c>
      <c r="F120" s="98">
        <f>'графики сложная формула (2)'!BD120</f>
        <v>8.2904087175308714</v>
      </c>
      <c r="G120" s="98">
        <f>'графики сложная формула (2)'!BE120</f>
        <v>14.943773516874456</v>
      </c>
      <c r="H120" s="98">
        <f>'графики сложная формула (2)'!BF120</f>
        <v>11.415732433744978</v>
      </c>
      <c r="I120" s="99">
        <v>4.92</v>
      </c>
    </row>
    <row r="121" spans="1:9" x14ac:dyDescent="0.2">
      <c r="A121" s="1">
        <v>44013</v>
      </c>
      <c r="B121" s="98">
        <f>'графики сложная формула (2)'!AZ121</f>
        <v>15.428770767959131</v>
      </c>
      <c r="C121" s="98">
        <f>'графики сложная формула (2)'!BA121</f>
        <v>18.934977139584429</v>
      </c>
      <c r="D121" s="98">
        <f>'графики сложная формула (2)'!BB121</f>
        <v>18.002103187370594</v>
      </c>
      <c r="E121" s="98">
        <f>'графики сложная формула (2)'!BC121</f>
        <v>30.171569533921993</v>
      </c>
      <c r="F121" s="98">
        <f>'графики сложная формула (2)'!BD121</f>
        <v>8.3530961766400154</v>
      </c>
      <c r="G121" s="98">
        <f>'графики сложная формула (2)'!BE121</f>
        <v>14.797185446258144</v>
      </c>
      <c r="H121" s="98">
        <f>'графики сложная формула (2)'!BF121</f>
        <v>10.525735441504699</v>
      </c>
      <c r="I121" s="99">
        <v>4.18</v>
      </c>
    </row>
    <row r="122" spans="1:9" x14ac:dyDescent="0.2">
      <c r="A122" s="1">
        <v>44044</v>
      </c>
      <c r="B122" s="98">
        <f>'графики сложная формула (2)'!AZ122</f>
        <v>14.140760531748725</v>
      </c>
      <c r="C122" s="98">
        <f>'графики сложная формула (2)'!BA122</f>
        <v>19.262333033665708</v>
      </c>
      <c r="D122" s="98">
        <f>'графики сложная формула (2)'!BB122</f>
        <v>18.042259292483223</v>
      </c>
      <c r="E122" s="98">
        <f>'графики сложная формула (2)'!BC122</f>
        <v>29.91279357662356</v>
      </c>
      <c r="F122" s="98">
        <f>'графики сложная формула (2)'!BD122</f>
        <v>8.4070997914411567</v>
      </c>
      <c r="G122" s="98">
        <f>'графики сложная формула (2)'!BE122</f>
        <v>14.821434326229657</v>
      </c>
      <c r="H122" s="98">
        <f>'графики сложная формула (2)'!BF122</f>
        <v>10.395647678325057</v>
      </c>
      <c r="I122" s="99">
        <v>4.1100000000000003</v>
      </c>
    </row>
    <row r="123" spans="1:9" x14ac:dyDescent="0.2">
      <c r="A123" s="1">
        <v>44075</v>
      </c>
      <c r="B123" s="98">
        <f>'графики сложная формула (2)'!AZ123</f>
        <v>13.902288302988952</v>
      </c>
      <c r="C123" s="98">
        <f>'графики сложная формула (2)'!BA123</f>
        <v>19.857120648768667</v>
      </c>
      <c r="D123" s="98">
        <f>'графики сложная формула (2)'!BB123</f>
        <v>18.109770756275115</v>
      </c>
      <c r="E123" s="98">
        <f>'графики сложная формула (2)'!BC123</f>
        <v>30.953088498338776</v>
      </c>
      <c r="F123" s="98">
        <f>'графики сложная формула (2)'!BD123</f>
        <v>8.2874434600991531</v>
      </c>
      <c r="G123" s="98">
        <f>'графики сложная формула (2)'!BE123</f>
        <v>14.905468514548094</v>
      </c>
      <c r="H123" s="98">
        <f>'графики сложная формула (2)'!BF123</f>
        <v>10.295807548964229</v>
      </c>
      <c r="I123" s="99">
        <v>4.17</v>
      </c>
    </row>
    <row r="124" spans="1:9" x14ac:dyDescent="0.2">
      <c r="A124" s="1">
        <v>44105</v>
      </c>
      <c r="B124" s="98">
        <f>'графики сложная формула (2)'!AZ124</f>
        <v>13.701732118492574</v>
      </c>
      <c r="C124" s="98">
        <f>'графики сложная формула (2)'!BA124</f>
        <v>19.985881512420118</v>
      </c>
      <c r="D124" s="98">
        <f>'графики сложная формула (2)'!BB124</f>
        <v>18.161284690750094</v>
      </c>
      <c r="E124" s="98">
        <f>'графики сложная формула (2)'!BC124</f>
        <v>33.837675286481939</v>
      </c>
      <c r="F124" s="98">
        <f>'графики сложная формула (2)'!BD124</f>
        <v>8.4241766222786971</v>
      </c>
      <c r="G124" s="98">
        <f>'графики сложная формула (2)'!BE124</f>
        <v>15.104436730465336</v>
      </c>
      <c r="H124" s="98">
        <f>'графики сложная формула (2)'!BF124</f>
        <v>9.9389815385033469</v>
      </c>
      <c r="I124" s="99">
        <v>4.2</v>
      </c>
    </row>
    <row r="125" spans="1:9" x14ac:dyDescent="0.2">
      <c r="A125" s="1">
        <v>44136</v>
      </c>
      <c r="B125" s="98">
        <f>'графики сложная формула (2)'!AZ125</f>
        <v>13.438075796156376</v>
      </c>
      <c r="C125" s="98">
        <f>'графики сложная формула (2)'!BA125</f>
        <v>20.00534952896076</v>
      </c>
      <c r="D125" s="98">
        <f>'графики сложная формула (2)'!BB125</f>
        <v>17.986380396253157</v>
      </c>
      <c r="E125" s="98">
        <f>'графики сложная формула (2)'!BC125</f>
        <v>33.672673257952439</v>
      </c>
      <c r="F125" s="98">
        <f>'графики сложная формула (2)'!BD125</f>
        <v>8.8563242049194955</v>
      </c>
      <c r="G125" s="98">
        <f>'графики сложная формула (2)'!BE125</f>
        <v>14.93727571862328</v>
      </c>
      <c r="H125" s="98">
        <f>'графики сложная формула (2)'!BF125</f>
        <v>10.165091675868659</v>
      </c>
      <c r="I125" s="99">
        <v>4.07</v>
      </c>
    </row>
    <row r="126" spans="1:9" x14ac:dyDescent="0.2">
      <c r="A126" s="1">
        <v>44166</v>
      </c>
      <c r="B126" s="98">
        <f>'графики сложная формула (2)'!AZ126</f>
        <v>13.539498307291746</v>
      </c>
      <c r="C126" s="98">
        <f>'графики сложная формула (2)'!BA126</f>
        <v>19.785865795066236</v>
      </c>
      <c r="D126" s="98">
        <f>'графики сложная формула (2)'!BB126</f>
        <v>16.719045820568027</v>
      </c>
      <c r="E126" s="98">
        <f>'графики сложная формула (2)'!BC126</f>
        <v>31.311028109471732</v>
      </c>
      <c r="F126" s="98">
        <f>'графики сложная формула (2)'!BD126</f>
        <v>8.6379872937785613</v>
      </c>
      <c r="G126" s="98">
        <f>'графики сложная формула (2)'!BE126</f>
        <v>14.967182965046826</v>
      </c>
      <c r="H126" s="98">
        <f>'графики сложная формула (2)'!BF126</f>
        <v>10.355642281767183</v>
      </c>
      <c r="I126" s="99">
        <v>4.13</v>
      </c>
    </row>
    <row r="127" spans="1:9" x14ac:dyDescent="0.2">
      <c r="A127" s="1">
        <v>44197</v>
      </c>
      <c r="B127" s="98">
        <f>'графики сложная формула (2)'!AZ127</f>
        <v>15.764478136453883</v>
      </c>
      <c r="C127" s="98">
        <f>'графики сложная формула (2)'!BA127</f>
        <v>19.966808719354532</v>
      </c>
      <c r="D127" s="98">
        <f>'графики сложная формула (2)'!BB127</f>
        <v>17.164971457401574</v>
      </c>
      <c r="E127" s="98">
        <f>'графики сложная формула (2)'!BC127</f>
        <v>31.384374968075178</v>
      </c>
      <c r="F127" s="98">
        <f>'графики сложная формула (2)'!BD127</f>
        <v>8.6191856396022484</v>
      </c>
      <c r="G127" s="98">
        <f>'графики сложная формула (2)'!BE127</f>
        <v>14.794631209121588</v>
      </c>
      <c r="H127" s="98">
        <f>'графики сложная формула (2)'!BF127</f>
        <v>10.131360569359712</v>
      </c>
      <c r="I127" s="99">
        <v>4.28</v>
      </c>
    </row>
    <row r="128" spans="1:9" x14ac:dyDescent="0.2">
      <c r="A128" s="1">
        <v>44228</v>
      </c>
      <c r="B128" s="98">
        <f>'графики сложная формула (2)'!AZ128</f>
        <v>15.772850419840321</v>
      </c>
      <c r="C128" s="98">
        <f>'графики сложная формула (2)'!BA128</f>
        <v>19.959103629118818</v>
      </c>
      <c r="D128" s="98">
        <f>'графики сложная формула (2)'!BB128</f>
        <v>17.290440046714551</v>
      </c>
      <c r="E128" s="98">
        <f>'графики сложная формула (2)'!BC128</f>
        <v>31.61659066974163</v>
      </c>
      <c r="F128" s="98">
        <f>'графики сложная формула (2)'!BD128</f>
        <v>9.0552272371526694</v>
      </c>
      <c r="G128" s="98">
        <f>'графики сложная формула (2)'!BE128</f>
        <v>13.89079207948776</v>
      </c>
      <c r="H128" s="98">
        <f>'графики сложная формула (2)'!BF128</f>
        <v>9.8227258190751279</v>
      </c>
      <c r="I128" s="99">
        <v>4</v>
      </c>
    </row>
    <row r="129" spans="1:9" x14ac:dyDescent="0.2">
      <c r="A129" s="1">
        <v>44256</v>
      </c>
      <c r="B129" s="98">
        <f>'графики сложная формула (2)'!AZ129</f>
        <v>15.726463121003023</v>
      </c>
      <c r="C129" s="98">
        <f>'графики сложная формула (2)'!BA129</f>
        <v>19.252403593542741</v>
      </c>
      <c r="D129" s="98">
        <f>'графики сложная формула (2)'!BB129</f>
        <v>17.315484463413867</v>
      </c>
      <c r="E129" s="98">
        <f>'графики сложная формула (2)'!BC129</f>
        <v>31.609784134512246</v>
      </c>
      <c r="F129" s="98">
        <f>'графики сложная формула (2)'!BD129</f>
        <v>9.0723198562923564</v>
      </c>
      <c r="G129" s="98">
        <f>'графики сложная формула (2)'!BE129</f>
        <v>14.13636247260831</v>
      </c>
      <c r="H129" s="98">
        <f>'графики сложная формула (2)'!BF129</f>
        <v>9.4846580156829958</v>
      </c>
      <c r="I129" s="99">
        <v>4.2</v>
      </c>
    </row>
    <row r="130" spans="1:9" x14ac:dyDescent="0.2">
      <c r="A130" s="1">
        <v>44287</v>
      </c>
      <c r="B130" s="98">
        <f>'графики сложная формула (2)'!AZ130</f>
        <v>15.054158765108971</v>
      </c>
      <c r="C130" s="98">
        <f>'графики сложная формула (2)'!BA130</f>
        <v>19.796733462378842</v>
      </c>
      <c r="D130" s="98">
        <f>'графики сложная формула (2)'!BB130</f>
        <v>18.026470850497088</v>
      </c>
      <c r="E130" s="98">
        <f>'графики сложная формула (2)'!BC130</f>
        <v>31.683902179192909</v>
      </c>
      <c r="F130" s="98">
        <f>'графики сложная формула (2)'!BD130</f>
        <v>9.2562599965072128</v>
      </c>
      <c r="G130" s="98">
        <f>'графики сложная формула (2)'!BE130</f>
        <v>13.309405098931784</v>
      </c>
      <c r="H130" s="98">
        <f>'графики сложная формула (2)'!BF130</f>
        <v>9.4262457537155253</v>
      </c>
      <c r="I130" s="99">
        <v>4.4800000000000004</v>
      </c>
    </row>
    <row r="131" spans="1:9" x14ac:dyDescent="0.2">
      <c r="A131" s="1">
        <v>44317</v>
      </c>
      <c r="B131" s="98">
        <f>'графики сложная формула (2)'!AZ131</f>
        <v>16.319698880461509</v>
      </c>
      <c r="C131" s="98">
        <f>'графики сложная формула (2)'!BA131</f>
        <v>19.662431709846441</v>
      </c>
      <c r="D131" s="98">
        <f>'графики сложная формула (2)'!BB131</f>
        <v>17.632786556305089</v>
      </c>
      <c r="E131" s="98">
        <f>'графики сложная формула (2)'!BC131</f>
        <v>31.446605158693959</v>
      </c>
      <c r="F131" s="98">
        <f>'графики сложная формула (2)'!BD131</f>
        <v>9.3048112787719255</v>
      </c>
      <c r="G131" s="98">
        <f>'графики сложная формула (2)'!BE131</f>
        <v>12.8954678199116</v>
      </c>
      <c r="H131" s="98">
        <f>'графики сложная формула (2)'!BF131</f>
        <v>9.3884254909760365</v>
      </c>
      <c r="I131" s="99">
        <v>4.76</v>
      </c>
    </row>
    <row r="132" spans="1:9" x14ac:dyDescent="0.2">
      <c r="A132" s="1">
        <v>44348</v>
      </c>
      <c r="B132" s="98">
        <f>'графики сложная формула (2)'!AZ132</f>
        <v>16.833020469979331</v>
      </c>
      <c r="C132" s="98">
        <f>'графики сложная формула (2)'!BA132</f>
        <v>19.82232526624934</v>
      </c>
      <c r="D132" s="98">
        <f>'графики сложная формула (2)'!BB132</f>
        <v>17.34137258372834</v>
      </c>
      <c r="E132" s="98">
        <f>'графики сложная формула (2)'!BC132</f>
        <v>31.439668225645939</v>
      </c>
      <c r="F132" s="98">
        <f>'графики сложная формула (2)'!BD132</f>
        <v>9.281315176522936</v>
      </c>
      <c r="G132" s="98">
        <f>'графики сложная формула (2)'!BE132</f>
        <v>13.197926308485444</v>
      </c>
      <c r="H132" s="98">
        <f>'графики сложная формула (2)'!BF132</f>
        <v>9.4775212224406573</v>
      </c>
      <c r="I132" s="99">
        <v>5.09</v>
      </c>
    </row>
    <row r="133" spans="1:9" x14ac:dyDescent="0.2">
      <c r="A133" s="1">
        <v>44378</v>
      </c>
      <c r="B133" s="98">
        <f>'графики сложная формула (2)'!AZ133</f>
        <v>17.954586734621682</v>
      </c>
      <c r="C133" s="98">
        <f>'графики сложная формула (2)'!BA133</f>
        <v>20.173859679513811</v>
      </c>
      <c r="D133" s="98">
        <f>'графики сложная формула (2)'!BB133</f>
        <v>17.284260767543756</v>
      </c>
      <c r="E133" s="98">
        <f>'графики сложная формула (2)'!BC133</f>
        <v>31.113967110837699</v>
      </c>
      <c r="F133" s="98">
        <f>'графики сложная формула (2)'!BD133</f>
        <v>9.7149065247551984</v>
      </c>
      <c r="G133" s="98">
        <f>'графики сложная формула (2)'!BE133</f>
        <v>13.500623192324165</v>
      </c>
      <c r="H133" s="98">
        <f>'графики сложная формула (2)'!BF133</f>
        <v>9.4671248509473109</v>
      </c>
      <c r="I133" s="99">
        <v>5.77</v>
      </c>
    </row>
    <row r="134" spans="1:9" x14ac:dyDescent="0.2">
      <c r="A134" s="1">
        <v>44409</v>
      </c>
      <c r="B134" s="98">
        <f>'графики сложная формула (2)'!AZ134</f>
        <v>18.647541398223968</v>
      </c>
      <c r="C134" s="98">
        <f>'графики сложная формула (2)'!BA134</f>
        <v>20.060963224412546</v>
      </c>
      <c r="D134" s="98">
        <f>'графики сложная формула (2)'!BB134</f>
        <v>17.506545914682253</v>
      </c>
      <c r="E134" s="98">
        <f>'графики сложная формула (2)'!BC134</f>
        <v>33.321118618792227</v>
      </c>
      <c r="F134" s="98">
        <f>'графики сложная формула (2)'!BD134</f>
        <v>9.7787305549788979</v>
      </c>
      <c r="G134" s="98">
        <f>'графики сложная формула (2)'!BE134</f>
        <v>14.084128430447354</v>
      </c>
      <c r="H134" s="98">
        <f>'графики сложная формула (2)'!BF134</f>
        <v>9.5833107745278134</v>
      </c>
      <c r="I134" s="99">
        <v>6.31</v>
      </c>
    </row>
    <row r="135" spans="1:9" x14ac:dyDescent="0.2">
      <c r="A135" s="1">
        <v>44440</v>
      </c>
      <c r="B135" s="98">
        <f>'графики сложная формула (2)'!AZ135</f>
        <v>17.47680865249928</v>
      </c>
      <c r="C135" s="98">
        <f>'графики сложная формула (2)'!BA135</f>
        <v>19.641184560585053</v>
      </c>
      <c r="D135" s="98">
        <f>'графики сложная формула (2)'!BB135</f>
        <v>17.129496708525572</v>
      </c>
      <c r="E135" s="98">
        <f>'графики сложная формула (2)'!BC135</f>
        <v>32.366593481524092</v>
      </c>
      <c r="F135" s="98">
        <f>'графики сложная формула (2)'!BD135</f>
        <v>9.9655934197775426</v>
      </c>
      <c r="G135" s="98">
        <f>'графики сложная формула (2)'!BE135</f>
        <v>13.172465724241114</v>
      </c>
      <c r="H135" s="98">
        <f>'графики сложная формула (2)'!BF135</f>
        <v>9.5083807240366678</v>
      </c>
      <c r="I135" s="99">
        <v>6.56</v>
      </c>
    </row>
    <row r="136" spans="1:9" x14ac:dyDescent="0.2">
      <c r="A136" s="1">
        <v>44470</v>
      </c>
      <c r="B136" s="98">
        <f>'графики сложная формула (2)'!AZ136</f>
        <v>17.413399951766557</v>
      </c>
      <c r="C136" s="98">
        <f>'графики сложная формула (2)'!BA136</f>
        <v>19.513873023744065</v>
      </c>
      <c r="D136" s="98">
        <f>'графики сложная формула (2)'!BB136</f>
        <v>17.069239651617483</v>
      </c>
      <c r="E136" s="98">
        <f>'графики сложная формула (2)'!BC136</f>
        <v>31.495505207222532</v>
      </c>
      <c r="F136" s="98">
        <f>'графики сложная формула (2)'!BD136</f>
        <v>10.32252387376114</v>
      </c>
      <c r="G136" s="98">
        <f>'графики сложная формула (2)'!BE136</f>
        <v>12.961419643627703</v>
      </c>
      <c r="H136" s="98">
        <f>'графики сложная формула (2)'!BF136</f>
        <v>9.542196921772458</v>
      </c>
      <c r="I136" s="99">
        <v>6.81</v>
      </c>
    </row>
    <row r="137" spans="1:9" x14ac:dyDescent="0.2">
      <c r="A137" s="1">
        <v>44501</v>
      </c>
      <c r="B137" s="98">
        <f>'графики сложная формула (2)'!AZ137</f>
        <v>16.847645201975173</v>
      </c>
      <c r="C137" s="98">
        <f>'графики сложная формула (2)'!BA137</f>
        <v>19.672665544705684</v>
      </c>
      <c r="D137" s="98">
        <f>'графики сложная формула (2)'!BB137</f>
        <v>17.607585043509747</v>
      </c>
      <c r="E137" s="98">
        <f>'графики сложная формула (2)'!BC137</f>
        <v>29.578457853006533</v>
      </c>
      <c r="F137" s="98">
        <f>'графики сложная формула (2)'!BD137</f>
        <v>10.179711537026094</v>
      </c>
      <c r="G137" s="98">
        <f>'графики сложная формула (2)'!BE137</f>
        <v>13.110653704638858</v>
      </c>
      <c r="H137" s="98">
        <f>'графики сложная формула (2)'!BF137</f>
        <v>9.9758213792237473</v>
      </c>
      <c r="I137" s="99">
        <v>7.31</v>
      </c>
    </row>
    <row r="138" spans="1:9" x14ac:dyDescent="0.2">
      <c r="A138" s="1">
        <v>44531</v>
      </c>
      <c r="B138" s="98">
        <f>'графики сложная формула (2)'!AZ138</f>
        <v>16.847829931206327</v>
      </c>
      <c r="C138" s="98">
        <f>'графики сложная формула (2)'!BA138</f>
        <v>19.15971518536832</v>
      </c>
      <c r="D138" s="98">
        <f>'графики сложная формула (2)'!BB138</f>
        <v>16.94844169782457</v>
      </c>
      <c r="E138" s="98">
        <f>'графики сложная формула (2)'!BC138</f>
        <v>30.144028769077465</v>
      </c>
      <c r="F138" s="98">
        <f>'графики сложная формула (2)'!BD138</f>
        <v>10.154766865394082</v>
      </c>
      <c r="G138" s="98">
        <f>'графики сложная формула (2)'!BE138</f>
        <v>13.279023220149693</v>
      </c>
      <c r="H138" s="98">
        <f>'графики сложная формула (2)'!BF138</f>
        <v>9.8680888701900447</v>
      </c>
      <c r="I138" s="99">
        <v>7.58</v>
      </c>
    </row>
    <row r="139" spans="1:9" x14ac:dyDescent="0.2">
      <c r="A139" s="1">
        <v>44562</v>
      </c>
      <c r="B139" s="98">
        <f>'графики сложная формула (2)'!AZ139</f>
        <v>16.619293890179684</v>
      </c>
      <c r="C139" s="98">
        <f>'графики сложная формула (2)'!BA139</f>
        <v>19.777550632368683</v>
      </c>
      <c r="D139" s="98">
        <f>'графики сложная формула (2)'!BB139</f>
        <v>16.771234605075769</v>
      </c>
      <c r="E139" s="98">
        <f>'графики сложная формула (2)'!BC139</f>
        <v>29.516095205059916</v>
      </c>
      <c r="F139" s="98">
        <f>'графики сложная формула (2)'!BD139</f>
        <v>10.838364826573327</v>
      </c>
      <c r="G139" s="98">
        <f>'графики сложная формула (2)'!BE139</f>
        <v>13.495730950981393</v>
      </c>
      <c r="H139" s="98">
        <f>'графики сложная формула (2)'!BF139</f>
        <v>10.180403615005</v>
      </c>
      <c r="I139" s="99">
        <v>8.26</v>
      </c>
    </row>
    <row r="140" spans="1:9" x14ac:dyDescent="0.2">
      <c r="A140" s="1">
        <v>44593</v>
      </c>
      <c r="B140" s="98">
        <f>'графики сложная формула (2)'!AZ140</f>
        <v>16.590961748984466</v>
      </c>
      <c r="C140" s="98">
        <f>'графики сложная формула (2)'!BA140</f>
        <v>20.677672904072946</v>
      </c>
      <c r="D140" s="98">
        <f>'графики сложная формула (2)'!BB140</f>
        <v>18.211432816948047</v>
      </c>
      <c r="E140" s="98">
        <f>'графики сложная формула (2)'!BC140</f>
        <v>28.940780284104548</v>
      </c>
      <c r="F140" s="98">
        <f>'графики сложная формула (2)'!BD140</f>
        <v>10.823224663408205</v>
      </c>
      <c r="G140" s="98">
        <f>'графики сложная формула (2)'!BE140</f>
        <v>13.232970602712037</v>
      </c>
      <c r="H140" s="98">
        <f>'графики сложная формула (2)'!BF140</f>
        <v>10.133482634240137</v>
      </c>
      <c r="I140" s="99">
        <v>9.51</v>
      </c>
    </row>
    <row r="141" spans="1:9" x14ac:dyDescent="0.2">
      <c r="A141" s="1">
        <v>44621</v>
      </c>
      <c r="B141" s="98">
        <f>'графики сложная формула (2)'!AZ141</f>
        <v>16.608836235437593</v>
      </c>
      <c r="C141" s="98">
        <f>'графики сложная формула (2)'!BA141</f>
        <v>20.46881985474079</v>
      </c>
      <c r="D141" s="98">
        <f>'графики сложная формула (2)'!BB141</f>
        <v>16.489117550001385</v>
      </c>
      <c r="E141" s="98">
        <f>'графики сложная формула (2)'!BC141</f>
        <v>26.774929736250428</v>
      </c>
      <c r="F141" s="98">
        <f>'графики сложная формула (2)'!BD141</f>
        <v>10.809122766719415</v>
      </c>
      <c r="G141" s="98">
        <f>'графики сложная формула (2)'!BE141</f>
        <v>13.002677572809693</v>
      </c>
      <c r="H141" s="98">
        <f>'графики сложная формула (2)'!BF141</f>
        <v>9.771137253364703</v>
      </c>
      <c r="I141" s="99">
        <v>20.03</v>
      </c>
    </row>
    <row r="142" spans="1:9" x14ac:dyDescent="0.2">
      <c r="A142" s="1">
        <v>44652</v>
      </c>
      <c r="B142" s="98">
        <f>'графики сложная формула (2)'!AZ142</f>
        <v>18.351175896545897</v>
      </c>
      <c r="C142" s="98">
        <f>'графики сложная формула (2)'!BA142</f>
        <v>20.828355904701819</v>
      </c>
      <c r="D142" s="98">
        <f>'графики сложная формула (2)'!BB142</f>
        <v>16.170323761048259</v>
      </c>
      <c r="E142" s="98">
        <f>'графики сложная формула (2)'!BC142</f>
        <v>26.335834537784343</v>
      </c>
      <c r="F142" s="98">
        <f>'графики сложная формула (2)'!BD142</f>
        <v>10.472701768723477</v>
      </c>
      <c r="G142" s="98">
        <f>'графики сложная формула (2)'!BE142</f>
        <v>12.621769840902088</v>
      </c>
      <c r="H142" s="98">
        <f>'графики сложная формула (2)'!BF142</f>
        <v>10.976745895387412</v>
      </c>
      <c r="I142" s="99">
        <v>17.13</v>
      </c>
    </row>
    <row r="143" spans="1:9" x14ac:dyDescent="0.2">
      <c r="A143" s="1">
        <v>44682</v>
      </c>
      <c r="B143" s="98">
        <f>'графики сложная формула (2)'!AZ143</f>
        <v>18.95003334620916</v>
      </c>
      <c r="C143" s="98">
        <f>'графики сложная формула (2)'!BA143</f>
        <v>21.396141397575434</v>
      </c>
      <c r="D143" s="98">
        <f>'графики сложная формула (2)'!BB143</f>
        <v>15.736729893073676</v>
      </c>
      <c r="E143" s="98">
        <f>'графики сложная формула (2)'!BC143</f>
        <v>26.871228923807145</v>
      </c>
      <c r="F143" s="98">
        <f>'графики сложная формула (2)'!BD143</f>
        <v>11.229836563555706</v>
      </c>
      <c r="G143" s="98">
        <f>'графики сложная формула (2)'!BE143</f>
        <v>12.848737725834054</v>
      </c>
      <c r="H143" s="98">
        <f>'графики сложная формула (2)'!BF143</f>
        <v>10.836829668919707</v>
      </c>
      <c r="I143" s="99">
        <v>13.3</v>
      </c>
    </row>
    <row r="144" spans="1:9" x14ac:dyDescent="0.2">
      <c r="A144" s="1">
        <v>44713</v>
      </c>
      <c r="B144" s="98">
        <f>'графики сложная формула (2)'!AZ144</f>
        <v>18.780650533273906</v>
      </c>
      <c r="C144" s="98">
        <f>'графики сложная формула (2)'!BA144</f>
        <v>22.04487862160353</v>
      </c>
      <c r="D144" s="98">
        <f>'графики сложная формула (2)'!BB144</f>
        <v>16.100353278543853</v>
      </c>
      <c r="E144" s="98">
        <f>'графики сложная формула (2)'!BC144</f>
        <v>26.947178568013015</v>
      </c>
      <c r="F144" s="98">
        <f>'графики сложная формула (2)'!BD144</f>
        <v>11.249366124772896</v>
      </c>
      <c r="G144" s="98">
        <f>'графики сложная формула (2)'!BE144</f>
        <v>13.020182437373849</v>
      </c>
      <c r="H144" s="98">
        <f>'графики сложная формула (2)'!BF144</f>
        <v>10.692584622457957</v>
      </c>
      <c r="I144" s="99">
        <v>9.6300000000000008</v>
      </c>
    </row>
    <row r="145" spans="1:9" x14ac:dyDescent="0.2">
      <c r="A145" s="1">
        <v>44743</v>
      </c>
      <c r="B145" s="98">
        <f>'графики сложная формула (2)'!AZ145</f>
        <v>19.444479471667009</v>
      </c>
      <c r="C145" s="98">
        <f>'графики сложная формула (2)'!BA145</f>
        <v>21.892950005264083</v>
      </c>
      <c r="D145" s="98">
        <f>'графики сложная формула (2)'!BB145</f>
        <v>16.197016770264547</v>
      </c>
      <c r="E145" s="98">
        <f>'графики сложная формула (2)'!BC145</f>
        <v>26.855785497464748</v>
      </c>
      <c r="F145" s="98">
        <f>'графики сложная формула (2)'!BD145</f>
        <v>10.932603403997833</v>
      </c>
      <c r="G145" s="98">
        <f>'графики сложная формула (2)'!BE145</f>
        <v>12.938568097765252</v>
      </c>
      <c r="H145" s="98">
        <f>'графики сложная формула (2)'!BF145</f>
        <v>10.597725324503401</v>
      </c>
      <c r="I145" s="99">
        <v>8.9</v>
      </c>
    </row>
    <row r="146" spans="1:9" x14ac:dyDescent="0.2">
      <c r="A146" s="1">
        <v>44774</v>
      </c>
      <c r="B146" s="98">
        <f>'графики сложная формула (2)'!AZ146</f>
        <v>19.827248467468156</v>
      </c>
      <c r="C146" s="98">
        <f>'графики сложная формула (2)'!BA146</f>
        <v>22.744850052456126</v>
      </c>
      <c r="D146" s="98">
        <f>'графики сложная формула (2)'!BB146</f>
        <v>16.023576740047311</v>
      </c>
      <c r="E146" s="98">
        <f>'графики сложная формула (2)'!BC146</f>
        <v>27.267421380644166</v>
      </c>
      <c r="F146" s="98">
        <f>'графики сложная формула (2)'!BD146</f>
        <v>11.209154730661089</v>
      </c>
      <c r="G146" s="98">
        <f>'графики сложная формула (2)'!BE146</f>
        <v>13.027575586547758</v>
      </c>
      <c r="H146" s="98">
        <f>'графики сложная формула (2)'!BF146</f>
        <v>10.670190912326508</v>
      </c>
      <c r="I146" s="99">
        <v>7.95</v>
      </c>
    </row>
    <row r="147" spans="1:9" x14ac:dyDescent="0.2">
      <c r="A147" s="1">
        <v>44805</v>
      </c>
      <c r="B147" s="98">
        <f>'графики сложная формула (2)'!AZ147</f>
        <v>24.607037094376185</v>
      </c>
      <c r="C147" s="98">
        <f>'графики сложная формула (2)'!BA147</f>
        <v>23.115975986824118</v>
      </c>
      <c r="D147" s="98">
        <f>'графики сложная формула (2)'!BB147</f>
        <v>15.925068953785139</v>
      </c>
      <c r="E147" s="98">
        <f>'графики сложная формула (2)'!BC147</f>
        <v>27.377302046710525</v>
      </c>
      <c r="F147" s="98">
        <f>'графики сложная формула (2)'!BD147</f>
        <v>11.755119518451737</v>
      </c>
      <c r="G147" s="98">
        <f>'графики сложная формула (2)'!BE147</f>
        <v>13.688064272581483</v>
      </c>
      <c r="H147" s="98">
        <f>'графики сложная формула (2)'!BF147</f>
        <v>10.713927246707675</v>
      </c>
      <c r="I147" s="99">
        <v>7.69</v>
      </c>
    </row>
    <row r="148" spans="1:9" x14ac:dyDescent="0.2">
      <c r="A148" s="1">
        <v>44835</v>
      </c>
      <c r="B148" s="98">
        <f>'графики сложная формула (2)'!AZ148</f>
        <v>24.893443575245655</v>
      </c>
      <c r="C148" s="98">
        <f>'графики сложная формула (2)'!BA148</f>
        <v>23.624442947742637</v>
      </c>
      <c r="D148" s="98">
        <f>'графики сложная формула (2)'!BB148</f>
        <v>15.999071636449774</v>
      </c>
      <c r="E148" s="98">
        <f>'графики сложная формула (2)'!BC148</f>
        <v>27.800066041778503</v>
      </c>
      <c r="F148" s="98">
        <f>'графики сложная формула (2)'!BD148</f>
        <v>11.374995073187534</v>
      </c>
      <c r="G148" s="98">
        <f>'графики сложная формула (2)'!BE148</f>
        <v>13.707037605745258</v>
      </c>
      <c r="H148" s="98">
        <f>'графики сложная формула (2)'!BF148</f>
        <v>11.41500137019205</v>
      </c>
      <c r="I148" s="99">
        <v>7.72</v>
      </c>
    </row>
    <row r="149" spans="1:9" x14ac:dyDescent="0.2">
      <c r="A149" s="1">
        <v>44866</v>
      </c>
      <c r="B149" s="98">
        <f>'графики сложная формула (2)'!AZ149</f>
        <v>25.553872183419912</v>
      </c>
      <c r="C149" s="98">
        <f>'графики сложная формула (2)'!BA149</f>
        <v>23.863008338618894</v>
      </c>
      <c r="D149" s="98">
        <f>'графики сложная формула (2)'!BB149</f>
        <v>15.601916089271468</v>
      </c>
      <c r="E149" s="98">
        <f>'графики сложная формула (2)'!BC149</f>
        <v>26.851396522357291</v>
      </c>
      <c r="F149" s="98">
        <f>'графики сложная формула (2)'!BD149</f>
        <v>11.666902856148736</v>
      </c>
      <c r="G149" s="98">
        <f>'графики сложная формула (2)'!BE149</f>
        <v>13.861392502465151</v>
      </c>
      <c r="H149" s="98">
        <f>'графики сложная формула (2)'!BF149</f>
        <v>12.41680479890422</v>
      </c>
      <c r="I149" s="99">
        <v>7.33</v>
      </c>
    </row>
    <row r="150" spans="1:9" x14ac:dyDescent="0.2">
      <c r="A150" s="1">
        <v>44896</v>
      </c>
      <c r="B150" s="98">
        <f>'графики сложная формула (2)'!AZ150</f>
        <v>25.095483114831211</v>
      </c>
      <c r="C150" s="98">
        <f>'графики сложная формула (2)'!BA150</f>
        <v>24.229847205115917</v>
      </c>
      <c r="D150" s="98">
        <f>'графики сложная формула (2)'!BB150</f>
        <v>15.219030940781026</v>
      </c>
      <c r="E150" s="98">
        <f>'графики сложная формула (2)'!BC150</f>
        <v>28.050093368309302</v>
      </c>
      <c r="F150" s="98">
        <f>'графики сложная формула (2)'!BD150</f>
        <v>11.604748377984672</v>
      </c>
      <c r="G150" s="98">
        <f>'графики сложная формула (2)'!BE150</f>
        <v>14.090463010805136</v>
      </c>
      <c r="H150" s="98">
        <f>'графики сложная формула (2)'!BF150</f>
        <v>13.224943598613706</v>
      </c>
      <c r="I150" s="99">
        <v>7.32</v>
      </c>
    </row>
    <row r="151" spans="1:9" x14ac:dyDescent="0.2">
      <c r="A151" s="1">
        <v>44927</v>
      </c>
      <c r="B151" s="98">
        <f>'графики сложная формула (2)'!AZ151</f>
        <v>27.98649656352281</v>
      </c>
      <c r="C151" s="98">
        <f>'графики сложная формула (2)'!BA151</f>
        <v>24.639088201672852</v>
      </c>
      <c r="D151" s="98">
        <f>'графики сложная формула (2)'!BB151</f>
        <v>15.373557917977898</v>
      </c>
      <c r="E151" s="98">
        <f>'графики сложная формула (2)'!BC151</f>
        <v>28.379286856884107</v>
      </c>
      <c r="F151" s="98">
        <f>'графики сложная формула (2)'!BD151</f>
        <v>11.855188910429499</v>
      </c>
      <c r="G151" s="98">
        <f>'графики сложная формула (2)'!BE151</f>
        <v>14.058415221178794</v>
      </c>
      <c r="H151" s="98">
        <f>'графики сложная формула (2)'!BF151</f>
        <v>12.507656928152786</v>
      </c>
      <c r="I151" s="99">
        <v>7</v>
      </c>
    </row>
    <row r="152" spans="1:9" x14ac:dyDescent="0.2">
      <c r="A152" s="1">
        <v>44958</v>
      </c>
      <c r="B152" s="98">
        <f>'графики сложная формула (2)'!AZ152</f>
        <v>21.940671007558635</v>
      </c>
      <c r="C152" s="98">
        <f>'графики сложная формула (2)'!BA152</f>
        <v>25.347297609425588</v>
      </c>
      <c r="D152" s="98">
        <f>'графики сложная формула (2)'!BB152</f>
        <v>14.916405590396032</v>
      </c>
      <c r="E152" s="98">
        <f>'графики сложная формула (2)'!BC152</f>
        <v>26.485288125315499</v>
      </c>
      <c r="F152" s="98">
        <f>'графики сложная формула (2)'!BD152</f>
        <v>10.74526980110792</v>
      </c>
      <c r="G152" s="98">
        <f>'графики сложная формула (2)'!BE152</f>
        <v>12.576670728052347</v>
      </c>
      <c r="H152" s="98">
        <f>'графики сложная формула (2)'!BF152</f>
        <v>12.211988185822747</v>
      </c>
      <c r="I152" s="99">
        <v>7.14</v>
      </c>
    </row>
    <row r="153" spans="1:9" x14ac:dyDescent="0.2">
      <c r="A153" s="1">
        <v>44986</v>
      </c>
      <c r="B153" s="98">
        <f>'графики сложная формула (2)'!AZ153</f>
        <v>22.785124459667948</v>
      </c>
      <c r="C153" s="98">
        <f>'графики сложная формула (2)'!BA153</f>
        <v>24.663389540713471</v>
      </c>
      <c r="D153" s="98">
        <f>'графики сложная формула (2)'!BB153</f>
        <v>14.981118610419403</v>
      </c>
      <c r="E153" s="98">
        <f>'графики сложная формула (2)'!BC153</f>
        <v>26.508901290990032</v>
      </c>
      <c r="F153" s="98">
        <f>'графики сложная формула (2)'!BD153</f>
        <v>11.078484963822268</v>
      </c>
      <c r="G153" s="98">
        <f>'графики сложная формула (2)'!BE153</f>
        <v>14.688579026296232</v>
      </c>
      <c r="H153" s="98">
        <f>'графики сложная формула (2)'!BF153</f>
        <v>12.282838214645629</v>
      </c>
      <c r="I153" s="99">
        <v>7.34</v>
      </c>
    </row>
    <row r="154" spans="1:9" x14ac:dyDescent="0.2">
      <c r="A154" s="1">
        <v>45017</v>
      </c>
      <c r="B154" s="98">
        <f>'графики сложная формула (2)'!AZ154</f>
        <v>22.873883689949519</v>
      </c>
      <c r="C154" s="98">
        <f>'графики сложная формула (2)'!BA154</f>
        <v>24.7861410636717</v>
      </c>
      <c r="D154" s="98">
        <f>'графики сложная формула (2)'!BB154</f>
        <v>14.791834015162157</v>
      </c>
      <c r="E154" s="98">
        <f>'графики сложная формула (2)'!BC154</f>
        <v>26.179028898342153</v>
      </c>
      <c r="F154" s="98">
        <f>'графики сложная формула (2)'!BD154</f>
        <v>10.883090568713378</v>
      </c>
      <c r="G154" s="98">
        <f>'графики сложная формула (2)'!BE154</f>
        <v>14.969718297220188</v>
      </c>
      <c r="H154" s="98">
        <f>'графики сложная формула (2)'!BF154</f>
        <v>12.469495520541281</v>
      </c>
      <c r="I154" s="99">
        <v>7.15</v>
      </c>
    </row>
    <row r="155" spans="1:9" x14ac:dyDescent="0.2">
      <c r="A155" s="1">
        <v>45047</v>
      </c>
      <c r="B155" s="98">
        <f>'графики сложная формула (2)'!AZ155</f>
        <v>23.822676057560841</v>
      </c>
      <c r="C155" s="98">
        <f>'графики сложная формула (2)'!BA155</f>
        <v>24.585422008965072</v>
      </c>
      <c r="D155" s="98">
        <f>'графики сложная формула (2)'!BB155</f>
        <v>14.337826961036294</v>
      </c>
      <c r="E155" s="98">
        <f>'графики сложная формула (2)'!BC155</f>
        <v>26.198637109834316</v>
      </c>
      <c r="F155" s="98">
        <f>'графики сложная формула (2)'!BD155</f>
        <v>11.04510003767062</v>
      </c>
      <c r="G155" s="98">
        <f>'графики сложная формула (2)'!BE155</f>
        <v>15.136113899120069</v>
      </c>
      <c r="H155" s="98">
        <f>'графики сложная формула (2)'!BF155</f>
        <v>12.560509711570894</v>
      </c>
      <c r="I155" s="99">
        <v>7.21</v>
      </c>
    </row>
    <row r="156" spans="1:9" x14ac:dyDescent="0.2">
      <c r="A156" s="1">
        <v>45078</v>
      </c>
      <c r="B156" s="98">
        <f>'графики сложная формула (2)'!AZ156</f>
        <v>24.454465212832798</v>
      </c>
      <c r="C156" s="98">
        <f>'графики сложная формула (2)'!BA156</f>
        <v>24.577944497577043</v>
      </c>
      <c r="D156" s="98">
        <f>'графики сложная формула (2)'!BB156</f>
        <v>14.221386959067978</v>
      </c>
      <c r="E156" s="98">
        <f>'графики сложная формула (2)'!BC156</f>
        <v>26.109627072416192</v>
      </c>
      <c r="F156" s="98">
        <f>'графики сложная формула (2)'!BD156</f>
        <v>11.412359795519851</v>
      </c>
      <c r="G156" s="98">
        <f>'графики сложная формула (2)'!BE156</f>
        <v>15.329715424919016</v>
      </c>
      <c r="H156" s="98">
        <f>'графики сложная формула (2)'!BF156</f>
        <v>12.563959850326491</v>
      </c>
      <c r="I156" s="99">
        <v>7.29</v>
      </c>
    </row>
    <row r="157" spans="1:9" ht="17" thickBot="1" x14ac:dyDescent="0.25">
      <c r="A157" s="142">
        <v>45108</v>
      </c>
      <c r="B157" s="98">
        <f>'графики сложная формула (2)'!AZ157</f>
        <v>24.61731484033087</v>
      </c>
      <c r="C157" s="98">
        <f>'графики сложная формула (2)'!BA157</f>
        <v>24.884262351266354</v>
      </c>
      <c r="D157" s="98">
        <f>'графики сложная формула (2)'!BB157</f>
        <v>14.017826170546334</v>
      </c>
      <c r="E157" s="98">
        <f>'графики сложная формула (2)'!BC157</f>
        <v>26.742168230198526</v>
      </c>
      <c r="F157" s="98">
        <f>'графики сложная формула (2)'!BD157</f>
        <v>11.586853414192804</v>
      </c>
      <c r="G157" s="98">
        <f>'графики сложная формула (2)'!BE157</f>
        <v>15.036429070846136</v>
      </c>
      <c r="H157" s="98">
        <f>'графики сложная формула (2)'!BF157</f>
        <v>12.580704895864079</v>
      </c>
      <c r="I157" s="143">
        <v>7.83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1E91F-39FA-3440-A4BA-CB13F0E61127}">
  <dimension ref="A1:AG160"/>
  <sheetViews>
    <sheetView workbookViewId="0">
      <selection activeCell="T8" sqref="T8"/>
    </sheetView>
  </sheetViews>
  <sheetFormatPr baseColWidth="10" defaultRowHeight="16" x14ac:dyDescent="0.2"/>
  <cols>
    <col min="6" max="6" width="12.33203125" bestFit="1" customWidth="1"/>
    <col min="7" max="7" width="12.83203125" bestFit="1" customWidth="1"/>
    <col min="8" max="8" width="11.1640625" bestFit="1" customWidth="1"/>
    <col min="9" max="9" width="11.83203125" bestFit="1" customWidth="1"/>
    <col min="10" max="10" width="12" bestFit="1" customWidth="1"/>
    <col min="11" max="11" width="10.5" bestFit="1" customWidth="1"/>
    <col min="12" max="12" width="12" bestFit="1" customWidth="1"/>
  </cols>
  <sheetData>
    <row r="1" spans="1:33" x14ac:dyDescent="0.2">
      <c r="A1" t="s">
        <v>233</v>
      </c>
    </row>
    <row r="2" spans="1:33" ht="17" thickBot="1" x14ac:dyDescent="0.25">
      <c r="F2" t="s">
        <v>190</v>
      </c>
      <c r="G2" t="s">
        <v>191</v>
      </c>
      <c r="H2" t="s">
        <v>190</v>
      </c>
      <c r="I2" t="s">
        <v>190</v>
      </c>
      <c r="J2" t="s">
        <v>191</v>
      </c>
      <c r="K2" t="s">
        <v>190</v>
      </c>
      <c r="L2" t="s">
        <v>191</v>
      </c>
    </row>
    <row r="3" spans="1:33" ht="17" thickBot="1" x14ac:dyDescent="0.25">
      <c r="A3" s="4" t="s">
        <v>0</v>
      </c>
      <c r="B3" s="26" t="s">
        <v>1</v>
      </c>
      <c r="C3" s="5" t="s">
        <v>25</v>
      </c>
      <c r="D3" s="4" t="s">
        <v>23</v>
      </c>
      <c r="E3" s="26" t="s">
        <v>24</v>
      </c>
      <c r="F3" s="8" t="s">
        <v>192</v>
      </c>
      <c r="G3" s="9" t="s">
        <v>193</v>
      </c>
      <c r="H3" s="9" t="s">
        <v>194</v>
      </c>
      <c r="I3" s="9" t="s">
        <v>195</v>
      </c>
      <c r="J3" s="9" t="s">
        <v>196</v>
      </c>
      <c r="K3" s="9" t="s">
        <v>197</v>
      </c>
      <c r="L3" s="10" t="s">
        <v>198</v>
      </c>
      <c r="M3" s="9" t="s">
        <v>199</v>
      </c>
      <c r="N3" s="9" t="s">
        <v>200</v>
      </c>
      <c r="O3" s="9" t="s">
        <v>201</v>
      </c>
      <c r="P3" s="9" t="s">
        <v>202</v>
      </c>
      <c r="Q3" s="9" t="s">
        <v>203</v>
      </c>
      <c r="R3" s="9" t="s">
        <v>204</v>
      </c>
      <c r="S3" s="9" t="s">
        <v>205</v>
      </c>
      <c r="T3" s="8" t="s">
        <v>206</v>
      </c>
      <c r="U3" s="9" t="s">
        <v>207</v>
      </c>
      <c r="V3" s="9" t="s">
        <v>208</v>
      </c>
      <c r="W3" s="9" t="s">
        <v>209</v>
      </c>
      <c r="X3" s="9" t="s">
        <v>210</v>
      </c>
      <c r="Y3" s="9" t="s">
        <v>211</v>
      </c>
      <c r="Z3" s="10" t="s">
        <v>212</v>
      </c>
      <c r="AA3" s="9" t="s">
        <v>26</v>
      </c>
      <c r="AB3" s="9" t="s">
        <v>27</v>
      </c>
      <c r="AC3" s="9" t="s">
        <v>28</v>
      </c>
      <c r="AD3" s="9" t="s">
        <v>29</v>
      </c>
      <c r="AE3" s="9" t="s">
        <v>30</v>
      </c>
      <c r="AF3" s="9" t="s">
        <v>31</v>
      </c>
      <c r="AG3" s="10" t="s">
        <v>32</v>
      </c>
    </row>
    <row r="4" spans="1:33" s="49" customFormat="1" x14ac:dyDescent="0.2">
      <c r="A4" s="42">
        <v>40360</v>
      </c>
      <c r="B4" s="43"/>
      <c r="C4" s="44"/>
      <c r="D4" s="45"/>
      <c r="E4" s="43"/>
      <c r="F4" s="46">
        <f>LN('реальные данные'!F2)</f>
        <v>10.926337579111689</v>
      </c>
      <c r="G4" s="47">
        <f>LN('реальные данные'!G2)</f>
        <v>12.477602120216988</v>
      </c>
      <c r="H4" s="47">
        <f>LN('реальные данные'!H2)</f>
        <v>11.170797927452261</v>
      </c>
      <c r="I4" s="47">
        <f>LN('реальные данные'!I2)</f>
        <v>10.695191295160816</v>
      </c>
      <c r="J4" s="47">
        <f>LN('реальные данные'!J2)</f>
        <v>11.562669680279692</v>
      </c>
      <c r="K4" s="47">
        <f>LN('реальные данные'!K2)</f>
        <v>10.929657463539904</v>
      </c>
      <c r="L4" s="47">
        <f>LN('реальные данные'!L2)</f>
        <v>12.721078752896469</v>
      </c>
      <c r="M4" s="46">
        <f>LN('реальные данные'!M2)</f>
        <v>12.172370208784868</v>
      </c>
      <c r="N4" s="47">
        <f>LN('реальные данные'!O2)</f>
        <v>14.551006129891114</v>
      </c>
      <c r="O4" s="47">
        <f>LN('реальные данные'!P2)</f>
        <v>12.945895193339215</v>
      </c>
      <c r="P4" s="47">
        <f>LN('реальные данные'!Q2)</f>
        <v>13.650637855331219</v>
      </c>
      <c r="Q4" s="47">
        <f>LN('реальные данные'!R2)</f>
        <v>13.843486836583866</v>
      </c>
      <c r="R4" s="47">
        <f>LN('реальные данные'!S2)</f>
        <v>13.026266680312281</v>
      </c>
      <c r="S4" s="47">
        <f>LN('реальные данные'!T2)</f>
        <v>14.744993701899128</v>
      </c>
      <c r="T4" s="46">
        <f>LN('реальные данные'!U2)</f>
        <v>11.901628509023249</v>
      </c>
      <c r="U4" s="47">
        <f>LN('реальные данные'!W2)</f>
        <v>14.416496037135069</v>
      </c>
      <c r="V4" s="47">
        <f>LN('реальные данные'!X2)</f>
        <v>12.769387489170741</v>
      </c>
      <c r="W4" s="47">
        <f>LN('реальные данные'!Y2)</f>
        <v>13.596501602811594</v>
      </c>
      <c r="X4" s="47">
        <f>LN('реальные данные'!Z2)</f>
        <v>13.738428586404792</v>
      </c>
      <c r="Y4" s="47">
        <f>LN('реальные данные'!AA2)</f>
        <v>12.900754139395579</v>
      </c>
      <c r="Z4" s="48">
        <f>LN('реальные данные'!AB2)</f>
        <v>14.601423463902501</v>
      </c>
      <c r="AA4" s="47"/>
      <c r="AB4" s="47"/>
      <c r="AC4" s="47"/>
      <c r="AD4" s="47"/>
      <c r="AE4" s="47"/>
      <c r="AF4" s="47"/>
      <c r="AG4" s="48"/>
    </row>
    <row r="5" spans="1:33" x14ac:dyDescent="0.2">
      <c r="A5" s="1">
        <v>40391</v>
      </c>
      <c r="B5" s="15">
        <v>2.54</v>
      </c>
      <c r="C5" s="40">
        <f>'исходные без сезонности'!C4</f>
        <v>0.99051903877751402</v>
      </c>
      <c r="D5" s="40">
        <f>'исходные без сезонности'!F4</f>
        <v>1.2931405768078801</v>
      </c>
      <c r="E5" s="25">
        <v>-2.8065795530799864</v>
      </c>
      <c r="F5" s="25">
        <f>LN('реальные данные'!F3)</f>
        <v>10.537056450724318</v>
      </c>
      <c r="G5" s="36">
        <f>LN('реальные данные'!G3)</f>
        <v>12.135339790297371</v>
      </c>
      <c r="H5" s="36">
        <f>LN('реальные данные'!H3)</f>
        <v>10.943858973316619</v>
      </c>
      <c r="I5" s="36">
        <f>LN('реальные данные'!I3)</f>
        <v>10.67569396694895</v>
      </c>
      <c r="J5" s="36">
        <f>LN('реальные данные'!J3)</f>
        <v>11.566394837404605</v>
      </c>
      <c r="K5" s="36">
        <f>LN('реальные данные'!K3)</f>
        <v>10.951647244944915</v>
      </c>
      <c r="L5" s="36">
        <f>LN('реальные данные'!L3)</f>
        <v>12.738587909345526</v>
      </c>
      <c r="M5" s="25">
        <f>LN('реальные данные'!M3)</f>
        <v>12.15920336622475</v>
      </c>
      <c r="N5" s="36">
        <f>LN('реальные данные'!O3)</f>
        <v>14.550213542917955</v>
      </c>
      <c r="O5" s="36">
        <f>LN('реальные данные'!P3)</f>
        <v>12.953651098728994</v>
      </c>
      <c r="P5" s="36">
        <f>LN('реальные данные'!Q3)</f>
        <v>13.658842348931307</v>
      </c>
      <c r="Q5" s="36">
        <f>LN('реальные данные'!R3)</f>
        <v>13.836561044419511</v>
      </c>
      <c r="R5" s="36">
        <f>LN('реальные данные'!S3)</f>
        <v>13.053940171538391</v>
      </c>
      <c r="S5" s="36">
        <f>LN('реальные данные'!T3)</f>
        <v>14.749245531289411</v>
      </c>
      <c r="T5" s="25">
        <f>LN('реальные данные'!U3)</f>
        <v>12.000848946858428</v>
      </c>
      <c r="U5" s="36">
        <f>LN('реальные данные'!W3)</f>
        <v>14.458709874671531</v>
      </c>
      <c r="V5" s="36">
        <f>LN('реальные данные'!X3)</f>
        <v>12.814088995326379</v>
      </c>
      <c r="W5" s="36">
        <f>LN('реальные данные'!Y3)</f>
        <v>13.606476656763979</v>
      </c>
      <c r="X5" s="36">
        <f>LN('реальные данные'!Z3)</f>
        <v>13.730395638946963</v>
      </c>
      <c r="Y5" s="36">
        <f>LN('реальные данные'!AA3)</f>
        <v>12.928057725034179</v>
      </c>
      <c r="Z5" s="37">
        <f>LN('реальные данные'!AB3)</f>
        <v>14.604843152011632</v>
      </c>
      <c r="AA5" s="32">
        <f>'исходные без сезонности'!AC4</f>
        <v>-1.55253804370389</v>
      </c>
      <c r="AB5" s="32">
        <f>'исходные без сезонности'!AD4</f>
        <v>-0.44832361428238898</v>
      </c>
      <c r="AC5" s="32">
        <f>'исходные без сезонности'!AE4</f>
        <v>0.89529381263590702</v>
      </c>
      <c r="AD5" s="32">
        <f>'реальные данные'!AF3</f>
        <v>-4.7304550360208566</v>
      </c>
      <c r="AE5" s="32">
        <f>'реальные данные'!AG3/'реальные данные'!AG2*100-100</f>
        <v>0.75794905540362834</v>
      </c>
      <c r="AF5" s="32">
        <f>'исходные без сезонности'!AH4</f>
        <v>1.12479822056282</v>
      </c>
      <c r="AG5" s="33">
        <f>'исходные без сезонности'!AI4</f>
        <v>-0.49485594968041802</v>
      </c>
    </row>
    <row r="6" spans="1:33" x14ac:dyDescent="0.2">
      <c r="A6" s="1">
        <v>40422</v>
      </c>
      <c r="B6" s="15">
        <v>2.54</v>
      </c>
      <c r="C6" s="40">
        <f>'исходные без сезонности'!C5</f>
        <v>1.0079932930212301</v>
      </c>
      <c r="D6" s="40">
        <f>'исходные без сезонности'!F5</f>
        <v>0.17733087900703001</v>
      </c>
      <c r="E6" s="25">
        <v>10.490415578820743</v>
      </c>
      <c r="F6" s="25">
        <f>LN('реальные данные'!F4)</f>
        <v>9.7579511264203767</v>
      </c>
      <c r="G6" s="36">
        <f>LN('реальные данные'!G4)</f>
        <v>12.130234709874562</v>
      </c>
      <c r="H6" s="36">
        <f>LN('реальные данные'!H4)</f>
        <v>10.887858772376276</v>
      </c>
      <c r="I6" s="36">
        <f>LN('реальные данные'!I4)</f>
        <v>10.610543289752334</v>
      </c>
      <c r="J6" s="36">
        <f>LN('реальные данные'!J4)</f>
        <v>11.471207704902898</v>
      </c>
      <c r="K6" s="36">
        <f>LN('реальные данные'!K4)</f>
        <v>11.004867598350625</v>
      </c>
      <c r="L6" s="36">
        <f>LN('реальные данные'!L4)</f>
        <v>12.757604564193617</v>
      </c>
      <c r="M6" s="25">
        <f>LN('реальные данные'!M4)</f>
        <v>12.160771332778827</v>
      </c>
      <c r="N6" s="36">
        <f>LN('реальные данные'!O4)</f>
        <v>14.55593843345037</v>
      </c>
      <c r="O6" s="36">
        <f>LN('реальные данные'!P4)</f>
        <v>12.957816382636942</v>
      </c>
      <c r="P6" s="36">
        <f>LN('реальные данные'!Q4)</f>
        <v>13.66744880654597</v>
      </c>
      <c r="Q6" s="36">
        <f>LN('реальные данные'!R4)</f>
        <v>13.826708919825457</v>
      </c>
      <c r="R6" s="36">
        <f>LN('реальные данные'!S4)</f>
        <v>13.075358687986872</v>
      </c>
      <c r="S6" s="36">
        <f>LN('реальные данные'!T4)</f>
        <v>14.757562177262978</v>
      </c>
      <c r="T6" s="25">
        <f>LN('реальные данные'!U4)</f>
        <v>12.0748463118484</v>
      </c>
      <c r="U6" s="36">
        <f>LN('реальные данные'!W4)</f>
        <v>14.463929477596723</v>
      </c>
      <c r="V6" s="36">
        <f>LN('реальные данные'!X4)</f>
        <v>12.828989109198961</v>
      </c>
      <c r="W6" s="36">
        <f>LN('реальные данные'!Y4)</f>
        <v>13.61895639417086</v>
      </c>
      <c r="X6" s="36">
        <f>LN('реальные данные'!Z4)</f>
        <v>13.728947578534386</v>
      </c>
      <c r="Y6" s="36">
        <f>LN('реальные данные'!AA4)</f>
        <v>12.939234386639029</v>
      </c>
      <c r="Z6" s="37">
        <f>LN('реальные данные'!AB4)</f>
        <v>14.611113162562351</v>
      </c>
      <c r="AA6" s="32">
        <f>'исходные без сезонности'!AC5</f>
        <v>1.2538458243888599</v>
      </c>
      <c r="AB6" s="32">
        <f>'исходные без сезонности'!AD5</f>
        <v>1.7767704068454599</v>
      </c>
      <c r="AC6" s="32">
        <f>'исходные без сезонности'!AE5</f>
        <v>2.4601626346502501</v>
      </c>
      <c r="AD6" s="32">
        <f>'реальные данные'!AF4</f>
        <v>-16.431058962008009</v>
      </c>
      <c r="AE6" s="32">
        <f>'реальные данные'!AG4/'реальные данные'!AG3*100-100</f>
        <v>3.0041341283845213</v>
      </c>
      <c r="AF6" s="32">
        <f>'исходные без сезонности'!AH5</f>
        <v>0.266247110171484</v>
      </c>
      <c r="AG6" s="33">
        <f>'исходные без сезонности'!AI5</f>
        <v>-0.19170870654003799</v>
      </c>
    </row>
    <row r="7" spans="1:33" x14ac:dyDescent="0.2">
      <c r="A7" s="1">
        <v>40452</v>
      </c>
      <c r="B7" s="15">
        <v>2.65</v>
      </c>
      <c r="C7" s="40">
        <f>'исходные без сезонности'!C6</f>
        <v>0.49825562285474401</v>
      </c>
      <c r="D7" s="40">
        <f>'исходные без сезонности'!F6</f>
        <v>-4.8640001255496603</v>
      </c>
      <c r="E7" s="25">
        <v>1.7082984649083897</v>
      </c>
      <c r="F7" s="25">
        <f>LN('реальные данные'!F5)</f>
        <v>9.9404143605325626</v>
      </c>
      <c r="G7" s="36">
        <f>LN('реальные данные'!G5)</f>
        <v>12.193442886720563</v>
      </c>
      <c r="H7" s="36">
        <f>LN('реальные данные'!H5)</f>
        <v>11.090029575258871</v>
      </c>
      <c r="I7" s="36">
        <f>LN('реальные данные'!I5)</f>
        <v>10.594089343043134</v>
      </c>
      <c r="J7" s="36">
        <f>LN('реальные данные'!J5)</f>
        <v>11.446337895584513</v>
      </c>
      <c r="K7" s="36">
        <f>LN('реальные данные'!K5)</f>
        <v>11.162983439546887</v>
      </c>
      <c r="L7" s="36">
        <f>LN('реальные данные'!L5)</f>
        <v>12.788240813103743</v>
      </c>
      <c r="M7" s="25">
        <f>LN('реальные данные'!M5)</f>
        <v>12.162257451988619</v>
      </c>
      <c r="N7" s="36">
        <f>LN('реальные данные'!O5)</f>
        <v>14.563349739382707</v>
      </c>
      <c r="O7" s="36">
        <f>LN('реальные данные'!P5)</f>
        <v>12.972773699646368</v>
      </c>
      <c r="P7" s="36">
        <f>LN('реальные данные'!Q5)</f>
        <v>13.678965944901197</v>
      </c>
      <c r="Q7" s="36">
        <f>LN('реальные данные'!R5)</f>
        <v>13.828541559786633</v>
      </c>
      <c r="R7" s="36">
        <f>LN('реальные данные'!S5)</f>
        <v>13.10649308689953</v>
      </c>
      <c r="S7" s="36">
        <f>LN('реальные данные'!T5)</f>
        <v>14.775099860796232</v>
      </c>
      <c r="T7" s="25">
        <f>LN('реальные данные'!U5)</f>
        <v>12.071632533578248</v>
      </c>
      <c r="U7" s="36">
        <f>LN('реальные данные'!W5)</f>
        <v>14.467994186166548</v>
      </c>
      <c r="V7" s="36">
        <f>LN('реальные данные'!X5)</f>
        <v>12.787175718500114</v>
      </c>
      <c r="W7" s="36">
        <f>LN('реальные данные'!Y5)</f>
        <v>13.63254298338815</v>
      </c>
      <c r="X7" s="36">
        <f>LN('реальные данные'!Z5)</f>
        <v>13.737780213724179</v>
      </c>
      <c r="Y7" s="36">
        <f>LN('реальные данные'!AA5)</f>
        <v>12.948753057670368</v>
      </c>
      <c r="Z7" s="37">
        <f>LN('реальные данные'!AB5)</f>
        <v>14.619214062860623</v>
      </c>
      <c r="AA7" s="32">
        <f>'исходные без сезонности'!AC6</f>
        <v>1.5042525101594599</v>
      </c>
      <c r="AB7" s="32">
        <f>'исходные без сезонности'!AD6</f>
        <v>-0.98758087165803499</v>
      </c>
      <c r="AC7" s="32">
        <f>'исходные без сезонности'!AE6</f>
        <v>3.06163121474472</v>
      </c>
      <c r="AD7" s="32">
        <f>'реальные данные'!AF5</f>
        <v>2.5267557105663769</v>
      </c>
      <c r="AE7" s="32">
        <f>'реальные данные'!AG5/'реальные данные'!AG4*100-100</f>
        <v>-1.2212343610201231</v>
      </c>
      <c r="AF7" s="32">
        <f>'исходные без сезонности'!AH6</f>
        <v>0.97359416597172699</v>
      </c>
      <c r="AG7" s="33">
        <f>'исходные без сезонности'!AI6</f>
        <v>1.0572889652908199</v>
      </c>
    </row>
    <row r="8" spans="1:33" x14ac:dyDescent="0.2">
      <c r="A8" s="1">
        <v>40483</v>
      </c>
      <c r="B8" s="15">
        <v>2.98</v>
      </c>
      <c r="C8" s="40">
        <f>'исходные без сезонности'!C7</f>
        <v>0.78911657044519501</v>
      </c>
      <c r="D8" s="40">
        <f>'исходные без сезонности'!F7</f>
        <v>1.6342478760867201</v>
      </c>
      <c r="E8" s="25">
        <v>3.7844980989593688</v>
      </c>
      <c r="F8" s="25">
        <f>LN('реальные данные'!F6)</f>
        <v>10.203531344436881</v>
      </c>
      <c r="G8" s="36">
        <f>LN('реальные данные'!G6)</f>
        <v>12.414413512044325</v>
      </c>
      <c r="H8" s="36">
        <f>LN('реальные данные'!H6)</f>
        <v>10.917880673838866</v>
      </c>
      <c r="I8" s="36">
        <f>LN('реальные данные'!I6)</f>
        <v>10.61924400098901</v>
      </c>
      <c r="J8" s="36">
        <f>LN('реальные данные'!J6)</f>
        <v>11.553501530223086</v>
      </c>
      <c r="K8" s="36">
        <f>LN('реальные данные'!K6)</f>
        <v>10.721060364546929</v>
      </c>
      <c r="L8" s="36">
        <f>LN('реальные данные'!L6)</f>
        <v>12.788854817852721</v>
      </c>
      <c r="M8" s="25">
        <f>LN('реальные данные'!M6)</f>
        <v>12.240440671421545</v>
      </c>
      <c r="N8" s="36">
        <f>LN('реальные данные'!O6)</f>
        <v>14.575430528325649</v>
      </c>
      <c r="O8" s="36">
        <f>LN('реальные данные'!P6)</f>
        <v>12.967485246471741</v>
      </c>
      <c r="P8" s="36">
        <f>LN('реальные данные'!Q6)</f>
        <v>13.692153824582887</v>
      </c>
      <c r="Q8" s="36">
        <f>LN('реальные данные'!R6)</f>
        <v>13.827480440715217</v>
      </c>
      <c r="R8" s="36">
        <f>LN('реальные данные'!S6)</f>
        <v>13.126277739313991</v>
      </c>
      <c r="S8" s="36">
        <f>LN('реальные данные'!T6)</f>
        <v>14.747483598224836</v>
      </c>
      <c r="T8" s="25">
        <f>LN('реальные данные'!U6)</f>
        <v>12.062890869307514</v>
      </c>
      <c r="U8" s="36">
        <f>LN('реальные данные'!W6)</f>
        <v>14.452173331801575</v>
      </c>
      <c r="V8" s="36">
        <f>LN('реальные данные'!X6)</f>
        <v>12.829242348053114</v>
      </c>
      <c r="W8" s="36">
        <f>LN('реальные данные'!Y6)</f>
        <v>13.645807174920037</v>
      </c>
      <c r="X8" s="36">
        <f>LN('реальные данные'!Z6)</f>
        <v>13.719093573219201</v>
      </c>
      <c r="Y8" s="36">
        <f>LN('реальные данные'!AA6)</f>
        <v>13.008683905012601</v>
      </c>
      <c r="Z8" s="37">
        <f>LN('реальные данные'!AB6)</f>
        <v>14.598888432219242</v>
      </c>
      <c r="AA8" s="32">
        <f>'исходные без сезонности'!AC7</f>
        <v>0.56051798107915296</v>
      </c>
      <c r="AB8" s="32">
        <f>'исходные без сезонности'!AD7</f>
        <v>-0.34983791632657801</v>
      </c>
      <c r="AC8" s="32">
        <f>'исходные без сезонности'!AE7</f>
        <v>-0.85792976734334103</v>
      </c>
      <c r="AD8" s="32">
        <f>'реальные данные'!AF6</f>
        <v>-0.73973811781050358</v>
      </c>
      <c r="AE8" s="32">
        <f>'реальные данные'!AG6/'реальные данные'!AG5*100-100</f>
        <v>2.2343904310796461</v>
      </c>
      <c r="AF8" s="32">
        <f>'исходные без сезонности'!AH7</f>
        <v>-0.29088891078069701</v>
      </c>
      <c r="AG8" s="33">
        <f>'исходные без сезонности'!AI7</f>
        <v>0.45240051567763501</v>
      </c>
    </row>
    <row r="9" spans="1:33" x14ac:dyDescent="0.2">
      <c r="A9" s="1">
        <v>40513</v>
      </c>
      <c r="B9" s="15">
        <v>2.75</v>
      </c>
      <c r="C9" s="40">
        <f>'исходные без сезонности'!C8</f>
        <v>0.959326059757728</v>
      </c>
      <c r="D9" s="40">
        <f>'исходные без сезонности'!F8</f>
        <v>1.25018768928263</v>
      </c>
      <c r="E9" s="25">
        <v>8.8833932941122935</v>
      </c>
      <c r="F9" s="25">
        <f>LN('реальные данные'!F7)</f>
        <v>10.190556797708101</v>
      </c>
      <c r="G9" s="36">
        <f>LN('реальные данные'!G7)</f>
        <v>12.346442570825504</v>
      </c>
      <c r="H9" s="36">
        <f>LN('реальные данные'!H7)</f>
        <v>10.884199658608418</v>
      </c>
      <c r="I9" s="36">
        <f>LN('реальные данные'!I7)</f>
        <v>10.594353697176217</v>
      </c>
      <c r="J9" s="36">
        <f>LN('реальные данные'!J7)</f>
        <v>11.500388392682503</v>
      </c>
      <c r="K9" s="36">
        <f>LN('реальные данные'!K7)</f>
        <v>10.927719690143419</v>
      </c>
      <c r="L9" s="36">
        <f>LN('реальные данные'!L7)</f>
        <v>12.90592016131704</v>
      </c>
      <c r="M9" s="25">
        <f>LN('реальные данные'!M7)</f>
        <v>12.263525699094645</v>
      </c>
      <c r="N9" s="36">
        <f>LN('реальные данные'!O7)</f>
        <v>14.593805737490987</v>
      </c>
      <c r="O9" s="36">
        <f>LN('реальные данные'!P7)</f>
        <v>12.974525060511615</v>
      </c>
      <c r="P9" s="36">
        <f>LN('реальные данные'!Q7)</f>
        <v>13.704966140658094</v>
      </c>
      <c r="Q9" s="36">
        <f>LN('реальные данные'!R7)</f>
        <v>13.820531798345874</v>
      </c>
      <c r="R9" s="36">
        <f>LN('реальные данные'!S7)</f>
        <v>13.14039292349265</v>
      </c>
      <c r="S9" s="36">
        <f>LN('реальные данные'!T7)</f>
        <v>14.777479981725046</v>
      </c>
      <c r="T9" s="25">
        <f>LN('реальные данные'!U7)</f>
        <v>12.113125171566523</v>
      </c>
      <c r="U9" s="36">
        <f>LN('реальные данные'!W7)</f>
        <v>14.48150733415422</v>
      </c>
      <c r="V9" s="36">
        <f>LN('реальные данные'!X7)</f>
        <v>12.838639322495302</v>
      </c>
      <c r="W9" s="36">
        <f>LN('реальные данные'!Y7)</f>
        <v>13.66053855752622</v>
      </c>
      <c r="X9" s="36">
        <f>LN('реальные данные'!Z7)</f>
        <v>13.730383468865972</v>
      </c>
      <c r="Y9" s="36">
        <f>LN('реальные данные'!AA7)</f>
        <v>13.024130639013809</v>
      </c>
      <c r="Z9" s="37">
        <f>LN('реальные данные'!AB7)</f>
        <v>14.607851880255286</v>
      </c>
      <c r="AA9" s="32">
        <f>'исходные без сезонности'!AC8</f>
        <v>0.62840401628188902</v>
      </c>
      <c r="AB9" s="32">
        <f>'исходные без сезонности'!AD8</f>
        <v>0.157404468773962</v>
      </c>
      <c r="AC9" s="32">
        <f>'исходные без сезонности'!AE8</f>
        <v>3.2711097322174001</v>
      </c>
      <c r="AD9" s="32">
        <f>'реальные данные'!AF7</f>
        <v>34.104217404782105</v>
      </c>
      <c r="AE9" s="32">
        <f>'реальные данные'!AG7/'реальные данные'!AG6*100-100</f>
        <v>0.95167965769498153</v>
      </c>
      <c r="AF9" s="32">
        <f>'исходные без сезонности'!AH8</f>
        <v>-3.7168352942337402</v>
      </c>
      <c r="AG9" s="33">
        <f>'исходные без сезонности'!AI8</f>
        <v>-6.7632872419533599E-2</v>
      </c>
    </row>
    <row r="10" spans="1:33" x14ac:dyDescent="0.2">
      <c r="A10" s="1">
        <v>40544</v>
      </c>
      <c r="B10" s="15">
        <v>2.64</v>
      </c>
      <c r="C10" s="40">
        <f>'исходные без сезонности'!C9</f>
        <v>2.2152480775422401</v>
      </c>
      <c r="D10" s="40">
        <f>'исходные без сезонности'!F9</f>
        <v>0.84698702217187305</v>
      </c>
      <c r="E10" s="25">
        <v>1.438210807885042</v>
      </c>
      <c r="F10" s="25">
        <f>LN('реальные данные'!F8)</f>
        <v>10.259064678619243</v>
      </c>
      <c r="G10" s="36">
        <f>LN('реальные данные'!G8)</f>
        <v>12.313726521565835</v>
      </c>
      <c r="H10" s="36">
        <f>LN('реальные данные'!H8)</f>
        <v>11.17846002707455</v>
      </c>
      <c r="I10" s="36">
        <f>LN('реальные данные'!I8)</f>
        <v>10.639203285324053</v>
      </c>
      <c r="J10" s="36">
        <f>LN('реальные данные'!J8)</f>
        <v>11.55483043775973</v>
      </c>
      <c r="K10" s="36">
        <f>LN('реальные данные'!K8)</f>
        <v>11.274197817200712</v>
      </c>
      <c r="L10" s="36">
        <f>LN('реальные данные'!L8)</f>
        <v>12.924972797743941</v>
      </c>
      <c r="M10" s="25">
        <f>LN('реальные данные'!M8)</f>
        <v>12.278315470291085</v>
      </c>
      <c r="N10" s="36">
        <f>LN('реальные данные'!O8)</f>
        <v>14.546227695368659</v>
      </c>
      <c r="O10" s="36">
        <f>LN('реальные данные'!P8)</f>
        <v>12.933695350345062</v>
      </c>
      <c r="P10" s="36">
        <f>LN('реальные данные'!Q8)</f>
        <v>13.667342484732064</v>
      </c>
      <c r="Q10" s="36">
        <f>LN('реальные данные'!R8)</f>
        <v>13.792279674451793</v>
      </c>
      <c r="R10" s="36">
        <f>LN('реальные данные'!S8)</f>
        <v>13.113870926624497</v>
      </c>
      <c r="S10" s="36">
        <f>LN('реальные данные'!T8)</f>
        <v>14.751738301162789</v>
      </c>
      <c r="T10" s="25">
        <f>LN('реальные данные'!U8)</f>
        <v>12.127647103875113</v>
      </c>
      <c r="U10" s="36">
        <f>LN('реальные данные'!W8)</f>
        <v>14.436176940754615</v>
      </c>
      <c r="V10" s="36">
        <f>LN('реальные данные'!X8)</f>
        <v>12.729085046428555</v>
      </c>
      <c r="W10" s="36">
        <f>LN('реальные данные'!Y8)</f>
        <v>13.620345164479282</v>
      </c>
      <c r="X10" s="36">
        <f>LN('реальные данные'!Z8)</f>
        <v>13.691157187715248</v>
      </c>
      <c r="Y10" s="36">
        <f>LN('реальные данные'!AA8)</f>
        <v>12.816982376889321</v>
      </c>
      <c r="Z10" s="37">
        <f>LN('реальные данные'!AB8)</f>
        <v>14.56279536499957</v>
      </c>
      <c r="AA10" s="32">
        <f>'исходные без сезонности'!AC9</f>
        <v>1.5452799687885299</v>
      </c>
      <c r="AB10" s="32">
        <f>'исходные без сезонности'!AD9</f>
        <v>8.7569797725597596</v>
      </c>
      <c r="AC10" s="32">
        <f>'исходные без сезонности'!AE9</f>
        <v>0.22538930169264801</v>
      </c>
      <c r="AD10" s="32">
        <f>'реальные данные'!AF8</f>
        <v>8.367472127469E-2</v>
      </c>
      <c r="AE10" s="32">
        <f>'реальные данные'!AG8/'реальные данные'!AG7*100-100</f>
        <v>-8.4867634222331958</v>
      </c>
      <c r="AF10" s="32">
        <f>'исходные без сезонности'!AH9</f>
        <v>1.92406095345772</v>
      </c>
      <c r="AG10" s="33">
        <f>'исходные без сезонности'!AI9</f>
        <v>2.7183453634963799</v>
      </c>
    </row>
    <row r="11" spans="1:33" x14ac:dyDescent="0.2">
      <c r="A11" s="1">
        <v>40575</v>
      </c>
      <c r="B11" s="15">
        <v>2.74</v>
      </c>
      <c r="C11" s="40">
        <f>'исходные без сезонности'!C10</f>
        <v>0.70882159645763898</v>
      </c>
      <c r="D11" s="40">
        <f>'исходные без сезонности'!F10</f>
        <v>0.36620151240978999</v>
      </c>
      <c r="E11" s="25">
        <v>10.052560172254852</v>
      </c>
      <c r="F11" s="25">
        <f>LN('реальные данные'!F9)</f>
        <v>9.5975350348655581</v>
      </c>
      <c r="G11" s="36">
        <f>LN('реальные данные'!G9)</f>
        <v>12.258149924262547</v>
      </c>
      <c r="H11" s="36">
        <f>LN('реальные данные'!H9)</f>
        <v>11.020924688322083</v>
      </c>
      <c r="I11" s="36">
        <f>LN('реальные данные'!I9)</f>
        <v>10.353693068139505</v>
      </c>
      <c r="J11" s="36">
        <f>LN('реальные данные'!J9)</f>
        <v>11.575974677742343</v>
      </c>
      <c r="K11" s="36">
        <f>LN('реальные данные'!K9)</f>
        <v>11.149827840674199</v>
      </c>
      <c r="L11" s="36">
        <f>LN('реальные данные'!L9)</f>
        <v>12.880331298292116</v>
      </c>
      <c r="M11" s="25">
        <f>LN('реальные данные'!M9)</f>
        <v>12.326058198732868</v>
      </c>
      <c r="N11" s="36">
        <f>LN('реальные данные'!O9)</f>
        <v>14.551866869017802</v>
      </c>
      <c r="O11" s="36">
        <f>LN('реальные данные'!P9)</f>
        <v>12.938655591497172</v>
      </c>
      <c r="P11" s="36">
        <f>LN('реальные данные'!Q9)</f>
        <v>13.670026791322286</v>
      </c>
      <c r="Q11" s="36">
        <f>LN('реальные данные'!R9)</f>
        <v>13.858231875972011</v>
      </c>
      <c r="R11" s="36">
        <f>LN('реальные данные'!S9)</f>
        <v>13.136897906283112</v>
      </c>
      <c r="S11" s="36">
        <f>LN('реальные данные'!T9)</f>
        <v>14.743800698297466</v>
      </c>
      <c r="T11" s="25">
        <f>LN('реальные данные'!U9)</f>
        <v>12.231645599995158</v>
      </c>
      <c r="U11" s="36">
        <f>LN('реальные данные'!W9)</f>
        <v>14.443123347770801</v>
      </c>
      <c r="V11" s="36">
        <f>LN('реальные данные'!X9)</f>
        <v>12.769876374023745</v>
      </c>
      <c r="W11" s="36">
        <f>LN('реальные данные'!Y9)</f>
        <v>13.628262115422622</v>
      </c>
      <c r="X11" s="36">
        <f>LN('реальные данные'!Z9)</f>
        <v>13.727920219532029</v>
      </c>
      <c r="Y11" s="36">
        <f>LN('реальные данные'!AA9)</f>
        <v>13.005879467395687</v>
      </c>
      <c r="Z11" s="37">
        <f>LN('реальные данные'!AB9)</f>
        <v>14.586189839093336</v>
      </c>
      <c r="AA11" s="32">
        <f>'исходные без сезонности'!AC10</f>
        <v>-0.28311080125532101</v>
      </c>
      <c r="AB11" s="32">
        <f>'исходные без сезонности'!AD10</f>
        <v>-1.4485173451696201</v>
      </c>
      <c r="AC11" s="32">
        <f>'исходные без сезонности'!AE10</f>
        <v>0.92301425186721198</v>
      </c>
      <c r="AD11" s="32">
        <f>'реальные данные'!AF9</f>
        <v>-1.1213747618487986</v>
      </c>
      <c r="AE11" s="32">
        <f>'реальные данные'!AG9/'реальные данные'!AG8*100-100</f>
        <v>4.3974463288487726</v>
      </c>
      <c r="AF11" s="32">
        <f>'исходные без сезонности'!AH10</f>
        <v>1.7799906520045099</v>
      </c>
      <c r="AG11" s="33">
        <f>'исходные без сезонности'!AI10</f>
        <v>0.82162616444515901</v>
      </c>
    </row>
    <row r="12" spans="1:33" x14ac:dyDescent="0.2">
      <c r="A12" s="1">
        <v>40603</v>
      </c>
      <c r="B12" s="15">
        <v>3.02</v>
      </c>
      <c r="C12" s="40">
        <f>'исходные без сезонности'!C11</f>
        <v>0.54914616046037501</v>
      </c>
      <c r="D12" s="40">
        <f>'исходные без сезонности'!F11</f>
        <v>1.0148116443833699</v>
      </c>
      <c r="E12" s="25">
        <v>3.7017144604177785</v>
      </c>
      <c r="F12" s="25">
        <f>LN('реальные данные'!F10)</f>
        <v>10.398644404762335</v>
      </c>
      <c r="G12" s="36">
        <f>LN('реальные данные'!G10)</f>
        <v>12.4116183371732</v>
      </c>
      <c r="H12" s="36">
        <f>LN('реальные данные'!H10)</f>
        <v>11.229070022302547</v>
      </c>
      <c r="I12" s="36">
        <f>LN('реальные данные'!I10)</f>
        <v>10.661500587604024</v>
      </c>
      <c r="J12" s="36">
        <f>LN('реальные данные'!J10)</f>
        <v>11.609414775360809</v>
      </c>
      <c r="K12" s="36">
        <f>LN('реальные данные'!K10)</f>
        <v>11.420299015515543</v>
      </c>
      <c r="L12" s="36">
        <f>LN('реальные данные'!L10)</f>
        <v>12.817068665436143</v>
      </c>
      <c r="M12" s="25">
        <f>LN('реальные данные'!M10)</f>
        <v>12.314670273518686</v>
      </c>
      <c r="N12" s="36">
        <f>LN('реальные данные'!O10)</f>
        <v>14.575504106476313</v>
      </c>
      <c r="O12" s="36">
        <f>LN('реальные данные'!P10)</f>
        <v>12.967763185053064</v>
      </c>
      <c r="P12" s="36">
        <f>LN('реальные данные'!Q10)</f>
        <v>13.682919085179945</v>
      </c>
      <c r="Q12" s="36">
        <f>LN('реальные данные'!R10)</f>
        <v>13.85757443045347</v>
      </c>
      <c r="R12" s="36">
        <f>LN('реальные данные'!S10)</f>
        <v>13.177389994358368</v>
      </c>
      <c r="S12" s="36">
        <f>LN('реальные данные'!T10)</f>
        <v>14.745169283618313</v>
      </c>
      <c r="T12" s="25">
        <f>LN('реальные данные'!U10)</f>
        <v>12.157395890772893</v>
      </c>
      <c r="U12" s="36">
        <f>LN('реальные данные'!W10)</f>
        <v>14.449644333099185</v>
      </c>
      <c r="V12" s="36">
        <f>LN('реальные данные'!X10)</f>
        <v>12.766220508740558</v>
      </c>
      <c r="W12" s="36">
        <f>LN('реальные данные'!Y10)</f>
        <v>13.63488741564516</v>
      </c>
      <c r="X12" s="36">
        <f>LN('реальные данные'!Z10)</f>
        <v>13.741615370593127</v>
      </c>
      <c r="Y12" s="36">
        <f>LN('реальные данные'!AA10)</f>
        <v>13.030755748347184</v>
      </c>
      <c r="Z12" s="37">
        <f>LN('реальные данные'!AB10)</f>
        <v>14.595443394799611</v>
      </c>
      <c r="AA12" s="32">
        <f>'исходные без сезонности'!AC11</f>
        <v>0.51050176641653</v>
      </c>
      <c r="AB12" s="32">
        <f>'исходные без сезонности'!AD11</f>
        <v>1.8504720730252</v>
      </c>
      <c r="AC12" s="32">
        <f>'исходные без сезонности'!AE11</f>
        <v>-0.17585787692015201</v>
      </c>
      <c r="AD12" s="32">
        <f>'реальные данные'!AF10</f>
        <v>-1.0886117000765694</v>
      </c>
      <c r="AE12" s="32">
        <f>'реальные данные'!AG10/'реальные данные'!AG9*100-100</f>
        <v>1.2800866565330011</v>
      </c>
      <c r="AF12" s="32">
        <f>'исходные без сезонности'!AH11</f>
        <v>0.112671304174841</v>
      </c>
      <c r="AG12" s="33">
        <f>'исходные без сезонности'!AI11</f>
        <v>0.47491071470601698</v>
      </c>
    </row>
    <row r="13" spans="1:33" x14ac:dyDescent="0.2">
      <c r="A13" s="1">
        <v>40634</v>
      </c>
      <c r="B13" s="15">
        <v>3.16</v>
      </c>
      <c r="C13" s="40">
        <f>'исходные без сезонности'!C12</f>
        <v>0.47453920860766702</v>
      </c>
      <c r="D13" s="40">
        <f>'исходные без сезонности'!F12</f>
        <v>1.8105016037033901</v>
      </c>
      <c r="E13" s="25">
        <v>8.1148631062764878</v>
      </c>
      <c r="F13" s="25">
        <f>LN('реальные данные'!F11)</f>
        <v>10.044473009108561</v>
      </c>
      <c r="G13" s="36">
        <f>LN('реальные данные'!G11)</f>
        <v>12.451105919404354</v>
      </c>
      <c r="H13" s="36">
        <f>LN('реальные данные'!H11)</f>
        <v>11.080685289696699</v>
      </c>
      <c r="I13" s="36">
        <f>LN('реальные данные'!I11)</f>
        <v>10.758754341976916</v>
      </c>
      <c r="J13" s="36">
        <f>LN('реальные данные'!J11)</f>
        <v>11.681019480717241</v>
      </c>
      <c r="K13" s="36">
        <f>LN('реальные данные'!K11)</f>
        <v>11.413445167704594</v>
      </c>
      <c r="L13" s="36">
        <f>LN('реальные данные'!L11)</f>
        <v>12.949551520301</v>
      </c>
      <c r="M13" s="25">
        <f>LN('реальные данные'!M11)</f>
        <v>12.315287444490339</v>
      </c>
      <c r="N13" s="36">
        <f>LN('реальные данные'!O11)</f>
        <v>14.570671197513365</v>
      </c>
      <c r="O13" s="36">
        <f>LN('реальные данные'!P11)</f>
        <v>12.958296172982768</v>
      </c>
      <c r="P13" s="36">
        <f>LN('реальные данные'!Q11)</f>
        <v>13.70510758233991</v>
      </c>
      <c r="Q13" s="36">
        <f>LN('реальные данные'!R11)</f>
        <v>13.872827914061119</v>
      </c>
      <c r="R13" s="36">
        <f>LN('реальные данные'!S11)</f>
        <v>13.224342684668622</v>
      </c>
      <c r="S13" s="36">
        <f>LN('реальные данные'!T11)</f>
        <v>14.764951155264619</v>
      </c>
      <c r="T13" s="25">
        <f>LN('реальные данные'!U11)</f>
        <v>12.214951686605005</v>
      </c>
      <c r="U13" s="36">
        <f>LN('реальные данные'!W11)</f>
        <v>14.442806142553552</v>
      </c>
      <c r="V13" s="36">
        <f>LN('реальные данные'!X11)</f>
        <v>12.803732130645093</v>
      </c>
      <c r="W13" s="36">
        <f>LN('реальные данные'!Y11)</f>
        <v>13.641241771542475</v>
      </c>
      <c r="X13" s="36">
        <f>LN('реальные данные'!Z11)</f>
        <v>13.753957193744693</v>
      </c>
      <c r="Y13" s="36">
        <f>LN('реальные данные'!AA11)</f>
        <v>13.081295812326998</v>
      </c>
      <c r="Z13" s="37">
        <f>LN('реальные данные'!AB11)</f>
        <v>14.579692286898364</v>
      </c>
      <c r="AA13" s="32">
        <f>'исходные без сезонности'!AC12</f>
        <v>-1.8748480582311799</v>
      </c>
      <c r="AB13" s="32">
        <f>'исходные без сезонности'!AD12</f>
        <v>-0.68491130786568299</v>
      </c>
      <c r="AC13" s="32">
        <f>'исходные без сезонности'!AE12</f>
        <v>0.57949666666324295</v>
      </c>
      <c r="AD13" s="32">
        <f>'реальные данные'!AF11</f>
        <v>-0.86294877072005249</v>
      </c>
      <c r="AE13" s="32">
        <f>'реальные данные'!AG11/'реальные данные'!AG10*100-100</f>
        <v>2.0234378707378937</v>
      </c>
      <c r="AF13" s="32">
        <f>'исходные без сезонности'!AH12</f>
        <v>1.23056726688783</v>
      </c>
      <c r="AG13" s="33">
        <f>'исходные без сезонности'!AI12</f>
        <v>2.32015929098164</v>
      </c>
    </row>
    <row r="14" spans="1:33" x14ac:dyDescent="0.2">
      <c r="A14" s="1">
        <v>40664</v>
      </c>
      <c r="B14" s="15">
        <v>3.67</v>
      </c>
      <c r="C14" s="40">
        <f>'исходные без сезонности'!C13</f>
        <v>0.41901580215293599</v>
      </c>
      <c r="D14" s="40">
        <f>'исходные без сезонности'!F13</f>
        <v>0.69567522865784903</v>
      </c>
      <c r="E14" s="25">
        <v>-0.23870603919562425</v>
      </c>
      <c r="F14" s="25">
        <f>LN('реальные данные'!F12)</f>
        <v>10.625449338995592</v>
      </c>
      <c r="G14" s="36">
        <f>LN('реальные данные'!G12)</f>
        <v>12.412452841347532</v>
      </c>
      <c r="H14" s="36">
        <f>LN('реальные данные'!H12)</f>
        <v>11.058428532810375</v>
      </c>
      <c r="I14" s="36">
        <f>LN('реальные данные'!I12)</f>
        <v>10.802274932806915</v>
      </c>
      <c r="J14" s="36">
        <f>LN('реальные данные'!J12)</f>
        <v>11.588251046987059</v>
      </c>
      <c r="K14" s="36">
        <f>LN('реальные данные'!K12)</f>
        <v>11.133242310421231</v>
      </c>
      <c r="L14" s="36">
        <f>LN('реальные данные'!L12)</f>
        <v>12.905439004956655</v>
      </c>
      <c r="M14" s="25">
        <f>LN('реальные данные'!M12)</f>
        <v>12.420607168767543</v>
      </c>
      <c r="N14" s="36">
        <f>LN('реальные данные'!O12)</f>
        <v>14.584681356347911</v>
      </c>
      <c r="O14" s="36">
        <f>LN('реальные данные'!P12)</f>
        <v>12.968789926869627</v>
      </c>
      <c r="P14" s="36">
        <f>LN('реальные данные'!Q12)</f>
        <v>13.735363581690905</v>
      </c>
      <c r="Q14" s="36">
        <f>LN('реальные данные'!R12)</f>
        <v>13.867685801502491</v>
      </c>
      <c r="R14" s="36">
        <f>LN('реальные данные'!S12)</f>
        <v>13.265736347487996</v>
      </c>
      <c r="S14" s="36">
        <f>LN('реальные данные'!T12)</f>
        <v>14.786933496246647</v>
      </c>
      <c r="T14" s="25">
        <f>LN('реальные данные'!U12)</f>
        <v>12.209415446940284</v>
      </c>
      <c r="U14" s="36">
        <f>LN('реальные данные'!W12)</f>
        <v>14.463581624436642</v>
      </c>
      <c r="V14" s="36">
        <f>LN('реальные данные'!X12)</f>
        <v>12.811546144197212</v>
      </c>
      <c r="W14" s="36">
        <f>LN('реальные данные'!Y12)</f>
        <v>13.679177906121202</v>
      </c>
      <c r="X14" s="36">
        <f>LN('реальные данные'!Z12)</f>
        <v>13.762097212630394</v>
      </c>
      <c r="Y14" s="36">
        <f>LN('реальные данные'!AA12)</f>
        <v>13.135751852500428</v>
      </c>
      <c r="Z14" s="37">
        <f>LN('реальные данные'!AB12)</f>
        <v>14.618799066688581</v>
      </c>
      <c r="AA14" s="32">
        <f>'исходные без сезонности'!AC13</f>
        <v>0.83620153755284399</v>
      </c>
      <c r="AB14" s="32">
        <f>'исходные без сезонности'!AD13</f>
        <v>1.54350252209865</v>
      </c>
      <c r="AC14" s="32">
        <f>'исходные без сезонности'!AE13</f>
        <v>0.165621713295039</v>
      </c>
      <c r="AD14" s="32">
        <f>'реальные данные'!AF12</f>
        <v>-0.66035297959216166</v>
      </c>
      <c r="AE14" s="32">
        <f>'реальные данные'!AG12/'реальные данные'!AG11*100-100</f>
        <v>-0.66622460681354312</v>
      </c>
      <c r="AF14" s="32">
        <f>'исходные без сезонности'!AH13</f>
        <v>2.0042867661646802</v>
      </c>
      <c r="AG14" s="33">
        <f>'исходные без сезонности'!AI13</f>
        <v>0.94114481244929804</v>
      </c>
    </row>
    <row r="15" spans="1:33" x14ac:dyDescent="0.2">
      <c r="A15" s="1">
        <v>40695</v>
      </c>
      <c r="B15" s="15">
        <v>3.65</v>
      </c>
      <c r="C15" s="40">
        <f>'исходные без сезонности'!C14</f>
        <v>0.248495800347871</v>
      </c>
      <c r="D15" s="40">
        <f>'исходные без сезонности'!F14</f>
        <v>1.53022163960602</v>
      </c>
      <c r="E15" s="25">
        <v>-1.426309774089551</v>
      </c>
      <c r="F15" s="25">
        <f>LN('реальные данные'!F13)</f>
        <v>10.207467703162591</v>
      </c>
      <c r="G15" s="36">
        <f>LN('реальные данные'!G13)</f>
        <v>12.501128114848644</v>
      </c>
      <c r="H15" s="36">
        <f>LN('реальные данные'!H13)</f>
        <v>11.137519079363278</v>
      </c>
      <c r="I15" s="36">
        <f>LN('реальные данные'!I13)</f>
        <v>10.92193534712105</v>
      </c>
      <c r="J15" s="36">
        <f>LN('реальные данные'!J13)</f>
        <v>11.726411836195735</v>
      </c>
      <c r="K15" s="36">
        <f>LN('реальные данные'!K13)</f>
        <v>11.549526770055282</v>
      </c>
      <c r="L15" s="36">
        <f>LN('реальные данные'!L13)</f>
        <v>13.02195441623136</v>
      </c>
      <c r="M15" s="25">
        <f>LN('реальные данные'!M13)</f>
        <v>12.402548897082816</v>
      </c>
      <c r="N15" s="36">
        <f>LN('реальные данные'!O13)</f>
        <v>14.598466383943773</v>
      </c>
      <c r="O15" s="36">
        <f>LN('реальные данные'!P13)</f>
        <v>12.988037304726198</v>
      </c>
      <c r="P15" s="36">
        <f>LN('реальные данные'!Q13)</f>
        <v>13.759566720891575</v>
      </c>
      <c r="Q15" s="36">
        <f>LN('реальные данные'!R13)</f>
        <v>13.888232646328239</v>
      </c>
      <c r="R15" s="36">
        <f>LN('реальные данные'!S13)</f>
        <v>13.313528757357563</v>
      </c>
      <c r="S15" s="36">
        <f>LN('реальные данные'!T13)</f>
        <v>14.794252148055497</v>
      </c>
      <c r="T15" s="25">
        <f>LN('реальные данные'!U13)</f>
        <v>12.292184800733732</v>
      </c>
      <c r="U15" s="36">
        <f>LN('реальные данные'!W13)</f>
        <v>14.469084490401386</v>
      </c>
      <c r="V15" s="36">
        <f>LN('реальные данные'!X13)</f>
        <v>12.83970947855528</v>
      </c>
      <c r="W15" s="36">
        <f>LN('реальные данные'!Y13)</f>
        <v>13.704149176226089</v>
      </c>
      <c r="X15" s="36">
        <f>LN('реальные данные'!Z13)</f>
        <v>13.763419566157728</v>
      </c>
      <c r="Y15" s="36">
        <f>LN('реальные данные'!AA13)</f>
        <v>13.157308996534772</v>
      </c>
      <c r="Z15" s="37">
        <f>LN('реальные данные'!AB13)</f>
        <v>14.619385200439558</v>
      </c>
      <c r="AA15" s="32">
        <f>'исходные без сезонности'!AC14</f>
        <v>-0.37501713459902097</v>
      </c>
      <c r="AB15" s="32">
        <f>'исходные без сезонности'!AD14</f>
        <v>1.15944021765761</v>
      </c>
      <c r="AC15" s="32">
        <f>'исходные без сезонности'!AE14</f>
        <v>-0.358237886841211</v>
      </c>
      <c r="AD15" s="32">
        <f>'реальные данные'!AF13</f>
        <v>2.2695826141350608</v>
      </c>
      <c r="AE15" s="32">
        <f>'реальные данные'!AG13/'реальные данные'!AG12*100-100</f>
        <v>2.9227980781634528</v>
      </c>
      <c r="AF15" s="32">
        <f>'исходные без сезонности'!AH14</f>
        <v>0.92576269458924898</v>
      </c>
      <c r="AG15" s="33">
        <f>'исходные без сезонности'!AI14</f>
        <v>0.85044017573125197</v>
      </c>
    </row>
    <row r="16" spans="1:33" x14ac:dyDescent="0.2">
      <c r="A16" s="1">
        <v>40725</v>
      </c>
      <c r="B16" s="15">
        <v>3.82</v>
      </c>
      <c r="C16" s="40">
        <f>'исходные без сезонности'!C15</f>
        <v>-0.17578650218049799</v>
      </c>
      <c r="D16" s="40">
        <f>'исходные без сезонности'!F15</f>
        <v>0.15309075661820301</v>
      </c>
      <c r="E16" s="25">
        <v>-1.0299251427706719</v>
      </c>
      <c r="F16" s="25">
        <f>LN('реальные данные'!F14)</f>
        <v>10.006109469925805</v>
      </c>
      <c r="G16" s="36">
        <f>LN('реальные данные'!G14)</f>
        <v>12.514570541193734</v>
      </c>
      <c r="H16" s="36">
        <f>LN('реальные данные'!H14)</f>
        <v>10.914330680944945</v>
      </c>
      <c r="I16" s="36">
        <f>LN('реальные данные'!I14)</f>
        <v>10.727490557603915</v>
      </c>
      <c r="J16" s="36">
        <f>LN('реальные данные'!J14)</f>
        <v>11.679573198789567</v>
      </c>
      <c r="K16" s="36">
        <f>LN('реальные данные'!K14)</f>
        <v>11.340031435179656</v>
      </c>
      <c r="L16" s="36">
        <f>LN('реальные данные'!L14)</f>
        <v>12.955496287870492</v>
      </c>
      <c r="M16" s="25">
        <f>LN('реальные данные'!M14)</f>
        <v>12.38398270166368</v>
      </c>
      <c r="N16" s="36">
        <f>LN('реальные данные'!O14)</f>
        <v>14.611630828732361</v>
      </c>
      <c r="O16" s="36">
        <f>LN('реальные данные'!P14)</f>
        <v>13.011261072439336</v>
      </c>
      <c r="P16" s="36">
        <f>LN('реальные данные'!Q14)</f>
        <v>13.777672626212908</v>
      </c>
      <c r="Q16" s="36">
        <f>LN('реальные данные'!R14)</f>
        <v>13.903867657889226</v>
      </c>
      <c r="R16" s="36">
        <f>LN('реальные данные'!S14)</f>
        <v>13.345485186389851</v>
      </c>
      <c r="S16" s="36">
        <f>LN('реальные данные'!T14)</f>
        <v>14.819507871569177</v>
      </c>
      <c r="T16" s="25">
        <f>LN('реальные данные'!U14)</f>
        <v>12.306609438780558</v>
      </c>
      <c r="U16" s="36">
        <f>LN('реальные данные'!W14)</f>
        <v>14.480755353097813</v>
      </c>
      <c r="V16" s="36">
        <f>LN('реальные данные'!X14)</f>
        <v>12.883580582234105</v>
      </c>
      <c r="W16" s="36">
        <f>LN('реальные данные'!Y14)</f>
        <v>13.728595936801177</v>
      </c>
      <c r="X16" s="36">
        <f>LN('реальные данные'!Z14)</f>
        <v>13.789587708700072</v>
      </c>
      <c r="Y16" s="36">
        <f>LN('реальные данные'!AA14)</f>
        <v>13.207571426711713</v>
      </c>
      <c r="Z16" s="37">
        <f>LN('реальные данные'!AB14)</f>
        <v>14.649938930872443</v>
      </c>
      <c r="AA16" s="32">
        <f>'исходные без сезонности'!AC15</f>
        <v>0.42478215579526502</v>
      </c>
      <c r="AB16" s="32">
        <f>'исходные без сезонности'!AD15</f>
        <v>-2.61474679967974</v>
      </c>
      <c r="AC16" s="32">
        <f>'исходные без сезонности'!AE15</f>
        <v>1.83557713725399</v>
      </c>
      <c r="AD16" s="32">
        <f>'реальные данные'!AF14</f>
        <v>6.0204727293093185</v>
      </c>
      <c r="AE16" s="32">
        <f>'реальные данные'!AG14/'реальные данные'!AG13*100-100</f>
        <v>1.1439606821082009</v>
      </c>
      <c r="AF16" s="32">
        <f>'исходные без сезонности'!AH15</f>
        <v>-1.04934389608601</v>
      </c>
      <c r="AG16" s="33">
        <f>'исходные без сезонности'!AI15</f>
        <v>1.1153510310828401</v>
      </c>
    </row>
    <row r="17" spans="1:33" x14ac:dyDescent="0.2">
      <c r="A17" s="1">
        <v>40756</v>
      </c>
      <c r="B17" s="15">
        <v>3.86</v>
      </c>
      <c r="C17" s="40">
        <f>'исходные без сезонности'!C16</f>
        <v>0.204096618421163</v>
      </c>
      <c r="D17" s="40">
        <f>'исходные без сезонности'!F16</f>
        <v>0.27314444762304302</v>
      </c>
      <c r="E17" s="25">
        <v>-0.38532777037371518</v>
      </c>
      <c r="F17" s="25">
        <f>LN('реальные данные'!F15)</f>
        <v>10.421685525073917</v>
      </c>
      <c r="G17" s="36">
        <f>LN('реальные данные'!G15)</f>
        <v>12.441701026181292</v>
      </c>
      <c r="H17" s="36">
        <f>LN('реальные данные'!H15)</f>
        <v>10.940176257125016</v>
      </c>
      <c r="I17" s="36">
        <f>LN('реальные данные'!I15)</f>
        <v>10.741896456503577</v>
      </c>
      <c r="J17" s="36">
        <f>LN('реальные данные'!J15)</f>
        <v>11.631608951464528</v>
      </c>
      <c r="K17" s="36">
        <f>LN('реальные данные'!K15)</f>
        <v>11.248583370632769</v>
      </c>
      <c r="L17" s="36">
        <f>LN('реальные данные'!L15)</f>
        <v>12.940661661190234</v>
      </c>
      <c r="M17" s="25">
        <f>LN('реальные данные'!M15)</f>
        <v>12.365821471339252</v>
      </c>
      <c r="N17" s="36">
        <f>LN('реальные данные'!O15)</f>
        <v>14.62041352052513</v>
      </c>
      <c r="O17" s="36">
        <f>LN('реальные данные'!P15)</f>
        <v>13.02594056666236</v>
      </c>
      <c r="P17" s="36">
        <f>LN('реальные данные'!Q15)</f>
        <v>13.797760426076152</v>
      </c>
      <c r="Q17" s="36">
        <f>LN('реальные данные'!R15)</f>
        <v>13.906226004149721</v>
      </c>
      <c r="R17" s="36">
        <f>LN('реальные данные'!S15)</f>
        <v>13.372807441350266</v>
      </c>
      <c r="S17" s="36">
        <f>LN('реальные данные'!T15)</f>
        <v>14.827697276616219</v>
      </c>
      <c r="T17" s="25">
        <f>LN('реальные данные'!U15)</f>
        <v>12.251821061940026</v>
      </c>
      <c r="U17" s="36">
        <f>LN('реальные данные'!W15)</f>
        <v>14.501516218865419</v>
      </c>
      <c r="V17" s="36">
        <f>LN('реальные данные'!X15)</f>
        <v>12.896592071491828</v>
      </c>
      <c r="W17" s="36">
        <f>LN('реальные данные'!Y15)</f>
        <v>13.749338138277491</v>
      </c>
      <c r="X17" s="36">
        <f>LN('реальные данные'!Z15)</f>
        <v>13.798030960018606</v>
      </c>
      <c r="Y17" s="36">
        <f>LN('реальные данные'!AA15)</f>
        <v>13.250352752640397</v>
      </c>
      <c r="Z17" s="37">
        <f>LN('реальные данные'!AB15)</f>
        <v>14.663743060565173</v>
      </c>
      <c r="AA17" s="32">
        <f>'исходные без сезонности'!AC16</f>
        <v>-0.149173988745505</v>
      </c>
      <c r="AB17" s="32">
        <f>'исходные без сезонности'!AD16</f>
        <v>1.34253030762853</v>
      </c>
      <c r="AC17" s="32">
        <f>'исходные без сезонности'!AE16</f>
        <v>1.28970720265282</v>
      </c>
      <c r="AD17" s="32">
        <f>'реальные данные'!AF15</f>
        <v>0.91732142488419299</v>
      </c>
      <c r="AE17" s="32">
        <f>'реальные данные'!AG15/'реальные данные'!AG14*100-100</f>
        <v>2.188425109985829</v>
      </c>
      <c r="AF17" s="32">
        <f>'исходные без сезонности'!AH16</f>
        <v>-1.4675093051000301</v>
      </c>
      <c r="AG17" s="33">
        <f>'исходные без сезонности'!AI16</f>
        <v>1.9184781513713201</v>
      </c>
    </row>
    <row r="18" spans="1:33" x14ac:dyDescent="0.2">
      <c r="A18" s="1">
        <v>40787</v>
      </c>
      <c r="B18" s="15">
        <v>4.3600000000000003</v>
      </c>
      <c r="C18" s="40">
        <f>'исходные без сезонности'!C17</f>
        <v>0.13351913650323599</v>
      </c>
      <c r="D18" s="40">
        <f>'исходные без сезонности'!F17</f>
        <v>1.6704025642309099</v>
      </c>
      <c r="E18" s="25">
        <v>-5.4262282394433861</v>
      </c>
      <c r="F18" s="25">
        <f>LN('реальные данные'!F16)</f>
        <v>10.525072632148525</v>
      </c>
      <c r="G18" s="36">
        <f>LN('реальные данные'!G16)</f>
        <v>12.518364773021892</v>
      </c>
      <c r="H18" s="36">
        <f>LN('реальные данные'!H16)</f>
        <v>11.357862186917728</v>
      </c>
      <c r="I18" s="36">
        <f>LN('реальные данные'!I16)</f>
        <v>10.790707118445832</v>
      </c>
      <c r="J18" s="36">
        <f>LN('реальные данные'!J16)</f>
        <v>11.662467497400533</v>
      </c>
      <c r="K18" s="36">
        <f>LN('реальные данные'!K16)</f>
        <v>11.341783933922946</v>
      </c>
      <c r="L18" s="36">
        <f>LN('реальные данные'!L16)</f>
        <v>12.925284403146417</v>
      </c>
      <c r="M18" s="25">
        <f>LN('реальные данные'!M16)</f>
        <v>12.388964763996212</v>
      </c>
      <c r="N18" s="36">
        <f>LN('реальные данные'!O16)</f>
        <v>14.635478877337022</v>
      </c>
      <c r="O18" s="36">
        <f>LN('реальные данные'!P16)</f>
        <v>13.08304872615324</v>
      </c>
      <c r="P18" s="36">
        <f>LN('реальные данные'!Q16)</f>
        <v>13.813418835198625</v>
      </c>
      <c r="Q18" s="36">
        <f>LN('реальные данные'!R16)</f>
        <v>13.916073763884791</v>
      </c>
      <c r="R18" s="36">
        <f>LN('реальные данные'!S16)</f>
        <v>13.400206081694806</v>
      </c>
      <c r="S18" s="36">
        <f>LN('реальные данные'!T16)</f>
        <v>14.836462474748151</v>
      </c>
      <c r="T18" s="25">
        <f>LN('реальные данные'!U16)</f>
        <v>12.238162944347815</v>
      </c>
      <c r="U18" s="36">
        <f>LN('реальные данные'!W16)</f>
        <v>14.507624537040863</v>
      </c>
      <c r="V18" s="36">
        <f>LN('реальные данные'!X16)</f>
        <v>12.891957199538401</v>
      </c>
      <c r="W18" s="36">
        <f>LN('реальные данные'!Y16)</f>
        <v>13.763633736985389</v>
      </c>
      <c r="X18" s="36">
        <f>LN('реальные данные'!Z16)</f>
        <v>13.806292758900529</v>
      </c>
      <c r="Y18" s="36">
        <f>LN('реальные данные'!AA16)</f>
        <v>13.267692546415178</v>
      </c>
      <c r="Z18" s="37">
        <f>LN('реальные данные'!AB16)</f>
        <v>14.67655212717492</v>
      </c>
      <c r="AA18" s="32">
        <f>'исходные без сезонности'!AC17</f>
        <v>-0.62006614885924205</v>
      </c>
      <c r="AB18" s="32">
        <f>'исходные без сезонности'!AD17</f>
        <v>-0.88866930160401603</v>
      </c>
      <c r="AC18" s="32">
        <f>'исходные без сезонности'!AE17</f>
        <v>5.4510007182871703E-2</v>
      </c>
      <c r="AD18" s="32">
        <f>'реальные данные'!AF16</f>
        <v>-3.2079844489672098</v>
      </c>
      <c r="AE18" s="32">
        <f>'реальные данные'!AG16/'реальные данные'!AG15*100-100</f>
        <v>2.5945991259566483</v>
      </c>
      <c r="AF18" s="32">
        <f>'исходные без сезонности'!AH17</f>
        <v>-1.0761124575521901</v>
      </c>
      <c r="AG18" s="33">
        <f>'исходные без сезонности'!AI17</f>
        <v>1.34481542176791</v>
      </c>
    </row>
    <row r="19" spans="1:33" x14ac:dyDescent="0.2">
      <c r="A19" s="1">
        <v>40817</v>
      </c>
      <c r="B19" s="15">
        <v>4.87</v>
      </c>
      <c r="C19" s="40">
        <f>'исходные без сезонности'!C18</f>
        <v>0.48000295089235301</v>
      </c>
      <c r="D19" s="40">
        <f>'исходные без сезонности'!F18</f>
        <v>1.2058903172836699</v>
      </c>
      <c r="E19" s="25">
        <v>4.3429856710203953</v>
      </c>
      <c r="F19" s="25">
        <f>LN('реальные данные'!F17)</f>
        <v>9.9416363085674888</v>
      </c>
      <c r="G19" s="36">
        <f>LN('реальные данные'!G17)</f>
        <v>12.56674511684464</v>
      </c>
      <c r="H19" s="36">
        <f>LN('реальные данные'!H17)</f>
        <v>10.916310217638893</v>
      </c>
      <c r="I19" s="36">
        <f>LN('реальные данные'!I17)</f>
        <v>10.727326029890488</v>
      </c>
      <c r="J19" s="36">
        <f>LN('реальные данные'!J17)</f>
        <v>11.788766588270692</v>
      </c>
      <c r="K19" s="36">
        <f>LN('реальные данные'!K17)</f>
        <v>11.442945445970533</v>
      </c>
      <c r="L19" s="36">
        <f>LN('реальные данные'!L17)</f>
        <v>12.987547729984572</v>
      </c>
      <c r="M19" s="25">
        <f>LN('реальные данные'!M17)</f>
        <v>12.323001973212179</v>
      </c>
      <c r="N19" s="36">
        <f>LN('реальные данные'!O17)</f>
        <v>14.661326145034545</v>
      </c>
      <c r="O19" s="36">
        <f>LN('реальные данные'!P17)</f>
        <v>13.110241498295231</v>
      </c>
      <c r="P19" s="36">
        <f>LN('реальные данные'!Q17)</f>
        <v>13.82012839705301</v>
      </c>
      <c r="Q19" s="36">
        <f>LN('реальные данные'!R17)</f>
        <v>13.914536657673713</v>
      </c>
      <c r="R19" s="36">
        <f>LN('реальные данные'!S17)</f>
        <v>13.453259550588593</v>
      </c>
      <c r="S19" s="36">
        <f>LN('реальные данные'!T17)</f>
        <v>14.858787267888902</v>
      </c>
      <c r="T19" s="25">
        <f>LN('реальные данные'!U17)</f>
        <v>12.243436847981767</v>
      </c>
      <c r="U19" s="36">
        <f>LN('реальные данные'!W17)</f>
        <v>14.528339788256032</v>
      </c>
      <c r="V19" s="36">
        <f>LN('реальные данные'!X17)</f>
        <v>12.982817169178594</v>
      </c>
      <c r="W19" s="36">
        <f>LN('реальные данные'!Y17)</f>
        <v>13.77374464109556</v>
      </c>
      <c r="X19" s="36">
        <f>LN('реальные данные'!Z17)</f>
        <v>13.788675248558016</v>
      </c>
      <c r="Y19" s="36">
        <f>LN('реальные данные'!AA17)</f>
        <v>13.304178930808623</v>
      </c>
      <c r="Z19" s="37">
        <f>LN('реальные данные'!AB17)</f>
        <v>14.685998589561528</v>
      </c>
      <c r="AA19" s="32">
        <f>'исходные без сезонности'!AC18</f>
        <v>-0.24991318506152599</v>
      </c>
      <c r="AB19" s="32">
        <f>'исходные без сезонности'!AD18</f>
        <v>0.13034194507946201</v>
      </c>
      <c r="AC19" s="32">
        <f>'исходные без сезонности'!AE18</f>
        <v>-0.22478309964349899</v>
      </c>
      <c r="AD19" s="32">
        <f>'реальные данные'!AF17</f>
        <v>3.2418989216468503</v>
      </c>
      <c r="AE19" s="32">
        <f>'реальные данные'!AG17/'реальные данные'!AG16*100-100</f>
        <v>-2.3757159745936178</v>
      </c>
      <c r="AF19" s="32">
        <f>'исходные без сезонности'!AH18</f>
        <v>0.47141220340793799</v>
      </c>
      <c r="AG19" s="33">
        <f>'исходные без сезонности'!AI18</f>
        <v>0.89142957461484296</v>
      </c>
    </row>
    <row r="20" spans="1:33" x14ac:dyDescent="0.2">
      <c r="A20" s="1">
        <v>40848</v>
      </c>
      <c r="B20" s="15">
        <v>4.97</v>
      </c>
      <c r="C20" s="40">
        <f>'исходные без сезонности'!C19</f>
        <v>0.38236602259153901</v>
      </c>
      <c r="D20" s="40">
        <f>'исходные без сезонности'!F19</f>
        <v>-0.74349266674640802</v>
      </c>
      <c r="E20" s="25">
        <v>1.5256405007486384</v>
      </c>
      <c r="F20" s="25">
        <f>LN('реальные данные'!F18)</f>
        <v>10.660643712607749</v>
      </c>
      <c r="G20" s="36">
        <f>LN('реальные данные'!G18)</f>
        <v>12.528395452675376</v>
      </c>
      <c r="H20" s="36">
        <f>LN('реальные данные'!H18)</f>
        <v>11.565241874934982</v>
      </c>
      <c r="I20" s="36">
        <f>LN('реальные данные'!I18)</f>
        <v>10.675987034640467</v>
      </c>
      <c r="J20" s="36">
        <f>LN('реальные данные'!J18)</f>
        <v>11.516591266305593</v>
      </c>
      <c r="K20" s="36">
        <f>LN('реальные данные'!K18)</f>
        <v>11.655850526584839</v>
      </c>
      <c r="L20" s="36">
        <f>LN('реальные данные'!L18)</f>
        <v>12.983025921207009</v>
      </c>
      <c r="M20" s="25">
        <f>LN('реальные данные'!M18)</f>
        <v>12.414286198510794</v>
      </c>
      <c r="N20" s="36">
        <f>LN('реальные данные'!O18)</f>
        <v>14.681985251488184</v>
      </c>
      <c r="O20" s="36">
        <f>LN('реальные данные'!P18)</f>
        <v>13.162699857193818</v>
      </c>
      <c r="P20" s="36">
        <f>LN('реальные данные'!Q18)</f>
        <v>13.824607289776299</v>
      </c>
      <c r="Q20" s="36">
        <f>LN('реальные данные'!R18)</f>
        <v>13.916737306873973</v>
      </c>
      <c r="R20" s="36">
        <f>LN('реальные данные'!S18)</f>
        <v>13.510644590286395</v>
      </c>
      <c r="S20" s="36">
        <f>LN('реальные данные'!T18)</f>
        <v>14.867758349347511</v>
      </c>
      <c r="T20" s="25">
        <f>LN('реальные данные'!U18)</f>
        <v>12.15418734543406</v>
      </c>
      <c r="U20" s="36">
        <f>LN('реальные данные'!W18)</f>
        <v>14.558070378841169</v>
      </c>
      <c r="V20" s="36">
        <f>LN('реальные данные'!X18)</f>
        <v>12.936844668010245</v>
      </c>
      <c r="W20" s="36">
        <f>LN('реальные данные'!Y18)</f>
        <v>13.780815308090888</v>
      </c>
      <c r="X20" s="36">
        <f>LN('реальные данные'!Z18)</f>
        <v>13.820919320446491</v>
      </c>
      <c r="Y20" s="36">
        <f>LN('реальные данные'!AA18)</f>
        <v>13.300072585345767</v>
      </c>
      <c r="Z20" s="37">
        <f>LN('реальные данные'!AB18)</f>
        <v>14.706356701711028</v>
      </c>
      <c r="AA20" s="32">
        <f>'исходные без сезонности'!AC19</f>
        <v>2.0871506349073798</v>
      </c>
      <c r="AB20" s="32">
        <f>'исходные без сезонности'!AD19</f>
        <v>-1.0709734070838399</v>
      </c>
      <c r="AC20" s="32">
        <f>'исходные без сезонности'!AE19</f>
        <v>5.3616012913801798</v>
      </c>
      <c r="AD20" s="32">
        <f>'реальные данные'!AF18</f>
        <v>-1.0239446697768102</v>
      </c>
      <c r="AE20" s="32">
        <f>'реальные данные'!AG18/'реальные данные'!AG17*100-100</f>
        <v>-3.388267263002831E-2</v>
      </c>
      <c r="AF20" s="32">
        <f>'исходные без сезонности'!AH19</f>
        <v>1.0212299259691799</v>
      </c>
      <c r="AG20" s="33">
        <f>'исходные без сезонности'!AI19</f>
        <v>0.52356355310979896</v>
      </c>
    </row>
    <row r="21" spans="1:33" x14ac:dyDescent="0.2">
      <c r="A21" s="1">
        <v>40878</v>
      </c>
      <c r="B21" s="15">
        <v>5.33</v>
      </c>
      <c r="C21" s="40">
        <f>'исходные без сезонности'!C20</f>
        <v>0.31613345113776298</v>
      </c>
      <c r="D21" s="40">
        <f>'исходные без сезонности'!F20</f>
        <v>1.4767120795906601</v>
      </c>
      <c r="E21" s="25">
        <v>-3.1052561163334782</v>
      </c>
      <c r="F21" s="25">
        <f>LN('реальные данные'!F19)</f>
        <v>10.21605754327671</v>
      </c>
      <c r="G21" s="36">
        <f>LN('реальные данные'!G19)</f>
        <v>12.637925085004655</v>
      </c>
      <c r="H21" s="36">
        <f>LN('реальные данные'!H19)</f>
        <v>11.421019714146658</v>
      </c>
      <c r="I21" s="36">
        <f>LN('реальные данные'!I19)</f>
        <v>10.76339308286046</v>
      </c>
      <c r="J21" s="36">
        <f>LN('реальные данные'!J19)</f>
        <v>11.825049815155035</v>
      </c>
      <c r="K21" s="36">
        <f>LN('реальные данные'!K19)</f>
        <v>11.700174196091135</v>
      </c>
      <c r="L21" s="36">
        <f>LN('реальные данные'!L19)</f>
        <v>12.969369359656225</v>
      </c>
      <c r="M21" s="25">
        <f>LN('реальные данные'!M19)</f>
        <v>12.444517505011481</v>
      </c>
      <c r="N21" s="36">
        <f>LN('реальные данные'!O19)</f>
        <v>14.708382795927582</v>
      </c>
      <c r="O21" s="36">
        <f>LN('реальные данные'!P19)</f>
        <v>13.222338831147361</v>
      </c>
      <c r="P21" s="36">
        <f>LN('реальные данные'!Q19)</f>
        <v>13.833987952656837</v>
      </c>
      <c r="Q21" s="36">
        <f>LN('реальные данные'!R19)</f>
        <v>13.942038927929518</v>
      </c>
      <c r="R21" s="36">
        <f>LN('реальные данные'!S19)</f>
        <v>13.57853702514328</v>
      </c>
      <c r="S21" s="36">
        <f>LN('реальные данные'!T19)</f>
        <v>14.883156126702113</v>
      </c>
      <c r="T21" s="25">
        <f>LN('реальные данные'!U19)</f>
        <v>12.306844831858925</v>
      </c>
      <c r="U21" s="36">
        <f>LN('реальные данные'!W19)</f>
        <v>14.573988840468841</v>
      </c>
      <c r="V21" s="36">
        <f>LN('реальные данные'!X19)</f>
        <v>13.044637763761676</v>
      </c>
      <c r="W21" s="36">
        <f>LN('реальные данные'!Y19)</f>
        <v>13.787861987099468</v>
      </c>
      <c r="X21" s="36">
        <f>LN('реальные данные'!Z19)</f>
        <v>13.824415157281331</v>
      </c>
      <c r="Y21" s="36">
        <f>LN('реальные данные'!AA19)</f>
        <v>13.411020213268786</v>
      </c>
      <c r="Z21" s="37">
        <f>LN('реальные данные'!AB19)</f>
        <v>14.722477235043774</v>
      </c>
      <c r="AA21" s="32">
        <f>'исходные без сезонности'!AC20</f>
        <v>-4.4201505522631903E-3</v>
      </c>
      <c r="AB21" s="32">
        <f>'исходные без сезонности'!AD20</f>
        <v>-1.78049495261199</v>
      </c>
      <c r="AC21" s="32">
        <f>'исходные без сезонности'!AE20</f>
        <v>-6.0495006695968101</v>
      </c>
      <c r="AD21" s="32">
        <f>'реальные данные'!AF19</f>
        <v>-0.88074720477008839</v>
      </c>
      <c r="AE21" s="32">
        <f>'реальные данные'!AG19/'реальные данные'!AG18*100-100</f>
        <v>0.81669668286008346</v>
      </c>
      <c r="AF21" s="32">
        <f>'исходные без сезонности'!AH20</f>
        <v>-0.38155466324868198</v>
      </c>
      <c r="AG21" s="33">
        <f>'исходные без сезонности'!AI20</f>
        <v>1.04295879105971</v>
      </c>
    </row>
    <row r="22" spans="1:33" x14ac:dyDescent="0.2">
      <c r="A22" s="1">
        <v>40909</v>
      </c>
      <c r="B22" s="15">
        <v>4.8</v>
      </c>
      <c r="C22" s="40">
        <f>'исходные без сезонности'!C21</f>
        <v>0.32907248712932302</v>
      </c>
      <c r="D22" s="40">
        <f>'исходные без сезонности'!F21</f>
        <v>2.6297415130608899</v>
      </c>
      <c r="E22" s="25">
        <v>2.6963088347543831</v>
      </c>
      <c r="F22" s="25">
        <f>LN('реальные данные'!F20)</f>
        <v>10.412805931323719</v>
      </c>
      <c r="G22" s="36">
        <f>LN('реальные данные'!G20)</f>
        <v>12.540932922928715</v>
      </c>
      <c r="H22" s="36">
        <f>LN('реальные данные'!H20)</f>
        <v>10.941809829925175</v>
      </c>
      <c r="I22" s="36">
        <f>LN('реальные данные'!I20)</f>
        <v>10.759740054054381</v>
      </c>
      <c r="J22" s="36">
        <f>LN('реальные данные'!J20)</f>
        <v>11.812200406427921</v>
      </c>
      <c r="K22" s="36">
        <f>LN('реальные данные'!K20)</f>
        <v>11.476052660721479</v>
      </c>
      <c r="L22" s="36">
        <f>LN('реальные данные'!L20)</f>
        <v>12.965827000787009</v>
      </c>
      <c r="M22" s="25">
        <f>LN('реальные данные'!M20)</f>
        <v>12.428133451570464</v>
      </c>
      <c r="N22" s="36">
        <f>LN('реальные данные'!O20)</f>
        <v>14.71873741811299</v>
      </c>
      <c r="O22" s="36">
        <f>LN('реальные данные'!P20)</f>
        <v>13.231908076227</v>
      </c>
      <c r="P22" s="36">
        <f>LN('реальные данные'!Q20)</f>
        <v>13.841388903071948</v>
      </c>
      <c r="Q22" s="36">
        <f>LN('реальные данные'!R20)</f>
        <v>13.965209292691828</v>
      </c>
      <c r="R22" s="36">
        <f>LN('реальные данные'!S20)</f>
        <v>13.665441692022499</v>
      </c>
      <c r="S22" s="36">
        <f>LN('реальные данные'!T20)</f>
        <v>14.89476757569056</v>
      </c>
      <c r="T22" s="25">
        <f>LN('реальные данные'!U20)</f>
        <v>12.280486736332357</v>
      </c>
      <c r="U22" s="36">
        <f>LN('реальные данные'!W20)</f>
        <v>14.599262473269283</v>
      </c>
      <c r="V22" s="36">
        <f>LN('реальные данные'!X20)</f>
        <v>13.131259352491364</v>
      </c>
      <c r="W22" s="36">
        <f>LN('реальные данные'!Y20)</f>
        <v>13.796555561707111</v>
      </c>
      <c r="X22" s="36">
        <f>LN('реальные данные'!Z20)</f>
        <v>13.844509100300931</v>
      </c>
      <c r="Y22" s="36">
        <f>LN('реальные данные'!AA20)</f>
        <v>13.513156888339173</v>
      </c>
      <c r="Z22" s="37">
        <f>LN('реальные данные'!AB20)</f>
        <v>14.737349520223775</v>
      </c>
      <c r="AA22" s="32">
        <f>'исходные без сезонности'!AC21</f>
        <v>1.3518357053176699</v>
      </c>
      <c r="AB22" s="32">
        <f>'исходные без сезонности'!AD21</f>
        <v>10.362960454166799</v>
      </c>
      <c r="AC22" s="32">
        <f>'исходные без сезонности'!AE21</f>
        <v>5.45497574394438</v>
      </c>
      <c r="AD22" s="32">
        <f>'реальные данные'!AF20</f>
        <v>-0.87832618527481543</v>
      </c>
      <c r="AE22" s="32">
        <f>'реальные данные'!AG20/'реальные данные'!AG19*100-100</f>
        <v>-0.96749075002118445</v>
      </c>
      <c r="AF22" s="32">
        <f>'исходные без сезонности'!AH21</f>
        <v>1.6913769957635201</v>
      </c>
      <c r="AG22" s="33">
        <f>'исходные без сезонности'!AI21</f>
        <v>1.1021526926359599</v>
      </c>
    </row>
    <row r="23" spans="1:33" x14ac:dyDescent="0.2">
      <c r="A23" s="1">
        <v>40940</v>
      </c>
      <c r="B23" s="15">
        <v>4.3600000000000003</v>
      </c>
      <c r="C23" s="40">
        <f>'исходные без сезонности'!C22</f>
        <v>0.29253347881584102</v>
      </c>
      <c r="D23" s="40">
        <f>'исходные без сезонности'!F22</f>
        <v>1.5026353495195801</v>
      </c>
      <c r="E23" s="25">
        <v>3.7103030028270858</v>
      </c>
      <c r="F23" s="25">
        <f>LN('реальные данные'!F21)</f>
        <v>10.70558639591161</v>
      </c>
      <c r="G23" s="36">
        <f>LN('реальные данные'!G21)</f>
        <v>12.551015395260068</v>
      </c>
      <c r="H23" s="36">
        <f>LN('реальные данные'!H21)</f>
        <v>11.127524719015076</v>
      </c>
      <c r="I23" s="36">
        <f>LN('реальные данные'!I21)</f>
        <v>10.675906699096405</v>
      </c>
      <c r="J23" s="36">
        <f>LN('реальные данные'!J21)</f>
        <v>11.667842469315152</v>
      </c>
      <c r="K23" s="36">
        <f>LN('реальные данные'!K21)</f>
        <v>11.440397468322775</v>
      </c>
      <c r="L23" s="36">
        <f>LN('реальные данные'!L21)</f>
        <v>12.948443924923579</v>
      </c>
      <c r="M23" s="25">
        <f>LN('реальные данные'!M21)</f>
        <v>12.495327650204089</v>
      </c>
      <c r="N23" s="36">
        <f>LN('реальные данные'!O21)</f>
        <v>14.741620050493236</v>
      </c>
      <c r="O23" s="36">
        <f>LN('реальные данные'!P21)</f>
        <v>13.267514545544481</v>
      </c>
      <c r="P23" s="36">
        <f>LN('реальные данные'!Q21)</f>
        <v>13.847471501627865</v>
      </c>
      <c r="Q23" s="36">
        <f>LN('реальные данные'!R21)</f>
        <v>13.986954937829216</v>
      </c>
      <c r="R23" s="36">
        <f>LN('реальные данные'!S21)</f>
        <v>13.6906398360168</v>
      </c>
      <c r="S23" s="36">
        <f>LN('реальные данные'!T21)</f>
        <v>14.899585883067326</v>
      </c>
      <c r="T23" s="25">
        <f>LN('реальные данные'!U21)</f>
        <v>12.239916148344795</v>
      </c>
      <c r="U23" s="36">
        <f>LN('реальные данные'!W21)</f>
        <v>14.623345439700664</v>
      </c>
      <c r="V23" s="36">
        <f>LN('реальные данные'!X21)</f>
        <v>13.149964273327335</v>
      </c>
      <c r="W23" s="36">
        <f>LN('реальные данные'!Y21)</f>
        <v>13.80331621693067</v>
      </c>
      <c r="X23" s="36">
        <f>LN('реальные данные'!Z21)</f>
        <v>13.870817436354516</v>
      </c>
      <c r="Y23" s="36">
        <f>LN('реальные данные'!AA21)</f>
        <v>13.577316830468073</v>
      </c>
      <c r="Z23" s="37">
        <f>LN('реальные данные'!AB21)</f>
        <v>14.747240799516142</v>
      </c>
      <c r="AA23" s="32">
        <f>'исходные без сезонности'!AC22</f>
        <v>2.8098323783155399</v>
      </c>
      <c r="AB23" s="32">
        <f>'исходные без сезонности'!AD22</f>
        <v>-0.14110888681518799</v>
      </c>
      <c r="AC23" s="32">
        <f>'исходные без сезонности'!AE22</f>
        <v>7.5685288294222302</v>
      </c>
      <c r="AD23" s="32">
        <f>'реальные данные'!AF21</f>
        <v>6.1360069532767625E-2</v>
      </c>
      <c r="AE23" s="32">
        <f>'реальные данные'!AG21/'реальные данные'!AG20*100-100</f>
        <v>0.6104171814813526</v>
      </c>
      <c r="AF23" s="32">
        <f>'исходные без сезонности'!AH22</f>
        <v>1.1005326496969301</v>
      </c>
      <c r="AG23" s="33">
        <f>'исходные без сезонности'!AI22</f>
        <v>1.2184450480506099</v>
      </c>
    </row>
    <row r="24" spans="1:33" x14ac:dyDescent="0.2">
      <c r="A24" s="1">
        <v>40969</v>
      </c>
      <c r="B24" s="15">
        <v>5.04</v>
      </c>
      <c r="C24" s="40">
        <f>'исходные без сезонности'!C23</f>
        <v>0.51881693205821899</v>
      </c>
      <c r="D24" s="40">
        <f>'исходные без сезонности'!F23</f>
        <v>-1.74023307407507</v>
      </c>
      <c r="E24" s="25">
        <v>1.2588449922132097</v>
      </c>
      <c r="F24" s="25">
        <f>LN('реальные данные'!F22)</f>
        <v>10.367801510701355</v>
      </c>
      <c r="G24" s="36">
        <f>LN('реальные данные'!G22)</f>
        <v>12.44035752463288</v>
      </c>
      <c r="H24" s="36">
        <f>LN('реальные данные'!H22)</f>
        <v>10.617662311390074</v>
      </c>
      <c r="I24" s="36">
        <f>LN('реальные данные'!I22)</f>
        <v>10.68805134459244</v>
      </c>
      <c r="J24" s="36">
        <f>LN('реальные данные'!J22)</f>
        <v>11.811910327531672</v>
      </c>
      <c r="K24" s="36">
        <f>LN('реальные данные'!K22)</f>
        <v>11.522135390767648</v>
      </c>
      <c r="L24" s="36">
        <f>LN('реальные данные'!L22)</f>
        <v>13.03795833139019</v>
      </c>
      <c r="M24" s="25">
        <f>LN('реальные данные'!M22)</f>
        <v>12.51405762244184</v>
      </c>
      <c r="N24" s="36">
        <f>LN('реальные данные'!O22)</f>
        <v>14.7523462423288</v>
      </c>
      <c r="O24" s="36">
        <f>LN('реальные данные'!P22)</f>
        <v>13.271634669545557</v>
      </c>
      <c r="P24" s="36">
        <f>LN('реальные данные'!Q22)</f>
        <v>13.851973987493515</v>
      </c>
      <c r="Q24" s="36">
        <f>LN('реальные данные'!R22)</f>
        <v>13.99294513670508</v>
      </c>
      <c r="R24" s="36">
        <f>LN('реальные данные'!S22)</f>
        <v>13.638927629174884</v>
      </c>
      <c r="S24" s="36">
        <f>LN('реальные данные'!T22)</f>
        <v>14.910228389996551</v>
      </c>
      <c r="T24" s="25">
        <f>LN('реальные данные'!U22)</f>
        <v>12.397372042845989</v>
      </c>
      <c r="U24" s="36">
        <f>LN('реальные данные'!W22)</f>
        <v>14.640949893313197</v>
      </c>
      <c r="V24" s="36">
        <f>LN('реальные данные'!X22)</f>
        <v>13.181183137486626</v>
      </c>
      <c r="W24" s="36">
        <f>LN('реальные данные'!Y22)</f>
        <v>13.809998771664896</v>
      </c>
      <c r="X24" s="36">
        <f>LN('реальные данные'!Z22)</f>
        <v>13.874909530181176</v>
      </c>
      <c r="Y24" s="36">
        <f>LN('реальные данные'!AA22)</f>
        <v>13.527710176656193</v>
      </c>
      <c r="Z24" s="37">
        <f>LN('реальные данные'!AB22)</f>
        <v>14.74533314887119</v>
      </c>
      <c r="AA24" s="32">
        <f>'исходные без сезонности'!AC23</f>
        <v>-2.5378658708975501</v>
      </c>
      <c r="AB24" s="32">
        <f>'исходные без сезонности'!AD23</f>
        <v>-2.3487690383143698</v>
      </c>
      <c r="AC24" s="32">
        <f>'исходные без сезонности'!AE23</f>
        <v>-5.0398511803800803</v>
      </c>
      <c r="AD24" s="32">
        <f>'реальные данные'!AF22</f>
        <v>-1.6178522193072808E-2</v>
      </c>
      <c r="AE24" s="32">
        <f>'реальные данные'!AG22/'реальные данные'!AG21*100-100</f>
        <v>-0.28532111845449037</v>
      </c>
      <c r="AF24" s="32">
        <f>'исходные без сезонности'!AH23</f>
        <v>-0.15466591422482701</v>
      </c>
      <c r="AG24" s="33">
        <f>'исходные без сезонности'!AI23</f>
        <v>0.13543727157917701</v>
      </c>
    </row>
    <row r="25" spans="1:33" x14ac:dyDescent="0.2">
      <c r="A25" s="1">
        <v>41000</v>
      </c>
      <c r="B25" s="15">
        <v>5.24</v>
      </c>
      <c r="C25" s="40">
        <f>'исходные без сезонности'!C24</f>
        <v>0.35677244256631802</v>
      </c>
      <c r="D25" s="40">
        <f>'исходные без сезонности'!F24</f>
        <v>0.15487177462205301</v>
      </c>
      <c r="E25" s="25">
        <v>-4.13313537064837</v>
      </c>
      <c r="F25" s="25">
        <f>LN('реальные данные'!F23)</f>
        <v>10.459115137189645</v>
      </c>
      <c r="G25" s="36">
        <f>LN('реальные данные'!G23)</f>
        <v>12.377028103152972</v>
      </c>
      <c r="H25" s="36">
        <f>LN('реальные данные'!H23)</f>
        <v>10.802672773928768</v>
      </c>
      <c r="I25" s="36">
        <f>LN('реальные данные'!I23)</f>
        <v>10.742801769354454</v>
      </c>
      <c r="J25" s="36">
        <f>LN('реальные данные'!J23)</f>
        <v>11.785330586050033</v>
      </c>
      <c r="K25" s="36">
        <f>LN('реальные данные'!K23)</f>
        <v>11.705745246035784</v>
      </c>
      <c r="L25" s="36">
        <f>LN('реальные данные'!L23)</f>
        <v>12.979097288393815</v>
      </c>
      <c r="M25" s="25">
        <f>LN('реальные данные'!M23)</f>
        <v>12.560868763446722</v>
      </c>
      <c r="N25" s="36">
        <f>LN('реальные данные'!O23)</f>
        <v>14.758653205507327</v>
      </c>
      <c r="O25" s="36">
        <f>LN('реальные данные'!P23)</f>
        <v>13.285552220558783</v>
      </c>
      <c r="P25" s="36">
        <f>LN('реальные данные'!Q23)</f>
        <v>13.858219269562657</v>
      </c>
      <c r="Q25" s="36">
        <f>LN('реальные данные'!R23)</f>
        <v>14.010297882434072</v>
      </c>
      <c r="R25" s="36">
        <f>LN('реальные данные'!S23)</f>
        <v>13.655892735144599</v>
      </c>
      <c r="S25" s="36">
        <f>LN('реальные данные'!T23)</f>
        <v>14.921001735052013</v>
      </c>
      <c r="T25" s="25">
        <f>LN('реальные данные'!U23)</f>
        <v>12.441694019869598</v>
      </c>
      <c r="U25" s="36">
        <f>LN('реальные данные'!W23)</f>
        <v>14.663312166683026</v>
      </c>
      <c r="V25" s="36">
        <f>LN('реальные данные'!X23)</f>
        <v>13.195663878054299</v>
      </c>
      <c r="W25" s="36">
        <f>LN('реальные данные'!Y23)</f>
        <v>13.80660909871189</v>
      </c>
      <c r="X25" s="36">
        <f>LN('реальные данные'!Z23)</f>
        <v>13.8960127599012</v>
      </c>
      <c r="Y25" s="36">
        <f>LN('реальные данные'!AA23)</f>
        <v>13.534945624857361</v>
      </c>
      <c r="Z25" s="37">
        <f>LN('реальные данные'!AB23)</f>
        <v>14.759853370241506</v>
      </c>
      <c r="AA25" s="32">
        <f>'исходные без сезонности'!AC24</f>
        <v>-1.4909517165450099</v>
      </c>
      <c r="AB25" s="32">
        <f>'исходные без сезонности'!AD24</f>
        <v>0.52679322351042102</v>
      </c>
      <c r="AC25" s="32">
        <f>'исходные без сезонности'!AE24</f>
        <v>-1.59540521074842</v>
      </c>
      <c r="AD25" s="32">
        <f>'реальные данные'!AF23</f>
        <v>-0.37704203963801319</v>
      </c>
      <c r="AE25" s="32">
        <f>'реальные данные'!AG23/'реальные данные'!AG22*100-100</f>
        <v>4.4444154303966172</v>
      </c>
      <c r="AF25" s="32">
        <f>'исходные без сезонности'!AH24</f>
        <v>-0.27992967456432399</v>
      </c>
      <c r="AG25" s="33">
        <f>'исходные без сезонности'!AI24</f>
        <v>1.48043186563022</v>
      </c>
    </row>
    <row r="26" spans="1:33" x14ac:dyDescent="0.2">
      <c r="A26" s="1">
        <v>41030</v>
      </c>
      <c r="B26" s="15">
        <v>5.7</v>
      </c>
      <c r="C26" s="40">
        <f>'исходные без сезонности'!C25</f>
        <v>0.471817056200104</v>
      </c>
      <c r="D26" s="40">
        <f>'исходные без сезонности'!F25</f>
        <v>1.26338757785816</v>
      </c>
      <c r="E26" s="25">
        <v>-7.9226588550764925</v>
      </c>
      <c r="F26" s="25">
        <f>LN('реальные данные'!F24)</f>
        <v>10.839053896579314</v>
      </c>
      <c r="G26" s="36">
        <f>LN('реальные данные'!G24)</f>
        <v>12.310526031100856</v>
      </c>
      <c r="H26" s="36">
        <f>LN('реальные данные'!H24)</f>
        <v>11.050907184712335</v>
      </c>
      <c r="I26" s="36">
        <f>LN('реальные данные'!I24)</f>
        <v>10.621905385447393</v>
      </c>
      <c r="J26" s="36">
        <f>LN('реальные данные'!J24)</f>
        <v>11.751025319653314</v>
      </c>
      <c r="K26" s="36">
        <f>LN('реальные данные'!K24)</f>
        <v>11.996929170452693</v>
      </c>
      <c r="L26" s="36">
        <f>LN('реальные данные'!L24)</f>
        <v>12.997115760230203</v>
      </c>
      <c r="M26" s="25">
        <f>LN('реальные данные'!M24)</f>
        <v>12.655946009556029</v>
      </c>
      <c r="N26" s="36">
        <f>LN('реальные данные'!O24)</f>
        <v>14.763168595688873</v>
      </c>
      <c r="O26" s="36">
        <f>LN('реальные данные'!P24)</f>
        <v>13.315180513568816</v>
      </c>
      <c r="P26" s="36">
        <f>LN('реальные данные'!Q24)</f>
        <v>13.864634601164434</v>
      </c>
      <c r="Q26" s="36">
        <f>LN('реальные данные'!R24)</f>
        <v>14.017055208676496</v>
      </c>
      <c r="R26" s="36">
        <f>LN('реальные данные'!S24)</f>
        <v>13.722024835164282</v>
      </c>
      <c r="S26" s="36">
        <f>LN('реальные данные'!T24)</f>
        <v>14.927392118431928</v>
      </c>
      <c r="T26" s="25">
        <f>LN('реальные данные'!U24)</f>
        <v>12.454246497948644</v>
      </c>
      <c r="U26" s="36">
        <f>LN('реальные данные'!W24)</f>
        <v>14.675539271598678</v>
      </c>
      <c r="V26" s="36">
        <f>LN('реальные данные'!X24)</f>
        <v>13.197828394063121</v>
      </c>
      <c r="W26" s="36">
        <f>LN('реальные данные'!Y24)</f>
        <v>13.825700188779738</v>
      </c>
      <c r="X26" s="36">
        <f>LN('реальные данные'!Z24)</f>
        <v>13.908438261034668</v>
      </c>
      <c r="Y26" s="36">
        <f>LN('реальные данные'!AA24)</f>
        <v>13.501764137561914</v>
      </c>
      <c r="Z26" s="37">
        <f>LN('реальные данные'!AB24)</f>
        <v>14.768270730135873</v>
      </c>
      <c r="AA26" s="32">
        <f>'исходные без сезонности'!AC25</f>
        <v>-0.75533999950964203</v>
      </c>
      <c r="AB26" s="32">
        <f>'исходные без сезонности'!AD25</f>
        <v>5.1494348403780403</v>
      </c>
      <c r="AC26" s="32">
        <f>'исходные без сезонности'!AE25</f>
        <v>1.91499554713223</v>
      </c>
      <c r="AD26" s="32">
        <f>'реальные данные'!AF24</f>
        <v>-0.48555267556055526</v>
      </c>
      <c r="AE26" s="32">
        <f>'реальные данные'!AG24/'реальные данные'!AG23*100-100</f>
        <v>-0.66072141994062861</v>
      </c>
      <c r="AF26" s="32">
        <f>'исходные без сезонности'!AH25</f>
        <v>-0.51548409273044804</v>
      </c>
      <c r="AG26" s="33">
        <f>'исходные без сезонности'!AI25</f>
        <v>1.5688768217882201</v>
      </c>
    </row>
    <row r="27" spans="1:33" x14ac:dyDescent="0.2">
      <c r="A27" s="1">
        <v>41061</v>
      </c>
      <c r="B27" s="15">
        <v>5.65</v>
      </c>
      <c r="C27" s="40">
        <f>'исходные без сезонности'!C26</f>
        <v>0.92055841578444397</v>
      </c>
      <c r="D27" s="40">
        <f>'исходные без сезонности'!F26</f>
        <v>1.1330793214211501</v>
      </c>
      <c r="E27" s="25">
        <v>-5.8242715997693431</v>
      </c>
      <c r="F27" s="25">
        <f>LN('реальные данные'!F25)</f>
        <v>10.087737885154555</v>
      </c>
      <c r="G27" s="36">
        <f>LN('реальные данные'!G25)</f>
        <v>12.376955222101234</v>
      </c>
      <c r="H27" s="36">
        <f>LN('реальные данные'!H25)</f>
        <v>10.83889760734038</v>
      </c>
      <c r="I27" s="36">
        <f>LN('реальные данные'!I25)</f>
        <v>10.729145227118758</v>
      </c>
      <c r="J27" s="36">
        <f>LN('реальные данные'!J25)</f>
        <v>11.72475608935394</v>
      </c>
      <c r="K27" s="36">
        <f>LN('реальные данные'!K25)</f>
        <v>11.756786170842116</v>
      </c>
      <c r="L27" s="36">
        <f>LN('реальные данные'!L25)</f>
        <v>13.17130470242788</v>
      </c>
      <c r="M27" s="25">
        <f>LN('реальные данные'!M25)</f>
        <v>12.552072740234191</v>
      </c>
      <c r="N27" s="36">
        <f>LN('реальные данные'!O25)</f>
        <v>14.760223700501374</v>
      </c>
      <c r="O27" s="36">
        <f>LN('реальные данные'!P25)</f>
        <v>13.308470518629303</v>
      </c>
      <c r="P27" s="36">
        <f>LN('реальные данные'!Q25)</f>
        <v>13.865414524893795</v>
      </c>
      <c r="Q27" s="36">
        <f>LN('реальные данные'!R25)</f>
        <v>14.009752239751899</v>
      </c>
      <c r="R27" s="36">
        <f>LN('реальные данные'!S25)</f>
        <v>13.73215086332455</v>
      </c>
      <c r="S27" s="36">
        <f>LN('реальные данные'!T25)</f>
        <v>14.934295695694427</v>
      </c>
      <c r="T27" s="25">
        <f>LN('реальные данные'!U25)</f>
        <v>12.465289345339292</v>
      </c>
      <c r="U27" s="36">
        <f>LN('реальные данные'!W25)</f>
        <v>14.660045634277587</v>
      </c>
      <c r="V27" s="36">
        <f>LN('реальные данные'!X25)</f>
        <v>13.218673161122924</v>
      </c>
      <c r="W27" s="36">
        <f>LN('реальные данные'!Y25)</f>
        <v>13.823275198969519</v>
      </c>
      <c r="X27" s="36">
        <f>LN('реальные данные'!Z25)</f>
        <v>13.900127861214326</v>
      </c>
      <c r="Y27" s="36">
        <f>LN('реальные данные'!AA25)</f>
        <v>13.604017494582852</v>
      </c>
      <c r="Z27" s="37">
        <f>LN('реальные данные'!AB25)</f>
        <v>14.751857282284661</v>
      </c>
      <c r="AA27" s="32">
        <f>'исходные без сезонности'!AC26</f>
        <v>0.112464674850882</v>
      </c>
      <c r="AB27" s="32">
        <f>'исходные без сезонности'!AD26</f>
        <v>-2.2631724734582201</v>
      </c>
      <c r="AC27" s="32">
        <f>'исходные без сезонности'!AE26</f>
        <v>0.27885811486283202</v>
      </c>
      <c r="AD27" s="32">
        <f>'реальные данные'!AF25</f>
        <v>0.34571041028151228</v>
      </c>
      <c r="AE27" s="32">
        <f>'реальные данные'!AG25/'реальные данные'!AG24*100-100</f>
        <v>1.0399486639480244</v>
      </c>
      <c r="AF27" s="32">
        <f>'исходные без сезонности'!AH26</f>
        <v>0.43192834854384698</v>
      </c>
      <c r="AG27" s="33">
        <f>'исходные без сезонности'!AI26</f>
        <v>0.88304677132654197</v>
      </c>
    </row>
    <row r="28" spans="1:33" x14ac:dyDescent="0.2">
      <c r="A28" s="1">
        <v>41091</v>
      </c>
      <c r="B28" s="15">
        <v>5.53</v>
      </c>
      <c r="C28" s="40">
        <f>'исходные без сезонности'!C27</f>
        <v>1.0760324102315899</v>
      </c>
      <c r="D28" s="40">
        <f>'исходные без сезонности'!F27</f>
        <v>0.53721852597681397</v>
      </c>
      <c r="E28" s="25">
        <v>9.2029326277176526</v>
      </c>
      <c r="F28" s="25">
        <f>LN('реальные данные'!F26)</f>
        <v>10.503173525042786</v>
      </c>
      <c r="G28" s="36">
        <f>LN('реальные данные'!G26)</f>
        <v>12.370709962645899</v>
      </c>
      <c r="H28" s="36">
        <f>LN('реальные данные'!H26)</f>
        <v>10.835727456474682</v>
      </c>
      <c r="I28" s="36">
        <f>LN('реальные данные'!I26)</f>
        <v>10.606168584502315</v>
      </c>
      <c r="J28" s="36">
        <f>LN('реальные данные'!J26)</f>
        <v>11.758981353907254</v>
      </c>
      <c r="K28" s="36">
        <f>LN('реальные данные'!K26)</f>
        <v>11.810659155000559</v>
      </c>
      <c r="L28" s="36">
        <f>LN('реальные данные'!L26)</f>
        <v>13.078839635476921</v>
      </c>
      <c r="M28" s="25">
        <f>LN('реальные данные'!M26)</f>
        <v>12.579042672310351</v>
      </c>
      <c r="N28" s="36">
        <f>LN('реальные данные'!O26)</f>
        <v>14.765014606631128</v>
      </c>
      <c r="O28" s="36">
        <f>LN('реальные данные'!P26)</f>
        <v>13.324132455189257</v>
      </c>
      <c r="P28" s="36">
        <f>LN('реальные данные'!Q26)</f>
        <v>13.871198919289037</v>
      </c>
      <c r="Q28" s="36">
        <f>LN('реальные данные'!R26)</f>
        <v>14.006845399650885</v>
      </c>
      <c r="R28" s="36">
        <f>LN('реальные данные'!S26)</f>
        <v>13.762854382561734</v>
      </c>
      <c r="S28" s="36">
        <f>LN('реальные данные'!T26)</f>
        <v>14.935613269165112</v>
      </c>
      <c r="T28" s="25">
        <f>LN('реальные данные'!U26)</f>
        <v>12.456244826644934</v>
      </c>
      <c r="U28" s="36">
        <f>LN('реальные данные'!W26)</f>
        <v>14.670509442643228</v>
      </c>
      <c r="V28" s="36">
        <f>LN('реальные данные'!X26)</f>
        <v>13.229900389424332</v>
      </c>
      <c r="W28" s="36">
        <f>LN('реальные данные'!Y26)</f>
        <v>13.832741678040888</v>
      </c>
      <c r="X28" s="36">
        <f>LN('реальные данные'!Z26)</f>
        <v>13.892869586122204</v>
      </c>
      <c r="Y28" s="36">
        <f>LN('реальные данные'!AA26)</f>
        <v>13.61602919727013</v>
      </c>
      <c r="Z28" s="37">
        <f>LN('реальные данные'!AB26)</f>
        <v>14.765135493003131</v>
      </c>
      <c r="AA28" s="32">
        <f>'исходные без сезонности'!AC27</f>
        <v>1.1559028830523299</v>
      </c>
      <c r="AB28" s="32">
        <f>'исходные без сезонности'!AD27</f>
        <v>0.39850705739507702</v>
      </c>
      <c r="AC28" s="32">
        <f>'исходные без сезонности'!AE27</f>
        <v>0.47993462848212598</v>
      </c>
      <c r="AD28" s="32">
        <f>'реальные данные'!AF26</f>
        <v>-1.7042795174031653</v>
      </c>
      <c r="AE28" s="32">
        <f>'реальные данные'!AG26/'реальные данные'!AG25*100-100</f>
        <v>-2.8949589539274285</v>
      </c>
      <c r="AF28" s="32">
        <f>'исходные без сезонности'!AH27</f>
        <v>0.73806753046915796</v>
      </c>
      <c r="AG28" s="33">
        <f>'исходные без сезонности'!AI27</f>
        <v>-0.20841053253717501</v>
      </c>
    </row>
    <row r="29" spans="1:33" x14ac:dyDescent="0.2">
      <c r="A29" s="1">
        <v>41122</v>
      </c>
      <c r="B29" s="15">
        <v>5.25</v>
      </c>
      <c r="C29" s="40">
        <f>'исходные без сезонности'!C28</f>
        <v>0.53837362044204595</v>
      </c>
      <c r="D29" s="40">
        <f>'исходные без сезонности'!F28</f>
        <v>0.188596086329333</v>
      </c>
      <c r="E29" s="25">
        <v>4.5663154470072591</v>
      </c>
      <c r="F29" s="25">
        <f>LN('реальные данные'!F27)</f>
        <v>10.418234233639421</v>
      </c>
      <c r="G29" s="36">
        <f>LN('реальные данные'!G27)</f>
        <v>12.376407495593503</v>
      </c>
      <c r="H29" s="36">
        <f>LN('реальные данные'!H27)</f>
        <v>10.896694799434878</v>
      </c>
      <c r="I29" s="36">
        <f>LN('реальные данные'!I27)</f>
        <v>10.73251024321635</v>
      </c>
      <c r="J29" s="36">
        <f>LN('реальные данные'!J27)</f>
        <v>11.703879871928503</v>
      </c>
      <c r="K29" s="36">
        <f>LN('реальные данные'!K27)</f>
        <v>11.868276061401218</v>
      </c>
      <c r="L29" s="36">
        <f>LN('реальные данные'!L27)</f>
        <v>13.074154574785966</v>
      </c>
      <c r="M29" s="25">
        <f>LN('реальные данные'!M27)</f>
        <v>12.62952769739436</v>
      </c>
      <c r="N29" s="36">
        <f>LN('реальные данные'!O27)</f>
        <v>14.777570230803159</v>
      </c>
      <c r="O29" s="36">
        <f>LN('реальные данные'!P27)</f>
        <v>13.330299107323549</v>
      </c>
      <c r="P29" s="36">
        <f>LN('реальные данные'!Q27)</f>
        <v>13.877711014036118</v>
      </c>
      <c r="Q29" s="36">
        <f>LN('реальные данные'!R27)</f>
        <v>14.013485455789688</v>
      </c>
      <c r="R29" s="36">
        <f>LN('реальные данные'!S27)</f>
        <v>13.800504209993266</v>
      </c>
      <c r="S29" s="36">
        <f>LN('реальные данные'!T27)</f>
        <v>14.947379326904981</v>
      </c>
      <c r="T29" s="25">
        <f>LN('реальные данные'!U27)</f>
        <v>12.537004048873351</v>
      </c>
      <c r="U29" s="36">
        <f>LN('реальные данные'!W27)</f>
        <v>14.686670039022868</v>
      </c>
      <c r="V29" s="36">
        <f>LN('реальные данные'!X27)</f>
        <v>13.241335415424317</v>
      </c>
      <c r="W29" s="36">
        <f>LN('реальные данные'!Y27)</f>
        <v>13.833482573380611</v>
      </c>
      <c r="X29" s="36">
        <f>LN('реальные данные'!Z27)</f>
        <v>13.904989624036533</v>
      </c>
      <c r="Y29" s="36">
        <f>LN('реальные данные'!AA27)</f>
        <v>13.653033241020401</v>
      </c>
      <c r="Z29" s="37">
        <f>LN('реальные данные'!AB27)</f>
        <v>14.781977589859407</v>
      </c>
      <c r="AA29" s="32">
        <f>'исходные без сезонности'!AC28</f>
        <v>-0.43743559149820299</v>
      </c>
      <c r="AB29" s="32">
        <f>'исходные без сезонности'!AD28</f>
        <v>-0.87774734682821798</v>
      </c>
      <c r="AC29" s="32">
        <f>'исходные без сезонности'!AE28</f>
        <v>0.62739803385140602</v>
      </c>
      <c r="AD29" s="32">
        <f>'реальные данные'!AF27</f>
        <v>0.67243356766024931</v>
      </c>
      <c r="AE29" s="32">
        <f>'реальные данные'!AG27/'реальные данные'!AG26*100-100</f>
        <v>1.7387507082518852</v>
      </c>
      <c r="AF29" s="32">
        <f>'исходные без сезонности'!AH28</f>
        <v>0.87510070038543797</v>
      </c>
      <c r="AG29" s="33">
        <f>'исходные без сезонности'!AI28</f>
        <v>0.70300914195790598</v>
      </c>
    </row>
    <row r="30" spans="1:33" x14ac:dyDescent="0.2">
      <c r="A30" s="1">
        <v>41153</v>
      </c>
      <c r="B30" s="15">
        <v>5.46</v>
      </c>
      <c r="C30" s="40">
        <f>'исходные без сезонности'!C29</f>
        <v>0.72795318826659805</v>
      </c>
      <c r="D30" s="40">
        <f>'исходные без сезонности'!F29</f>
        <v>-0.326014865445789</v>
      </c>
      <c r="E30" s="25">
        <v>0.99012438337110409</v>
      </c>
      <c r="F30" s="25">
        <f>LN('реальные данные'!F28)</f>
        <v>11.747860027750072</v>
      </c>
      <c r="G30" s="36">
        <f>LN('реальные данные'!G28)</f>
        <v>12.427501909042883</v>
      </c>
      <c r="H30" s="36">
        <f>LN('реальные данные'!H28)</f>
        <v>10.822855781272576</v>
      </c>
      <c r="I30" s="36">
        <f>LN('реальные данные'!I28)</f>
        <v>10.725271060779212</v>
      </c>
      <c r="J30" s="36">
        <f>LN('реальные данные'!J28)</f>
        <v>11.800547454623439</v>
      </c>
      <c r="K30" s="36">
        <f>LN('реальные данные'!K28)</f>
        <v>11.761470996721073</v>
      </c>
      <c r="L30" s="36">
        <f>LN('реальные данные'!L28)</f>
        <v>13.134290281745809</v>
      </c>
      <c r="M30" s="25">
        <f>LN('реальные данные'!M28)</f>
        <v>12.810417022311618</v>
      </c>
      <c r="N30" s="36">
        <f>LN('реальные данные'!O28)</f>
        <v>14.783410783448744</v>
      </c>
      <c r="O30" s="36">
        <f>LN('реальные данные'!P28)</f>
        <v>13.327148984771416</v>
      </c>
      <c r="P30" s="36">
        <f>LN('реальные данные'!Q28)</f>
        <v>13.884872972641896</v>
      </c>
      <c r="Q30" s="36">
        <f>LN('реальные данные'!R28)</f>
        <v>14.013892906103242</v>
      </c>
      <c r="R30" s="36">
        <f>LN('реальные данные'!S28)</f>
        <v>13.812487119011029</v>
      </c>
      <c r="S30" s="36">
        <f>LN('реальные данные'!T28)</f>
        <v>14.954926845549821</v>
      </c>
      <c r="T30" s="25">
        <f>LN('реальные данные'!U28)</f>
        <v>12.437478778583351</v>
      </c>
      <c r="U30" s="36">
        <f>LN('реальные данные'!W28)</f>
        <v>14.683950578374295</v>
      </c>
      <c r="V30" s="36">
        <f>LN('реальные данные'!X28)</f>
        <v>13.245246066963112</v>
      </c>
      <c r="W30" s="36">
        <f>LN('реальные данные'!Y28)</f>
        <v>13.84189554123598</v>
      </c>
      <c r="X30" s="36">
        <f>LN('реальные данные'!Z28)</f>
        <v>13.899950939529727</v>
      </c>
      <c r="Y30" s="36">
        <f>LN('реальные данные'!AA28)</f>
        <v>13.686201922411653</v>
      </c>
      <c r="Z30" s="37">
        <f>LN('реальные данные'!AB28)</f>
        <v>14.779080589655225</v>
      </c>
      <c r="AA30" s="32">
        <f>'исходные без сезонности'!AC29</f>
        <v>0.24944485385245699</v>
      </c>
      <c r="AB30" s="32">
        <f>'исходные без сезонности'!AD29</f>
        <v>-2.0730435844440498</v>
      </c>
      <c r="AC30" s="32">
        <f>'исходные без сезонности'!AE29</f>
        <v>-1.1410191920571799</v>
      </c>
      <c r="AD30" s="32">
        <f>'реальные данные'!AF28</f>
        <v>-7.9046167720521794</v>
      </c>
      <c r="AE30" s="32">
        <f>'реальные данные'!AG28/'реальные данные'!AG27*100-100</f>
        <v>-4.2364285495123681</v>
      </c>
      <c r="AF30" s="32">
        <f>'исходные без сезонности'!AH29</f>
        <v>0.29863410153867298</v>
      </c>
      <c r="AG30" s="33">
        <f>'исходные без сезонности'!AI29</f>
        <v>1.4133162184935499</v>
      </c>
    </row>
    <row r="31" spans="1:33" x14ac:dyDescent="0.2">
      <c r="A31" s="1">
        <v>41183</v>
      </c>
      <c r="B31" s="15">
        <v>6.02</v>
      </c>
      <c r="C31" s="40">
        <f>'исходные без сезонности'!C30</f>
        <v>0.45100163255244402</v>
      </c>
      <c r="D31" s="40">
        <f>'исходные без сезонности'!F30</f>
        <v>-2.6663043474939498E-2</v>
      </c>
      <c r="E31" s="25">
        <v>-0.55512365640523631</v>
      </c>
      <c r="F31" s="25">
        <f>LN('реальные данные'!F29)</f>
        <v>11.226342194752629</v>
      </c>
      <c r="G31" s="36">
        <f>LN('реальные данные'!G29)</f>
        <v>12.477473561885139</v>
      </c>
      <c r="H31" s="36">
        <f>LN('реальные данные'!H29)</f>
        <v>10.689488683135608</v>
      </c>
      <c r="I31" s="36">
        <f>LN('реальные данные'!I29)</f>
        <v>10.68475189381466</v>
      </c>
      <c r="J31" s="36">
        <f>LN('реальные данные'!J29)</f>
        <v>11.756797377682917</v>
      </c>
      <c r="K31" s="36">
        <f>LN('реальные данные'!K29)</f>
        <v>11.480013693118423</v>
      </c>
      <c r="L31" s="36">
        <f>LN('реальные данные'!L29)</f>
        <v>13.097061161552389</v>
      </c>
      <c r="M31" s="25">
        <f>LN('реальные данные'!M29)</f>
        <v>12.834424534450456</v>
      </c>
      <c r="N31" s="36">
        <f>LN('реальные данные'!O29)</f>
        <v>14.791209324310858</v>
      </c>
      <c r="O31" s="36">
        <f>LN('реальные данные'!P29)</f>
        <v>13.332015821034174</v>
      </c>
      <c r="P31" s="36">
        <f>LN('реальные данные'!Q29)</f>
        <v>13.894839297782948</v>
      </c>
      <c r="Q31" s="36">
        <f>LN('реальные данные'!R29)</f>
        <v>14.029731473124208</v>
      </c>
      <c r="R31" s="36">
        <f>LN('реальные данные'!S29)</f>
        <v>13.822896467708931</v>
      </c>
      <c r="S31" s="36">
        <f>LN('реальные данные'!T29)</f>
        <v>14.957753408352422</v>
      </c>
      <c r="T31" s="25">
        <f>LN('реальные данные'!U29)</f>
        <v>12.651011392294924</v>
      </c>
      <c r="U31" s="36">
        <f>LN('реальные данные'!W29)</f>
        <v>14.689427095391794</v>
      </c>
      <c r="V31" s="36">
        <f>LN('реальные данные'!X29)</f>
        <v>13.257176335357761</v>
      </c>
      <c r="W31" s="36">
        <f>LN('реальные данные'!Y29)</f>
        <v>13.853364249360503</v>
      </c>
      <c r="X31" s="36">
        <f>LN('реальные данные'!Z29)</f>
        <v>13.920573007419879</v>
      </c>
      <c r="Y31" s="36">
        <f>LN('реальные данные'!AA29)</f>
        <v>13.722394927284091</v>
      </c>
      <c r="Z31" s="37">
        <f>LN('реальные данные'!AB29)</f>
        <v>14.786298467030399</v>
      </c>
      <c r="AA31" s="32">
        <f>'исходные без сезонности'!AC30</f>
        <v>0.136941537014974</v>
      </c>
      <c r="AB31" s="32">
        <f>'исходные без сезонности'!AD30</f>
        <v>-0.40329524223199997</v>
      </c>
      <c r="AC31" s="32">
        <f>'исходные без сезонности'!AE30</f>
        <v>-0.149734207016198</v>
      </c>
      <c r="AD31" s="32">
        <f>'реальные данные'!AF29</f>
        <v>-2.9938795185510116</v>
      </c>
      <c r="AE31" s="32">
        <f>'реальные данные'!AG29/'реальные данные'!AG28*100-100</f>
        <v>8.5761346049900737</v>
      </c>
      <c r="AF31" s="32">
        <f>'исходные без сезонности'!AH30</f>
        <v>-4.3426721050920003</v>
      </c>
      <c r="AG31" s="33">
        <f>'исходные без сезонности'!AI30</f>
        <v>0.63716009766753401</v>
      </c>
    </row>
    <row r="32" spans="1:33" x14ac:dyDescent="0.2">
      <c r="A32" s="1">
        <v>41214</v>
      </c>
      <c r="B32" s="15">
        <v>6.07</v>
      </c>
      <c r="C32" s="40">
        <f>'исходные без сезонности'!C31</f>
        <v>0.29123744046823002</v>
      </c>
      <c r="D32" s="40">
        <f>'исходные без сезонности'!F31</f>
        <v>0.58132834414886403</v>
      </c>
      <c r="E32" s="25">
        <v>0.43832604864367514</v>
      </c>
      <c r="F32" s="25">
        <f>LN('реальные данные'!F30)</f>
        <v>9.6240422122724798</v>
      </c>
      <c r="G32" s="36">
        <f>LN('реальные данные'!G30)</f>
        <v>12.395821916020381</v>
      </c>
      <c r="H32" s="36">
        <f>LN('реальные данные'!H30)</f>
        <v>10.85584559372974</v>
      </c>
      <c r="I32" s="36">
        <f>LN('реальные данные'!I30)</f>
        <v>10.626930095385951</v>
      </c>
      <c r="J32" s="36">
        <f>LN('реальные данные'!J30)</f>
        <v>11.775278316848695</v>
      </c>
      <c r="K32" s="36">
        <f>LN('реальные данные'!K30)</f>
        <v>11.615900387405022</v>
      </c>
      <c r="L32" s="36">
        <f>LN('реальные данные'!L30)</f>
        <v>13.09229614549549</v>
      </c>
      <c r="M32" s="25">
        <f>LN('реальные данные'!M30)</f>
        <v>12.827749951902131</v>
      </c>
      <c r="N32" s="36">
        <f>LN('реальные данные'!O30)</f>
        <v>14.788128873501661</v>
      </c>
      <c r="O32" s="36">
        <f>LN('реальные данные'!P30)</f>
        <v>13.323144217275425</v>
      </c>
      <c r="P32" s="36">
        <f>LN('реальные данные'!Q30)</f>
        <v>13.907639905889981</v>
      </c>
      <c r="Q32" s="36">
        <f>LN('реальные данные'!R30)</f>
        <v>14.042412429712092</v>
      </c>
      <c r="R32" s="36">
        <f>LN('реальные данные'!S30)</f>
        <v>13.828798982270991</v>
      </c>
      <c r="S32" s="36">
        <f>LN('реальные данные'!T30)</f>
        <v>14.966036725816615</v>
      </c>
      <c r="T32" s="25">
        <f>LN('реальные данные'!U30)</f>
        <v>12.810753900487049</v>
      </c>
      <c r="U32" s="36">
        <f>LN('реальные данные'!W30)</f>
        <v>14.694474756403945</v>
      </c>
      <c r="V32" s="36">
        <f>LN('реальные данные'!X30)</f>
        <v>13.245845006294189</v>
      </c>
      <c r="W32" s="36">
        <f>LN('реальные данные'!Y30)</f>
        <v>13.868736559279901</v>
      </c>
      <c r="X32" s="36">
        <f>LN('реальные данные'!Z30)</f>
        <v>13.926809132925706</v>
      </c>
      <c r="Y32" s="36">
        <f>LN('реальные данные'!AA30)</f>
        <v>13.679984061106776</v>
      </c>
      <c r="Z32" s="37">
        <f>LN('реальные данные'!AB30)</f>
        <v>14.801237586473496</v>
      </c>
      <c r="AA32" s="32">
        <f>'исходные без сезонности'!AC31</f>
        <v>0.48521028712776698</v>
      </c>
      <c r="AB32" s="32">
        <f>'исходные без сезонности'!AD31</f>
        <v>-0.14306500859138699</v>
      </c>
      <c r="AC32" s="32">
        <f>'исходные без сезонности'!AE31</f>
        <v>3.10280080616654</v>
      </c>
      <c r="AD32" s="32">
        <f>'реальные данные'!AF30</f>
        <v>5.0674651813268383</v>
      </c>
      <c r="AE32" s="32">
        <f>'реальные данные'!AG30/'реальные данные'!AG29*100-100</f>
        <v>-6.301179420277137</v>
      </c>
      <c r="AF32" s="32">
        <f>'исходные без сезонности'!AH31</f>
        <v>1.50364429305943</v>
      </c>
      <c r="AG32" s="33">
        <f>'исходные без сезонности'!AI31</f>
        <v>0.58876357378014998</v>
      </c>
    </row>
    <row r="33" spans="1:33" x14ac:dyDescent="0.2">
      <c r="A33" s="1">
        <v>41244</v>
      </c>
      <c r="B33" s="15">
        <v>6.19</v>
      </c>
      <c r="C33" s="40">
        <f>'исходные без сезонности'!C32</f>
        <v>0.41154476399581902</v>
      </c>
      <c r="D33" s="40">
        <f>'исходные без сезонности'!F32</f>
        <v>-0.63621326984309301</v>
      </c>
      <c r="E33" s="25">
        <v>2.8197412728433351</v>
      </c>
      <c r="F33" s="25">
        <f>LN('реальные данные'!F31)</f>
        <v>9.9320563086233715</v>
      </c>
      <c r="G33" s="36">
        <f>LN('реальные данные'!G31)</f>
        <v>12.408683724447792</v>
      </c>
      <c r="H33" s="36">
        <f>LN('реальные данные'!H31)</f>
        <v>10.723084244294801</v>
      </c>
      <c r="I33" s="36">
        <f>LN('реальные данные'!I31)</f>
        <v>10.680921924938044</v>
      </c>
      <c r="J33" s="36">
        <f>LN('реальные данные'!J31)</f>
        <v>11.916884787790014</v>
      </c>
      <c r="K33" s="36">
        <f>LN('реальные данные'!K31)</f>
        <v>11.711231284730887</v>
      </c>
      <c r="L33" s="36">
        <f>LN('реальные данные'!L31)</f>
        <v>13.10240075178951</v>
      </c>
      <c r="M33" s="25">
        <f>LN('реальные данные'!M31)</f>
        <v>12.846124045040186</v>
      </c>
      <c r="N33" s="36">
        <f>LN('реальные данные'!O31)</f>
        <v>14.782862774457245</v>
      </c>
      <c r="O33" s="36">
        <f>LN('реальные данные'!P31)</f>
        <v>13.328940537649025</v>
      </c>
      <c r="P33" s="36">
        <f>LN('реальные данные'!Q31)</f>
        <v>13.915265642088771</v>
      </c>
      <c r="Q33" s="36">
        <f>LN('реальные данные'!R31)</f>
        <v>14.050298522235938</v>
      </c>
      <c r="R33" s="36">
        <f>LN('реальные данные'!S31)</f>
        <v>13.82515005435115</v>
      </c>
      <c r="S33" s="36">
        <f>LN('реальные данные'!T31)</f>
        <v>14.971725401373059</v>
      </c>
      <c r="T33" s="25">
        <f>LN('реальные данные'!U31)</f>
        <v>12.75955964432176</v>
      </c>
      <c r="U33" s="36">
        <f>LN('реальные данные'!W31)</f>
        <v>14.683662982180694</v>
      </c>
      <c r="V33" s="36">
        <f>LN('реальные данные'!X31)</f>
        <v>13.261481539883064</v>
      </c>
      <c r="W33" s="36">
        <f>LN('реальные данные'!Y31)</f>
        <v>13.875404844957043</v>
      </c>
      <c r="X33" s="36">
        <f>LN('реальные данные'!Z31)</f>
        <v>13.935900997297836</v>
      </c>
      <c r="Y33" s="36">
        <f>LN('реальные данные'!AA31)</f>
        <v>13.691538640881101</v>
      </c>
      <c r="Z33" s="37">
        <f>LN('реальные данные'!AB31)</f>
        <v>14.805390747649382</v>
      </c>
      <c r="AA33" s="32">
        <f>'исходные без сезонности'!AC32</f>
        <v>-0.374475368418279</v>
      </c>
      <c r="AB33" s="32">
        <f>'исходные без сезонности'!AD32</f>
        <v>-3.6936119320447101</v>
      </c>
      <c r="AC33" s="32">
        <f>'исходные без сезонности'!AE32</f>
        <v>2.9666369421588699</v>
      </c>
      <c r="AD33" s="32">
        <f>'реальные данные'!AF31</f>
        <v>9.9355409831518813</v>
      </c>
      <c r="AE33" s="32">
        <f>'реальные данные'!AG31/'реальные данные'!AG30*100-100</f>
        <v>2.8580605480916148</v>
      </c>
      <c r="AF33" s="32">
        <f>'исходные без сезонности'!AH32</f>
        <v>0.31903351503662097</v>
      </c>
      <c r="AG33" s="33">
        <f>'исходные без сезонности'!AI32</f>
        <v>1.7506804509698499</v>
      </c>
    </row>
    <row r="34" spans="1:33" x14ac:dyDescent="0.2">
      <c r="A34" s="1">
        <v>41275</v>
      </c>
      <c r="B34" s="15">
        <v>5.37</v>
      </c>
      <c r="C34" s="40">
        <f>'исходные без сезонности'!C33</f>
        <v>0.78191905490923996</v>
      </c>
      <c r="D34" s="40">
        <f>'исходные без сезонности'!F33</f>
        <v>2.24526714448898</v>
      </c>
      <c r="E34" s="25">
        <v>4.8548143256676495</v>
      </c>
      <c r="F34" s="25">
        <f>LN('реальные данные'!F32)</f>
        <v>10.811833035950194</v>
      </c>
      <c r="G34" s="36">
        <f>LN('реальные данные'!G32)</f>
        <v>12.410645109272579</v>
      </c>
      <c r="H34" s="36">
        <f>LN('реальные данные'!H32)</f>
        <v>10.94252524476142</v>
      </c>
      <c r="I34" s="36">
        <f>LN('реальные данные'!I32)</f>
        <v>10.664366564707773</v>
      </c>
      <c r="J34" s="36">
        <f>LN('реальные данные'!J32)</f>
        <v>11.901953166038565</v>
      </c>
      <c r="K34" s="36">
        <f>LN('реальные данные'!K32)</f>
        <v>11.641987956701524</v>
      </c>
      <c r="L34" s="36">
        <f>LN('реальные данные'!L32)</f>
        <v>13.14650289708479</v>
      </c>
      <c r="M34" s="25">
        <f>LN('реальные данные'!M32)</f>
        <v>12.891960878180498</v>
      </c>
      <c r="N34" s="36">
        <f>LN('реальные данные'!O32)</f>
        <v>14.791455927206467</v>
      </c>
      <c r="O34" s="36">
        <f>LN('реальные данные'!P32)</f>
        <v>13.329754739360112</v>
      </c>
      <c r="P34" s="36">
        <f>LN('реальные данные'!Q32)</f>
        <v>13.925899802095628</v>
      </c>
      <c r="Q34" s="36">
        <f>LN('реальные данные'!R32)</f>
        <v>14.052235764422923</v>
      </c>
      <c r="R34" s="36">
        <f>LN('реальные данные'!S32)</f>
        <v>13.842457108795395</v>
      </c>
      <c r="S34" s="36">
        <f>LN('реальные данные'!T32)</f>
        <v>14.982766994243971</v>
      </c>
      <c r="T34" s="25">
        <f>LN('реальные данные'!U32)</f>
        <v>12.762163058697157</v>
      </c>
      <c r="U34" s="36">
        <f>LN('реальные данные'!W32)</f>
        <v>14.699820857216396</v>
      </c>
      <c r="V34" s="36">
        <f>LN('реальные данные'!X32)</f>
        <v>13.228109872567909</v>
      </c>
      <c r="W34" s="36">
        <f>LN('реальные данные'!Y32)</f>
        <v>13.883149708734335</v>
      </c>
      <c r="X34" s="36">
        <f>LN('реальные данные'!Z32)</f>
        <v>13.929971100194781</v>
      </c>
      <c r="Y34" s="36">
        <f>LN('реальные данные'!AA32)</f>
        <v>13.699018567537916</v>
      </c>
      <c r="Z34" s="37">
        <f>LN('реальные данные'!AB32)</f>
        <v>14.818076776300101</v>
      </c>
      <c r="AA34" s="32">
        <f>'исходные без сезонности'!AC33</f>
        <v>-3.6304370156443201E-2</v>
      </c>
      <c r="AB34" s="32">
        <f>'исходные без сезонности'!AD33</f>
        <v>9.4174704835774303</v>
      </c>
      <c r="AC34" s="32">
        <f>'исходные без сезонности'!AE33</f>
        <v>-0.104662910161351</v>
      </c>
      <c r="AD34" s="32">
        <f>'реальные данные'!AF32</f>
        <v>-0.31868946019653777</v>
      </c>
      <c r="AE34" s="32">
        <f>'реальные данные'!AG32/'реальные данные'!AG31*100-100</f>
        <v>1.2429531954132926</v>
      </c>
      <c r="AF34" s="32">
        <f>'исходные без сезонности'!AH33</f>
        <v>-0.85394819471687999</v>
      </c>
      <c r="AG34" s="33">
        <f>'исходные без сезонности'!AI33</f>
        <v>0.80819557750930904</v>
      </c>
    </row>
    <row r="35" spans="1:33" x14ac:dyDescent="0.2">
      <c r="A35" s="1">
        <v>41306</v>
      </c>
      <c r="B35" s="15">
        <v>5.61</v>
      </c>
      <c r="C35" s="40">
        <f>'исходные без сезонности'!C34</f>
        <v>0.48876503879794703</v>
      </c>
      <c r="D35" s="40">
        <f>'исходные без сезонности'!F34</f>
        <v>-0.97107282582629395</v>
      </c>
      <c r="E35" s="25">
        <v>-10.226532651724058</v>
      </c>
      <c r="F35" s="25">
        <f>LN('реальные данные'!F33)</f>
        <v>9.7206265418275084</v>
      </c>
      <c r="G35" s="36">
        <f>LN('реальные данные'!G33)</f>
        <v>12.45147017565411</v>
      </c>
      <c r="H35" s="36">
        <f>LN('реальные данные'!H33)</f>
        <v>11.283310824589073</v>
      </c>
      <c r="I35" s="36">
        <f>LN('реальные данные'!I33)</f>
        <v>10.6854976375754</v>
      </c>
      <c r="J35" s="36">
        <f>LN('реальные данные'!J33)</f>
        <v>12.01570437670336</v>
      </c>
      <c r="K35" s="36">
        <f>LN('реальные данные'!K33)</f>
        <v>11.712746695975842</v>
      </c>
      <c r="L35" s="36">
        <f>LN('реальные данные'!L33)</f>
        <v>13.241907346080339</v>
      </c>
      <c r="M35" s="25">
        <f>LN('реальные данные'!M33)</f>
        <v>12.871971819009058</v>
      </c>
      <c r="N35" s="36">
        <f>LN('реальные данные'!O33)</f>
        <v>14.781943251797287</v>
      </c>
      <c r="O35" s="36">
        <f>LN('реальные данные'!P33)</f>
        <v>13.304564029999886</v>
      </c>
      <c r="P35" s="36">
        <f>LN('реальные данные'!Q33)</f>
        <v>13.935828577671204</v>
      </c>
      <c r="Q35" s="36">
        <f>LN('реальные данные'!R33)</f>
        <v>14.033992761806781</v>
      </c>
      <c r="R35" s="36">
        <f>LN('реальные данные'!S33)</f>
        <v>13.844087887554151</v>
      </c>
      <c r="S35" s="36">
        <f>LN('реальные данные'!T33)</f>
        <v>15.000517499573943</v>
      </c>
      <c r="T35" s="25">
        <f>LN('реальные данные'!U33)</f>
        <v>12.812333421699806</v>
      </c>
      <c r="U35" s="36">
        <f>LN('реальные данные'!W33)</f>
        <v>14.673921301288768</v>
      </c>
      <c r="V35" s="36">
        <f>LN('реальные данные'!X33)</f>
        <v>13.177725890634436</v>
      </c>
      <c r="W35" s="36">
        <f>LN('реальные данные'!Y33)</f>
        <v>13.896853685909383</v>
      </c>
      <c r="X35" s="36">
        <f>LN('реальные данные'!Z33)</f>
        <v>13.904707084223709</v>
      </c>
      <c r="Y35" s="36">
        <f>LN('реальные данные'!AA33)</f>
        <v>13.724181826460875</v>
      </c>
      <c r="Z35" s="37">
        <f>LN('реальные данные'!AB33)</f>
        <v>14.806719169618596</v>
      </c>
      <c r="AA35" s="32">
        <f>'исходные без сезонности'!AC34</f>
        <v>0.91879468811819498</v>
      </c>
      <c r="AB35" s="32">
        <f>'исходные без сезонности'!AD34</f>
        <v>-0.38748860012589398</v>
      </c>
      <c r="AC35" s="32">
        <f>'исходные без сезонности'!AE34</f>
        <v>1.71927853031556</v>
      </c>
      <c r="AD35" s="32">
        <f>'реальные данные'!AF33</f>
        <v>-7.9710254919419299E-2</v>
      </c>
      <c r="AE35" s="32">
        <f>'реальные данные'!AG33/'реальные данные'!AG32*100-100</f>
        <v>-2.5929333483063743</v>
      </c>
      <c r="AF35" s="32">
        <f>'исходные без сезонности'!AH34</f>
        <v>0.43644347590059601</v>
      </c>
      <c r="AG35" s="33">
        <f>'исходные без сезонности'!AI34</f>
        <v>0.31282433264790799</v>
      </c>
    </row>
    <row r="36" spans="1:33" x14ac:dyDescent="0.2">
      <c r="A36" s="1">
        <v>41334</v>
      </c>
      <c r="B36" s="15">
        <v>5.96</v>
      </c>
      <c r="C36" s="40">
        <f>'исходные без сезонности'!C35</f>
        <v>0.29226469503017399</v>
      </c>
      <c r="D36" s="40">
        <f>'исходные без сезонности'!F35</f>
        <v>3.1810968257999499</v>
      </c>
      <c r="E36" s="25">
        <v>-4.5731798017859156E-2</v>
      </c>
      <c r="F36" s="25">
        <f>LN('реальные данные'!F34)</f>
        <v>10.637867345600041</v>
      </c>
      <c r="G36" s="36">
        <f>LN('реальные данные'!G34)</f>
        <v>12.743302287178366</v>
      </c>
      <c r="H36" s="36">
        <f>LN('реальные данные'!H34)</f>
        <v>10.952289395481545</v>
      </c>
      <c r="I36" s="36">
        <f>LN('реальные данные'!I34)</f>
        <v>10.757396848545508</v>
      </c>
      <c r="J36" s="36">
        <f>LN('реальные данные'!J34)</f>
        <v>11.940121306794474</v>
      </c>
      <c r="K36" s="36">
        <f>LN('реальные данные'!K34)</f>
        <v>11.161575215218518</v>
      </c>
      <c r="L36" s="36">
        <f>LN('реальные данные'!L34)</f>
        <v>13.304159396250283</v>
      </c>
      <c r="M36" s="25">
        <f>LN('реальные данные'!M34)</f>
        <v>12.905810573513088</v>
      </c>
      <c r="N36" s="36">
        <f>LN('реальные данные'!O34)</f>
        <v>14.786403752883844</v>
      </c>
      <c r="O36" s="36">
        <f>LN('реальные данные'!P34)</f>
        <v>13.335106587369758</v>
      </c>
      <c r="P36" s="36">
        <f>LN('реальные данные'!Q34)</f>
        <v>13.943489011635789</v>
      </c>
      <c r="Q36" s="36">
        <f>LN('реальные данные'!R34)</f>
        <v>14.0378535116535</v>
      </c>
      <c r="R36" s="36">
        <f>LN('реальные данные'!S34)</f>
        <v>13.841139424611619</v>
      </c>
      <c r="S36" s="36">
        <f>LN('реальные данные'!T34)</f>
        <v>15.01607559112675</v>
      </c>
      <c r="T36" s="25">
        <f>LN('реальные данные'!U34)</f>
        <v>12.808965416837625</v>
      </c>
      <c r="U36" s="36">
        <f>LN('реальные данные'!W34)</f>
        <v>14.648954478028504</v>
      </c>
      <c r="V36" s="36">
        <f>LN('реальные данные'!X34)</f>
        <v>13.229672334524064</v>
      </c>
      <c r="W36" s="36">
        <f>LN('реальные данные'!Y34)</f>
        <v>13.902013873212283</v>
      </c>
      <c r="X36" s="36">
        <f>LN('реальные данные'!Z34)</f>
        <v>13.914884678615373</v>
      </c>
      <c r="Y36" s="36">
        <f>LN('реальные данные'!AA34)</f>
        <v>13.766400540831507</v>
      </c>
      <c r="Z36" s="37">
        <f>LN('реальные данные'!AB34)</f>
        <v>14.814204991078988</v>
      </c>
      <c r="AA36" s="32">
        <f>'исходные без сезонности'!AC35</f>
        <v>0.90596508013091703</v>
      </c>
      <c r="AB36" s="32">
        <f>'исходные без сезонности'!AD35</f>
        <v>1.13110689596465</v>
      </c>
      <c r="AC36" s="32">
        <f>'исходные без сезонности'!AE35</f>
        <v>2.8297904466758399</v>
      </c>
      <c r="AD36" s="32">
        <f>'реальные данные'!AF34</f>
        <v>-0.16523084292849433</v>
      </c>
      <c r="AE36" s="32">
        <f>'реальные данные'!AG34/'реальные данные'!AG33*100-100</f>
        <v>1.2095678674956218</v>
      </c>
      <c r="AF36" s="32">
        <f>'исходные без сезонности'!AH35</f>
        <v>1.0813123321106399</v>
      </c>
      <c r="AG36" s="33">
        <f>'исходные без сезонности'!AI35</f>
        <v>1.4330230524901799</v>
      </c>
    </row>
    <row r="37" spans="1:33" x14ac:dyDescent="0.2">
      <c r="A37" s="1">
        <v>41365</v>
      </c>
      <c r="B37" s="15">
        <v>6.11</v>
      </c>
      <c r="C37" s="40">
        <f>'исходные без сезонности'!C36</f>
        <v>0.54514826400852801</v>
      </c>
      <c r="D37" s="40">
        <f>'исходные без сезонности'!F36</f>
        <v>9.4234227456800296E-2</v>
      </c>
      <c r="E37" s="25">
        <v>-8.5410352203941411</v>
      </c>
      <c r="F37" s="25">
        <f>LN('реальные данные'!F35)</f>
        <v>10.609746039068787</v>
      </c>
      <c r="G37" s="36">
        <f>LN('реальные данные'!G35)</f>
        <v>12.531542254356648</v>
      </c>
      <c r="H37" s="36">
        <f>LN('реальные данные'!H35)</f>
        <v>10.847344645349837</v>
      </c>
      <c r="I37" s="36">
        <f>LN('реальные данные'!I35)</f>
        <v>10.688979424342238</v>
      </c>
      <c r="J37" s="36">
        <f>LN('реальные данные'!J35)</f>
        <v>11.938466679498374</v>
      </c>
      <c r="K37" s="36">
        <f>LN('реальные данные'!K35)</f>
        <v>11.23233204675962</v>
      </c>
      <c r="L37" s="36">
        <f>LN('реальные данные'!L35)</f>
        <v>13.295206269368338</v>
      </c>
      <c r="M37" s="25">
        <f>LN('реальные данные'!M35)</f>
        <v>12.917368466654347</v>
      </c>
      <c r="N37" s="36">
        <f>LN('реальные данные'!O35)</f>
        <v>14.784996683879386</v>
      </c>
      <c r="O37" s="36">
        <f>LN('реальные данные'!P35)</f>
        <v>13.333769788229315</v>
      </c>
      <c r="P37" s="36">
        <f>LN('реальные данные'!Q35)</f>
        <v>13.949888174310209</v>
      </c>
      <c r="Q37" s="36">
        <f>LN('реальные данные'!R35)</f>
        <v>14.037863100386462</v>
      </c>
      <c r="R37" s="36">
        <f>LN('реальные данные'!S35)</f>
        <v>13.746630760511689</v>
      </c>
      <c r="S37" s="36">
        <f>LN('реальные данные'!T35)</f>
        <v>15.020589279472595</v>
      </c>
      <c r="T37" s="25">
        <f>LN('реальные данные'!U35)</f>
        <v>12.819962465564561</v>
      </c>
      <c r="U37" s="36">
        <f>LN('реальные данные'!W35)</f>
        <v>14.674730337044743</v>
      </c>
      <c r="V37" s="36">
        <f>LN('реальные данные'!X35)</f>
        <v>13.245038037958789</v>
      </c>
      <c r="W37" s="36">
        <f>LN('реальные данные'!Y35)</f>
        <v>13.907738649534025</v>
      </c>
      <c r="X37" s="36">
        <f>LN('реальные данные'!Z35)</f>
        <v>13.907686861788845</v>
      </c>
      <c r="Y37" s="36">
        <f>LN('реальные данные'!AA35)</f>
        <v>13.689225307072801</v>
      </c>
      <c r="Z37" s="37">
        <f>LN('реальные данные'!AB35)</f>
        <v>14.818477848263139</v>
      </c>
      <c r="AA37" s="32">
        <f>'исходные без сезонности'!AC36</f>
        <v>1.0462263746778599</v>
      </c>
      <c r="AB37" s="32">
        <f>'исходные без сезонности'!AD36</f>
        <v>-1.21165030937552</v>
      </c>
      <c r="AC37" s="32">
        <f>'исходные без сезонности'!AE36</f>
        <v>-1.2477677077497999</v>
      </c>
      <c r="AD37" s="32">
        <f>'реальные данные'!AF35</f>
        <v>-0.29310674825431704</v>
      </c>
      <c r="AE37" s="32">
        <f>'реальные данные'!AG35/'реальные данные'!AG34*100-100</f>
        <v>-1.5672398061525286</v>
      </c>
      <c r="AF37" s="32">
        <f>'исходные без сезонности'!AH36</f>
        <v>1.5012808112576099</v>
      </c>
      <c r="AG37" s="33">
        <f>'исходные без сезонности'!AI36</f>
        <v>1.0966164439516299</v>
      </c>
    </row>
    <row r="38" spans="1:33" x14ac:dyDescent="0.2">
      <c r="A38" s="1">
        <v>41395</v>
      </c>
      <c r="B38" s="15">
        <v>6.3</v>
      </c>
      <c r="C38" s="40">
        <f>'исходные без сезонности'!C37</f>
        <v>0.61254580999544195</v>
      </c>
      <c r="D38" s="40">
        <f>'исходные без сезонности'!F37</f>
        <v>-0.62903020874010396</v>
      </c>
      <c r="E38" s="25">
        <v>2.0637716132118409</v>
      </c>
      <c r="F38" s="25">
        <f>LN('реальные данные'!F36)</f>
        <v>10.148884689960509</v>
      </c>
      <c r="G38" s="36">
        <f>LN('реальные данные'!G36)</f>
        <v>12.64067902500744</v>
      </c>
      <c r="H38" s="36">
        <f>LN('реальные данные'!H36)</f>
        <v>10.906317259155609</v>
      </c>
      <c r="I38" s="36">
        <f>LN('реальные данные'!I36)</f>
        <v>10.786332242689211</v>
      </c>
      <c r="J38" s="36">
        <f>LN('реальные данные'!J36)</f>
        <v>12.046959585655507</v>
      </c>
      <c r="K38" s="36">
        <f>LN('реальные данные'!K36)</f>
        <v>11.085168373401952</v>
      </c>
      <c r="L38" s="36">
        <f>LN('реальные данные'!L36)</f>
        <v>13.387161230149191</v>
      </c>
      <c r="M38" s="25">
        <f>LN('реальные данные'!M36)</f>
        <v>12.906980449213808</v>
      </c>
      <c r="N38" s="36">
        <f>LN('реальные данные'!O36)</f>
        <v>14.779905388452185</v>
      </c>
      <c r="O38" s="36">
        <f>LN('реальные данные'!P36)</f>
        <v>13.317464970035235</v>
      </c>
      <c r="P38" s="36">
        <f>LN('реальные данные'!Q36)</f>
        <v>13.952142513771349</v>
      </c>
      <c r="Q38" s="36">
        <f>LN('реальные данные'!R36)</f>
        <v>14.05699682175049</v>
      </c>
      <c r="R38" s="36">
        <f>LN('реальные данные'!S36)</f>
        <v>13.739807031249427</v>
      </c>
      <c r="S38" s="36">
        <f>LN('реальные данные'!T36)</f>
        <v>15.022751988382652</v>
      </c>
      <c r="T38" s="25">
        <f>LN('реальные данные'!U36)</f>
        <v>12.820805458637071</v>
      </c>
      <c r="U38" s="36">
        <f>LN('реальные данные'!W36)</f>
        <v>14.654183994308035</v>
      </c>
      <c r="V38" s="36">
        <f>LN('реальные данные'!X36)</f>
        <v>13.216583804093579</v>
      </c>
      <c r="W38" s="36">
        <f>LN('реальные данные'!Y36)</f>
        <v>13.908656570461764</v>
      </c>
      <c r="X38" s="36">
        <f>LN('реальные данные'!Z36)</f>
        <v>13.911455746376378</v>
      </c>
      <c r="Y38" s="36">
        <f>LN('реальные данные'!AA36)</f>
        <v>13.673831691500286</v>
      </c>
      <c r="Z38" s="37">
        <f>LN('реальные данные'!AB36)</f>
        <v>14.802951828061071</v>
      </c>
      <c r="AA38" s="32">
        <f>'исходные без сезонности'!AC37</f>
        <v>0.314118695120852</v>
      </c>
      <c r="AB38" s="32">
        <f>'исходные без сезонности'!AD37</f>
        <v>-0.60197952907317798</v>
      </c>
      <c r="AC38" s="32">
        <f>'исходные без сезонности'!AE37</f>
        <v>0.72238459050204895</v>
      </c>
      <c r="AD38" s="32">
        <f>'реальные данные'!AF36</f>
        <v>-0.16222105471796056</v>
      </c>
      <c r="AE38" s="32">
        <f>'реальные данные'!AG36/'реальные данные'!AG35*100-100</f>
        <v>5.1996553164561874</v>
      </c>
      <c r="AF38" s="32">
        <f>'исходные без сезонности'!AH37</f>
        <v>-0.153085125042277</v>
      </c>
      <c r="AG38" s="33">
        <f>'исходные без сезонности'!AI37</f>
        <v>0.74686492332888899</v>
      </c>
    </row>
    <row r="39" spans="1:33" x14ac:dyDescent="0.2">
      <c r="A39" s="1">
        <v>41426</v>
      </c>
      <c r="B39" s="15">
        <v>6.24</v>
      </c>
      <c r="C39" s="40">
        <f>'исходные без сезонности'!C38</f>
        <v>0.45517110206066602</v>
      </c>
      <c r="D39" s="40">
        <f>'исходные без сезонности'!F38</f>
        <v>-1.19900001195481E-2</v>
      </c>
      <c r="E39" s="25">
        <v>2.9285249499999955</v>
      </c>
      <c r="F39" s="25">
        <f>LN('реальные данные'!F37)</f>
        <v>10.65572014760405</v>
      </c>
      <c r="G39" s="36">
        <f>LN('реальные данные'!G37)</f>
        <v>12.578023999342749</v>
      </c>
      <c r="H39" s="36">
        <f>LN('реальные данные'!H37)</f>
        <v>11.110133111487142</v>
      </c>
      <c r="I39" s="36">
        <f>LN('реальные данные'!I37)</f>
        <v>10.677710794188519</v>
      </c>
      <c r="J39" s="36">
        <f>LN('реальные данные'!J37)</f>
        <v>11.86264938333308</v>
      </c>
      <c r="K39" s="36">
        <f>LN('реальные данные'!K37)</f>
        <v>11.191470569286031</v>
      </c>
      <c r="L39" s="36">
        <f>LN('реальные данные'!L37)</f>
        <v>13.305592572728111</v>
      </c>
      <c r="M39" s="25">
        <f>LN('реальные данные'!M37)</f>
        <v>12.928803944387504</v>
      </c>
      <c r="N39" s="36">
        <f>LN('реальные данные'!O37)</f>
        <v>14.782646477883485</v>
      </c>
      <c r="O39" s="36">
        <f>LN('реальные данные'!P37)</f>
        <v>13.328544240211398</v>
      </c>
      <c r="P39" s="36">
        <f>LN('реальные данные'!Q37)</f>
        <v>13.951084779112069</v>
      </c>
      <c r="Q39" s="36">
        <f>LN('реальные данные'!R37)</f>
        <v>14.060293124819891</v>
      </c>
      <c r="R39" s="36">
        <f>LN('реальные данные'!S37)</f>
        <v>13.743255861792687</v>
      </c>
      <c r="S39" s="36">
        <f>LN('реальные данные'!T37)</f>
        <v>15.028495749661714</v>
      </c>
      <c r="T39" s="25">
        <f>LN('реальные данные'!U37)</f>
        <v>12.82839919971892</v>
      </c>
      <c r="U39" s="36">
        <f>LN('реальные данные'!W37)</f>
        <v>14.664838934294558</v>
      </c>
      <c r="V39" s="36">
        <f>LN('реальные данные'!X37)</f>
        <v>13.219685239259887</v>
      </c>
      <c r="W39" s="36">
        <f>LN('реальные данные'!Y37)</f>
        <v>13.912566939338554</v>
      </c>
      <c r="X39" s="36">
        <f>LN('реальные данные'!Z37)</f>
        <v>13.939603653216988</v>
      </c>
      <c r="Y39" s="36">
        <f>LN('реальные данные'!AA37)</f>
        <v>13.662086003724324</v>
      </c>
      <c r="Z39" s="37">
        <f>LN('реальные данные'!AB37)</f>
        <v>14.832977894103825</v>
      </c>
      <c r="AA39" s="32">
        <f>'исходные без сезонности'!AC38</f>
        <v>0.22296343175814201</v>
      </c>
      <c r="AB39" s="32">
        <f>'исходные без сезонности'!AD38</f>
        <v>1.1382234491817</v>
      </c>
      <c r="AC39" s="32">
        <f>'исходные без сезонности'!AE38</f>
        <v>0.46757845718199498</v>
      </c>
      <c r="AD39" s="32">
        <f>'реальные данные'!AF37</f>
        <v>0.66825796319866981</v>
      </c>
      <c r="AE39" s="32">
        <f>'реальные данные'!AG37/'реальные данные'!AG36*100-100</f>
        <v>-6.1653387043936903</v>
      </c>
      <c r="AF39" s="32">
        <f>'исходные без сезонности'!AH38</f>
        <v>-0.780520598861695</v>
      </c>
      <c r="AG39" s="33">
        <f>'исходные без сезонности'!AI38</f>
        <v>1.59671985008742</v>
      </c>
    </row>
    <row r="40" spans="1:33" x14ac:dyDescent="0.2">
      <c r="A40" s="1">
        <v>41456</v>
      </c>
      <c r="B40" s="15">
        <v>6</v>
      </c>
      <c r="C40" s="40">
        <f>'исходные без сезонности'!C39</f>
        <v>0.69047465458574797</v>
      </c>
      <c r="D40" s="40">
        <f>'исходные без сезонности'!F39</f>
        <v>1.18424898855151</v>
      </c>
      <c r="E40" s="25">
        <v>3.7087687344980416</v>
      </c>
      <c r="F40" s="25">
        <f>LN('реальные данные'!F38)</f>
        <v>9.8503899401024242</v>
      </c>
      <c r="G40" s="36">
        <f>LN('реальные данные'!G38)</f>
        <v>12.578699430852035</v>
      </c>
      <c r="H40" s="36">
        <f>LN('реальные данные'!H38)</f>
        <v>11.08425807713585</v>
      </c>
      <c r="I40" s="36">
        <f>LN('реальные данные'!I38)</f>
        <v>10.720425012885201</v>
      </c>
      <c r="J40" s="36">
        <f>LN('реальные данные'!J38)</f>
        <v>11.970595270779436</v>
      </c>
      <c r="K40" s="36">
        <f>LN('реальные данные'!K38)</f>
        <v>10.935132232926565</v>
      </c>
      <c r="L40" s="36">
        <f>LN('реальные данные'!L38)</f>
        <v>13.303838749876304</v>
      </c>
      <c r="M40" s="25">
        <f>LN('реальные данные'!M38)</f>
        <v>12.930475939116084</v>
      </c>
      <c r="N40" s="36">
        <f>LN('реальные данные'!O38)</f>
        <v>14.778116610300023</v>
      </c>
      <c r="O40" s="36">
        <f>LN('реальные данные'!P38)</f>
        <v>13.335388069580176</v>
      </c>
      <c r="P40" s="36">
        <f>LN('реальные данные'!Q38)</f>
        <v>13.942339736665456</v>
      </c>
      <c r="Q40" s="36">
        <f>LN('реальные данные'!R38)</f>
        <v>14.061204344298398</v>
      </c>
      <c r="R40" s="36">
        <f>LN('реальные данные'!S38)</f>
        <v>13.727419406610435</v>
      </c>
      <c r="S40" s="36">
        <f>LN('реальные данные'!T38)</f>
        <v>15.032091290522121</v>
      </c>
      <c r="T40" s="25">
        <f>LN('реальные данные'!U38)</f>
        <v>12.878037047793411</v>
      </c>
      <c r="U40" s="36">
        <f>LN('реальные данные'!W38)</f>
        <v>14.661702266606449</v>
      </c>
      <c r="V40" s="36">
        <f>LN('реальные данные'!X38)</f>
        <v>13.214855879179575</v>
      </c>
      <c r="W40" s="36">
        <f>LN('реальные данные'!Y38)</f>
        <v>13.902778810413938</v>
      </c>
      <c r="X40" s="36">
        <f>LN('реальные данные'!Z38)</f>
        <v>13.922236374221741</v>
      </c>
      <c r="Y40" s="36">
        <f>LN('реальные данные'!AA38)</f>
        <v>13.658343211089175</v>
      </c>
      <c r="Z40" s="37">
        <f>LN('реальные данные'!AB38)</f>
        <v>14.835248068792348</v>
      </c>
      <c r="AA40" s="32">
        <f>'исходные без сезонности'!AC39</f>
        <v>-0.40922150052019501</v>
      </c>
      <c r="AB40" s="32">
        <f>'исходные без сезонности'!AD39</f>
        <v>-0.10427290295125199</v>
      </c>
      <c r="AC40" s="32">
        <f>'исходные без сезонности'!AE39</f>
        <v>-0.93502088685542895</v>
      </c>
      <c r="AD40" s="32">
        <f>'реальные данные'!AF38</f>
        <v>1.108404187345684</v>
      </c>
      <c r="AE40" s="32">
        <f>'реальные данные'!AG38/'реальные данные'!AG37*100-100</f>
        <v>5.5282677111779321</v>
      </c>
      <c r="AF40" s="32">
        <f>'исходные без сезонности'!AH39</f>
        <v>0.734668375974318</v>
      </c>
      <c r="AG40" s="33">
        <f>'исходные без сезонности'!AI39</f>
        <v>0.76885750490684801</v>
      </c>
    </row>
    <row r="41" spans="1:33" x14ac:dyDescent="0.2">
      <c r="A41" s="1">
        <v>41487</v>
      </c>
      <c r="B41" s="15">
        <v>6.01</v>
      </c>
      <c r="C41" s="40">
        <f>'исходные без сезонности'!C40</f>
        <v>0.57403210290266304</v>
      </c>
      <c r="D41" s="40">
        <f>'исходные без сезонности'!F40</f>
        <v>0.50684249248707602</v>
      </c>
      <c r="E41" s="25">
        <v>3.4621028549170814</v>
      </c>
      <c r="F41" s="25">
        <f>LN('реальные данные'!F39)</f>
        <v>10.100586137375331</v>
      </c>
      <c r="G41" s="36">
        <f>LN('реальные данные'!G39)</f>
        <v>12.797903319041039</v>
      </c>
      <c r="H41" s="36">
        <f>LN('реальные данные'!H39)</f>
        <v>11.311647490863802</v>
      </c>
      <c r="I41" s="36">
        <f>LN('реальные данные'!I39)</f>
        <v>10.639348409759316</v>
      </c>
      <c r="J41" s="36">
        <f>LN('реальные данные'!J39)</f>
        <v>12.003038648206907</v>
      </c>
      <c r="K41" s="36">
        <f>LN('реальные данные'!K39)</f>
        <v>11.29113768817488</v>
      </c>
      <c r="L41" s="36">
        <f>LN('реальные данные'!L39)</f>
        <v>13.362263789222874</v>
      </c>
      <c r="M41" s="25">
        <f>LN('реальные данные'!M39)</f>
        <v>12.944201903027233</v>
      </c>
      <c r="N41" s="36">
        <f>LN('реальные данные'!O39)</f>
        <v>14.802389400364181</v>
      </c>
      <c r="O41" s="36">
        <f>LN('реальные данные'!P39)</f>
        <v>13.349205514197415</v>
      </c>
      <c r="P41" s="36">
        <f>LN('реальные данные'!Q39)</f>
        <v>13.944484108453475</v>
      </c>
      <c r="Q41" s="36">
        <f>LN('реальные данные'!R39)</f>
        <v>14.080606941245433</v>
      </c>
      <c r="R41" s="36">
        <f>LN('реальные данные'!S39)</f>
        <v>13.720404085502201</v>
      </c>
      <c r="S41" s="36">
        <f>LN('реальные данные'!T39)</f>
        <v>15.039630029700408</v>
      </c>
      <c r="T41" s="25">
        <f>LN('реальные данные'!U39)</f>
        <v>12.88705585629406</v>
      </c>
      <c r="U41" s="36">
        <f>LN('реальные данные'!W39)</f>
        <v>14.657384678409311</v>
      </c>
      <c r="V41" s="36">
        <f>LN('реальные данные'!X39)</f>
        <v>13.218296302016302</v>
      </c>
      <c r="W41" s="36">
        <f>LN('реальные данные'!Y39)</f>
        <v>13.906576832497988</v>
      </c>
      <c r="X41" s="36">
        <f>LN('реальные данные'!Z39)</f>
        <v>13.934003906620559</v>
      </c>
      <c r="Y41" s="36">
        <f>LN('реальные данные'!AA39)</f>
        <v>13.626050446784006</v>
      </c>
      <c r="Z41" s="37">
        <f>LN('реальные данные'!AB39)</f>
        <v>14.834575381975403</v>
      </c>
      <c r="AA41" s="32">
        <f>'исходные без сезонности'!AC40</f>
        <v>0.49426350209923597</v>
      </c>
      <c r="AB41" s="32">
        <f>'исходные без сезонности'!AD40</f>
        <v>0.12801157441253699</v>
      </c>
      <c r="AC41" s="32">
        <f>'исходные без сезонности'!AE40</f>
        <v>0.18033957266093401</v>
      </c>
      <c r="AD41" s="32">
        <f>'реальные данные'!AF39</f>
        <v>-0.7516922930894907</v>
      </c>
      <c r="AE41" s="32">
        <f>'реальные данные'!AG39/'реальные данные'!AG38*100-100</f>
        <v>-4.7306566098313425</v>
      </c>
      <c r="AF41" s="32">
        <f>'исходные без сезонности'!AH40</f>
        <v>1.7174959417497899</v>
      </c>
      <c r="AG41" s="33">
        <f>'исходные без сезонности'!AI40</f>
        <v>0.26087894435533299</v>
      </c>
    </row>
    <row r="42" spans="1:33" x14ac:dyDescent="0.2">
      <c r="A42" s="1">
        <v>41518</v>
      </c>
      <c r="B42" s="15">
        <v>6.18</v>
      </c>
      <c r="C42" s="40">
        <f>'исходные без сезонности'!C41</f>
        <v>0.39765152628710898</v>
      </c>
      <c r="D42" s="40">
        <f>'исходные без сезонности'!F41</f>
        <v>-1.21371192997651</v>
      </c>
      <c r="E42" s="25">
        <v>-4.091065639926887</v>
      </c>
      <c r="F42" s="25">
        <f>LN('реальные данные'!F40)</f>
        <v>9.9180224303974462</v>
      </c>
      <c r="G42" s="36">
        <f>LN('реальные данные'!G40)</f>
        <v>12.639906442561861</v>
      </c>
      <c r="H42" s="36">
        <f>LN('реальные данные'!H40)</f>
        <v>11.231444689829296</v>
      </c>
      <c r="I42" s="36">
        <f>LN('реальные данные'!I40)</f>
        <v>10.747884568268388</v>
      </c>
      <c r="J42" s="36">
        <f>LN('реальные данные'!J40)</f>
        <v>12.028222851071252</v>
      </c>
      <c r="K42" s="36">
        <f>LN('реальные данные'!K40)</f>
        <v>11.715124799862121</v>
      </c>
      <c r="L42" s="36">
        <f>LN('реальные данные'!L40)</f>
        <v>13.340261616498124</v>
      </c>
      <c r="M42" s="25">
        <f>LN('реальные данные'!M40)</f>
        <v>12.921265175680693</v>
      </c>
      <c r="N42" s="36">
        <f>LN('реальные данные'!O40)</f>
        <v>14.79553990561117</v>
      </c>
      <c r="O42" s="36">
        <f>LN('реальные данные'!P40)</f>
        <v>13.356076233806458</v>
      </c>
      <c r="P42" s="36">
        <f>LN('реальные данные'!Q40)</f>
        <v>13.948043204711199</v>
      </c>
      <c r="Q42" s="36">
        <f>LN('реальные данные'!R40)</f>
        <v>14.089925376453982</v>
      </c>
      <c r="R42" s="36">
        <f>LN('реальные данные'!S40)</f>
        <v>13.74259960740611</v>
      </c>
      <c r="S42" s="36">
        <f>LN('реальные данные'!T40)</f>
        <v>15.048992505528517</v>
      </c>
      <c r="T42" s="25">
        <f>LN('реальные данные'!U40)</f>
        <v>12.884001588788053</v>
      </c>
      <c r="U42" s="36">
        <f>LN('реальные данные'!W40)</f>
        <v>14.672323261143083</v>
      </c>
      <c r="V42" s="36">
        <f>LN('реальные данные'!X40)</f>
        <v>13.233232773723898</v>
      </c>
      <c r="W42" s="36">
        <f>LN('реальные данные'!Y40)</f>
        <v>13.906215599617845</v>
      </c>
      <c r="X42" s="36">
        <f>LN('реальные данные'!Z40)</f>
        <v>13.956126822416339</v>
      </c>
      <c r="Y42" s="36">
        <f>LN('реальные данные'!AA40)</f>
        <v>13.618913931519382</v>
      </c>
      <c r="Z42" s="37">
        <f>LN('реальные данные'!AB40)</f>
        <v>14.850510206535574</v>
      </c>
      <c r="AA42" s="32">
        <f>'исходные без сезонности'!AC41</f>
        <v>-0.61475248962902096</v>
      </c>
      <c r="AB42" s="32">
        <f>'исходные без сезонности'!AD41</f>
        <v>-2.4588395999656401</v>
      </c>
      <c r="AC42" s="32">
        <f>'исходные без сезонности'!AE41</f>
        <v>3.3487710872832501</v>
      </c>
      <c r="AD42" s="32">
        <f>'реальные данные'!AF40</f>
        <v>-9.9878747191640969</v>
      </c>
      <c r="AE42" s="32">
        <f>'реальные данные'!AG40/'реальные данные'!AG39*100-100</f>
        <v>-0.93457475095534903</v>
      </c>
      <c r="AF42" s="32">
        <f>'исходные без сезонности'!AH41</f>
        <v>1.0468265598033399</v>
      </c>
      <c r="AG42" s="33">
        <f>'исходные без сезонности'!AI41</f>
        <v>0.46975156915323801</v>
      </c>
    </row>
    <row r="43" spans="1:33" x14ac:dyDescent="0.2">
      <c r="A43" s="1">
        <v>41548</v>
      </c>
      <c r="B43" s="15">
        <v>5.98</v>
      </c>
      <c r="C43" s="40">
        <f>'исходные без сезонности'!C42</f>
        <v>0.55734960088413099</v>
      </c>
      <c r="D43" s="40">
        <f>'исходные без сезонности'!F42</f>
        <v>1.80896540404727</v>
      </c>
      <c r="E43" s="25">
        <v>-0.36726785346792479</v>
      </c>
      <c r="F43" s="25">
        <f>LN('реальные данные'!F41)</f>
        <v>10.27308711395408</v>
      </c>
      <c r="G43" s="36">
        <f>LN('реальные данные'!G41)</f>
        <v>12.587976722093963</v>
      </c>
      <c r="H43" s="36">
        <f>LN('реальные данные'!H41)</f>
        <v>11.473998523398228</v>
      </c>
      <c r="I43" s="36">
        <f>LN('реальные данные'!I41)</f>
        <v>10.638459963742809</v>
      </c>
      <c r="J43" s="36">
        <f>LN('реальные данные'!J41)</f>
        <v>11.879215115680097</v>
      </c>
      <c r="K43" s="36">
        <f>LN('реальные данные'!K41)</f>
        <v>11.656009962759223</v>
      </c>
      <c r="L43" s="36">
        <f>LN('реальные данные'!L41)</f>
        <v>13.348074037098375</v>
      </c>
      <c r="M43" s="25">
        <f>LN('реальные данные'!M41)</f>
        <v>12.923902278636724</v>
      </c>
      <c r="N43" s="36">
        <f>LN('реальные данные'!O41)</f>
        <v>14.797272468951189</v>
      </c>
      <c r="O43" s="36">
        <f>LN('реальные данные'!P41)</f>
        <v>13.403757900408559</v>
      </c>
      <c r="P43" s="36">
        <f>LN('реальные данные'!Q41)</f>
        <v>13.953496704841738</v>
      </c>
      <c r="Q43" s="36">
        <f>LN('реальные данные'!R41)</f>
        <v>14.102814729734508</v>
      </c>
      <c r="R43" s="36">
        <f>LN('реальные данные'!S41)</f>
        <v>13.729171233783109</v>
      </c>
      <c r="S43" s="36">
        <f>LN('реальные данные'!T41)</f>
        <v>15.053594046104962</v>
      </c>
      <c r="T43" s="25">
        <f>LN('реальные данные'!U41)</f>
        <v>12.860080769273004</v>
      </c>
      <c r="U43" s="36">
        <f>LN('реальные данные'!W41)</f>
        <v>14.682603017467564</v>
      </c>
      <c r="V43" s="36">
        <f>LN('реальные данные'!X41)</f>
        <v>13.233306564405872</v>
      </c>
      <c r="W43" s="36">
        <f>LN('реальные данные'!Y41)</f>
        <v>13.916479862200289</v>
      </c>
      <c r="X43" s="36">
        <f>LN('реальные данные'!Z41)</f>
        <v>13.982979496136902</v>
      </c>
      <c r="Y43" s="36">
        <f>LN('реальные данные'!AA41)</f>
        <v>13.58892393018828</v>
      </c>
      <c r="Z43" s="37">
        <f>LN('реальные данные'!AB41)</f>
        <v>14.853282329648154</v>
      </c>
      <c r="AA43" s="32">
        <f>'исходные без сезонности'!AC42</f>
        <v>-4.0638397242132897E-2</v>
      </c>
      <c r="AB43" s="32">
        <f>'исходные без сезонности'!AD42</f>
        <v>-1.34223887797988</v>
      </c>
      <c r="AC43" s="32">
        <f>'исходные без сезонности'!AE42</f>
        <v>-1.3030814511042901</v>
      </c>
      <c r="AD43" s="32">
        <f>'реальные данные'!AF41</f>
        <v>17.814726886871199</v>
      </c>
      <c r="AE43" s="32">
        <f>'реальные данные'!AG41/'реальные данные'!AG40*100-100</f>
        <v>0.60494605173234106</v>
      </c>
      <c r="AF43" s="32">
        <f>'исходные без сезонности'!AH42</f>
        <v>0.26330167836554902</v>
      </c>
      <c r="AG43" s="33">
        <f>'исходные без сезонности'!AI42</f>
        <v>1.06268910414634</v>
      </c>
    </row>
    <row r="44" spans="1:33" x14ac:dyDescent="0.2">
      <c r="A44" s="1">
        <v>41579</v>
      </c>
      <c r="B44" s="15">
        <v>6.11</v>
      </c>
      <c r="C44" s="40">
        <f>'исходные без сезонности'!C43</f>
        <v>0.50216274524660098</v>
      </c>
      <c r="D44" s="40">
        <f>'исходные без сезонности'!F43</f>
        <v>0.451104126166752</v>
      </c>
      <c r="E44" s="25">
        <v>4.2998453333376636</v>
      </c>
      <c r="F44" s="25">
        <f>LN('реальные данные'!F42)</f>
        <v>10.302230587457396</v>
      </c>
      <c r="G44" s="36">
        <f>LN('реальные данные'!G42)</f>
        <v>12.722486723877994</v>
      </c>
      <c r="H44" s="36">
        <f>LN('реальные данные'!H42)</f>
        <v>11.165830099587183</v>
      </c>
      <c r="I44" s="36">
        <f>LN('реальные данные'!I42)</f>
        <v>10.640220180087997</v>
      </c>
      <c r="J44" s="36">
        <f>LN('реальные данные'!J42)</f>
        <v>12.074936173175708</v>
      </c>
      <c r="K44" s="36">
        <f>LN('реальные данные'!K42)</f>
        <v>11.40143972305731</v>
      </c>
      <c r="L44" s="36">
        <f>LN('реальные данные'!L42)</f>
        <v>13.376962517850425</v>
      </c>
      <c r="M44" s="25">
        <f>LN('реальные данные'!M42)</f>
        <v>12.939616832248017</v>
      </c>
      <c r="N44" s="36">
        <f>LN('реальные данные'!O42)</f>
        <v>14.803831253498482</v>
      </c>
      <c r="O44" s="36">
        <f>LN('реальные данные'!P42)</f>
        <v>13.384732915492496</v>
      </c>
      <c r="P44" s="36">
        <f>LN('реальные данные'!Q42)</f>
        <v>13.961559356829749</v>
      </c>
      <c r="Q44" s="36">
        <f>LN('реальные данные'!R42)</f>
        <v>14.126680423977673</v>
      </c>
      <c r="R44" s="36">
        <f>LN('реальные данные'!S42)</f>
        <v>13.76215538029671</v>
      </c>
      <c r="S44" s="36">
        <f>LN('реальные данные'!T42)</f>
        <v>15.056162506572869</v>
      </c>
      <c r="T44" s="25">
        <f>LN('реальные данные'!U42)</f>
        <v>12.872126503978432</v>
      </c>
      <c r="U44" s="36">
        <f>LN('реальные данные'!W42)</f>
        <v>14.671074925626041</v>
      </c>
      <c r="V44" s="36">
        <f>LN('реальные данные'!X42)</f>
        <v>13.277860132374874</v>
      </c>
      <c r="W44" s="36">
        <f>LN('реальные данные'!Y42)</f>
        <v>13.925305973180334</v>
      </c>
      <c r="X44" s="36">
        <f>LN('реальные данные'!Z42)</f>
        <v>13.978840050898853</v>
      </c>
      <c r="Y44" s="36">
        <f>LN('реальные данные'!AA42)</f>
        <v>13.634492603890251</v>
      </c>
      <c r="Z44" s="37">
        <f>LN('реальные данные'!AB42)</f>
        <v>14.850938314377707</v>
      </c>
      <c r="AA44" s="32">
        <f>'исходные без сезонности'!AC43</f>
        <v>-0.223700390189677</v>
      </c>
      <c r="AB44" s="32">
        <f>'исходные без сезонности'!AD43</f>
        <v>0.17322396623057201</v>
      </c>
      <c r="AC44" s="32">
        <f>'исходные без сезонности'!AE43</f>
        <v>-4.9197197892483802</v>
      </c>
      <c r="AD44" s="32">
        <f>'реальные данные'!AF42</f>
        <v>-4.624291086710457</v>
      </c>
      <c r="AE44" s="32">
        <f>'реальные данные'!AG42/'реальные данные'!AG41*100-100</f>
        <v>-0.74573070330436053</v>
      </c>
      <c r="AF44" s="32">
        <f>'исходные без сезонности'!AH43</f>
        <v>-3.3719814598318298</v>
      </c>
      <c r="AG44" s="33">
        <f>'исходные без сезонности'!AI43</f>
        <v>1.2731983112666301</v>
      </c>
    </row>
    <row r="45" spans="1:33" x14ac:dyDescent="0.2">
      <c r="A45" s="1">
        <v>41609</v>
      </c>
      <c r="B45" s="15">
        <v>6.43</v>
      </c>
      <c r="C45" s="40">
        <f>'исходные без сезонности'!C44</f>
        <v>0.36610244697857303</v>
      </c>
      <c r="D45" s="40">
        <f>'исходные без сезонности'!F44</f>
        <v>-0.173334456069797</v>
      </c>
      <c r="E45" s="25">
        <v>3.0195710922325176</v>
      </c>
      <c r="F45" s="25">
        <f>LN('реальные данные'!F43)</f>
        <v>9.995611380896726</v>
      </c>
      <c r="G45" s="36">
        <f>LN('реальные данные'!G43)</f>
        <v>12.669033996159818</v>
      </c>
      <c r="H45" s="36">
        <f>LN('реальные данные'!H43)</f>
        <v>11.37437921724611</v>
      </c>
      <c r="I45" s="36">
        <f>LN('реальные данные'!I43)</f>
        <v>10.616748635517054</v>
      </c>
      <c r="J45" s="36">
        <f>LN('реальные данные'!J43)</f>
        <v>11.923577342193903</v>
      </c>
      <c r="K45" s="36">
        <f>LN('реальные данные'!K43)</f>
        <v>11.204654269336118</v>
      </c>
      <c r="L45" s="36">
        <f>LN('реальные данные'!L43)</f>
        <v>13.415350147666992</v>
      </c>
      <c r="M45" s="25">
        <f>LN('реальные данные'!M43)</f>
        <v>12.933289808779426</v>
      </c>
      <c r="N45" s="36">
        <f>LN('реальные данные'!O43)</f>
        <v>14.810315763052131</v>
      </c>
      <c r="O45" s="36">
        <f>LN('реальные данные'!P43)</f>
        <v>13.374987717636326</v>
      </c>
      <c r="P45" s="36">
        <f>LN('реальные данные'!Q43)</f>
        <v>13.953580200958665</v>
      </c>
      <c r="Q45" s="36">
        <f>LN('реальные данные'!R43)</f>
        <v>14.128404510663817</v>
      </c>
      <c r="R45" s="36">
        <f>LN('реальные данные'!S43)</f>
        <v>13.7265217028243</v>
      </c>
      <c r="S45" s="36">
        <f>LN('реальные данные'!T43)</f>
        <v>15.057264993002239</v>
      </c>
      <c r="T45" s="25">
        <f>LN('реальные данные'!U43)</f>
        <v>12.855238601198955</v>
      </c>
      <c r="U45" s="36">
        <f>LN('реальные данные'!W43)</f>
        <v>14.685649697262589</v>
      </c>
      <c r="V45" s="36">
        <f>LN('реальные данные'!X43)</f>
        <v>13.238803010986425</v>
      </c>
      <c r="W45" s="36">
        <f>LN('реальные данные'!Y43)</f>
        <v>13.917117262196703</v>
      </c>
      <c r="X45" s="36">
        <f>LN('реальные данные'!Z43)</f>
        <v>14.024221281936592</v>
      </c>
      <c r="Y45" s="36">
        <f>LN('реальные данные'!AA43)</f>
        <v>13.638692710481596</v>
      </c>
      <c r="Z45" s="37">
        <f>LN('реальные данные'!AB43)</f>
        <v>14.846109960982773</v>
      </c>
      <c r="AA45" s="32">
        <f>'исходные без сезонности'!AC44</f>
        <v>-0.29925458379818198</v>
      </c>
      <c r="AB45" s="32">
        <f>'исходные без сезонности'!AD44</f>
        <v>-1.6503318271582299</v>
      </c>
      <c r="AC45" s="32">
        <f>'исходные без сезонности'!AE44</f>
        <v>1.57782178119496</v>
      </c>
      <c r="AD45" s="32">
        <f>'реальные данные'!AF43</f>
        <v>-0.40826384670040738</v>
      </c>
      <c r="AE45" s="32">
        <f>'реальные данные'!AG43/'реальные данные'!AG42*100-100</f>
        <v>-3.5294766028601856</v>
      </c>
      <c r="AF45" s="32">
        <f>'исходные без сезонности'!AH44</f>
        <v>2.0534921223244602</v>
      </c>
      <c r="AG45" s="33">
        <f>'исходные без сезонности'!AI44</f>
        <v>0.42167799061863998</v>
      </c>
    </row>
    <row r="46" spans="1:33" x14ac:dyDescent="0.2">
      <c r="A46" s="1">
        <v>41640</v>
      </c>
      <c r="B46" s="15">
        <v>6.05</v>
      </c>
      <c r="C46" s="40">
        <f>'исходные без сезонности'!C45</f>
        <v>0.39357033539846398</v>
      </c>
      <c r="D46" s="40">
        <f>'исходные без сезонности'!F45</f>
        <v>4.034679760116E-2</v>
      </c>
      <c r="E46" s="25">
        <v>-0.76133570259579642</v>
      </c>
      <c r="F46" s="25">
        <f>LN('реальные данные'!F44)</f>
        <v>10.071882673572935</v>
      </c>
      <c r="G46" s="36">
        <f>LN('реальные данные'!G44)</f>
        <v>12.725083191567565</v>
      </c>
      <c r="H46" s="36">
        <f>LN('реальные данные'!H44)</f>
        <v>11.328450886939288</v>
      </c>
      <c r="I46" s="36">
        <f>LN('реальные данные'!I44)</f>
        <v>10.671861564041576</v>
      </c>
      <c r="J46" s="36">
        <f>LN('реальные данные'!J44)</f>
        <v>11.974213464912186</v>
      </c>
      <c r="K46" s="36">
        <f>LN('реальные данные'!K44)</f>
        <v>11.281554042693367</v>
      </c>
      <c r="L46" s="36">
        <f>LN('реальные данные'!L44)</f>
        <v>13.416703668790539</v>
      </c>
      <c r="M46" s="25">
        <f>LN('реальные данные'!M44)</f>
        <v>12.910772792529571</v>
      </c>
      <c r="N46" s="36">
        <f>LN('реальные данные'!O44)</f>
        <v>14.809490372666</v>
      </c>
      <c r="O46" s="36">
        <f>LN('реальные данные'!P44)</f>
        <v>13.367713910810199</v>
      </c>
      <c r="P46" s="36">
        <f>LN('реальные данные'!Q44)</f>
        <v>13.947945419517877</v>
      </c>
      <c r="Q46" s="36">
        <f>LN('реальные данные'!R44)</f>
        <v>14.10233167919454</v>
      </c>
      <c r="R46" s="36">
        <f>LN('реальные данные'!S44)</f>
        <v>13.699566738230262</v>
      </c>
      <c r="S46" s="36">
        <f>LN('реальные данные'!T44)</f>
        <v>15.029830075079589</v>
      </c>
      <c r="T46" s="25">
        <f>LN('реальные данные'!U44)</f>
        <v>12.877803648984669</v>
      </c>
      <c r="U46" s="36">
        <f>LN('реальные данные'!W44)</f>
        <v>14.67301893403563</v>
      </c>
      <c r="V46" s="36">
        <f>LN('реальные данные'!X44)</f>
        <v>13.185668747724121</v>
      </c>
      <c r="W46" s="36">
        <f>LN('реальные данные'!Y44)</f>
        <v>13.917486761733041</v>
      </c>
      <c r="X46" s="36">
        <f>LN('реальные данные'!Z44)</f>
        <v>13.977001412403668</v>
      </c>
      <c r="Y46" s="36">
        <f>LN('реальные данные'!AA44)</f>
        <v>13.611046724087625</v>
      </c>
      <c r="Z46" s="37">
        <f>LN('реальные данные'!AB44)</f>
        <v>14.82054166821789</v>
      </c>
      <c r="AA46" s="32">
        <f>'исходные без сезонности'!AC45</f>
        <v>-0.13045576653468999</v>
      </c>
      <c r="AB46" s="32">
        <f>'исходные без сезонности'!AD45</f>
        <v>-4.90553862691918E-2</v>
      </c>
      <c r="AC46" s="32">
        <f>'исходные без сезонности'!AE45</f>
        <v>1.7065988146679401</v>
      </c>
      <c r="AD46" s="32">
        <f>'реальные данные'!AF44</f>
        <v>1.0132638535995682</v>
      </c>
      <c r="AE46" s="32">
        <f>'реальные данные'!AG44/'реальные данные'!AG43*100-100</f>
        <v>-0.18994439879497804</v>
      </c>
      <c r="AF46" s="32">
        <f>'исходные без сезонности'!AH45</f>
        <v>0.37106558205797502</v>
      </c>
      <c r="AG46" s="33">
        <f>'исходные без сезонности'!AI45</f>
        <v>7.8911376644359904E-2</v>
      </c>
    </row>
    <row r="47" spans="1:33" x14ac:dyDescent="0.2">
      <c r="A47" s="1">
        <v>41671</v>
      </c>
      <c r="B47" s="15">
        <v>5.96</v>
      </c>
      <c r="C47" s="40">
        <f>'исходные без сезонности'!C46</f>
        <v>0.63429542159556795</v>
      </c>
      <c r="D47" s="40">
        <f>'исходные без сезонности'!F46</f>
        <v>1.57235337849318</v>
      </c>
      <c r="E47" s="25">
        <v>-3.1058517143902029</v>
      </c>
      <c r="F47" s="25">
        <f>LN('реальные данные'!F45)</f>
        <v>10.911898900712098</v>
      </c>
      <c r="G47" s="36">
        <f>LN('реальные данные'!G45)</f>
        <v>12.812674895391837</v>
      </c>
      <c r="H47" s="36">
        <f>LN('реальные данные'!H45)</f>
        <v>11.524940082954611</v>
      </c>
      <c r="I47" s="36">
        <f>LN('реальные данные'!I45)</f>
        <v>10.440791252182308</v>
      </c>
      <c r="J47" s="36">
        <f>LN('реальные данные'!J45)</f>
        <v>12.016170301367922</v>
      </c>
      <c r="K47" s="36">
        <f>LN('реальные данные'!K45)</f>
        <v>11.267579078770231</v>
      </c>
      <c r="L47" s="36">
        <f>LN('реальные данные'!L45)</f>
        <v>13.446959457914794</v>
      </c>
      <c r="M47" s="25">
        <f>LN('реальные данные'!M45)</f>
        <v>12.932523062913113</v>
      </c>
      <c r="N47" s="36">
        <f>LN('реальные данные'!O45)</f>
        <v>14.818230643533253</v>
      </c>
      <c r="O47" s="36">
        <f>LN('реальные данные'!P45)</f>
        <v>13.406514639851668</v>
      </c>
      <c r="P47" s="36">
        <f>LN('реальные данные'!Q45)</f>
        <v>13.949810277629142</v>
      </c>
      <c r="Q47" s="36">
        <f>LN('реальные данные'!R45)</f>
        <v>14.094059993302345</v>
      </c>
      <c r="R47" s="36">
        <f>LN('реальные данные'!S45)</f>
        <v>13.71127380462246</v>
      </c>
      <c r="S47" s="36">
        <f>LN('реальные данные'!T45)</f>
        <v>15.040757563376141</v>
      </c>
      <c r="T47" s="25">
        <f>LN('реальные данные'!U45)</f>
        <v>12.746954194185685</v>
      </c>
      <c r="U47" s="36">
        <f>LN('реальные данные'!W45)</f>
        <v>14.675976125455721</v>
      </c>
      <c r="V47" s="36">
        <f>LN('реальные данные'!X45)</f>
        <v>13.263964497292054</v>
      </c>
      <c r="W47" s="36">
        <f>LN('реальные данные'!Y45)</f>
        <v>13.912980482106526</v>
      </c>
      <c r="X47" s="36">
        <f>LN('реальные данные'!Z45)</f>
        <v>13.97825516153703</v>
      </c>
      <c r="Y47" s="36">
        <f>LN('реальные данные'!AA45)</f>
        <v>13.607459329766195</v>
      </c>
      <c r="Z47" s="37">
        <f>LN('реальные данные'!AB45)</f>
        <v>14.811290718715728</v>
      </c>
      <c r="AA47" s="32">
        <f>'исходные без сезонности'!AC46</f>
        <v>-0.20837874741200299</v>
      </c>
      <c r="AB47" s="32">
        <f>'исходные без сезонности'!AD46</f>
        <v>4.4330997793050901</v>
      </c>
      <c r="AC47" s="32">
        <f>'исходные без сезонности'!AE46</f>
        <v>1.4079540728571101</v>
      </c>
      <c r="AD47" s="32">
        <f>'реальные данные'!AF45</f>
        <v>0.10154535274212151</v>
      </c>
      <c r="AE47" s="32">
        <f>'реальные данные'!AG45/'реальные данные'!AG44*100-100</f>
        <v>-0.24406702012483095</v>
      </c>
      <c r="AF47" s="32">
        <f>'исходные без сезонности'!AH46</f>
        <v>-1.3348207905068099</v>
      </c>
      <c r="AG47" s="33">
        <f>'исходные без сезонности'!AI46</f>
        <v>1.4894181756789999</v>
      </c>
    </row>
    <row r="48" spans="1:33" x14ac:dyDescent="0.2">
      <c r="A48" s="1">
        <v>41699</v>
      </c>
      <c r="B48" s="15">
        <v>7.83</v>
      </c>
      <c r="C48" s="40">
        <f>'исходные без сезонности'!C47</f>
        <v>0.97977047641264203</v>
      </c>
      <c r="D48" s="40">
        <f>'исходные без сезонности'!F47</f>
        <v>-0.30833710910623802</v>
      </c>
      <c r="E48" s="25">
        <v>-1.2181390436416264</v>
      </c>
      <c r="F48" s="25">
        <f>LN('реальные данные'!F46)</f>
        <v>9.9728650378905819</v>
      </c>
      <c r="G48" s="36">
        <f>LN('реальные данные'!G46)</f>
        <v>12.717257756646964</v>
      </c>
      <c r="H48" s="36">
        <f>LN('реальные данные'!H46)</f>
        <v>11.123346413136179</v>
      </c>
      <c r="I48" s="36">
        <f>LN('реальные данные'!I46)</f>
        <v>10.548261225066982</v>
      </c>
      <c r="J48" s="36">
        <f>LN('реальные данные'!J46)</f>
        <v>12.020287772495408</v>
      </c>
      <c r="K48" s="36">
        <f>LN('реальные данные'!K46)</f>
        <v>11.322560763219492</v>
      </c>
      <c r="L48" s="36">
        <f>LN('реальные данные'!L46)</f>
        <v>13.324041450017429</v>
      </c>
      <c r="M48" s="25">
        <f>LN('реальные данные'!M46)</f>
        <v>12.916941067913573</v>
      </c>
      <c r="N48" s="36">
        <f>LN('реальные данные'!O46)</f>
        <v>14.834872355586381</v>
      </c>
      <c r="O48" s="36">
        <f>LN('реальные данные'!P46)</f>
        <v>13.414983766775366</v>
      </c>
      <c r="P48" s="36">
        <f>LN('реальные данные'!Q46)</f>
        <v>13.945771856461368</v>
      </c>
      <c r="Q48" s="36">
        <f>LN('реальные данные'!R46)</f>
        <v>14.091458755280833</v>
      </c>
      <c r="R48" s="36">
        <f>LN('реальные данные'!S46)</f>
        <v>13.718871667603887</v>
      </c>
      <c r="S48" s="36">
        <f>LN('реальные данные'!T46)</f>
        <v>15.036388386956212</v>
      </c>
      <c r="T48" s="25">
        <f>LN('реальные данные'!U46)</f>
        <v>12.873136451839743</v>
      </c>
      <c r="U48" s="36">
        <f>LN('реальные данные'!W46)</f>
        <v>14.707712157513374</v>
      </c>
      <c r="V48" s="36">
        <f>LN('реальные данные'!X46)</f>
        <v>13.307103680409442</v>
      </c>
      <c r="W48" s="36">
        <f>LN('реальные данные'!Y46)</f>
        <v>13.911265268863026</v>
      </c>
      <c r="X48" s="36">
        <f>LN('реальные данные'!Z46)</f>
        <v>13.970440929233563</v>
      </c>
      <c r="Y48" s="36">
        <f>LN('реальные данные'!AA46)</f>
        <v>13.626272957706561</v>
      </c>
      <c r="Z48" s="37">
        <f>LN('реальные данные'!AB46)</f>
        <v>14.830977813352622</v>
      </c>
      <c r="AA48" s="32">
        <f>'исходные без сезонности'!AC47</f>
        <v>-1.38909298384373E-2</v>
      </c>
      <c r="AB48" s="32">
        <f>'исходные без сезонности'!AD47</f>
        <v>-1.1002221837337101</v>
      </c>
      <c r="AC48" s="32">
        <f>'исходные без сезонности'!AE47</f>
        <v>-0.57773630251017905</v>
      </c>
      <c r="AD48" s="32">
        <f>'реальные данные'!AF46</f>
        <v>4.9931459550393242E-2</v>
      </c>
      <c r="AE48" s="32">
        <f>'реальные данные'!AG46/'реальные данные'!AG45*100-100</f>
        <v>-0.71072638503105168</v>
      </c>
      <c r="AF48" s="32">
        <f>'исходные без сезонности'!AH47</f>
        <v>7.9593845842719405E-2</v>
      </c>
      <c r="AG48" s="33">
        <f>'исходные без сезонности'!AI47</f>
        <v>1.51567679851628</v>
      </c>
    </row>
    <row r="49" spans="1:33" x14ac:dyDescent="0.2">
      <c r="A49" s="1">
        <v>41730</v>
      </c>
      <c r="B49" s="15">
        <v>7.82</v>
      </c>
      <c r="C49" s="40">
        <f>'исходные без сезонности'!C48</f>
        <v>0.92156076853472801</v>
      </c>
      <c r="D49" s="40">
        <f>'исходные без сезонности'!F48</f>
        <v>1.6122638908598701</v>
      </c>
      <c r="E49" s="25">
        <v>-2.5164662241244069</v>
      </c>
      <c r="F49" s="25">
        <f>LN('реальные данные'!F47)</f>
        <v>11.182467733589339</v>
      </c>
      <c r="G49" s="36">
        <f>LN('реальные данные'!G47)</f>
        <v>12.781556024562983</v>
      </c>
      <c r="H49" s="36">
        <f>LN('реальные данные'!H47)</f>
        <v>11.353307152300163</v>
      </c>
      <c r="I49" s="36">
        <f>LN('реальные данные'!I47)</f>
        <v>10.538013318753348</v>
      </c>
      <c r="J49" s="36">
        <f>LN('реальные данные'!J47)</f>
        <v>11.813506439497862</v>
      </c>
      <c r="K49" s="36">
        <f>LN('реальные данные'!K47)</f>
        <v>11.41410930771273</v>
      </c>
      <c r="L49" s="36">
        <f>LN('реальные данные'!L47)</f>
        <v>13.31412765416391</v>
      </c>
      <c r="M49" s="25">
        <f>LN('реальные данные'!M47)</f>
        <v>13.033890775336593</v>
      </c>
      <c r="N49" s="36">
        <f>LN('реальные данные'!O47)</f>
        <v>14.858170357119947</v>
      </c>
      <c r="O49" s="36">
        <f>LN('реальные данные'!P47)</f>
        <v>13.443416741562478</v>
      </c>
      <c r="P49" s="36">
        <f>LN('реальные данные'!Q47)</f>
        <v>13.941257204703396</v>
      </c>
      <c r="Q49" s="36">
        <f>LN('реальные данные'!R47)</f>
        <v>14.095150996735411</v>
      </c>
      <c r="R49" s="36">
        <f>LN('реальные данные'!S47)</f>
        <v>13.713662617636663</v>
      </c>
      <c r="S49" s="36">
        <f>LN('реальные данные'!T47)</f>
        <v>15.040698012945068</v>
      </c>
      <c r="T49" s="25">
        <f>LN('реальные данные'!U47)</f>
        <v>12.861442149529941</v>
      </c>
      <c r="U49" s="36">
        <f>LN('реальные данные'!W47)</f>
        <v>14.723418632649816</v>
      </c>
      <c r="V49" s="36">
        <f>LN('реальные данные'!X47)</f>
        <v>13.316962981143371</v>
      </c>
      <c r="W49" s="36">
        <f>LN('реальные данные'!Y47)</f>
        <v>13.905996004237734</v>
      </c>
      <c r="X49" s="36">
        <f>LN('реальные данные'!Z47)</f>
        <v>13.986691077259264</v>
      </c>
      <c r="Y49" s="36">
        <f>LN('реальные данные'!AA47)</f>
        <v>13.641324498158724</v>
      </c>
      <c r="Z49" s="37">
        <f>LN('реальные данные'!AB47)</f>
        <v>14.838963511344319</v>
      </c>
      <c r="AA49" s="32">
        <f>'исходные без сезонности'!AC48</f>
        <v>1.2837048207647499</v>
      </c>
      <c r="AB49" s="32">
        <f>'исходные без сезонности'!AD48</f>
        <v>2.1172821630324701</v>
      </c>
      <c r="AC49" s="32">
        <f>'исходные без сезонности'!AE48</f>
        <v>3.0330098626705602</v>
      </c>
      <c r="AD49" s="32">
        <f>'реальные данные'!AF47</f>
        <v>0.82432429701349008</v>
      </c>
      <c r="AE49" s="32">
        <f>'реальные данные'!AG47/'реальные данные'!AG46*100-100</f>
        <v>0.73644992704984702</v>
      </c>
      <c r="AF49" s="32">
        <f>'исходные без сезонности'!AH48</f>
        <v>0.72520308611722695</v>
      </c>
      <c r="AG49" s="33">
        <f>'исходные без сезонности'!AI48</f>
        <v>0.34634808406731499</v>
      </c>
    </row>
    <row r="50" spans="1:33" x14ac:dyDescent="0.2">
      <c r="A50" s="1">
        <v>41760</v>
      </c>
      <c r="B50" s="15">
        <v>8.15</v>
      </c>
      <c r="C50" s="40">
        <f>'исходные без сезонности'!C49</f>
        <v>0.84881910337679101</v>
      </c>
      <c r="D50" s="40">
        <f>'исходные без сезонности'!F49</f>
        <v>0.97686709450952702</v>
      </c>
      <c r="E50" s="25">
        <v>0.27720628017388038</v>
      </c>
      <c r="F50" s="25">
        <f>LN('реальные данные'!F48)</f>
        <v>9.5753272205016664</v>
      </c>
      <c r="G50" s="36">
        <f>LN('реальные данные'!G48)</f>
        <v>12.809442986137492</v>
      </c>
      <c r="H50" s="36">
        <f>LN('реальные данные'!H48)</f>
        <v>11.123264928955402</v>
      </c>
      <c r="I50" s="36">
        <f>LN('реальные данные'!I48)</f>
        <v>10.472495206548066</v>
      </c>
      <c r="J50" s="36">
        <f>LN('реальные данные'!J48)</f>
        <v>11.786509885054702</v>
      </c>
      <c r="K50" s="36">
        <f>LN('реальные данные'!K48)</f>
        <v>11.464756037548414</v>
      </c>
      <c r="L50" s="36">
        <f>LN('реальные данные'!L48)</f>
        <v>13.266656671272347</v>
      </c>
      <c r="M50" s="25">
        <f>LN('реальные данные'!M48)</f>
        <v>13.02679229815206</v>
      </c>
      <c r="N50" s="36">
        <f>LN('реальные данные'!O48)</f>
        <v>14.880257880823978</v>
      </c>
      <c r="O50" s="36">
        <f>LN('реальные данные'!P48)</f>
        <v>13.487170443756124</v>
      </c>
      <c r="P50" s="36">
        <f>LN('реальные данные'!Q48)</f>
        <v>13.935105744444218</v>
      </c>
      <c r="Q50" s="36">
        <f>LN('реальные данные'!R48)</f>
        <v>14.093533532637165</v>
      </c>
      <c r="R50" s="36">
        <f>LN('реальные данные'!S48)</f>
        <v>13.731836664668625</v>
      </c>
      <c r="S50" s="36">
        <f>LN('реальные данные'!T48)</f>
        <v>15.038603369692112</v>
      </c>
      <c r="T50" s="25">
        <f>LN('реальные данные'!U48)</f>
        <v>12.973336318286076</v>
      </c>
      <c r="U50" s="36">
        <f>LN('реальные данные'!W48)</f>
        <v>14.743901142195041</v>
      </c>
      <c r="V50" s="36">
        <f>LN('реальные данные'!X48)</f>
        <v>13.381025079861869</v>
      </c>
      <c r="W50" s="36">
        <f>LN('реальные данные'!Y48)</f>
        <v>13.903163041305476</v>
      </c>
      <c r="X50" s="36">
        <f>LN('реальные данные'!Z48)</f>
        <v>13.987310118465867</v>
      </c>
      <c r="Y50" s="36">
        <f>LN('реальные данные'!AA48)</f>
        <v>13.620154533236517</v>
      </c>
      <c r="Z50" s="37">
        <f>LN('реальные данные'!AB48)</f>
        <v>14.848468292095022</v>
      </c>
      <c r="AA50" s="32">
        <f>'исходные без сезонности'!AC49</f>
        <v>0.42532522169820702</v>
      </c>
      <c r="AB50" s="32">
        <f>'исходные без сезонности'!AD49</f>
        <v>0.17660463589326</v>
      </c>
      <c r="AC50" s="32">
        <f>'исходные без сезонности'!AE49</f>
        <v>0.738710504139927</v>
      </c>
      <c r="AD50" s="32">
        <f>'реальные данные'!AF48</f>
        <v>0.28921300868614708</v>
      </c>
      <c r="AE50" s="32">
        <f>'реальные данные'!AG48/'реальные данные'!AG47*100-100</f>
        <v>2.2389776881268375</v>
      </c>
      <c r="AF50" s="32">
        <f>'исходные без сезонности'!AH49</f>
        <v>2.2741906727767902</v>
      </c>
      <c r="AG50" s="33">
        <f>'исходные без сезонности'!AI49</f>
        <v>0.46634958045935898</v>
      </c>
    </row>
    <row r="51" spans="1:33" x14ac:dyDescent="0.2">
      <c r="A51" s="1">
        <v>41791</v>
      </c>
      <c r="B51" s="15">
        <v>8.18</v>
      </c>
      <c r="C51" s="40">
        <f>'исходные без сезонности'!C50</f>
        <v>0.66008920854678099</v>
      </c>
      <c r="D51" s="40">
        <f>'исходные без сезонности'!F50</f>
        <v>-0.15206315237922899</v>
      </c>
      <c r="E51" s="25">
        <v>2.4791508541256908</v>
      </c>
      <c r="F51" s="25">
        <f>LN('реальные данные'!F49)</f>
        <v>10.886784650746783</v>
      </c>
      <c r="G51" s="36">
        <f>LN('реальные данные'!G49)</f>
        <v>12.680621561842516</v>
      </c>
      <c r="H51" s="36">
        <f>LN('реальные данные'!H49)</f>
        <v>10.776288617960791</v>
      </c>
      <c r="I51" s="36">
        <f>LN('реальные данные'!I49)</f>
        <v>10.480858802697602</v>
      </c>
      <c r="J51" s="36">
        <f>LN('реальные данные'!J49)</f>
        <v>11.876149163742072</v>
      </c>
      <c r="K51" s="36">
        <f>LN('реальные данные'!K49)</f>
        <v>11.267594001406342</v>
      </c>
      <c r="L51" s="36">
        <f>LN('реальные данные'!L49)</f>
        <v>13.226414011989078</v>
      </c>
      <c r="M51" s="25">
        <f>LN('реальные данные'!M49)</f>
        <v>13.073968078220091</v>
      </c>
      <c r="N51" s="36">
        <f>LN('реальные данные'!O49)</f>
        <v>14.894204591140426</v>
      </c>
      <c r="O51" s="36">
        <f>LN('реальные данные'!P49)</f>
        <v>13.488461974270303</v>
      </c>
      <c r="P51" s="36">
        <f>LN('реальные данные'!Q49)</f>
        <v>13.931602266571732</v>
      </c>
      <c r="Q51" s="36">
        <f>LN('реальные данные'!R49)</f>
        <v>14.112161595117739</v>
      </c>
      <c r="R51" s="36">
        <f>LN('реальные данные'!S49)</f>
        <v>13.738216731996973</v>
      </c>
      <c r="S51" s="36">
        <f>LN('реальные данные'!T49)</f>
        <v>15.047268026624119</v>
      </c>
      <c r="T51" s="25">
        <f>LN('реальные данные'!U49)</f>
        <v>12.964124650119755</v>
      </c>
      <c r="U51" s="36">
        <f>LN('реальные данные'!W49)</f>
        <v>14.776489893681202</v>
      </c>
      <c r="V51" s="36">
        <f>LN('реальные данные'!X49)</f>
        <v>13.415721695604352</v>
      </c>
      <c r="W51" s="36">
        <f>LN('реальные данные'!Y49)</f>
        <v>13.897008858598486</v>
      </c>
      <c r="X51" s="36">
        <f>LN('реальные данные'!Z49)</f>
        <v>13.995067656771049</v>
      </c>
      <c r="Y51" s="36">
        <f>LN('реальные данные'!AA49)</f>
        <v>13.651792894074314</v>
      </c>
      <c r="Z51" s="37">
        <f>LN('реальные данные'!AB49)</f>
        <v>14.867842541701851</v>
      </c>
      <c r="AA51" s="32">
        <f>'исходные без сезонности'!AC50</f>
        <v>0.35839624890603999</v>
      </c>
      <c r="AB51" s="32">
        <f>'исходные без сезонности'!AD50</f>
        <v>-1.40728630637559</v>
      </c>
      <c r="AC51" s="32">
        <f>'исходные без сезонности'!AE50</f>
        <v>1.46825935384489</v>
      </c>
      <c r="AD51" s="32">
        <f>'реальные данные'!AF49</f>
        <v>0.40279718432047673</v>
      </c>
      <c r="AE51" s="32">
        <f>'реальные данные'!AG49/'реальные данные'!AG48*100-100</f>
        <v>-0.74874973207721496</v>
      </c>
      <c r="AF51" s="32">
        <f>'исходные без сезонности'!AH50</f>
        <v>0.31309584076828501</v>
      </c>
      <c r="AG51" s="33">
        <f>'исходные без сезонности'!AI50</f>
        <v>6.2513171778942403E-2</v>
      </c>
    </row>
    <row r="52" spans="1:33" x14ac:dyDescent="0.2">
      <c r="A52" s="1">
        <v>41821</v>
      </c>
      <c r="B52" s="15">
        <v>8.1199999999999992</v>
      </c>
      <c r="C52" s="40">
        <f>'исходные без сезонности'!C51</f>
        <v>0.38639601381256</v>
      </c>
      <c r="D52" s="40">
        <f>'исходные без сезонности'!F51</f>
        <v>2.0890626187393599</v>
      </c>
      <c r="E52" s="25">
        <v>-3.723391731657316</v>
      </c>
      <c r="F52" s="25">
        <f>LN('реальные данные'!F50)</f>
        <v>10.304485429596271</v>
      </c>
      <c r="G52" s="36">
        <f>LN('реальные данные'!G50)</f>
        <v>12.65929907852037</v>
      </c>
      <c r="H52" s="36">
        <f>LN('реальные данные'!H50)</f>
        <v>10.823129918411405</v>
      </c>
      <c r="I52" s="36">
        <f>LN('реальные данные'!I50)</f>
        <v>10.573308729957974</v>
      </c>
      <c r="J52" s="36">
        <f>LN('реальные данные'!J50)</f>
        <v>11.609310964563493</v>
      </c>
      <c r="K52" s="36">
        <f>LN('реальные данные'!K50)</f>
        <v>11.268134172102876</v>
      </c>
      <c r="L52" s="36">
        <f>LN('реальные данные'!L50)</f>
        <v>13.130330078632976</v>
      </c>
      <c r="M52" s="25">
        <f>LN('реальные данные'!M50)</f>
        <v>13.090676719488039</v>
      </c>
      <c r="N52" s="36">
        <f>LN('реальные данные'!O50)</f>
        <v>14.907367126126658</v>
      </c>
      <c r="O52" s="36">
        <f>LN('реальные данные'!P50)</f>
        <v>13.476150545590896</v>
      </c>
      <c r="P52" s="36">
        <f>LN('реальные данные'!Q50)</f>
        <v>13.931084599506407</v>
      </c>
      <c r="Q52" s="36">
        <f>LN('реальные данные'!R50)</f>
        <v>14.116064448053374</v>
      </c>
      <c r="R52" s="36">
        <f>LN('реальные данные'!S50)</f>
        <v>13.75305598047361</v>
      </c>
      <c r="S52" s="36">
        <f>LN('реальные данные'!T50)</f>
        <v>15.042066362227768</v>
      </c>
      <c r="T52" s="25">
        <f>LN('реальные данные'!U50)</f>
        <v>13.023641514965982</v>
      </c>
      <c r="U52" s="36">
        <f>LN('реальные данные'!W50)</f>
        <v>14.797596838102349</v>
      </c>
      <c r="V52" s="36">
        <f>LN('реальные данные'!X50)</f>
        <v>13.406005977346778</v>
      </c>
      <c r="W52" s="36">
        <f>LN('реальные данные'!Y50)</f>
        <v>13.897254188456319</v>
      </c>
      <c r="X52" s="36">
        <f>LN('реальные данные'!Z50)</f>
        <v>14.025597345732651</v>
      </c>
      <c r="Y52" s="36">
        <f>LN('реальные данные'!AA50)</f>
        <v>13.662964496446664</v>
      </c>
      <c r="Z52" s="37">
        <f>LN('реальные данные'!AB50)</f>
        <v>14.880881866955329</v>
      </c>
      <c r="AA52" s="32">
        <f>'исходные без сезонности'!AC51</f>
        <v>-0.37154284054995201</v>
      </c>
      <c r="AB52" s="32">
        <f>'исходные без сезонности'!AD51</f>
        <v>1.6010092471895601</v>
      </c>
      <c r="AC52" s="32">
        <f>'исходные без сезонности'!AE51</f>
        <v>1.3718777947167899</v>
      </c>
      <c r="AD52" s="32">
        <f>'реальные данные'!AF50</f>
        <v>5.075557668573353</v>
      </c>
      <c r="AE52" s="32">
        <f>'реальные данные'!AG50/'реальные данные'!AG49*100-100</f>
        <v>2.4995122208397902</v>
      </c>
      <c r="AF52" s="32">
        <f>'исходные без сезонности'!AH51</f>
        <v>-2.5836691399282898</v>
      </c>
      <c r="AG52" s="33">
        <f>'исходные без сезонности'!AI51</f>
        <v>0.44545802421756697</v>
      </c>
    </row>
    <row r="53" spans="1:33" x14ac:dyDescent="0.2">
      <c r="A53" s="1">
        <v>41852</v>
      </c>
      <c r="B53" s="15">
        <v>7.85</v>
      </c>
      <c r="C53" s="40">
        <f>'исходные без сезонности'!C52</f>
        <v>0.67163975207037596</v>
      </c>
      <c r="D53" s="40">
        <f>'исходные без сезонности'!F52</f>
        <v>-0.16899508636961799</v>
      </c>
      <c r="E53" s="25">
        <v>-6.7705891623270062</v>
      </c>
      <c r="F53" s="25">
        <f>LN('реальные данные'!F51)</f>
        <v>10.721094365603864</v>
      </c>
      <c r="G53" s="36">
        <f>LN('реальные данные'!G51)</f>
        <v>12.782717436393838</v>
      </c>
      <c r="H53" s="36">
        <f>LN('реальные данные'!H51)</f>
        <v>11.093030772008373</v>
      </c>
      <c r="I53" s="36">
        <f>LN('реальные данные'!I51)</f>
        <v>10.402296333346536</v>
      </c>
      <c r="J53" s="36">
        <f>LN('реальные данные'!J51)</f>
        <v>11.677205822321035</v>
      </c>
      <c r="K53" s="36">
        <f>LN('реальные данные'!K51)</f>
        <v>11.000959589633895</v>
      </c>
      <c r="L53" s="36">
        <f>LN('реальные данные'!L51)</f>
        <v>13.328583296913003</v>
      </c>
      <c r="M53" s="25">
        <f>LN('реальные данные'!M51)</f>
        <v>13.134136522182667</v>
      </c>
      <c r="N53" s="36">
        <f>LN('реальные данные'!O51)</f>
        <v>14.910343047942256</v>
      </c>
      <c r="O53" s="36">
        <f>LN('реальные данные'!P51)</f>
        <v>13.476620092408512</v>
      </c>
      <c r="P53" s="36">
        <f>LN('реальные данные'!Q51)</f>
        <v>13.927112062021045</v>
      </c>
      <c r="Q53" s="36">
        <f>LN('реальные данные'!R51)</f>
        <v>14.225392796385925</v>
      </c>
      <c r="R53" s="36">
        <f>LN('реальные данные'!S51)</f>
        <v>13.7185632236336</v>
      </c>
      <c r="S53" s="36">
        <f>LN('реальные данные'!T51)</f>
        <v>15.039773732644768</v>
      </c>
      <c r="T53" s="25">
        <f>LN('реальные данные'!U51)</f>
        <v>13.048241939917194</v>
      </c>
      <c r="U53" s="36">
        <f>LN('реальные данные'!W51)</f>
        <v>14.785371194499229</v>
      </c>
      <c r="V53" s="36">
        <f>LN('реальные данные'!X51)</f>
        <v>13.38690049912759</v>
      </c>
      <c r="W53" s="36">
        <f>LN('реальные данные'!Y51)</f>
        <v>13.897147817924813</v>
      </c>
      <c r="X53" s="36">
        <f>LN('реальные данные'!Z51)</f>
        <v>14.135227715657665</v>
      </c>
      <c r="Y53" s="36">
        <f>LN('реальные данные'!AA51)</f>
        <v>13.645779238204288</v>
      </c>
      <c r="Z53" s="37">
        <f>LN('реальные данные'!AB51)</f>
        <v>14.84224715515608</v>
      </c>
      <c r="AA53" s="32">
        <f>'исходные без сезонности'!AC52</f>
        <v>0.386494723350221</v>
      </c>
      <c r="AB53" s="32">
        <f>'исходные без сезонности'!AD52</f>
        <v>-1.2397999338593499</v>
      </c>
      <c r="AC53" s="32">
        <f>'исходные без сезонности'!AE52</f>
        <v>0.47420684770601401</v>
      </c>
      <c r="AD53" s="32">
        <f>'реальные данные'!AF51</f>
        <v>-3.3761954667237433</v>
      </c>
      <c r="AE53" s="32">
        <f>'реальные данные'!AG51/'реальные данные'!AG50*100-100</f>
        <v>-2.3749593568030463</v>
      </c>
      <c r="AF53" s="32">
        <f>'исходные без сезонности'!AH52</f>
        <v>0.20069391799597</v>
      </c>
      <c r="AG53" s="33">
        <f>'исходные без сезонности'!AI52</f>
        <v>0.33374985220410602</v>
      </c>
    </row>
    <row r="54" spans="1:33" x14ac:dyDescent="0.2">
      <c r="A54" s="1">
        <v>41883</v>
      </c>
      <c r="B54" s="15">
        <v>7.94</v>
      </c>
      <c r="C54" s="40">
        <f>'исходные без сезонности'!C53</f>
        <v>0.85364520448430203</v>
      </c>
      <c r="D54" s="40">
        <f>'исходные без сезонности'!F53</f>
        <v>0.86912940706333697</v>
      </c>
      <c r="E54" s="25">
        <v>-5.4108837689156193</v>
      </c>
      <c r="F54" s="25">
        <f>LN('реальные данные'!F52)</f>
        <v>11.286725450739715</v>
      </c>
      <c r="G54" s="36">
        <f>LN('реальные данные'!G52)</f>
        <v>12.696227535353655</v>
      </c>
      <c r="H54" s="36">
        <f>LN('реальные данные'!H52)</f>
        <v>10.986863831716684</v>
      </c>
      <c r="I54" s="36">
        <f>LN('реальные данные'!I52)</f>
        <v>10.336794950405984</v>
      </c>
      <c r="J54" s="36">
        <f>LN('реальные данные'!J52)</f>
        <v>11.644956246980161</v>
      </c>
      <c r="K54" s="36">
        <f>LN('реальные данные'!K52)</f>
        <v>11.09032863142188</v>
      </c>
      <c r="L54" s="36">
        <f>LN('реальные данные'!L52)</f>
        <v>13.198051733735616</v>
      </c>
      <c r="M54" s="25">
        <f>LN('реальные данные'!M52)</f>
        <v>13.200682609789887</v>
      </c>
      <c r="N54" s="36">
        <f>LN('реальные данные'!O52)</f>
        <v>14.905341637945547</v>
      </c>
      <c r="O54" s="36">
        <f>LN('реальные данные'!P52)</f>
        <v>13.460933040649806</v>
      </c>
      <c r="P54" s="36">
        <f>LN('реальные данные'!Q52)</f>
        <v>13.920852549769384</v>
      </c>
      <c r="Q54" s="36">
        <f>LN('реальные данные'!R52)</f>
        <v>14.229066145479505</v>
      </c>
      <c r="R54" s="36">
        <f>LN('реальные данные'!S52)</f>
        <v>13.714055151257469</v>
      </c>
      <c r="S54" s="36">
        <f>LN('реальные данные'!T52)</f>
        <v>15.039120160729606</v>
      </c>
      <c r="T54" s="25">
        <f>LN('реальные данные'!U52)</f>
        <v>13.063377998169219</v>
      </c>
      <c r="U54" s="36">
        <f>LN('реальные данные'!W52)</f>
        <v>14.788847757751949</v>
      </c>
      <c r="V54" s="36">
        <f>LN('реальные данные'!X52)</f>
        <v>13.371805068731533</v>
      </c>
      <c r="W54" s="36">
        <f>LN('реальные данные'!Y52)</f>
        <v>13.891515139850311</v>
      </c>
      <c r="X54" s="36">
        <f>LN('реальные данные'!Z52)</f>
        <v>14.153699434149384</v>
      </c>
      <c r="Y54" s="36">
        <f>LN('реальные данные'!AA52)</f>
        <v>13.639069445784365</v>
      </c>
      <c r="Z54" s="37">
        <f>LN('реальные данные'!AB52)</f>
        <v>14.868371397601555</v>
      </c>
      <c r="AA54" s="32">
        <f>'исходные без сезонности'!AC53</f>
        <v>0.68606297715679299</v>
      </c>
      <c r="AB54" s="32">
        <f>'исходные без сезонности'!AD53</f>
        <v>2.1488915281786798</v>
      </c>
      <c r="AC54" s="32">
        <f>'исходные без сезонности'!AE53</f>
        <v>1.6289357524675601</v>
      </c>
      <c r="AD54" s="32">
        <f>'реальные данные'!AF52</f>
        <v>-1.194909370554484</v>
      </c>
      <c r="AE54" s="32">
        <f>'реальные данные'!AG52/'реальные данные'!AG51*100-100</f>
        <v>-2.6010411446149533</v>
      </c>
      <c r="AF54" s="32">
        <f>'исходные без сезонности'!AH53</f>
        <v>0.56774587884010197</v>
      </c>
      <c r="AG54" s="33">
        <f>'исходные без сезонности'!AI53</f>
        <v>0.82559923742268104</v>
      </c>
    </row>
    <row r="55" spans="1:33" x14ac:dyDescent="0.2">
      <c r="A55" s="1">
        <v>41913</v>
      </c>
      <c r="B55" s="15">
        <v>8.23</v>
      </c>
      <c r="C55" s="40">
        <f>'исходные без сезонности'!C54</f>
        <v>0.80474557981522998</v>
      </c>
      <c r="D55" s="40">
        <f>'исходные без сезонности'!F54</f>
        <v>-0.32940423226224502</v>
      </c>
      <c r="E55" s="25">
        <v>-9.4790904093330539</v>
      </c>
      <c r="F55" s="25">
        <f>LN('реальные данные'!F53)</f>
        <v>10.848961641996128</v>
      </c>
      <c r="G55" s="36">
        <f>LN('реальные данные'!G53)</f>
        <v>12.704392417628883</v>
      </c>
      <c r="H55" s="36">
        <f>LN('реальные данные'!H53)</f>
        <v>10.75931760395849</v>
      </c>
      <c r="I55" s="36">
        <f>LN('реальные данные'!I53)</f>
        <v>10.53525233751961</v>
      </c>
      <c r="J55" s="36">
        <f>LN('реальные данные'!J53)</f>
        <v>11.605989694151045</v>
      </c>
      <c r="K55" s="36">
        <f>LN('реальные данные'!K53)</f>
        <v>11.291599476118998</v>
      </c>
      <c r="L55" s="36">
        <f>LN('реальные данные'!L53)</f>
        <v>13.271218657574101</v>
      </c>
      <c r="M55" s="25">
        <f>LN('реальные данные'!M53)</f>
        <v>13.240943002217573</v>
      </c>
      <c r="N55" s="36">
        <f>LN('реальные данные'!O53)</f>
        <v>14.900072573726394</v>
      </c>
      <c r="O55" s="36">
        <f>LN('реальные данные'!P53)</f>
        <v>13.454528418983896</v>
      </c>
      <c r="P55" s="36">
        <f>LN('реальные данные'!Q53)</f>
        <v>13.910394949769795</v>
      </c>
      <c r="Q55" s="36">
        <f>LN('реальные данные'!R53)</f>
        <v>14.217189958381693</v>
      </c>
      <c r="R55" s="36">
        <f>LN('реальные данные'!S53)</f>
        <v>13.717739091322846</v>
      </c>
      <c r="S55" s="36">
        <f>LN('реальные данные'!T53)</f>
        <v>15.028872543759112</v>
      </c>
      <c r="T55" s="25">
        <f>LN('реальные данные'!U53)</f>
        <v>13.158714137315055</v>
      </c>
      <c r="U55" s="36">
        <f>LN('реальные данные'!W53)</f>
        <v>14.784915828416219</v>
      </c>
      <c r="V55" s="36">
        <f>LN('реальные данные'!X53)</f>
        <v>13.387868085098017</v>
      </c>
      <c r="W55" s="36">
        <f>LN('реальные данные'!Y53)</f>
        <v>13.876260334593493</v>
      </c>
      <c r="X55" s="36">
        <f>LN('реальные данные'!Z53)</f>
        <v>14.137867242330721</v>
      </c>
      <c r="Y55" s="36">
        <f>LN('реальные данные'!AA53)</f>
        <v>13.624352626633618</v>
      </c>
      <c r="Z55" s="37">
        <f>LN('реальные данные'!AB53)</f>
        <v>14.840260871975961</v>
      </c>
      <c r="AA55" s="32">
        <f>'исходные без сезонности'!AC54</f>
        <v>-6.9477220129860601E-2</v>
      </c>
      <c r="AB55" s="32">
        <f>'исходные без сезонности'!AD54</f>
        <v>0.81674132210086903</v>
      </c>
      <c r="AC55" s="32">
        <f>'исходные без сезонности'!AE54</f>
        <v>2.6690946377443701</v>
      </c>
      <c r="AD55" s="32">
        <f>'реальные данные'!AF53</f>
        <v>-9.5968269484990145</v>
      </c>
      <c r="AE55" s="32">
        <f>'реальные данные'!AG53/'реальные данные'!AG52*100-100</f>
        <v>-0.4527388537117929</v>
      </c>
      <c r="AF55" s="32">
        <f>'исходные без сезонности'!AH54</f>
        <v>-1.43952858906694</v>
      </c>
      <c r="AG55" s="33">
        <f>'исходные без сезонности'!AI54</f>
        <v>0.98760927015175204</v>
      </c>
    </row>
    <row r="56" spans="1:33" x14ac:dyDescent="0.2">
      <c r="A56" s="1">
        <v>41944</v>
      </c>
      <c r="B56" s="15">
        <v>10.23</v>
      </c>
      <c r="C56" s="40">
        <f>'исходные без сезонности'!C55</f>
        <v>1.21100534229665</v>
      </c>
      <c r="D56" s="40">
        <f>'исходные без сезонности'!F55</f>
        <v>-0.49977943190997998</v>
      </c>
      <c r="E56" s="25">
        <v>-12.349070721655888</v>
      </c>
      <c r="F56" s="25">
        <f>LN('реальные данные'!F54)</f>
        <v>10.88493467992369</v>
      </c>
      <c r="G56" s="36">
        <f>LN('реальные данные'!G54)</f>
        <v>12.706365137487417</v>
      </c>
      <c r="H56" s="36">
        <f>LN('реальные данные'!H54)</f>
        <v>10.888978954851352</v>
      </c>
      <c r="I56" s="36">
        <f>LN('реальные данные'!I54)</f>
        <v>10.562936588090825</v>
      </c>
      <c r="J56" s="36">
        <f>LN('реальные данные'!J54)</f>
        <v>11.48668551391634</v>
      </c>
      <c r="K56" s="36">
        <f>LN('реальные данные'!K54)</f>
        <v>11.353301157296276</v>
      </c>
      <c r="L56" s="36">
        <f>LN('реальные данные'!L54)</f>
        <v>13.318857171271883</v>
      </c>
      <c r="M56" s="25">
        <f>LN('реальные данные'!M54)</f>
        <v>13.242202588018385</v>
      </c>
      <c r="N56" s="36">
        <f>LN('реальные данные'!O54)</f>
        <v>14.901975683746944</v>
      </c>
      <c r="O56" s="36">
        <f>LN('реальные данные'!P54)</f>
        <v>13.446871877197848</v>
      </c>
      <c r="P56" s="36">
        <f>LN('реальные данные'!Q54)</f>
        <v>13.900938083665109</v>
      </c>
      <c r="Q56" s="36">
        <f>LN('реальные данные'!R54)</f>
        <v>14.211013351795678</v>
      </c>
      <c r="R56" s="36">
        <f>LN('реальные данные'!S54)</f>
        <v>13.709343536384997</v>
      </c>
      <c r="S56" s="36">
        <f>LN('реальные данные'!T54)</f>
        <v>15.026714665262292</v>
      </c>
      <c r="T56" s="25">
        <f>LN('реальные данные'!U54)</f>
        <v>13.136959210348236</v>
      </c>
      <c r="U56" s="36">
        <f>LN('реальные данные'!W54)</f>
        <v>14.786638987983762</v>
      </c>
      <c r="V56" s="36">
        <f>LN('реальные данные'!X54)</f>
        <v>13.371745220501918</v>
      </c>
      <c r="W56" s="36">
        <f>LN('реальные данные'!Y54)</f>
        <v>13.866776572696379</v>
      </c>
      <c r="X56" s="36">
        <f>LN('реальные данные'!Z54)</f>
        <v>14.142496826883715</v>
      </c>
      <c r="Y56" s="36">
        <f>LN('реальные данные'!AA54)</f>
        <v>13.58465314725489</v>
      </c>
      <c r="Z56" s="37">
        <f>LN('реальные данные'!AB54)</f>
        <v>14.828018366558558</v>
      </c>
      <c r="AA56" s="32">
        <f>'исходные без сезонности'!AC55</f>
        <v>0.66464321270321902</v>
      </c>
      <c r="AB56" s="32">
        <f>'исходные без сезонности'!AD55</f>
        <v>-0.64383232584428596</v>
      </c>
      <c r="AC56" s="32">
        <f>'исходные без сезонности'!AE55</f>
        <v>-1.12886639218826</v>
      </c>
      <c r="AD56" s="32">
        <f>'реальные данные'!AF54</f>
        <v>9.8627793885971045</v>
      </c>
      <c r="AE56" s="32">
        <f>'реальные данные'!AG54/'реальные данные'!AG53*100-100</f>
        <v>-0.92254067953660979</v>
      </c>
      <c r="AF56" s="32">
        <f>'исходные без сезонности'!AH55</f>
        <v>-0.43469196661345699</v>
      </c>
      <c r="AG56" s="33">
        <f>'исходные без сезонности'!AI55</f>
        <v>1.3697258488570301</v>
      </c>
    </row>
    <row r="57" spans="1:33" x14ac:dyDescent="0.2">
      <c r="A57" s="1">
        <v>41974</v>
      </c>
      <c r="B57" s="15">
        <v>15.45</v>
      </c>
      <c r="C57" s="40">
        <f>'исходные без сезонности'!C56</f>
        <v>2.4610933297758701</v>
      </c>
      <c r="D57" s="40">
        <f>'исходные без сезонности'!F56</f>
        <v>1.39894910677331</v>
      </c>
      <c r="E57" s="25">
        <v>-18.030925534564922</v>
      </c>
      <c r="F57" s="25">
        <f>LN('реальные данные'!F55)</f>
        <v>10.869593534434587</v>
      </c>
      <c r="G57" s="36">
        <f>LN('реальные данные'!G55)</f>
        <v>12.689865588995364</v>
      </c>
      <c r="H57" s="36">
        <f>LN('реальные данные'!H55)</f>
        <v>10.729146733695003</v>
      </c>
      <c r="I57" s="36">
        <f>LN('реальные данные'!I55)</f>
        <v>10.459628582213435</v>
      </c>
      <c r="J57" s="36">
        <f>LN('реальные данные'!J55)</f>
        <v>11.301379989796821</v>
      </c>
      <c r="K57" s="36">
        <f>LN('реальные данные'!K55)</f>
        <v>11.05082814818808</v>
      </c>
      <c r="L57" s="36">
        <f>LN('реальные данные'!L55)</f>
        <v>13.156664211844387</v>
      </c>
      <c r="M57" s="25">
        <f>LN('реальные данные'!M55)</f>
        <v>13.260621397156109</v>
      </c>
      <c r="N57" s="36">
        <f>LN('реальные данные'!O55)</f>
        <v>14.895842759429556</v>
      </c>
      <c r="O57" s="36">
        <f>LN('реальные данные'!P55)</f>
        <v>13.441433289637052</v>
      </c>
      <c r="P57" s="36">
        <f>LN('реальные данные'!Q55)</f>
        <v>13.876197011194806</v>
      </c>
      <c r="Q57" s="36">
        <f>LN('реальные данные'!R55)</f>
        <v>14.17238267112044</v>
      </c>
      <c r="R57" s="36">
        <f>LN('реальные данные'!S55)</f>
        <v>13.708867662018497</v>
      </c>
      <c r="S57" s="36">
        <f>LN('реальные данные'!T55)</f>
        <v>15.000474651545147</v>
      </c>
      <c r="T57" s="25">
        <f>LN('реальные данные'!U55)</f>
        <v>13.144918362406452</v>
      </c>
      <c r="U57" s="36">
        <f>LN('реальные данные'!W55)</f>
        <v>14.778860382542685</v>
      </c>
      <c r="V57" s="36">
        <f>LN('реальные данные'!X55)</f>
        <v>13.381479738788618</v>
      </c>
      <c r="W57" s="36">
        <f>LN('реальные данные'!Y55)</f>
        <v>13.8424314734239</v>
      </c>
      <c r="X57" s="36">
        <f>LN('реальные данные'!Z55)</f>
        <v>14.126035594457818</v>
      </c>
      <c r="Y57" s="36">
        <f>LN('реальные данные'!AA55)</f>
        <v>13.634562162474039</v>
      </c>
      <c r="Z57" s="37">
        <f>LN('реальные данные'!AB55)</f>
        <v>14.832905551003396</v>
      </c>
      <c r="AA57" s="32">
        <f>'исходные без сезонности'!AC56</f>
        <v>0.64677130560973195</v>
      </c>
      <c r="AB57" s="32">
        <f>'исходные без сезонности'!AD56</f>
        <v>3.2591374589750202</v>
      </c>
      <c r="AC57" s="32">
        <f>'исходные без сезонности'!AE56</f>
        <v>-0.93391258625266205</v>
      </c>
      <c r="AD57" s="32">
        <f>'реальные данные'!AF55</f>
        <v>1.4579494086871989</v>
      </c>
      <c r="AE57" s="32">
        <f>'реальные данные'!AG55/'реальные данные'!AG54*100-100</f>
        <v>-3.907032264692063</v>
      </c>
      <c r="AF57" s="32">
        <f>'исходные без сезонности'!AH56</f>
        <v>-0.62989494289028003</v>
      </c>
      <c r="AG57" s="33">
        <f>'исходные без сезонности'!AI56</f>
        <v>4.78622864705076</v>
      </c>
    </row>
    <row r="58" spans="1:33" x14ac:dyDescent="0.2">
      <c r="A58" s="1">
        <v>42005</v>
      </c>
      <c r="B58" s="15">
        <v>16.96</v>
      </c>
      <c r="C58" s="40">
        <f>'исходные без сезонности'!C57</f>
        <v>3.6512742338461299</v>
      </c>
      <c r="D58" s="40">
        <f>'исходные без сезонности'!F57</f>
        <v>-1.4915699094199499</v>
      </c>
      <c r="E58" s="25">
        <v>-8.3499399232861649</v>
      </c>
      <c r="F58" s="25">
        <f>LN('реальные данные'!F56)</f>
        <v>10.769218599548365</v>
      </c>
      <c r="G58" s="36">
        <f>LN('реальные данные'!G56)</f>
        <v>12.764813579437856</v>
      </c>
      <c r="H58" s="36">
        <f>LN('реальные данные'!H56)</f>
        <v>10.303603808564436</v>
      </c>
      <c r="I58" s="36">
        <f>LN('реальные данные'!I56)</f>
        <v>10.42362224258664</v>
      </c>
      <c r="J58" s="36">
        <f>LN('реальные данные'!J56)</f>
        <v>11.489292346654651</v>
      </c>
      <c r="K58" s="36">
        <f>LN('реальные данные'!K56)</f>
        <v>11.091282392646882</v>
      </c>
      <c r="L58" s="36">
        <f>LN('реальные данные'!L56)</f>
        <v>13.336522151308184</v>
      </c>
      <c r="M58" s="25">
        <f>LN('реальные данные'!M56)</f>
        <v>13.178879707578599</v>
      </c>
      <c r="N58" s="36">
        <f>LN('реальные данные'!O56)</f>
        <v>14.892470480509282</v>
      </c>
      <c r="O58" s="36">
        <f>LN('реальные данные'!P56)</f>
        <v>13.409560262483549</v>
      </c>
      <c r="P58" s="36">
        <f>LN('реальные данные'!Q56)</f>
        <v>13.831488879041068</v>
      </c>
      <c r="Q58" s="36">
        <f>LN('реальные данные'!R56)</f>
        <v>14.169663121454196</v>
      </c>
      <c r="R58" s="36">
        <f>LN('реальные данные'!S56)</f>
        <v>13.711557597446246</v>
      </c>
      <c r="S58" s="36">
        <f>LN('реальные данные'!T56)</f>
        <v>15.005658292777799</v>
      </c>
      <c r="T58" s="25">
        <f>LN('реальные данные'!U56)</f>
        <v>13.116063363676352</v>
      </c>
      <c r="U58" s="36">
        <f>LN('реальные данные'!W56)</f>
        <v>14.763806031278813</v>
      </c>
      <c r="V58" s="36">
        <f>LN('реальные данные'!X56)</f>
        <v>13.354576578317401</v>
      </c>
      <c r="W58" s="36">
        <f>LN('реальные данные'!Y56)</f>
        <v>13.803455045046046</v>
      </c>
      <c r="X58" s="36">
        <f>LN('реальные данные'!Z56)</f>
        <v>14.105164289454745</v>
      </c>
      <c r="Y58" s="36">
        <f>LN('реальные данные'!AA56)</f>
        <v>13.664421403446925</v>
      </c>
      <c r="Z58" s="37">
        <f>LN('реальные данные'!AB56)</f>
        <v>14.816887591156608</v>
      </c>
      <c r="AA58" s="32">
        <f>'исходные без сезонности'!AC57</f>
        <v>-1.0610691198862301</v>
      </c>
      <c r="AB58" s="32">
        <f>'исходные без сезонности'!AD57</f>
        <v>-1.4643623560183601</v>
      </c>
      <c r="AC58" s="32">
        <f>'исходные без сезонности'!AE57</f>
        <v>-0.78643764381273495</v>
      </c>
      <c r="AD58" s="32">
        <f>'реальные данные'!AF56</f>
        <v>0.27686208184228178</v>
      </c>
      <c r="AE58" s="32">
        <f>'реальные данные'!AG56/'реальные данные'!AG55*100-100</f>
        <v>-4.3914697335393242</v>
      </c>
      <c r="AF58" s="32">
        <f>'исходные без сезонности'!AH57</f>
        <v>-0.42511559173497299</v>
      </c>
      <c r="AG58" s="33">
        <f>'исходные без сезонности'!AI57</f>
        <v>-5.93406517590509</v>
      </c>
    </row>
    <row r="59" spans="1:33" x14ac:dyDescent="0.2">
      <c r="A59" s="1">
        <v>42036</v>
      </c>
      <c r="B59" s="15">
        <v>15.1</v>
      </c>
      <c r="C59" s="40">
        <f>'исходные без сезонности'!C58</f>
        <v>2.1543905679656401</v>
      </c>
      <c r="D59" s="40">
        <f>'исходные без сезонности'!F58</f>
        <v>-0.24904789123813101</v>
      </c>
      <c r="E59" s="25">
        <v>23.012366913025385</v>
      </c>
      <c r="F59" s="25">
        <f>LN('реальные данные'!F57)</f>
        <v>10.559830420652716</v>
      </c>
      <c r="G59" s="36">
        <f>LN('реальные данные'!G57)</f>
        <v>12.662589100964048</v>
      </c>
      <c r="H59" s="36">
        <f>LN('реальные данные'!H57)</f>
        <v>10.247423811743955</v>
      </c>
      <c r="I59" s="36">
        <f>LN('реальные данные'!I57)</f>
        <v>9.9935835981123695</v>
      </c>
      <c r="J59" s="36">
        <f>LN('реальные данные'!J57)</f>
        <v>10.871773068065533</v>
      </c>
      <c r="K59" s="36">
        <f>LN('реальные данные'!K57)</f>
        <v>10.227956014463849</v>
      </c>
      <c r="L59" s="36">
        <f>LN('реальные данные'!L57)</f>
        <v>12.712107102663794</v>
      </c>
      <c r="M59" s="25">
        <f>LN('реальные данные'!M57)</f>
        <v>13.164659101550884</v>
      </c>
      <c r="N59" s="36">
        <f>LN('реальные данные'!O57)</f>
        <v>14.868313812816199</v>
      </c>
      <c r="O59" s="36">
        <f>LN('реальные данные'!P57)</f>
        <v>13.391217673234593</v>
      </c>
      <c r="P59" s="36">
        <f>LN('реальные данные'!Q57)</f>
        <v>13.821352235785715</v>
      </c>
      <c r="Q59" s="36">
        <f>LN('реальные данные'!R57)</f>
        <v>14.17465198202844</v>
      </c>
      <c r="R59" s="36">
        <f>LN('реальные данные'!S57)</f>
        <v>13.690920168570024</v>
      </c>
      <c r="S59" s="36">
        <f>LN('реальные данные'!T57)</f>
        <v>14.979632964461056</v>
      </c>
      <c r="T59" s="25">
        <f>LN('реальные данные'!U57)</f>
        <v>13.058867558823042</v>
      </c>
      <c r="U59" s="36">
        <f>LN('реальные данные'!W57)</f>
        <v>14.743277568883819</v>
      </c>
      <c r="V59" s="36">
        <f>LN('реальные данные'!X57)</f>
        <v>13.340260605261339</v>
      </c>
      <c r="W59" s="36">
        <f>LN('реальные данные'!Y57)</f>
        <v>13.791024106554476</v>
      </c>
      <c r="X59" s="36">
        <f>LN('реальные данные'!Z57)</f>
        <v>14.121788759872629</v>
      </c>
      <c r="Y59" s="36">
        <f>LN('реальные данные'!AA57)</f>
        <v>13.619727842662414</v>
      </c>
      <c r="Z59" s="37">
        <f>LN('реальные данные'!AB57)</f>
        <v>14.860790613527032</v>
      </c>
      <c r="AA59" s="32">
        <f>'исходные без сезонности'!AC58</f>
        <v>-1.49436609250134</v>
      </c>
      <c r="AB59" s="32">
        <f>'исходные без сезонности'!AD58</f>
        <v>1.4344484922943499</v>
      </c>
      <c r="AC59" s="32">
        <f>'исходные без сезонности'!AE58</f>
        <v>-0.649261217474282</v>
      </c>
      <c r="AD59" s="32">
        <f>'реальные данные'!AF57</f>
        <v>0.31238069557726078</v>
      </c>
      <c r="AE59" s="32">
        <f>'реальные данные'!AG57/'реальные данные'!AG56*100-100</f>
        <v>2.8713350209787194</v>
      </c>
      <c r="AF59" s="32">
        <f>'исходные без сезонности'!AH58</f>
        <v>1.2737968074797701</v>
      </c>
      <c r="AG59" s="33">
        <f>'исходные без сезонности'!AI58</f>
        <v>-1.8293772544015701</v>
      </c>
    </row>
    <row r="60" spans="1:33" x14ac:dyDescent="0.2">
      <c r="A60" s="1">
        <v>42064</v>
      </c>
      <c r="B60" s="15">
        <v>14.83</v>
      </c>
      <c r="C60" s="40">
        <f>'исходные без сезонности'!C59</f>
        <v>1.1631622306212599</v>
      </c>
      <c r="D60" s="40">
        <f>'исходные без сезонности'!F59</f>
        <v>0.19789146541896899</v>
      </c>
      <c r="E60" s="25">
        <v>-11.605752829776248</v>
      </c>
      <c r="F60" s="25">
        <f>LN('реальные данные'!F58)</f>
        <v>10.726836651975926</v>
      </c>
      <c r="G60" s="36">
        <f>LN('реальные данные'!G58)</f>
        <v>12.872352009436051</v>
      </c>
      <c r="H60" s="36">
        <f>LN('реальные данные'!H58)</f>
        <v>10.504346734607209</v>
      </c>
      <c r="I60" s="36">
        <f>LN('реальные данные'!I58)</f>
        <v>10.177009329874968</v>
      </c>
      <c r="J60" s="36">
        <f>LN('реальные данные'!J58)</f>
        <v>10.86507953002657</v>
      </c>
      <c r="K60" s="36">
        <f>LN('реальные данные'!K58)</f>
        <v>11.241836180688477</v>
      </c>
      <c r="L60" s="36">
        <f>LN('реальные данные'!L58)</f>
        <v>12.774029733648</v>
      </c>
      <c r="M60" s="25">
        <f>LN('реальные данные'!M58)</f>
        <v>13.138420649198823</v>
      </c>
      <c r="N60" s="36">
        <f>LN('реальные данные'!O58)</f>
        <v>14.850715057203992</v>
      </c>
      <c r="O60" s="36">
        <f>LN('реальные данные'!P58)</f>
        <v>13.397357262265453</v>
      </c>
      <c r="P60" s="36">
        <f>LN('реальные данные'!Q58)</f>
        <v>13.807773957705798</v>
      </c>
      <c r="Q60" s="36">
        <f>LN('реальные данные'!R58)</f>
        <v>14.141934188726166</v>
      </c>
      <c r="R60" s="36">
        <f>LN('реальные данные'!S58)</f>
        <v>13.701136178682884</v>
      </c>
      <c r="S60" s="36">
        <f>LN('реальные данные'!T58)</f>
        <v>14.963837674892693</v>
      </c>
      <c r="T60" s="25">
        <f>LN('реальные данные'!U58)</f>
        <v>13.052917255826911</v>
      </c>
      <c r="U60" s="36">
        <f>LN('реальные данные'!W58)</f>
        <v>14.708621855650479</v>
      </c>
      <c r="V60" s="36">
        <f>LN('реальные данные'!X58)</f>
        <v>13.33420467174683</v>
      </c>
      <c r="W60" s="36">
        <f>LN('реальные данные'!Y58)</f>
        <v>13.779965904383054</v>
      </c>
      <c r="X60" s="36">
        <f>LN('реальные данные'!Z58)</f>
        <v>14.09698605390812</v>
      </c>
      <c r="Y60" s="36">
        <f>LN('реальные данные'!AA58)</f>
        <v>13.60945099433069</v>
      </c>
      <c r="Z60" s="37">
        <f>LN('реальные данные'!AB58)</f>
        <v>14.836454274510929</v>
      </c>
      <c r="AA60" s="32">
        <f>'исходные без сезонности'!AC59</f>
        <v>0.53899366180252894</v>
      </c>
      <c r="AB60" s="32">
        <f>'исходные без сезонности'!AD59</f>
        <v>4.8037729841086098E-2</v>
      </c>
      <c r="AC60" s="32">
        <f>'исходные без сезонности'!AE59</f>
        <v>2.3561919088640302</v>
      </c>
      <c r="AD60" s="32">
        <f>'реальные данные'!AF58</f>
        <v>0.66111098331423079</v>
      </c>
      <c r="AE60" s="32">
        <f>'реальные данные'!AG58/'реальные данные'!AG57*100-100</f>
        <v>-5.496701839856982</v>
      </c>
      <c r="AF60" s="32">
        <f>'исходные без сезонности'!AH59</f>
        <v>2.22532768971142</v>
      </c>
      <c r="AG60" s="33">
        <f>'исходные без сезонности'!AI59</f>
        <v>-0.36179387532413698</v>
      </c>
    </row>
    <row r="61" spans="1:33" x14ac:dyDescent="0.2">
      <c r="A61" s="1">
        <v>42095</v>
      </c>
      <c r="B61" s="15">
        <v>14.37</v>
      </c>
      <c r="C61" s="40">
        <f>'исходные без сезонности'!C60</f>
        <v>0.46804757503066602</v>
      </c>
      <c r="D61" s="40">
        <f>'исходные без сезонности'!F60</f>
        <v>-1.81430689984034</v>
      </c>
      <c r="E61" s="25">
        <v>12.807342840778981</v>
      </c>
      <c r="F61" s="25">
        <f>LN('реальные данные'!F59)</f>
        <v>10.05534087067128</v>
      </c>
      <c r="G61" s="36">
        <f>LN('реальные данные'!G59)</f>
        <v>12.841114983693219</v>
      </c>
      <c r="H61" s="36">
        <f>LN('реальные данные'!H59)</f>
        <v>10.565740230023</v>
      </c>
      <c r="I61" s="36">
        <f>LN('реальные данные'!I59)</f>
        <v>10.254234431725665</v>
      </c>
      <c r="J61" s="36">
        <f>LN('реальные данные'!J59)</f>
        <v>11.063906937352522</v>
      </c>
      <c r="K61" s="36">
        <f>LN('реальные данные'!K59)</f>
        <v>10.935615423749008</v>
      </c>
      <c r="L61" s="36">
        <f>LN('реальные данные'!L59)</f>
        <v>12.812349334876084</v>
      </c>
      <c r="M61" s="25">
        <f>LN('реальные данные'!M59)</f>
        <v>13.09683807449065</v>
      </c>
      <c r="N61" s="36">
        <f>LN('реальные данные'!O59)</f>
        <v>14.854244071132278</v>
      </c>
      <c r="O61" s="36">
        <f>LN('реальные данные'!P59)</f>
        <v>13.403675025388871</v>
      </c>
      <c r="P61" s="36">
        <f>LN('реальные данные'!Q59)</f>
        <v>13.801712589755621</v>
      </c>
      <c r="Q61" s="36">
        <f>LN('реальные данные'!R59)</f>
        <v>14.126955924494229</v>
      </c>
      <c r="R61" s="36">
        <f>LN('реальные данные'!S59)</f>
        <v>13.681552071901143</v>
      </c>
      <c r="S61" s="36">
        <f>LN('реальные данные'!T59)</f>
        <v>14.956444908037092</v>
      </c>
      <c r="T61" s="25">
        <f>LN('реальные данные'!U59)</f>
        <v>13.04968801404403</v>
      </c>
      <c r="U61" s="36">
        <f>LN('реальные данные'!W59)</f>
        <v>14.708541666983345</v>
      </c>
      <c r="V61" s="36">
        <f>LN('реальные данные'!X59)</f>
        <v>13.350389834817891</v>
      </c>
      <c r="W61" s="36">
        <f>LN('реальные данные'!Y59)</f>
        <v>13.771710229041124</v>
      </c>
      <c r="X61" s="36">
        <f>LN('реальные данные'!Z59)</f>
        <v>14.077438571415126</v>
      </c>
      <c r="Y61" s="36">
        <f>LN('реальные данные'!AA59)</f>
        <v>13.645751604686163</v>
      </c>
      <c r="Z61" s="37">
        <f>LN('реальные данные'!AB59)</f>
        <v>14.826949441531047</v>
      </c>
      <c r="AA61" s="32">
        <f>'исходные без сезонности'!AC60</f>
        <v>-0.14742440602238499</v>
      </c>
      <c r="AB61" s="32">
        <f>'исходные без сезонности'!AD60</f>
        <v>-3.25018083969394</v>
      </c>
      <c r="AC61" s="32">
        <f>'исходные без сезонности'!AE60</f>
        <v>2.85088337581614</v>
      </c>
      <c r="AD61" s="32">
        <f>'реальные данные'!AF59</f>
        <v>0.23102204493935119</v>
      </c>
      <c r="AE61" s="32">
        <f>'реальные данные'!AG59/'реальные данные'!AG58*100-100</f>
        <v>-1.4388083208503701</v>
      </c>
      <c r="AF61" s="32">
        <f>'исходные без сезонности'!AH60</f>
        <v>-0.92245883860535505</v>
      </c>
      <c r="AG61" s="33">
        <f>'исходные без сезонности'!AI60</f>
        <v>-0.90804118024750502</v>
      </c>
    </row>
    <row r="62" spans="1:33" x14ac:dyDescent="0.2">
      <c r="A62" s="1">
        <v>42125</v>
      </c>
      <c r="B62" s="15">
        <v>12.79</v>
      </c>
      <c r="C62" s="40">
        <f>'исходные без сезонности'!C61</f>
        <v>0.30387978703408203</v>
      </c>
      <c r="D62" s="40">
        <f>'исходные без сезонности'!F61</f>
        <v>1.07229271842523</v>
      </c>
      <c r="E62" s="25">
        <v>-1.9136733352852773</v>
      </c>
      <c r="F62" s="25">
        <f>LN('реальные данные'!F60)</f>
        <v>10.16908695854567</v>
      </c>
      <c r="G62" s="36">
        <f>LN('реальные данные'!G60)</f>
        <v>12.80957941414904</v>
      </c>
      <c r="H62" s="36">
        <f>LN('реальные данные'!H60)</f>
        <v>10.618379806882722</v>
      </c>
      <c r="I62" s="36">
        <f>LN('реальные данные'!I60)</f>
        <v>10.262477151659413</v>
      </c>
      <c r="J62" s="36">
        <f>LN('реальные данные'!J60)</f>
        <v>11.183446167227979</v>
      </c>
      <c r="K62" s="36">
        <f>LN('реальные данные'!K60)</f>
        <v>11.22076061743874</v>
      </c>
      <c r="L62" s="36">
        <f>LN('реальные данные'!L60)</f>
        <v>12.871568676632261</v>
      </c>
      <c r="M62" s="25">
        <f>LN('реальные данные'!M60)</f>
        <v>13.086412262937163</v>
      </c>
      <c r="N62" s="36">
        <f>LN('реальные данные'!O60)</f>
        <v>14.863606603130474</v>
      </c>
      <c r="O62" s="36">
        <f>LN('реальные данные'!P60)</f>
        <v>13.401468077646646</v>
      </c>
      <c r="P62" s="36">
        <f>LN('реальные данные'!Q60)</f>
        <v>13.800229543547779</v>
      </c>
      <c r="Q62" s="36">
        <f>LN('реальные данные'!R60)</f>
        <v>14.115954752008003</v>
      </c>
      <c r="R62" s="36">
        <f>LN('реальные данные'!S60)</f>
        <v>13.665592822662802</v>
      </c>
      <c r="S62" s="36">
        <f>LN('реальные данные'!T60)</f>
        <v>14.955228562923963</v>
      </c>
      <c r="T62" s="25">
        <f>LN('реальные данные'!U60)</f>
        <v>13.009868019751609</v>
      </c>
      <c r="U62" s="36">
        <f>LN('реальные данные'!W60)</f>
        <v>14.723909214755846</v>
      </c>
      <c r="V62" s="36">
        <f>LN('реальные данные'!X60)</f>
        <v>13.331434560201313</v>
      </c>
      <c r="W62" s="36">
        <f>LN('реальные данные'!Y60)</f>
        <v>13.770073707598035</v>
      </c>
      <c r="X62" s="36">
        <f>LN('реальные данные'!Z60)</f>
        <v>14.061028002455862</v>
      </c>
      <c r="Y62" s="36">
        <f>LN('реальные данные'!AA60)</f>
        <v>13.572814175246279</v>
      </c>
      <c r="Z62" s="37">
        <f>LN('реальные данные'!AB60)</f>
        <v>14.817964704926645</v>
      </c>
      <c r="AA62" s="32">
        <f>'исходные без сезонности'!AC61</f>
        <v>0.368165700173812</v>
      </c>
      <c r="AB62" s="32">
        <f>'исходные без сезонности'!AD61</f>
        <v>-0.847839550120706</v>
      </c>
      <c r="AC62" s="32">
        <f>'исходные без сезонности'!AE61</f>
        <v>-1.7416423291729899</v>
      </c>
      <c r="AD62" s="32">
        <f>'реальные данные'!AF60</f>
        <v>2.764589675794582E-2</v>
      </c>
      <c r="AE62" s="32">
        <f>'реальные данные'!AG60/'реальные данные'!AG59*100-100</f>
        <v>-0.92835122786752322</v>
      </c>
      <c r="AF62" s="32">
        <f>'исходные без сезонности'!AH61</f>
        <v>-0.34161295478139198</v>
      </c>
      <c r="AG62" s="33">
        <f>'исходные без сезонности'!AI61</f>
        <v>1.30330861544272</v>
      </c>
    </row>
    <row r="63" spans="1:33" x14ac:dyDescent="0.2">
      <c r="A63" s="1">
        <v>42156</v>
      </c>
      <c r="B63" s="15">
        <v>12.5</v>
      </c>
      <c r="C63" s="40">
        <f>'исходные без сезонности'!C62</f>
        <v>0.23812576118326301</v>
      </c>
      <c r="D63" s="40">
        <f>'исходные без сезонности'!F62</f>
        <v>-0.47219748107575599</v>
      </c>
      <c r="E63" s="25">
        <v>-2.8469466911821928</v>
      </c>
      <c r="F63" s="25">
        <f>LN('реальные данные'!F61)</f>
        <v>9.8455831781381971</v>
      </c>
      <c r="G63" s="36">
        <f>LN('реальные данные'!G61)</f>
        <v>12.922423984340188</v>
      </c>
      <c r="H63" s="36">
        <f>LN('реальные данные'!H61)</f>
        <v>10.607017300812073</v>
      </c>
      <c r="I63" s="36">
        <f>LN('реальные данные'!I61)</f>
        <v>10.307871836119807</v>
      </c>
      <c r="J63" s="36">
        <f>LN('реальные данные'!J61)</f>
        <v>11.179472724495234</v>
      </c>
      <c r="K63" s="36">
        <f>LN('реальные данные'!K61)</f>
        <v>10.905284684903675</v>
      </c>
      <c r="L63" s="36">
        <f>LN('реальные данные'!L61)</f>
        <v>12.877537961418263</v>
      </c>
      <c r="M63" s="25">
        <f>LN('реальные данные'!M61)</f>
        <v>13.091484054584985</v>
      </c>
      <c r="N63" s="36">
        <f>LN('реальные данные'!O61)</f>
        <v>14.871503263033961</v>
      </c>
      <c r="O63" s="36">
        <f>LN('реальные данные'!P61)</f>
        <v>13.409695105670815</v>
      </c>
      <c r="P63" s="36">
        <f>LN('реальные данные'!Q61)</f>
        <v>13.806407711319967</v>
      </c>
      <c r="Q63" s="36">
        <f>LN('реальные данные'!R61)</f>
        <v>14.101127767395987</v>
      </c>
      <c r="R63" s="36">
        <f>LN('реальные данные'!S61)</f>
        <v>13.645476999505094</v>
      </c>
      <c r="S63" s="36">
        <f>LN('реальные данные'!T61)</f>
        <v>14.950335049269022</v>
      </c>
      <c r="T63" s="25">
        <f>LN('реальные данные'!U61)</f>
        <v>13.042067863229194</v>
      </c>
      <c r="U63" s="36">
        <f>LN('реальные данные'!W61)</f>
        <v>14.719111419912299</v>
      </c>
      <c r="V63" s="36">
        <f>LN('реальные данные'!X61)</f>
        <v>13.343035785727347</v>
      </c>
      <c r="W63" s="36">
        <f>LN('реальные данные'!Y61)</f>
        <v>13.77195139700749</v>
      </c>
      <c r="X63" s="36">
        <f>LN('реальные данные'!Z61)</f>
        <v>14.041039700554196</v>
      </c>
      <c r="Y63" s="36">
        <f>LN('реальные данные'!AA61)</f>
        <v>13.569624270284816</v>
      </c>
      <c r="Z63" s="37">
        <f>LN('реальные данные'!AB61)</f>
        <v>14.809981570485093</v>
      </c>
      <c r="AA63" s="32">
        <f>'исходные без сезонности'!AC62</f>
        <v>0.23357149125440399</v>
      </c>
      <c r="AB63" s="32">
        <f>'исходные без сезонности'!AD62</f>
        <v>0.30736098596547401</v>
      </c>
      <c r="AC63" s="32">
        <f>'исходные без сезонности'!AE62</f>
        <v>1.5661899339223599</v>
      </c>
      <c r="AD63" s="32">
        <f>'реальные данные'!AF61</f>
        <v>-4.8125802155567499E-3</v>
      </c>
      <c r="AE63" s="32">
        <f>'реальные данные'!AG61/'реальные данные'!AG60*100-100</f>
        <v>2.5389634602432096</v>
      </c>
      <c r="AF63" s="32">
        <f>'исходные без сезонности'!AH62</f>
        <v>0.63548266732595404</v>
      </c>
      <c r="AG63" s="33">
        <f>'исходные без сезонности'!AI62</f>
        <v>-0.163922235307286</v>
      </c>
    </row>
    <row r="64" spans="1:33" x14ac:dyDescent="0.2">
      <c r="A64" s="1">
        <v>42186</v>
      </c>
      <c r="B64" s="15">
        <v>11.49</v>
      </c>
      <c r="C64" s="40">
        <f>'исходные без сезонности'!C63</f>
        <v>0.71582873131453895</v>
      </c>
      <c r="D64" s="40">
        <f>'исходные без сезонности'!F63</f>
        <v>4.3112457557443902</v>
      </c>
      <c r="E64" s="25">
        <v>-11.324116296119778</v>
      </c>
      <c r="F64" s="25">
        <f>LN('реальные данные'!F62)</f>
        <v>10.031635887439714</v>
      </c>
      <c r="G64" s="36">
        <f>LN('реальные данные'!G62)</f>
        <v>12.905568934502709</v>
      </c>
      <c r="H64" s="36">
        <f>LN('реальные данные'!H62)</f>
        <v>10.747042852104876</v>
      </c>
      <c r="I64" s="36">
        <f>LN('реальные данные'!I62)</f>
        <v>10.629995802748532</v>
      </c>
      <c r="J64" s="36">
        <f>LN('реальные данные'!J62)</f>
        <v>11.141153515274379</v>
      </c>
      <c r="K64" s="36">
        <f>LN('реальные данные'!K62)</f>
        <v>11.265257952263816</v>
      </c>
      <c r="L64" s="36">
        <f>LN('реальные данные'!L62)</f>
        <v>12.903691983737502</v>
      </c>
      <c r="M64" s="25">
        <f>LN('реальные данные'!M62)</f>
        <v>13.073109999961101</v>
      </c>
      <c r="N64" s="36">
        <f>LN('реальные данные'!O62)</f>
        <v>14.877306684043104</v>
      </c>
      <c r="O64" s="36">
        <f>LN('реальные данные'!P62)</f>
        <v>13.400894194398733</v>
      </c>
      <c r="P64" s="36">
        <f>LN('реальные данные'!Q62)</f>
        <v>13.809194097618766</v>
      </c>
      <c r="Q64" s="36">
        <f>LN('реальные данные'!R62)</f>
        <v>14.096943890868173</v>
      </c>
      <c r="R64" s="36">
        <f>LN('реальные данные'!S62)</f>
        <v>13.637642885385942</v>
      </c>
      <c r="S64" s="36">
        <f>LN('реальные данные'!T62)</f>
        <v>14.942104331581904</v>
      </c>
      <c r="T64" s="25">
        <f>LN('реальные данные'!U62)</f>
        <v>13.027532494114965</v>
      </c>
      <c r="U64" s="36">
        <f>LN('реальные данные'!W62)</f>
        <v>14.728860844440826</v>
      </c>
      <c r="V64" s="36">
        <f>LN('реальные данные'!X62)</f>
        <v>13.342204993039225</v>
      </c>
      <c r="W64" s="36">
        <f>LN('реальные данные'!Y62)</f>
        <v>13.767446381134496</v>
      </c>
      <c r="X64" s="36">
        <f>LN('реальные данные'!Z62)</f>
        <v>14.041333878274564</v>
      </c>
      <c r="Y64" s="36">
        <f>LN('реальные данные'!AA62)</f>
        <v>13.535255997536138</v>
      </c>
      <c r="Z64" s="37">
        <f>LN('реальные данные'!AB62)</f>
        <v>14.80159260878191</v>
      </c>
      <c r="AA64" s="32">
        <f>'исходные без сезонности'!AC63</f>
        <v>0.72672125857054803</v>
      </c>
      <c r="AB64" s="32">
        <f>'исходные без сезонности'!AD63</f>
        <v>1.6898293403356099</v>
      </c>
      <c r="AC64" s="32">
        <f>'исходные без сезонности'!AE63</f>
        <v>1.36402410846169</v>
      </c>
      <c r="AD64" s="32">
        <f>'реальные данные'!AF62</f>
        <v>-0.24551759388461392</v>
      </c>
      <c r="AE64" s="32">
        <f>'реальные данные'!AG62/'реальные данные'!AG61*100-100</f>
        <v>-4.6662686851838515</v>
      </c>
      <c r="AF64" s="32">
        <f>'исходные без сезонности'!AH63</f>
        <v>2.2792232968680302</v>
      </c>
      <c r="AG64" s="33">
        <f>'исходные без сезонности'!AI63</f>
        <v>0.39122277353292301</v>
      </c>
    </row>
    <row r="65" spans="1:33" x14ac:dyDescent="0.2">
      <c r="A65" s="1">
        <v>42217</v>
      </c>
      <c r="B65" s="15">
        <v>10.81</v>
      </c>
      <c r="C65" s="40">
        <f>'исходные без сезонности'!C64</f>
        <v>0.78130458834136596</v>
      </c>
      <c r="D65" s="40">
        <f>'исходные без сезонности'!F64</f>
        <v>-1.33709316503214</v>
      </c>
      <c r="E65" s="25">
        <v>-10.949688084527184</v>
      </c>
      <c r="F65" s="25">
        <f>LN('реальные данные'!F63)</f>
        <v>9.6321671843125269</v>
      </c>
      <c r="G65" s="36">
        <f>LN('реальные данные'!G63)</f>
        <v>12.993463013664556</v>
      </c>
      <c r="H65" s="36">
        <f>LN('реальные данные'!H63)</f>
        <v>10.731090279733451</v>
      </c>
      <c r="I65" s="36">
        <f>LN('реальные данные'!I63)</f>
        <v>10.676722085504501</v>
      </c>
      <c r="J65" s="36">
        <f>LN('реальные данные'!J63)</f>
        <v>11.207230988276278</v>
      </c>
      <c r="K65" s="36">
        <f>LN('реальные данные'!K63)</f>
        <v>11.036059855507036</v>
      </c>
      <c r="L65" s="36">
        <f>LN('реальные данные'!L63)</f>
        <v>12.930202397487884</v>
      </c>
      <c r="M65" s="25">
        <f>LN('реальные данные'!M63)</f>
        <v>13.036083730740902</v>
      </c>
      <c r="N65" s="36">
        <f>LN('реальные данные'!O63)</f>
        <v>14.884073745887575</v>
      </c>
      <c r="O65" s="36">
        <f>LN('реальные данные'!P63)</f>
        <v>13.398967916814826</v>
      </c>
      <c r="P65" s="36">
        <f>LN('реальные данные'!Q63)</f>
        <v>13.802854695098111</v>
      </c>
      <c r="Q65" s="36">
        <f>LN('реальные данные'!R63)</f>
        <v>14.093287338444998</v>
      </c>
      <c r="R65" s="36">
        <f>LN('реальные данные'!S63)</f>
        <v>13.629318718726996</v>
      </c>
      <c r="S65" s="36">
        <f>LN('реальные данные'!T63)</f>
        <v>14.931131885029654</v>
      </c>
      <c r="T65" s="25">
        <f>LN('реальные данные'!U63)</f>
        <v>12.995688292136142</v>
      </c>
      <c r="U65" s="36">
        <f>LN('реальные данные'!W63)</f>
        <v>14.717782464021573</v>
      </c>
      <c r="V65" s="36">
        <f>LN('реальные данные'!X63)</f>
        <v>13.332149516865266</v>
      </c>
      <c r="W65" s="36">
        <f>LN('реальные данные'!Y63)</f>
        <v>13.759195802413821</v>
      </c>
      <c r="X65" s="36">
        <f>LN('реальные данные'!Z63)</f>
        <v>14.030799838986242</v>
      </c>
      <c r="Y65" s="36">
        <f>LN('реальные данные'!AA63)</f>
        <v>13.54860570006122</v>
      </c>
      <c r="Z65" s="37">
        <f>LN('реальные данные'!AB63)</f>
        <v>14.786284383048763</v>
      </c>
      <c r="AA65" s="32">
        <f>'исходные без сезонности'!AC64</f>
        <v>0.98045919740694298</v>
      </c>
      <c r="AB65" s="32">
        <f>'исходные без сезонности'!AD64</f>
        <v>-1.06503602524418</v>
      </c>
      <c r="AC65" s="32">
        <f>'исходные без сезонности'!AE64</f>
        <v>0.60951551090288003</v>
      </c>
      <c r="AD65" s="32">
        <f>'реальные данные'!AF63</f>
        <v>2.2314540675852754</v>
      </c>
      <c r="AE65" s="32">
        <f>'реальные данные'!AG63/'реальные данные'!AG62*100-100</f>
        <v>-0.21558589108970239</v>
      </c>
      <c r="AF65" s="32">
        <f>'исходные без сезонности'!AH64</f>
        <v>-1.10197769611709</v>
      </c>
      <c r="AG65" s="33">
        <f>'исходные без сезонности'!AI64</f>
        <v>0.44794695942915103</v>
      </c>
    </row>
    <row r="66" spans="1:33" x14ac:dyDescent="0.2">
      <c r="A66" s="1">
        <v>42248</v>
      </c>
      <c r="B66" s="15">
        <v>11.1</v>
      </c>
      <c r="C66" s="40">
        <f>'исходные без сезонности'!C65</f>
        <v>0.79389862436288405</v>
      </c>
      <c r="D66" s="40">
        <f>'исходные без сезонности'!F65</f>
        <v>1.0894521326422699</v>
      </c>
      <c r="E66" s="25">
        <v>-2.7299164800239861</v>
      </c>
      <c r="F66" s="25">
        <f>LN('реальные данные'!F64)</f>
        <v>9.5975472004406068</v>
      </c>
      <c r="G66" s="36">
        <f>LN('реальные данные'!G64)</f>
        <v>12.886327234771635</v>
      </c>
      <c r="H66" s="36">
        <f>LN('реальные данные'!H64)</f>
        <v>10.510093858834992</v>
      </c>
      <c r="I66" s="36">
        <f>LN('реальные данные'!I64)</f>
        <v>10.529492978934993</v>
      </c>
      <c r="J66" s="36">
        <f>LN('реальные данные'!J64)</f>
        <v>10.995880327767981</v>
      </c>
      <c r="K66" s="36">
        <f>LN('реальные данные'!K64)</f>
        <v>11.056528533461327</v>
      </c>
      <c r="L66" s="36">
        <f>LN('реальные данные'!L64)</f>
        <v>12.965214257727132</v>
      </c>
      <c r="M66" s="25">
        <f>LN('реальные данные'!M64)</f>
        <v>13.044944327806444</v>
      </c>
      <c r="N66" s="36">
        <f>LN('реальные данные'!O64)</f>
        <v>14.893020402017957</v>
      </c>
      <c r="O66" s="36">
        <f>LN('реальные данные'!P64)</f>
        <v>13.40274756262229</v>
      </c>
      <c r="P66" s="36">
        <f>LN('реальные данные'!Q64)</f>
        <v>13.798199798725433</v>
      </c>
      <c r="Q66" s="36">
        <f>LN('реальные данные'!R64)</f>
        <v>14.04379578404963</v>
      </c>
      <c r="R66" s="36">
        <f>LN('реальные данные'!S64)</f>
        <v>13.623457274676673</v>
      </c>
      <c r="S66" s="36">
        <f>LN('реальные данные'!T64)</f>
        <v>14.924142341459001</v>
      </c>
      <c r="T66" s="25">
        <f>LN('реальные данные'!U64)</f>
        <v>13.022026761035436</v>
      </c>
      <c r="U66" s="36">
        <f>LN('реальные данные'!W64)</f>
        <v>14.748636727878242</v>
      </c>
      <c r="V66" s="36">
        <f>LN('реальные данные'!X64)</f>
        <v>13.34020329501479</v>
      </c>
      <c r="W66" s="36">
        <f>LN('реальные данные'!Y64)</f>
        <v>13.758936932042984</v>
      </c>
      <c r="X66" s="36">
        <f>LN('реальные данные'!Z64)</f>
        <v>13.999423184109896</v>
      </c>
      <c r="Y66" s="36">
        <f>LN('реальные данные'!AA64)</f>
        <v>13.543719209241845</v>
      </c>
      <c r="Z66" s="37">
        <f>LN('реальные данные'!AB64)</f>
        <v>14.775016088291633</v>
      </c>
      <c r="AA66" s="32">
        <f>'исходные без сезонности'!AC65</f>
        <v>0.61770663151664595</v>
      </c>
      <c r="AB66" s="32">
        <f>'исходные без сезонности'!AD65</f>
        <v>3.1985200457278902</v>
      </c>
      <c r="AC66" s="32">
        <f>'исходные без сезонности'!AE65</f>
        <v>-0.20457305747634</v>
      </c>
      <c r="AD66" s="32">
        <f>'реальные данные'!AF64</f>
        <v>-1.692881743617292</v>
      </c>
      <c r="AE66" s="32">
        <f>'реальные данные'!AG64/'реальные данные'!AG63*100-100</f>
        <v>2.2869338052142467</v>
      </c>
      <c r="AF66" s="32">
        <f>'исходные без сезонности'!AH65</f>
        <v>1.19845857784007</v>
      </c>
      <c r="AG66" s="33">
        <f>'исходные без сезонности'!AI65</f>
        <v>-1.08518324660603</v>
      </c>
    </row>
    <row r="67" spans="1:33" x14ac:dyDescent="0.2">
      <c r="A67" s="1">
        <v>42278</v>
      </c>
      <c r="B67" s="15">
        <v>11.16</v>
      </c>
      <c r="C67" s="40">
        <f>'исходные без сезонности'!C66</f>
        <v>0.732777609451014</v>
      </c>
      <c r="D67" s="40">
        <f>'исходные без сезонности'!F66</f>
        <v>1.1924099509010799</v>
      </c>
      <c r="E67" s="25">
        <v>1.7710328206022321</v>
      </c>
      <c r="F67" s="25">
        <f>LN('реальные данные'!F65)</f>
        <v>9.7319444744049992</v>
      </c>
      <c r="G67" s="36">
        <f>LN('реальные данные'!G65)</f>
        <v>12.966880527416791</v>
      </c>
      <c r="H67" s="36">
        <f>LN('реальные данные'!H65)</f>
        <v>10.767920795458945</v>
      </c>
      <c r="I67" s="36">
        <f>LN('реальные данные'!I65)</f>
        <v>10.636242212084117</v>
      </c>
      <c r="J67" s="36">
        <f>LN('реальные данные'!J65)</f>
        <v>11.237443897657261</v>
      </c>
      <c r="K67" s="36">
        <f>LN('реальные данные'!K65)</f>
        <v>10.909862725119101</v>
      </c>
      <c r="L67" s="36">
        <f>LN('реальные данные'!L65)</f>
        <v>12.94598777361786</v>
      </c>
      <c r="M67" s="25">
        <f>LN('реальные данные'!M65)</f>
        <v>13.047849064165751</v>
      </c>
      <c r="N67" s="36">
        <f>LN('реальные данные'!O65)</f>
        <v>14.89492987360758</v>
      </c>
      <c r="O67" s="36">
        <f>LN('реальные данные'!P65)</f>
        <v>13.4096997113556</v>
      </c>
      <c r="P67" s="36">
        <f>LN('реальные данные'!Q65)</f>
        <v>13.796952808587564</v>
      </c>
      <c r="Q67" s="36">
        <f>LN('реальные данные'!R65)</f>
        <v>14.047108932123114</v>
      </c>
      <c r="R67" s="36">
        <f>LN('реальные данные'!S65)</f>
        <v>13.623569475312951</v>
      </c>
      <c r="S67" s="36">
        <f>LN('реальные данные'!T65)</f>
        <v>14.917240993078197</v>
      </c>
      <c r="T67" s="25">
        <f>LN('реальные данные'!U65)</f>
        <v>13.012021380949784</v>
      </c>
      <c r="U67" s="36">
        <f>LN('реальные данные'!W65)</f>
        <v>14.738274050545579</v>
      </c>
      <c r="V67" s="36">
        <f>LN('реальные данные'!X65)</f>
        <v>13.338920123544492</v>
      </c>
      <c r="W67" s="36">
        <f>LN('реальные данные'!Y65)</f>
        <v>13.754770484067459</v>
      </c>
      <c r="X67" s="36">
        <f>LN('реальные данные'!Z65)</f>
        <v>13.983335185429652</v>
      </c>
      <c r="Y67" s="36">
        <f>LN('реальные данные'!AA65)</f>
        <v>13.556226765286413</v>
      </c>
      <c r="Z67" s="37">
        <f>LN('реальные данные'!AB65)</f>
        <v>14.765728235691428</v>
      </c>
      <c r="AA67" s="32">
        <f>'исходные без сезонности'!AC66</f>
        <v>0.56608371848324701</v>
      </c>
      <c r="AB67" s="32">
        <f>'исходные без сезонности'!AD66</f>
        <v>-6.9642826238423397E-2</v>
      </c>
      <c r="AC67" s="32">
        <f>'исходные без сезонности'!AE66</f>
        <v>0.96990562554860205</v>
      </c>
      <c r="AD67" s="32">
        <f>'реальные данные'!AF65</f>
        <v>-5.1375416609774618</v>
      </c>
      <c r="AE67" s="32">
        <f>'реальные данные'!AG65/'реальные данные'!AG64*100-100</f>
        <v>-6.4534799723844571E-2</v>
      </c>
      <c r="AF67" s="32">
        <f>'исходные без сезонности'!AH66</f>
        <v>2.1446108761262002</v>
      </c>
      <c r="AG67" s="33">
        <f>'исходные без сезонности'!AI66</f>
        <v>-6.7285726606810106E-2</v>
      </c>
    </row>
    <row r="68" spans="1:33" x14ac:dyDescent="0.2">
      <c r="A68" s="1">
        <v>42309</v>
      </c>
      <c r="B68" s="15">
        <v>11.45</v>
      </c>
      <c r="C68" s="40">
        <f>'исходные без сезонности'!C67</f>
        <v>0.66742857728626104</v>
      </c>
      <c r="D68" s="40">
        <f>'исходные без сезонности'!F67</f>
        <v>-0.73533533643566795</v>
      </c>
      <c r="E68" s="25">
        <v>-5.9772193346305702</v>
      </c>
      <c r="F68" s="25">
        <f>LN('реальные данные'!F66)</f>
        <v>11.559576503827133</v>
      </c>
      <c r="G68" s="36">
        <f>LN('реальные данные'!G66)</f>
        <v>13.064908437417486</v>
      </c>
      <c r="H68" s="36">
        <f>LN('реальные данные'!H66)</f>
        <v>10.726069811358713</v>
      </c>
      <c r="I68" s="36">
        <f>LN('реальные данные'!I66)</f>
        <v>10.666467805750141</v>
      </c>
      <c r="J68" s="36">
        <f>LN('реальные данные'!J66)</f>
        <v>11.116253310819783</v>
      </c>
      <c r="K68" s="36">
        <f>LN('реальные данные'!K66)</f>
        <v>10.841164463669944</v>
      </c>
      <c r="L68" s="36">
        <f>LN('реальные данные'!L66)</f>
        <v>12.951493976885958</v>
      </c>
      <c r="M68" s="25">
        <f>LN('реальные данные'!M66)</f>
        <v>13.152439525472149</v>
      </c>
      <c r="N68" s="36">
        <f>LN('реальные данные'!O66)</f>
        <v>14.912531999059002</v>
      </c>
      <c r="O68" s="36">
        <f>LN('реальные данные'!P66)</f>
        <v>13.429595901883573</v>
      </c>
      <c r="P68" s="36">
        <f>LN('реальные данные'!Q66)</f>
        <v>13.798269868213019</v>
      </c>
      <c r="Q68" s="36">
        <f>LN('реальные данные'!R66)</f>
        <v>14.031862659954182</v>
      </c>
      <c r="R68" s="36">
        <f>LN('реальные данные'!S66)</f>
        <v>13.617289885575223</v>
      </c>
      <c r="S68" s="36">
        <f>LN('реальные данные'!T66)</f>
        <v>14.892489208137278</v>
      </c>
      <c r="T68" s="25">
        <f>LN('реальные данные'!U66)</f>
        <v>12.879092579092053</v>
      </c>
      <c r="U68" s="36">
        <f>LN('реальные данные'!W66)</f>
        <v>14.743804604077658</v>
      </c>
      <c r="V68" s="36">
        <f>LN('реальные данные'!X66)</f>
        <v>13.363633178160928</v>
      </c>
      <c r="W68" s="36">
        <f>LN('реальные данные'!Y66)</f>
        <v>13.75762291999707</v>
      </c>
      <c r="X68" s="36">
        <f>LN('реальные данные'!Z66)</f>
        <v>13.978237108548678</v>
      </c>
      <c r="Y68" s="36">
        <f>LN('реальные данные'!AA66)</f>
        <v>13.538012450357463</v>
      </c>
      <c r="Z68" s="37">
        <f>LN('реальные данные'!AB66)</f>
        <v>14.741141040228795</v>
      </c>
      <c r="AA68" s="32">
        <f>'исходные без сезонности'!AC67</f>
        <v>-0.34252115542364803</v>
      </c>
      <c r="AB68" s="32">
        <f>'исходные без сезонности'!AD67</f>
        <v>8.62877500568449E-2</v>
      </c>
      <c r="AC68" s="32">
        <f>'исходные без сезонности'!AE67</f>
        <v>-1.19148494038838</v>
      </c>
      <c r="AD68" s="32">
        <f>'реальные данные'!AF66</f>
        <v>5.4791343044299197</v>
      </c>
      <c r="AE68" s="32">
        <f>'реальные данные'!AG66/'реальные данные'!AG65*100-100</f>
        <v>3.0597104202863221</v>
      </c>
      <c r="AF68" s="32">
        <f>'исходные без сезонности'!AH67</f>
        <v>-1.1533896156360799</v>
      </c>
      <c r="AG68" s="33">
        <f>'исходные без сезонности'!AI67</f>
        <v>-0.41298530959845597</v>
      </c>
    </row>
    <row r="69" spans="1:33" x14ac:dyDescent="0.2">
      <c r="A69" s="1">
        <v>42339</v>
      </c>
      <c r="B69" s="15">
        <v>11.2</v>
      </c>
      <c r="C69" s="40">
        <f>'исходные без сезонности'!C68</f>
        <v>0.59228791479777199</v>
      </c>
      <c r="D69" s="40">
        <f>'исходные без сезонности'!F68</f>
        <v>-0.22510664130911601</v>
      </c>
      <c r="E69" s="25">
        <v>-11.211363972797152</v>
      </c>
      <c r="F69" s="25">
        <f>LN('реальные данные'!F67)</f>
        <v>9.8163968285340459</v>
      </c>
      <c r="G69" s="36">
        <f>LN('реальные данные'!G67)</f>
        <v>12.894977926330021</v>
      </c>
      <c r="H69" s="36">
        <f>LN('реальные данные'!H67)</f>
        <v>10.576831919224151</v>
      </c>
      <c r="I69" s="36">
        <f>LN('реальные данные'!I67)</f>
        <v>10.400134531897672</v>
      </c>
      <c r="J69" s="36">
        <f>LN('реальные данные'!J67)</f>
        <v>11.042763609989665</v>
      </c>
      <c r="K69" s="36">
        <f>LN('реальные данные'!K67)</f>
        <v>11.037045762325187</v>
      </c>
      <c r="L69" s="36">
        <f>LN('реальные данные'!L67)</f>
        <v>12.818463395978425</v>
      </c>
      <c r="M69" s="25">
        <f>LN('реальные данные'!M67)</f>
        <v>13.157705635101351</v>
      </c>
      <c r="N69" s="36">
        <f>LN('реальные данные'!O67)</f>
        <v>14.916024864676361</v>
      </c>
      <c r="O69" s="36">
        <f>LN('реальные данные'!P67)</f>
        <v>13.432873927685838</v>
      </c>
      <c r="P69" s="36">
        <f>LN('реальные данные'!Q67)</f>
        <v>13.799004709353056</v>
      </c>
      <c r="Q69" s="36">
        <f>LN('реальные данные'!R67)</f>
        <v>14.018234181861319</v>
      </c>
      <c r="R69" s="36">
        <f>LN('реальные данные'!S67)</f>
        <v>13.609499182733863</v>
      </c>
      <c r="S69" s="36">
        <f>LN('реальные данные'!T67)</f>
        <v>14.878897001826012</v>
      </c>
      <c r="T69" s="25">
        <f>LN('реальные данные'!U67)</f>
        <v>13.11116395136302</v>
      </c>
      <c r="U69" s="36">
        <f>LN('реальные данные'!W67)</f>
        <v>14.777512751096365</v>
      </c>
      <c r="V69" s="36">
        <f>LN('реальные данные'!X67)</f>
        <v>13.374970257602618</v>
      </c>
      <c r="W69" s="36">
        <f>LN('реальные данные'!Y67)</f>
        <v>13.76548763890079</v>
      </c>
      <c r="X69" s="36">
        <f>LN('реальные данные'!Z67)</f>
        <v>13.9778006099307</v>
      </c>
      <c r="Y69" s="36">
        <f>LN('реальные данные'!AA67)</f>
        <v>13.536861918416161</v>
      </c>
      <c r="Z69" s="37">
        <f>LN('реальные данные'!AB67)</f>
        <v>14.748600177047315</v>
      </c>
      <c r="AA69" s="32">
        <f>'исходные без сезонности'!AC68</f>
        <v>0.58839709560698505</v>
      </c>
      <c r="AB69" s="32">
        <f>'исходные без сезонности'!AD68</f>
        <v>1.5919009606947301</v>
      </c>
      <c r="AC69" s="32">
        <f>'исходные без сезонности'!AE68</f>
        <v>-3.49752683806997</v>
      </c>
      <c r="AD69" s="32">
        <f>'реальные данные'!AF67</f>
        <v>1.6710514936467007</v>
      </c>
      <c r="AE69" s="32">
        <f>'реальные данные'!AG67/'реальные данные'!AG66*100-100</f>
        <v>2.8612474103541672</v>
      </c>
      <c r="AF69" s="32">
        <f>'исходные без сезонности'!AH68</f>
        <v>-0.237888675623708</v>
      </c>
      <c r="AG69" s="33">
        <f>'исходные без сезонности'!AI68</f>
        <v>1.4991922856620301</v>
      </c>
    </row>
    <row r="70" spans="1:33" x14ac:dyDescent="0.2">
      <c r="A70" s="1">
        <v>42370</v>
      </c>
      <c r="B70" s="15">
        <v>11.06</v>
      </c>
      <c r="C70" s="40">
        <f>'исходные без сезонности'!C69</f>
        <v>0.75757720555239805</v>
      </c>
      <c r="D70" s="40">
        <f>'исходные без сезонности'!F69</f>
        <v>-1.08090569603785</v>
      </c>
      <c r="E70" s="25">
        <v>-6.6523802557242142</v>
      </c>
      <c r="F70" s="25">
        <f>LN('реальные данные'!F68)</f>
        <v>9.9946348771163276</v>
      </c>
      <c r="G70" s="36">
        <f>LN('реальные данные'!G68)</f>
        <v>13.002866502638552</v>
      </c>
      <c r="H70" s="36">
        <f>LN('реальные данные'!H68)</f>
        <v>10.785191573038235</v>
      </c>
      <c r="I70" s="36">
        <f>LN('реальные данные'!I68)</f>
        <v>10.466666941851937</v>
      </c>
      <c r="J70" s="36">
        <f>LN('реальные данные'!J68)</f>
        <v>11.475744469957906</v>
      </c>
      <c r="K70" s="36">
        <f>LN('реальные данные'!K68)</f>
        <v>11.185929924396222</v>
      </c>
      <c r="L70" s="36">
        <f>LN('реальные данные'!L68)</f>
        <v>12.902005100007184</v>
      </c>
      <c r="M70" s="25">
        <f>LN('реальные данные'!M68)</f>
        <v>13.148404866810434</v>
      </c>
      <c r="N70" s="36">
        <f>LN('реальные данные'!O68)</f>
        <v>14.933459100978702</v>
      </c>
      <c r="O70" s="36">
        <f>LN('реальные данные'!P68)</f>
        <v>13.401355084795378</v>
      </c>
      <c r="P70" s="36">
        <f>LN('реальные данные'!Q68)</f>
        <v>13.800581480625485</v>
      </c>
      <c r="Q70" s="36">
        <f>LN('реальные данные'!R68)</f>
        <v>14.043260017742796</v>
      </c>
      <c r="R70" s="36">
        <f>LN('реальные данные'!S68)</f>
        <v>13.602251713876823</v>
      </c>
      <c r="S70" s="36">
        <f>LN('реальные данные'!T68)</f>
        <v>14.775060410838558</v>
      </c>
      <c r="T70" s="25">
        <f>LN('реальные данные'!U68)</f>
        <v>13.146833769225125</v>
      </c>
      <c r="U70" s="36">
        <f>LN('реальные данные'!W68)</f>
        <v>14.769063055762594</v>
      </c>
      <c r="V70" s="36">
        <f>LN('реальные данные'!X68)</f>
        <v>13.292546510160728</v>
      </c>
      <c r="W70" s="36">
        <f>LN('реальные данные'!Y68)</f>
        <v>13.764620015751719</v>
      </c>
      <c r="X70" s="36">
        <f>LN('реальные данные'!Z68)</f>
        <v>13.968337058661701</v>
      </c>
      <c r="Y70" s="36">
        <f>LN('реальные данные'!AA68)</f>
        <v>13.515856106257333</v>
      </c>
      <c r="Z70" s="37">
        <f>LN('реальные данные'!AB68)</f>
        <v>14.629632520478729</v>
      </c>
      <c r="AA70" s="32">
        <f>'исходные без сезонности'!AC69</f>
        <v>-0.52944321297811103</v>
      </c>
      <c r="AB70" s="32">
        <f>'исходные без сезонности'!AD69</f>
        <v>-0.197647524971444</v>
      </c>
      <c r="AC70" s="32">
        <f>'исходные без сезонности'!AE69</f>
        <v>8.4094923813606606</v>
      </c>
      <c r="AD70" s="32">
        <f>'реальные данные'!AF68</f>
        <v>0.78927949546421416</v>
      </c>
      <c r="AE70" s="32">
        <f>'реальные данные'!AG68/'реальные данные'!AG67*100-100</f>
        <v>8.0684428742557657E-2</v>
      </c>
      <c r="AF70" s="32">
        <f>'исходные без сезонности'!AH69</f>
        <v>-3.0302951523106798</v>
      </c>
      <c r="AG70" s="33">
        <f>'исходные без сезонности'!AI69</f>
        <v>-0.79791231110611305</v>
      </c>
    </row>
    <row r="71" spans="1:33" x14ac:dyDescent="0.2">
      <c r="A71" s="1">
        <v>42401</v>
      </c>
      <c r="B71" s="15">
        <v>10.88</v>
      </c>
      <c r="C71" s="40">
        <f>'исходные без сезонности'!C70</f>
        <v>0.55197616106913905</v>
      </c>
      <c r="D71" s="40">
        <f>'исходные без сезонности'!F70</f>
        <v>4.3731244384103798</v>
      </c>
      <c r="E71" s="25">
        <v>5.3096496325945504</v>
      </c>
      <c r="F71" s="25">
        <f>LN('реальные данные'!F69)</f>
        <v>11.637273651453864</v>
      </c>
      <c r="G71" s="36">
        <f>LN('реальные данные'!G69)</f>
        <v>12.925984036504616</v>
      </c>
      <c r="H71" s="36">
        <f>LN('реальные данные'!H69)</f>
        <v>10.756959089029975</v>
      </c>
      <c r="I71" s="36">
        <f>LN('реальные данные'!I69)</f>
        <v>10.6867413559065</v>
      </c>
      <c r="J71" s="36">
        <f>LN('реальные данные'!J69)</f>
        <v>11.008577740940197</v>
      </c>
      <c r="K71" s="36">
        <f>LN('реальные данные'!K69)</f>
        <v>10.909886503438713</v>
      </c>
      <c r="L71" s="36">
        <f>LN('реальные данные'!L69)</f>
        <v>12.797394517602594</v>
      </c>
      <c r="M71" s="25">
        <f>LN('реальные данные'!M69)</f>
        <v>13.344889307755819</v>
      </c>
      <c r="N71" s="36">
        <f>LN('реальные данные'!O69)</f>
        <v>14.939129385808322</v>
      </c>
      <c r="O71" s="36">
        <f>LN('реальные данные'!P69)</f>
        <v>13.370293035035445</v>
      </c>
      <c r="P71" s="36">
        <f>LN('реальные данные'!Q69)</f>
        <v>13.79719290500535</v>
      </c>
      <c r="Q71" s="36">
        <f>LN('реальные данные'!R69)</f>
        <v>14.04616859540139</v>
      </c>
      <c r="R71" s="36">
        <f>LN('реальные данные'!S69)</f>
        <v>13.619913306072535</v>
      </c>
      <c r="S71" s="36">
        <f>LN('реальные данные'!T69)</f>
        <v>14.765112208969287</v>
      </c>
      <c r="T71" s="25">
        <f>LN('реальные данные'!U69)</f>
        <v>13.099163719442181</v>
      </c>
      <c r="U71" s="36">
        <f>LN('реальные данные'!W69)</f>
        <v>14.791399867211041</v>
      </c>
      <c r="V71" s="36">
        <f>LN('реальные данные'!X69)</f>
        <v>13.29165348070795</v>
      </c>
      <c r="W71" s="36">
        <f>LN('реальные данные'!Y69)</f>
        <v>13.752308657629127</v>
      </c>
      <c r="X71" s="36">
        <f>LN('реальные данные'!Z69)</f>
        <v>13.987879486722157</v>
      </c>
      <c r="Y71" s="36">
        <f>LN('реальные данные'!AA69)</f>
        <v>13.529872927153846</v>
      </c>
      <c r="Z71" s="37">
        <f>LN('реальные данные'!AB69)</f>
        <v>14.609959959415805</v>
      </c>
      <c r="AA71" s="32">
        <f>'исходные без сезонности'!AC70</f>
        <v>3.2638931054849398</v>
      </c>
      <c r="AB71" s="32">
        <f>'исходные без сезонности'!AD70</f>
        <v>6.9961524448331804</v>
      </c>
      <c r="AC71" s="32">
        <f>'исходные без сезонности'!AE70</f>
        <v>0.88125378686785705</v>
      </c>
      <c r="AD71" s="32">
        <f>'реальные данные'!AF69</f>
        <v>0.44192276343449066</v>
      </c>
      <c r="AE71" s="32">
        <f>'реальные данные'!AG69/'реальные данные'!AG68*100-100</f>
        <v>7.5809585815527498</v>
      </c>
      <c r="AF71" s="32">
        <f>'исходные без сезонности'!AH70</f>
        <v>4.0227574679559996</v>
      </c>
      <c r="AG71" s="33">
        <f>'исходные без сезонности'!AI70</f>
        <v>0.37112291658316798</v>
      </c>
    </row>
    <row r="72" spans="1:33" x14ac:dyDescent="0.2">
      <c r="A72" s="1">
        <v>42430</v>
      </c>
      <c r="B72" s="15">
        <v>10.93</v>
      </c>
      <c r="C72" s="40">
        <f>'исходные без сезонности'!C71</f>
        <v>0.40611953411438201</v>
      </c>
      <c r="D72" s="40">
        <f>'исходные без сезонности'!F71</f>
        <v>-0.29623596603784003</v>
      </c>
      <c r="E72" s="25">
        <v>5.5431434306324139</v>
      </c>
      <c r="F72" s="25">
        <f>LN('реальные данные'!F70)</f>
        <v>11.71990698320579</v>
      </c>
      <c r="G72" s="36">
        <f>LN('реальные данные'!G70)</f>
        <v>12.817234842191437</v>
      </c>
      <c r="H72" s="36">
        <f>LN('реальные данные'!H70)</f>
        <v>10.928774133457605</v>
      </c>
      <c r="I72" s="36">
        <f>LN('реальные данные'!I70)</f>
        <v>10.602900233941257</v>
      </c>
      <c r="J72" s="36">
        <f>LN('реальные данные'!J70)</f>
        <v>10.9947438389644</v>
      </c>
      <c r="K72" s="36">
        <f>LN('реальные данные'!K70)</f>
        <v>11.119843909475639</v>
      </c>
      <c r="L72" s="36">
        <f>LN('реальные данные'!L70)</f>
        <v>12.807010402498346</v>
      </c>
      <c r="M72" s="25">
        <f>LN('реальные данные'!M70)</f>
        <v>13.428849869644111</v>
      </c>
      <c r="N72" s="36">
        <f>LN('реальные данные'!O70)</f>
        <v>14.945270623843372</v>
      </c>
      <c r="O72" s="36">
        <f>LN('реальные данные'!P70)</f>
        <v>13.385570257613912</v>
      </c>
      <c r="P72" s="36">
        <f>LN('реальные данные'!Q70)</f>
        <v>13.797062323252131</v>
      </c>
      <c r="Q72" s="36">
        <f>LN('реальные данные'!R70)</f>
        <v>14.055109967931513</v>
      </c>
      <c r="R72" s="36">
        <f>LN('реальные данные'!S70)</f>
        <v>13.619131972728185</v>
      </c>
      <c r="S72" s="36">
        <f>LN('реальные данные'!T70)</f>
        <v>14.757026308059393</v>
      </c>
      <c r="T72" s="25">
        <f>LN('реальные данные'!U70)</f>
        <v>13.247092040553236</v>
      </c>
      <c r="U72" s="36">
        <f>LN('реальные данные'!W70)</f>
        <v>14.819895396154731</v>
      </c>
      <c r="V72" s="36">
        <f>LN('реальные данные'!X70)</f>
        <v>13.303342706208124</v>
      </c>
      <c r="W72" s="36">
        <f>LN('реальные данные'!Y70)</f>
        <v>13.756455693087945</v>
      </c>
      <c r="X72" s="36">
        <f>LN('реальные данные'!Z70)</f>
        <v>14.003582962830102</v>
      </c>
      <c r="Y72" s="36">
        <f>LN('реальные данные'!AA70)</f>
        <v>13.526881292285266</v>
      </c>
      <c r="Z72" s="37">
        <f>LN('реальные данные'!AB70)</f>
        <v>14.598393500863684</v>
      </c>
      <c r="AA72" s="32">
        <f>'исходные без сезонности'!AC71</f>
        <v>-1.1372355043829601</v>
      </c>
      <c r="AB72" s="32">
        <f>'исходные без сезонности'!AD71</f>
        <v>-2.2382875680735999</v>
      </c>
      <c r="AC72" s="32">
        <f>'исходные без сезонности'!AE71</f>
        <v>-1.4331443630493399</v>
      </c>
      <c r="AD72" s="32">
        <f>'реальные данные'!AF70</f>
        <v>-0.10366090899344726</v>
      </c>
      <c r="AE72" s="32">
        <f>'реальные данные'!AG70/'реальные данные'!AG69*100-100</f>
        <v>-2.5991263364591362</v>
      </c>
      <c r="AF72" s="32">
        <f>'исходные без сезонности'!AH71</f>
        <v>-2.4584208843741799</v>
      </c>
      <c r="AG72" s="33">
        <f>'исходные без сезонности'!AI71</f>
        <v>-2.2059149050345601</v>
      </c>
    </row>
    <row r="73" spans="1:33" x14ac:dyDescent="0.2">
      <c r="A73" s="1">
        <v>42461</v>
      </c>
      <c r="B73" s="15">
        <v>10.71</v>
      </c>
      <c r="C73" s="40">
        <f>'исходные без сезонности'!C72</f>
        <v>0.43373620644508998</v>
      </c>
      <c r="D73" s="40">
        <f>'исходные без сезонности'!F72</f>
        <v>-1.5244058489777199</v>
      </c>
      <c r="E73" s="25">
        <v>14.294518793065365</v>
      </c>
      <c r="F73" s="25">
        <f>LN('реальные данные'!F71)</f>
        <v>10.097874339702241</v>
      </c>
      <c r="G73" s="36">
        <f>LN('реальные данные'!G71)</f>
        <v>12.896223067218582</v>
      </c>
      <c r="H73" s="36">
        <f>LN('реальные данные'!H71)</f>
        <v>10.937275808017942</v>
      </c>
      <c r="I73" s="36">
        <f>LN('реальные данные'!I71)</f>
        <v>10.452306916705673</v>
      </c>
      <c r="J73" s="36">
        <f>LN('реальные данные'!J71)</f>
        <v>11.116067428942115</v>
      </c>
      <c r="K73" s="36">
        <f>LN('реальные данные'!K71)</f>
        <v>11.54981351113136</v>
      </c>
      <c r="L73" s="36">
        <f>LN('реальные данные'!L71)</f>
        <v>12.752340723142998</v>
      </c>
      <c r="M73" s="25">
        <f>LN('реальные данные'!M71)</f>
        <v>13.379803771018913</v>
      </c>
      <c r="N73" s="36">
        <f>LN('реальные данные'!O71)</f>
        <v>14.935017387791966</v>
      </c>
      <c r="O73" s="36">
        <f>LN('реальные данные'!P71)</f>
        <v>13.404220170911104</v>
      </c>
      <c r="P73" s="36">
        <f>LN('реальные данные'!Q71)</f>
        <v>13.797224092609781</v>
      </c>
      <c r="Q73" s="36">
        <f>LN('реальные данные'!R71)</f>
        <v>14.032374016594888</v>
      </c>
      <c r="R73" s="36">
        <f>LN('реальные данные'!S71)</f>
        <v>13.634889016825685</v>
      </c>
      <c r="S73" s="36">
        <f>LN('реальные данные'!T71)</f>
        <v>14.748008022970456</v>
      </c>
      <c r="T73" s="25">
        <f>LN('реальные данные'!U71)</f>
        <v>13.341938980798844</v>
      </c>
      <c r="U73" s="36">
        <f>LN('реальные данные'!W71)</f>
        <v>14.791815124064916</v>
      </c>
      <c r="V73" s="36">
        <f>LN('реальные данные'!X71)</f>
        <v>13.333848992433516</v>
      </c>
      <c r="W73" s="36">
        <f>LN('реальные данные'!Y71)</f>
        <v>13.757419841520461</v>
      </c>
      <c r="X73" s="36">
        <f>LN('реальные данные'!Z71)</f>
        <v>13.975474067556183</v>
      </c>
      <c r="Y73" s="36">
        <f>LN('реальные данные'!AA71)</f>
        <v>13.534203628972062</v>
      </c>
      <c r="Z73" s="37">
        <f>LN('реальные данные'!AB71)</f>
        <v>14.596214017201119</v>
      </c>
      <c r="AA73" s="32">
        <f>'исходные без сезонности'!AC72</f>
        <v>-2.5196158912583599</v>
      </c>
      <c r="AB73" s="32">
        <f>'исходные без сезонности'!AD72</f>
        <v>0.15369625581979399</v>
      </c>
      <c r="AC73" s="32">
        <f>'исходные без сезонности'!AE72</f>
        <v>-0.81883428080176801</v>
      </c>
      <c r="AD73" s="32">
        <f>'реальные данные'!AF71</f>
        <v>0.26111255893503937</v>
      </c>
      <c r="AE73" s="32">
        <f>'реальные данные'!AG71/'реальные данные'!AG70*100-100</f>
        <v>-3.0608286470790631</v>
      </c>
      <c r="AF73" s="32">
        <f>'исходные без сезонности'!AH72</f>
        <v>-9.1282673544101897E-2</v>
      </c>
      <c r="AG73" s="33">
        <f>'исходные без сезонности'!AI72</f>
        <v>0.455424892322709</v>
      </c>
    </row>
    <row r="74" spans="1:33" x14ac:dyDescent="0.2">
      <c r="A74" s="1">
        <v>42491</v>
      </c>
      <c r="B74" s="15">
        <v>11.06</v>
      </c>
      <c r="C74" s="40">
        <f>'исходные без сезонности'!C73</f>
        <v>0.36532655772790401</v>
      </c>
      <c r="D74" s="40">
        <f>'исходные без сезонности'!F73</f>
        <v>0.81162152176998503</v>
      </c>
      <c r="E74" s="25">
        <v>5.6928355044342975</v>
      </c>
      <c r="F74" s="25">
        <f>LN('реальные данные'!F72)</f>
        <v>10.27401627833088</v>
      </c>
      <c r="G74" s="36">
        <f>LN('реальные данные'!G72)</f>
        <v>12.882006853722121</v>
      </c>
      <c r="H74" s="36">
        <f>LN('реальные данные'!H72)</f>
        <v>10.98572187671361</v>
      </c>
      <c r="I74" s="36">
        <f>LN('реальные данные'!I72)</f>
        <v>10.619831485177734</v>
      </c>
      <c r="J74" s="36">
        <f>LN('реальные данные'!J72)</f>
        <v>11.15325183750662</v>
      </c>
      <c r="K74" s="36">
        <f>LN('реальные данные'!K72)</f>
        <v>10.858358810306632</v>
      </c>
      <c r="L74" s="36">
        <f>LN('реальные данные'!L72)</f>
        <v>12.776782504864002</v>
      </c>
      <c r="M74" s="25">
        <f>LN('реальные данные'!M72)</f>
        <v>13.397524769330774</v>
      </c>
      <c r="N74" s="36">
        <f>LN('реальные данные'!O72)</f>
        <v>14.925536548459913</v>
      </c>
      <c r="O74" s="36">
        <f>LN('реальные данные'!P72)</f>
        <v>13.417141572873616</v>
      </c>
      <c r="P74" s="36">
        <f>LN('реальные данные'!Q72)</f>
        <v>13.797351873461306</v>
      </c>
      <c r="Q74" s="36">
        <f>LN('реальные данные'!R72)</f>
        <v>14.02454323303307</v>
      </c>
      <c r="R74" s="36">
        <f>LN('реальные данные'!S72)</f>
        <v>13.632052969856021</v>
      </c>
      <c r="S74" s="36">
        <f>LN('реальные данные'!T72)</f>
        <v>14.734550859566813</v>
      </c>
      <c r="T74" s="25">
        <f>LN('реальные данные'!U72)</f>
        <v>13.33950573993471</v>
      </c>
      <c r="U74" s="36">
        <f>LN('реальные данные'!W72)</f>
        <v>14.783848660693385</v>
      </c>
      <c r="V74" s="36">
        <f>LN('реальные данные'!X72)</f>
        <v>13.323661142541251</v>
      </c>
      <c r="W74" s="36">
        <f>LN('реальные данные'!Y72)</f>
        <v>13.753165803615005</v>
      </c>
      <c r="X74" s="36">
        <f>LN('реальные данные'!Z72)</f>
        <v>13.966017801718268</v>
      </c>
      <c r="Y74" s="36">
        <f>LN('реальные данные'!AA72)</f>
        <v>13.562837701694216</v>
      </c>
      <c r="Z74" s="37">
        <f>LN('реальные данные'!AB72)</f>
        <v>14.577526332623762</v>
      </c>
      <c r="AA74" s="32">
        <f>'исходные без сезонности'!AC73</f>
        <v>-0.245618487790177</v>
      </c>
      <c r="AB74" s="32">
        <f>'исходные без сезонности'!AD73</f>
        <v>-1.05774009225196</v>
      </c>
      <c r="AC74" s="32">
        <f>'исходные без сезонности'!AE73</f>
        <v>3.4954675528640999</v>
      </c>
      <c r="AD74" s="32">
        <f>'реальные данные'!AF72</f>
        <v>0.1592375510230255</v>
      </c>
      <c r="AE74" s="32">
        <f>'реальные данные'!AG72/'реальные данные'!AG71*100-100</f>
        <v>-2.0256667570660341</v>
      </c>
      <c r="AF74" s="32">
        <f>'исходные без сезонности'!AH73</f>
        <v>-0.13456507878030699</v>
      </c>
      <c r="AG74" s="33">
        <f>'исходные без сезонности'!AI73</f>
        <v>-0.19309032942696899</v>
      </c>
    </row>
    <row r="75" spans="1:33" x14ac:dyDescent="0.2">
      <c r="A75" s="1">
        <v>42522</v>
      </c>
      <c r="B75" s="15">
        <v>10.55</v>
      </c>
      <c r="C75" s="40">
        <f>'исходные без сезонности'!C74</f>
        <v>0.42743831691536099</v>
      </c>
      <c r="D75" s="40">
        <f>'исходные без сезонности'!F74</f>
        <v>0.769874677611044</v>
      </c>
      <c r="E75" s="25">
        <v>-1.022852822553012</v>
      </c>
      <c r="F75" s="25">
        <f>LN('реальные данные'!F73)</f>
        <v>10.181071075184299</v>
      </c>
      <c r="G75" s="36">
        <f>LN('реальные данные'!G73)</f>
        <v>12.841136074883156</v>
      </c>
      <c r="H75" s="36">
        <f>LN('реальные данные'!H73)</f>
        <v>10.892383073839852</v>
      </c>
      <c r="I75" s="36">
        <f>LN('реальные данные'!I73)</f>
        <v>10.480671148003237</v>
      </c>
      <c r="J75" s="36">
        <f>LN('реальные данные'!J73)</f>
        <v>10.782940435131975</v>
      </c>
      <c r="K75" s="36">
        <f>LN('реальные данные'!K73)</f>
        <v>11.048538111611583</v>
      </c>
      <c r="L75" s="36">
        <f>LN('реальные данные'!L73)</f>
        <v>12.714461585688619</v>
      </c>
      <c r="M75" s="25">
        <f>LN('реальные данные'!M73)</f>
        <v>13.379635965624463</v>
      </c>
      <c r="N75" s="36">
        <f>LN('реальные данные'!O73)</f>
        <v>14.92451981935093</v>
      </c>
      <c r="O75" s="36">
        <f>LN('реальные данные'!P73)</f>
        <v>13.430924020345399</v>
      </c>
      <c r="P75" s="36">
        <f>LN('реальные данные'!Q73)</f>
        <v>13.794149686019061</v>
      </c>
      <c r="Q75" s="36">
        <f>LN('реальные данные'!R73)</f>
        <v>14.0212110229653</v>
      </c>
      <c r="R75" s="36">
        <f>LN('реальные данные'!S73)</f>
        <v>13.650297910116981</v>
      </c>
      <c r="S75" s="36">
        <f>LN('реальные данные'!T73)</f>
        <v>14.727661217550237</v>
      </c>
      <c r="T75" s="25">
        <f>LN('реальные данные'!U73)</f>
        <v>13.326343184295924</v>
      </c>
      <c r="U75" s="36">
        <f>LN('реальные данные'!W73)</f>
        <v>14.78978561767603</v>
      </c>
      <c r="V75" s="36">
        <f>LN('реальные данные'!X73)</f>
        <v>13.347328707481447</v>
      </c>
      <c r="W75" s="36">
        <f>LN('реальные данные'!Y73)</f>
        <v>13.753203787521709</v>
      </c>
      <c r="X75" s="36">
        <f>LN('реальные данные'!Z73)</f>
        <v>13.977033776915791</v>
      </c>
      <c r="Y75" s="36">
        <f>LN('реальные данные'!AA73)</f>
        <v>13.56377155043814</v>
      </c>
      <c r="Z75" s="37">
        <f>LN('реальные данные'!AB73)</f>
        <v>14.580773360272788</v>
      </c>
      <c r="AA75" s="32">
        <f>'исходные без сезонности'!AC74</f>
        <v>0.120663851969667</v>
      </c>
      <c r="AB75" s="32">
        <f>'исходные без сезонности'!AD74</f>
        <v>1.4416181137752599</v>
      </c>
      <c r="AC75" s="32">
        <f>'исходные без сезонности'!AE74</f>
        <v>1.44344432894732</v>
      </c>
      <c r="AD75" s="32">
        <f>'реальные данные'!AF73</f>
        <v>0.40410136557049725</v>
      </c>
      <c r="AE75" s="32">
        <f>'реальные данные'!AG73/'реальные данные'!AG72*100-100</f>
        <v>2.3721416449014754</v>
      </c>
      <c r="AF75" s="32">
        <f>'исходные без сезонности'!AH74</f>
        <v>1.37611062704795</v>
      </c>
      <c r="AG75" s="33">
        <f>'исходные без сезонности'!AI74</f>
        <v>0.13821260898080401</v>
      </c>
    </row>
    <row r="76" spans="1:33" x14ac:dyDescent="0.2">
      <c r="A76" s="1">
        <v>42552</v>
      </c>
      <c r="B76" s="15">
        <v>10.28</v>
      </c>
      <c r="C76" s="40">
        <f>'исходные без сезонности'!C75</f>
        <v>0.48300320218885601</v>
      </c>
      <c r="D76" s="40">
        <f>'исходные без сезонности'!F75</f>
        <v>1.0198379296189</v>
      </c>
      <c r="E76" s="25">
        <v>-11.494055826802898</v>
      </c>
      <c r="F76" s="25">
        <f>LN('реальные данные'!F74)</f>
        <v>10.539533234923077</v>
      </c>
      <c r="G76" s="36">
        <f>LN('реальные данные'!G74)</f>
        <v>12.996776731571627</v>
      </c>
      <c r="H76" s="36">
        <f>LN('реальные данные'!H74)</f>
        <v>11.310137817740237</v>
      </c>
      <c r="I76" s="36">
        <f>LN('реальные данные'!I74)</f>
        <v>10.591722554099906</v>
      </c>
      <c r="J76" s="36">
        <f>LN('реальные данные'!J74)</f>
        <v>11.172376049071008</v>
      </c>
      <c r="K76" s="36">
        <f>LN('реальные данные'!K74)</f>
        <v>11.099464194478866</v>
      </c>
      <c r="L76" s="36">
        <f>LN('реальные данные'!L74)</f>
        <v>12.776399053433808</v>
      </c>
      <c r="M76" s="25">
        <f>LN('реальные данные'!M74)</f>
        <v>13.379217584693489</v>
      </c>
      <c r="N76" s="36">
        <f>LN('реальные данные'!O74)</f>
        <v>14.924600947625827</v>
      </c>
      <c r="O76" s="36">
        <f>LN('реальные данные'!P74)</f>
        <v>13.471308269672111</v>
      </c>
      <c r="P76" s="36">
        <f>LN('реальные данные'!Q74)</f>
        <v>13.789586084590693</v>
      </c>
      <c r="Q76" s="36">
        <f>LN('реальные данные'!R74)</f>
        <v>14.026009089612135</v>
      </c>
      <c r="R76" s="36">
        <f>LN('реальные данные'!S74)</f>
        <v>13.637217554963394</v>
      </c>
      <c r="S76" s="36">
        <f>LN('реальные данные'!T74)</f>
        <v>14.716247501899584</v>
      </c>
      <c r="T76" s="25">
        <f>LN('реальные данные'!U74)</f>
        <v>13.329366356390027</v>
      </c>
      <c r="U76" s="36">
        <f>LN('реальные данные'!W74)</f>
        <v>14.768836853369532</v>
      </c>
      <c r="V76" s="36">
        <f>LN('реальные данные'!X74)</f>
        <v>13.362961183449245</v>
      </c>
      <c r="W76" s="36">
        <f>LN('реальные данные'!Y74)</f>
        <v>13.74692222333864</v>
      </c>
      <c r="X76" s="36">
        <f>LN('реальные данные'!Z74)</f>
        <v>13.963752898733016</v>
      </c>
      <c r="Y76" s="36">
        <f>LN('реальные данные'!AA74)</f>
        <v>13.547006339497846</v>
      </c>
      <c r="Z76" s="37">
        <f>LN('реальные данные'!AB74)</f>
        <v>14.558256934966973</v>
      </c>
      <c r="AA76" s="32">
        <f>'исходные без сезонности'!AC75</f>
        <v>0.31928981757108799</v>
      </c>
      <c r="AB76" s="32">
        <f>'исходные без сезонности'!AD75</f>
        <v>-0.56910433405222605</v>
      </c>
      <c r="AC76" s="32">
        <f>'исходные без сезонности'!AE75</f>
        <v>0.19788396408588699</v>
      </c>
      <c r="AD76" s="32">
        <f>'реальные данные'!AF74</f>
        <v>2.6714405720605043</v>
      </c>
      <c r="AE76" s="32">
        <f>'реальные данные'!AG74/'реальные данные'!AG73*100-100</f>
        <v>2.2228689950566434</v>
      </c>
      <c r="AF76" s="32">
        <f>'исходные без сезонности'!AH75</f>
        <v>1.71011318896204</v>
      </c>
      <c r="AG76" s="33">
        <f>'исходные без сезонности'!AI75</f>
        <v>1.55951505563292</v>
      </c>
    </row>
    <row r="77" spans="1:33" x14ac:dyDescent="0.2">
      <c r="A77" s="1">
        <v>42583</v>
      </c>
      <c r="B77" s="15">
        <v>10.29</v>
      </c>
      <c r="C77" s="40">
        <f>'исходные без сезонности'!C76</f>
        <v>0.444396938477431</v>
      </c>
      <c r="D77" s="40">
        <f>'исходные без сезонности'!F76</f>
        <v>0.98283436033138405</v>
      </c>
      <c r="E77" s="25">
        <v>9.6476199011987838</v>
      </c>
      <c r="F77" s="25">
        <f>LN('реальные данные'!F75)</f>
        <v>10.21106572883026</v>
      </c>
      <c r="G77" s="36">
        <f>LN('реальные данные'!G75)</f>
        <v>12.855216997439609</v>
      </c>
      <c r="H77" s="36">
        <f>LN('реальные данные'!H75)</f>
        <v>10.887409292213542</v>
      </c>
      <c r="I77" s="36">
        <f>LN('реальные данные'!I75)</f>
        <v>10.714134986437429</v>
      </c>
      <c r="J77" s="36">
        <f>LN('реальные данные'!J75)</f>
        <v>11.128265443361038</v>
      </c>
      <c r="K77" s="36">
        <f>LN('реальные данные'!K75)</f>
        <v>11.141009997068211</v>
      </c>
      <c r="L77" s="36">
        <f>LN('реальные данные'!L75)</f>
        <v>12.717255933632559</v>
      </c>
      <c r="M77" s="25">
        <f>LN('реальные данные'!M75)</f>
        <v>13.399069525271178</v>
      </c>
      <c r="N77" s="36">
        <f>LN('реальные данные'!O75)</f>
        <v>14.912637915081458</v>
      </c>
      <c r="O77" s="36">
        <f>LN('реальные данные'!P75)</f>
        <v>13.466677567135493</v>
      </c>
      <c r="P77" s="36">
        <f>LN('реальные данные'!Q75)</f>
        <v>13.796351365991677</v>
      </c>
      <c r="Q77" s="36">
        <f>LN('реальные данные'!R75)</f>
        <v>14.015436532427371</v>
      </c>
      <c r="R77" s="36">
        <f>LN('реальные данные'!S75)</f>
        <v>13.640659173632375</v>
      </c>
      <c r="S77" s="36">
        <f>LN('реальные данные'!T75)</f>
        <v>14.707380953202151</v>
      </c>
      <c r="T77" s="25">
        <f>LN('реальные данные'!U75)</f>
        <v>13.35182560890066</v>
      </c>
      <c r="U77" s="36">
        <f>LN('реальные данные'!W75)</f>
        <v>14.776698774141655</v>
      </c>
      <c r="V77" s="36">
        <f>LN('реальные данные'!X75)</f>
        <v>13.391553403197497</v>
      </c>
      <c r="W77" s="36">
        <f>LN('реальные данные'!Y75)</f>
        <v>13.750779076453993</v>
      </c>
      <c r="X77" s="36">
        <f>LN('реальные данные'!Z75)</f>
        <v>13.953335735299291</v>
      </c>
      <c r="Y77" s="36">
        <f>LN('реальные данные'!AA75)</f>
        <v>13.553035878091604</v>
      </c>
      <c r="Z77" s="37">
        <f>LN('реальные данные'!AB75)</f>
        <v>14.557819031260452</v>
      </c>
      <c r="AA77" s="32">
        <f>'исходные без сезонности'!AC76</f>
        <v>8.2242554438057405E-2</v>
      </c>
      <c r="AB77" s="32">
        <f>'исходные без сезонности'!AD76</f>
        <v>0.899849174026781</v>
      </c>
      <c r="AC77" s="32">
        <f>'исходные без сезонности'!AE76</f>
        <v>0.58343602768359704</v>
      </c>
      <c r="AD77" s="32">
        <f>'реальные данные'!AF75</f>
        <v>1.9014726631602912</v>
      </c>
      <c r="AE77" s="32">
        <f>'реальные данные'!AG75/'реальные данные'!AG74*100-100</f>
        <v>-1.1194218212253304</v>
      </c>
      <c r="AF77" s="32">
        <f>'исходные без сезонности'!AH76</f>
        <v>0.19346752452204299</v>
      </c>
      <c r="AG77" s="33">
        <f>'исходные без сезонности'!AI76</f>
        <v>0.425906308650433</v>
      </c>
    </row>
    <row r="78" spans="1:33" x14ac:dyDescent="0.2">
      <c r="A78" s="1">
        <v>42614</v>
      </c>
      <c r="B78" s="15">
        <v>10.24</v>
      </c>
      <c r="C78" s="40">
        <f>'исходные без сезонности'!C77</f>
        <v>0.41481817568441098</v>
      </c>
      <c r="D78" s="40">
        <f>'исходные без сезонности'!F77</f>
        <v>0.56534329974167497</v>
      </c>
      <c r="E78" s="25">
        <v>2.2642825349239253</v>
      </c>
      <c r="F78" s="25">
        <f>LN('реальные данные'!F76)</f>
        <v>10.626647473380801</v>
      </c>
      <c r="G78" s="36">
        <f>LN('реальные данные'!G76)</f>
        <v>13.09766478360366</v>
      </c>
      <c r="H78" s="36">
        <f>LN('реальные данные'!H76)</f>
        <v>11.004518350158728</v>
      </c>
      <c r="I78" s="36">
        <f>LN('реальные данные'!I76)</f>
        <v>10.733152172446303</v>
      </c>
      <c r="J78" s="36">
        <f>LN('реальные данные'!J76)</f>
        <v>11.006065671663523</v>
      </c>
      <c r="K78" s="36">
        <f>LN('реальные данные'!K76)</f>
        <v>11.068340788603729</v>
      </c>
      <c r="L78" s="36">
        <f>LN('реальные данные'!L76)</f>
        <v>12.800326687130122</v>
      </c>
      <c r="M78" s="25">
        <f>LN('реальные данные'!M76)</f>
        <v>13.386828451982531</v>
      </c>
      <c r="N78" s="36">
        <f>LN('реальные данные'!O76)</f>
        <v>14.90843518814809</v>
      </c>
      <c r="O78" s="36">
        <f>LN('реальные данные'!P76)</f>
        <v>13.499150787453933</v>
      </c>
      <c r="P78" s="36">
        <f>LN('реальные данные'!Q76)</f>
        <v>13.801243387937465</v>
      </c>
      <c r="Q78" s="36">
        <f>LN('реальные данные'!R76)</f>
        <v>14.011477275638494</v>
      </c>
      <c r="R78" s="36">
        <f>LN('реальные данные'!S76)</f>
        <v>13.634153008948628</v>
      </c>
      <c r="S78" s="36">
        <f>LN('реальные данные'!T76)</f>
        <v>14.689516377585218</v>
      </c>
      <c r="T78" s="25">
        <f>LN('реальные данные'!U76)</f>
        <v>13.330449573066577</v>
      </c>
      <c r="U78" s="36">
        <f>LN('реальные данные'!W76)</f>
        <v>14.729076183314746</v>
      </c>
      <c r="V78" s="36">
        <f>LN('реальные данные'!X76)</f>
        <v>13.410863804721046</v>
      </c>
      <c r="W78" s="36">
        <f>LN('реальные данные'!Y76)</f>
        <v>13.755264943028253</v>
      </c>
      <c r="X78" s="36">
        <f>LN('реальные данные'!Z76)</f>
        <v>13.965030789532566</v>
      </c>
      <c r="Y78" s="36">
        <f>LN('реальные данные'!AA76)</f>
        <v>13.555067442221191</v>
      </c>
      <c r="Z78" s="37">
        <f>LN('реальные данные'!AB76)</f>
        <v>14.525945622199938</v>
      </c>
      <c r="AA78" s="32">
        <f>'исходные без сезонности'!AC77</f>
        <v>0.96239387401654597</v>
      </c>
      <c r="AB78" s="32">
        <f>'исходные без сезонности'!AD77</f>
        <v>-0.25872420379369998</v>
      </c>
      <c r="AC78" s="32">
        <f>'исходные без сезонности'!AE77</f>
        <v>0.33072812216814601</v>
      </c>
      <c r="AD78" s="32">
        <f>'реальные данные'!AF76</f>
        <v>-4.4026861417709284</v>
      </c>
      <c r="AE78" s="32">
        <f>'реальные данные'!AG76/'реальные данные'!AG75*100-100</f>
        <v>-2.1623612439278332</v>
      </c>
      <c r="AF78" s="32">
        <f>'исходные без сезонности'!AH77</f>
        <v>2.8060966826253599</v>
      </c>
      <c r="AG78" s="33">
        <f>'исходные без сезонности'!AI77</f>
        <v>0.51357178885184895</v>
      </c>
    </row>
    <row r="79" spans="1:33" x14ac:dyDescent="0.2">
      <c r="A79" s="1">
        <v>42644</v>
      </c>
      <c r="B79" s="15">
        <v>10.32</v>
      </c>
      <c r="C79" s="40">
        <f>'исходные без сезонности'!C78</f>
        <v>0.42538731837786897</v>
      </c>
      <c r="D79" s="40">
        <f>'исходные без сезонности'!F78</f>
        <v>0.62622845317171205</v>
      </c>
      <c r="E79" s="25">
        <v>-2.1822204441121764</v>
      </c>
      <c r="F79" s="25">
        <f>LN('реальные данные'!F77)</f>
        <v>10.470182172843911</v>
      </c>
      <c r="G79" s="36">
        <f>LN('реальные данные'!G77)</f>
        <v>12.974650972365801</v>
      </c>
      <c r="H79" s="36">
        <f>LN('реальные данные'!H77)</f>
        <v>11.229083912293776</v>
      </c>
      <c r="I79" s="36">
        <f>LN('реальные данные'!I77)</f>
        <v>10.608076240875512</v>
      </c>
      <c r="J79" s="36">
        <f>LN('реальные данные'!J77)</f>
        <v>11.035778873568313</v>
      </c>
      <c r="K79" s="36">
        <f>LN('реальные данные'!K77)</f>
        <v>10.924553564309344</v>
      </c>
      <c r="L79" s="36">
        <f>LN('реальные данные'!L77)</f>
        <v>12.728086384838988</v>
      </c>
      <c r="M79" s="25">
        <f>LN('реальные данные'!M77)</f>
        <v>13.381230119556044</v>
      </c>
      <c r="N79" s="36">
        <f>LN('реальные данные'!O77)</f>
        <v>14.903330017518087</v>
      </c>
      <c r="O79" s="36">
        <f>LN('реальные данные'!P77)</f>
        <v>13.498140748048156</v>
      </c>
      <c r="P79" s="36">
        <f>LN('реальные данные'!Q77)</f>
        <v>13.806504849841966</v>
      </c>
      <c r="Q79" s="36">
        <f>LN('реальные данные'!R77)</f>
        <v>13.983090914199343</v>
      </c>
      <c r="R79" s="36">
        <f>LN('реальные данные'!S77)</f>
        <v>13.623750652677042</v>
      </c>
      <c r="S79" s="36">
        <f>LN('реальные данные'!T77)</f>
        <v>14.684070230759643</v>
      </c>
      <c r="T79" s="25">
        <f>LN('реальные данные'!U77)</f>
        <v>13.322205258317011</v>
      </c>
      <c r="U79" s="36">
        <f>LN('реальные данные'!W77)</f>
        <v>14.748294646564911</v>
      </c>
      <c r="V79" s="36">
        <f>LN('реальные данные'!X77)</f>
        <v>13.385346990028205</v>
      </c>
      <c r="W79" s="36">
        <f>LN('реальные данные'!Y77)</f>
        <v>13.766439936728572</v>
      </c>
      <c r="X79" s="36">
        <f>LN('реальные данные'!Z77)</f>
        <v>13.928597923196351</v>
      </c>
      <c r="Y79" s="36">
        <f>LN('реальные данные'!AA77)</f>
        <v>13.557409047018412</v>
      </c>
      <c r="Z79" s="37">
        <f>LN('реальные данные'!AB77)</f>
        <v>14.523938928600336</v>
      </c>
      <c r="AA79" s="32">
        <f>'исходные без сезонности'!AC78</f>
        <v>-7.5027117505843698E-4</v>
      </c>
      <c r="AB79" s="32">
        <f>'исходные без сезонности'!AD78</f>
        <v>0.95198258983002804</v>
      </c>
      <c r="AC79" s="32">
        <f>'исходные без сезонности'!AE78</f>
        <v>0.91354983094993303</v>
      </c>
      <c r="AD79" s="32">
        <f>'реальные данные'!AF77</f>
        <v>-4.9639663559603093</v>
      </c>
      <c r="AE79" s="32">
        <f>'реальные данные'!AG77/'реальные данные'!AG76*100-100</f>
        <v>8.6251576306245283</v>
      </c>
      <c r="AF79" s="32">
        <f>'исходные без сезонности'!AH78</f>
        <v>-2.6591847891602201</v>
      </c>
      <c r="AG79" s="33">
        <f>'исходные без сезонности'!AI78</f>
        <v>0.28131249333180203</v>
      </c>
    </row>
    <row r="80" spans="1:33" x14ac:dyDescent="0.2">
      <c r="A80" s="1">
        <v>42675</v>
      </c>
      <c r="B80" s="15">
        <v>10</v>
      </c>
      <c r="C80" s="40">
        <f>'исходные без сезонности'!C79</f>
        <v>0.33418821058792297</v>
      </c>
      <c r="D80" s="40">
        <f>'исходные без сезонности'!F79</f>
        <v>1.48443103084572</v>
      </c>
      <c r="E80" s="25">
        <v>4.2884366688408386</v>
      </c>
      <c r="F80" s="25">
        <f>LN('реальные данные'!F78)</f>
        <v>10.156211170902901</v>
      </c>
      <c r="G80" s="36">
        <f>LN('реальные данные'!G78)</f>
        <v>12.848815967593099</v>
      </c>
      <c r="H80" s="36">
        <f>LN('реальные данные'!H78)</f>
        <v>10.899994763314655</v>
      </c>
      <c r="I80" s="36">
        <f>LN('реальные данные'!I78)</f>
        <v>10.480163059372318</v>
      </c>
      <c r="J80" s="36">
        <f>LN('реальные данные'!J78)</f>
        <v>10.896623995805014</v>
      </c>
      <c r="K80" s="36">
        <f>LN('реальные данные'!K78)</f>
        <v>11.357081466801587</v>
      </c>
      <c r="L80" s="36">
        <f>LN('реальные данные'!L78)</f>
        <v>12.824867526884235</v>
      </c>
      <c r="M80" s="25">
        <f>LN('реальные данные'!M78)</f>
        <v>13.371492157747129</v>
      </c>
      <c r="N80" s="36">
        <f>LN('реальные данные'!O78)</f>
        <v>14.9051266805256</v>
      </c>
      <c r="O80" s="36">
        <f>LN('реальные данные'!P78)</f>
        <v>13.482319659237735</v>
      </c>
      <c r="P80" s="36">
        <f>LN('реальные данные'!Q78)</f>
        <v>13.801420985785427</v>
      </c>
      <c r="Q80" s="36">
        <f>LN('реальные данные'!R78)</f>
        <v>13.972056917929388</v>
      </c>
      <c r="R80" s="36">
        <f>LN('реальные данные'!S78)</f>
        <v>13.628023920994735</v>
      </c>
      <c r="S80" s="36">
        <f>LN('реальные данные'!T78)</f>
        <v>14.691460975328187</v>
      </c>
      <c r="T80" s="25">
        <f>LN('реальные данные'!U78)</f>
        <v>13.340807604284796</v>
      </c>
      <c r="U80" s="36">
        <f>LN('реальные данные'!W78)</f>
        <v>14.77371933819458</v>
      </c>
      <c r="V80" s="36">
        <f>LN('реальные данные'!X78)</f>
        <v>13.404967324327204</v>
      </c>
      <c r="W80" s="36">
        <f>LN('реальные данные'!Y78)</f>
        <v>13.770830609818272</v>
      </c>
      <c r="X80" s="36">
        <f>LN('реальные данные'!Z78)</f>
        <v>13.927161436270445</v>
      </c>
      <c r="Y80" s="36">
        <f>LN('реальные данные'!AA78)</f>
        <v>13.515085620697754</v>
      </c>
      <c r="Z80" s="37">
        <f>LN('реальные данные'!AB78)</f>
        <v>14.530626456621969</v>
      </c>
      <c r="AA80" s="32">
        <f>'исходные без сезонности'!AC79</f>
        <v>0.58997017871010105</v>
      </c>
      <c r="AB80" s="32">
        <f>'исходные без сезонности'!AD79</f>
        <v>3.7566553106185698</v>
      </c>
      <c r="AC80" s="32">
        <f>'исходные без сезонности'!AE79</f>
        <v>1.3802786343351601</v>
      </c>
      <c r="AD80" s="32">
        <f>'реальные данные'!AF78</f>
        <v>8.8565769054750376</v>
      </c>
      <c r="AE80" s="32">
        <f>'реальные данные'!AG78/'реальные данные'!AG77*100-100</f>
        <v>5.9027254769209634</v>
      </c>
      <c r="AF80" s="32">
        <f>'исходные без сезонности'!AH79</f>
        <v>2.1961655984058899</v>
      </c>
      <c r="AG80" s="33">
        <f>'исходные без сезонности'!AI79</f>
        <v>0.274380563785806</v>
      </c>
    </row>
    <row r="81" spans="1:33" x14ac:dyDescent="0.2">
      <c r="A81" s="1">
        <v>42705</v>
      </c>
      <c r="B81" s="15">
        <v>10.18</v>
      </c>
      <c r="C81" s="40">
        <f>'исходные без сезонности'!C80</f>
        <v>0.20626268265223799</v>
      </c>
      <c r="D81" s="40">
        <f>'исходные без сезонности'!F80</f>
        <v>-0.57920285477232802</v>
      </c>
      <c r="E81" s="25">
        <v>18.049111213892839</v>
      </c>
      <c r="F81" s="25">
        <f>LN('реальные данные'!F79)</f>
        <v>10.543742388695696</v>
      </c>
      <c r="G81" s="36">
        <f>LN('реальные данные'!G79)</f>
        <v>12.888538441825204</v>
      </c>
      <c r="H81" s="36">
        <f>LN('реальные данные'!H79)</f>
        <v>10.829927070174685</v>
      </c>
      <c r="I81" s="36">
        <f>LN('реальные данные'!I79)</f>
        <v>10.635277272848242</v>
      </c>
      <c r="J81" s="36">
        <f>LN('реальные данные'!J79)</f>
        <v>11.051611556267453</v>
      </c>
      <c r="K81" s="36">
        <f>LN('реальные данные'!K79)</f>
        <v>11.585713560849701</v>
      </c>
      <c r="L81" s="36">
        <f>LN('реальные данные'!L79)</f>
        <v>12.917775836441928</v>
      </c>
      <c r="M81" s="25">
        <f>LN('реальные данные'!M79)</f>
        <v>13.373009120493583</v>
      </c>
      <c r="N81" s="36">
        <f>LN('реальные данные'!O79)</f>
        <v>14.913230524853413</v>
      </c>
      <c r="O81" s="36">
        <f>LN('реальные данные'!P79)</f>
        <v>13.489506344523123</v>
      </c>
      <c r="P81" s="36">
        <f>LN('реальные данные'!Q79)</f>
        <v>13.811774459035634</v>
      </c>
      <c r="Q81" s="36">
        <f>LN('реальные данные'!R79)</f>
        <v>13.972531167906402</v>
      </c>
      <c r="R81" s="36">
        <f>LN('реальные данные'!S79)</f>
        <v>13.633489301054501</v>
      </c>
      <c r="S81" s="36">
        <f>LN('реальные данные'!T79)</f>
        <v>14.697623656492608</v>
      </c>
      <c r="T81" s="25">
        <f>LN('реальные данные'!U79)</f>
        <v>13.295581147100554</v>
      </c>
      <c r="U81" s="36">
        <f>LN('реальные данные'!W79)</f>
        <v>14.775361546414407</v>
      </c>
      <c r="V81" s="36">
        <f>LN('реальные данные'!X79)</f>
        <v>13.405882695033121</v>
      </c>
      <c r="W81" s="36">
        <f>LN('реальные данные'!Y79)</f>
        <v>13.772501264034867</v>
      </c>
      <c r="X81" s="36">
        <f>LN('реальные данные'!Z79)</f>
        <v>13.926804078861965</v>
      </c>
      <c r="Y81" s="36">
        <f>LN('реальные данные'!AA79)</f>
        <v>13.507277990935982</v>
      </c>
      <c r="Z81" s="37">
        <f>LN('реальные данные'!AB79)</f>
        <v>14.518167302749614</v>
      </c>
      <c r="AA81" s="32">
        <f>'исходные без сезонности'!AC80</f>
        <v>0.81637350622488203</v>
      </c>
      <c r="AB81" s="32">
        <f>'исходные без сезонности'!AD80</f>
        <v>0.48659145658618902</v>
      </c>
      <c r="AC81" s="32">
        <f>'исходные без сезонности'!AE80</f>
        <v>-1.6015364721529299</v>
      </c>
      <c r="AD81" s="32">
        <f>'реальные данные'!AF79</f>
        <v>-2.0251995589288896</v>
      </c>
      <c r="AE81" s="32">
        <f>'реальные данные'!AG79/'реальные данные'!AG78*100-100</f>
        <v>-5.3481171676750137</v>
      </c>
      <c r="AF81" s="32">
        <f>'исходные без сезонности'!AH80</f>
        <v>0.55740540791427395</v>
      </c>
      <c r="AG81" s="33">
        <f>'исходные без сезонности'!AI80</f>
        <v>-3.2079069817601898E-2</v>
      </c>
    </row>
    <row r="82" spans="1:33" x14ac:dyDescent="0.2">
      <c r="A82" s="1">
        <v>42736</v>
      </c>
      <c r="B82" s="15">
        <v>10.119999999999999</v>
      </c>
      <c r="C82" s="40">
        <f>'исходные без сезонности'!C81</f>
        <v>0.42099690411534701</v>
      </c>
      <c r="D82" s="40">
        <f>'исходные без сезонности'!F81</f>
        <v>-2.3080059090515799</v>
      </c>
      <c r="E82" s="25">
        <v>4.3574270273187237</v>
      </c>
      <c r="F82" s="25">
        <f>LN('реальные данные'!F80)</f>
        <v>11.651843545210795</v>
      </c>
      <c r="G82" s="36">
        <f>LN('реальные данные'!G80)</f>
        <v>12.909172685142945</v>
      </c>
      <c r="H82" s="36">
        <f>LN('реальные данные'!H80)</f>
        <v>11.468760305554314</v>
      </c>
      <c r="I82" s="36">
        <f>LN('реальные данные'!I80)</f>
        <v>11.06364729134952</v>
      </c>
      <c r="J82" s="36">
        <f>LN('реальные данные'!J80)</f>
        <v>12.112162596232652</v>
      </c>
      <c r="K82" s="36">
        <f>LN('реальные данные'!K80)</f>
        <v>11.399949967945977</v>
      </c>
      <c r="L82" s="36">
        <f>LN('реальные данные'!L80)</f>
        <v>13.119354315918182</v>
      </c>
      <c r="M82" s="25">
        <f>LN('реальные данные'!M80)</f>
        <v>13.413584673451837</v>
      </c>
      <c r="N82" s="36">
        <f>LN('реальные данные'!O80)</f>
        <v>14.810516632099137</v>
      </c>
      <c r="O82" s="36">
        <f>LN('реальные данные'!P80)</f>
        <v>13.508357608278205</v>
      </c>
      <c r="P82" s="36">
        <f>LN('реальные данные'!Q80)</f>
        <v>13.832351654424984</v>
      </c>
      <c r="Q82" s="36">
        <f>LN('реальные данные'!R80)</f>
        <v>13.957442990199254</v>
      </c>
      <c r="R82" s="36">
        <f>LN('реальные данные'!S80)</f>
        <v>13.623346347237646</v>
      </c>
      <c r="S82" s="36">
        <f>LN('реальные данные'!T80)</f>
        <v>14.69803894810496</v>
      </c>
      <c r="T82" s="25">
        <f>LN('реальные данные'!U80)</f>
        <v>13.286658216405016</v>
      </c>
      <c r="U82" s="36">
        <f>LN('реальные данные'!W80)</f>
        <v>14.643231349370895</v>
      </c>
      <c r="V82" s="36">
        <f>LN('реальные данные'!X80)</f>
        <v>13.305721954534905</v>
      </c>
      <c r="W82" s="36">
        <f>LN('реальные данные'!Y80)</f>
        <v>13.775586723585821</v>
      </c>
      <c r="X82" s="36">
        <f>LN('реальные данные'!Z80)</f>
        <v>13.794012547528155</v>
      </c>
      <c r="Y82" s="36">
        <f>LN('реальные данные'!AA80)</f>
        <v>13.503154522287502</v>
      </c>
      <c r="Z82" s="37">
        <f>LN('реальные данные'!AB80)</f>
        <v>14.487336939939775</v>
      </c>
      <c r="AA82" s="32">
        <f>'исходные без сезонности'!AC81</f>
        <v>0.90363598415285096</v>
      </c>
      <c r="AB82" s="32">
        <f>'исходные без сезонности'!AD81</f>
        <v>-2.4492006506522799</v>
      </c>
      <c r="AC82" s="32">
        <f>'исходные без сезонности'!AE81</f>
        <v>-8.8327505615760395E-3</v>
      </c>
      <c r="AD82" s="32">
        <f>'реальные данные'!AF80</f>
        <v>-0.81137001881847937</v>
      </c>
      <c r="AE82" s="32">
        <f>'реальные данные'!AG80/'реальные данные'!AG79*100-100</f>
        <v>-0.79803830282419597</v>
      </c>
      <c r="AF82" s="32">
        <f>'исходные без сезонности'!AH81</f>
        <v>1.0880075034757299</v>
      </c>
      <c r="AG82" s="33">
        <f>'исходные без сезонности'!AI81</f>
        <v>1.28025549378716</v>
      </c>
    </row>
    <row r="83" spans="1:33" x14ac:dyDescent="0.2">
      <c r="A83" s="1">
        <v>42767</v>
      </c>
      <c r="B83" s="15">
        <v>10.16</v>
      </c>
      <c r="C83" s="40">
        <f>'исходные без сезонности'!C82</f>
        <v>0.12874211623927101</v>
      </c>
      <c r="D83" s="40">
        <f>'исходные без сезонности'!F82</f>
        <v>0.82927818237269801</v>
      </c>
      <c r="E83" s="25">
        <v>-3.0791697208314912</v>
      </c>
      <c r="F83" s="25">
        <f>LN('реальные данные'!F81)</f>
        <v>10.030988400684762</v>
      </c>
      <c r="G83" s="36">
        <f>LN('реальные данные'!G81)</f>
        <v>12.896363719087319</v>
      </c>
      <c r="H83" s="36">
        <f>LN('реальные данные'!H81)</f>
        <v>11.328319506690196</v>
      </c>
      <c r="I83" s="36">
        <f>LN('реальные данные'!I81)</f>
        <v>10.506253448923125</v>
      </c>
      <c r="J83" s="36">
        <f>LN('реальные данные'!J81)</f>
        <v>10.918947056283482</v>
      </c>
      <c r="K83" s="36">
        <f>LN('реальные данные'!K81)</f>
        <v>11.211452228741877</v>
      </c>
      <c r="L83" s="36">
        <f>LN('реальные данные'!L81)</f>
        <v>12.831479817718167</v>
      </c>
      <c r="M83" s="25">
        <f>LN('реальные данные'!M81)</f>
        <v>13.430021839847742</v>
      </c>
      <c r="N83" s="36">
        <f>LN('реальные данные'!O81)</f>
        <v>14.84348457955636</v>
      </c>
      <c r="O83" s="36">
        <f>LN('реальные данные'!P81)</f>
        <v>13.564298868545281</v>
      </c>
      <c r="P83" s="36">
        <f>LN('реальные данные'!Q81)</f>
        <v>13.852787905541311</v>
      </c>
      <c r="Q83" s="36">
        <f>LN('реальные данные'!R81)</f>
        <v>13.955974311477771</v>
      </c>
      <c r="R83" s="36">
        <f>LN('реальные данные'!S81)</f>
        <v>13.619342764176572</v>
      </c>
      <c r="S83" s="36">
        <f>LN('реальные данные'!T81)</f>
        <v>14.681221674698337</v>
      </c>
      <c r="T83" s="25">
        <f>LN('реальные данные'!U81)</f>
        <v>13.371775202213366</v>
      </c>
      <c r="U83" s="36">
        <f>LN('реальные данные'!W81)</f>
        <v>14.687855398397591</v>
      </c>
      <c r="V83" s="36">
        <f>LN('реальные данные'!X81)</f>
        <v>13.468357179710443</v>
      </c>
      <c r="W83" s="36">
        <f>LN('реальные данные'!Y81)</f>
        <v>13.804535381939081</v>
      </c>
      <c r="X83" s="36">
        <f>LN('реальные данные'!Z81)</f>
        <v>13.89861975407673</v>
      </c>
      <c r="Y83" s="36">
        <f>LN('реальные данные'!AA81)</f>
        <v>13.511098688626783</v>
      </c>
      <c r="Z83" s="37">
        <f>LN('реальные данные'!AB81)</f>
        <v>14.508117161441163</v>
      </c>
      <c r="AA83" s="32">
        <f>'исходные без сезонности'!AC82</f>
        <v>1.0580858258743799</v>
      </c>
      <c r="AB83" s="32">
        <f>'исходные без сезонности'!AD82</f>
        <v>-0.89783017880999205</v>
      </c>
      <c r="AC83" s="32">
        <f>'исходные без сезонности'!AE82</f>
        <v>-1.31643449230919</v>
      </c>
      <c r="AD83" s="32">
        <f>'реальные данные'!AF81</f>
        <v>-0.2714731747890653</v>
      </c>
      <c r="AE83" s="32">
        <f>'реальные данные'!AG81/'реальные данные'!AG80*100-100</f>
        <v>-3.9898536589603708</v>
      </c>
      <c r="AF83" s="32">
        <f>'исходные без сезонности'!AH82</f>
        <v>0.31209865188590802</v>
      </c>
      <c r="AG83" s="33">
        <f>'исходные без сезонности'!AI82</f>
        <v>0.79291870414988197</v>
      </c>
    </row>
    <row r="84" spans="1:33" x14ac:dyDescent="0.2">
      <c r="A84" s="1">
        <v>42795</v>
      </c>
      <c r="B84" s="15">
        <v>9.89</v>
      </c>
      <c r="C84" s="40">
        <f>'исходные без сезонности'!C83</f>
        <v>5.5114600614676802E-2</v>
      </c>
      <c r="D84" s="40">
        <f>'исходные без сезонности'!F83</f>
        <v>2.0532579134483502</v>
      </c>
      <c r="E84" s="25">
        <v>-3.9712628747853489</v>
      </c>
      <c r="F84" s="25">
        <f>LN('реальные данные'!F82)</f>
        <v>9.9739487540744118</v>
      </c>
      <c r="G84" s="36">
        <f>LN('реальные данные'!G82)</f>
        <v>12.725291236127973</v>
      </c>
      <c r="H84" s="36">
        <f>LN('реальные данные'!H82)</f>
        <v>11.383867023762402</v>
      </c>
      <c r="I84" s="36">
        <f>LN('реальные данные'!I82)</f>
        <v>10.494241122973239</v>
      </c>
      <c r="J84" s="36">
        <f>LN('реальные данные'!J82)</f>
        <v>11.00881248279563</v>
      </c>
      <c r="K84" s="36">
        <f>LN('реальные данные'!K82)</f>
        <v>11.437189110404919</v>
      </c>
      <c r="L84" s="36">
        <f>LN('реальные данные'!L82)</f>
        <v>12.788497191018283</v>
      </c>
      <c r="M84" s="25">
        <f>LN('реальные данные'!M82)</f>
        <v>13.423308904914931</v>
      </c>
      <c r="N84" s="36">
        <f>LN('реальные данные'!O82)</f>
        <v>14.853481939966377</v>
      </c>
      <c r="O84" s="36">
        <f>LN('реальные данные'!P82)</f>
        <v>13.577956258245644</v>
      </c>
      <c r="P84" s="36">
        <f>LN('реальные данные'!Q82)</f>
        <v>13.848798926569152</v>
      </c>
      <c r="Q84" s="36">
        <f>LN('реальные данные'!R82)</f>
        <v>13.955557176703829</v>
      </c>
      <c r="R84" s="36">
        <f>LN('реальные данные'!S82)</f>
        <v>13.633720236771801</v>
      </c>
      <c r="S84" s="36">
        <f>LN('реальные данные'!T82)</f>
        <v>14.658760318892694</v>
      </c>
      <c r="T84" s="25">
        <f>LN('реальные данные'!U82)</f>
        <v>13.380597888147358</v>
      </c>
      <c r="U84" s="36">
        <f>LN('реальные данные'!W82)</f>
        <v>14.725379657231343</v>
      </c>
      <c r="V84" s="36">
        <f>LN('реальные данные'!X82)</f>
        <v>13.482237806846058</v>
      </c>
      <c r="W84" s="36">
        <f>LN('реальные данные'!Y82)</f>
        <v>13.814495355612726</v>
      </c>
      <c r="X84" s="36">
        <f>LN('реальные данные'!Z82)</f>
        <v>13.899620287087901</v>
      </c>
      <c r="Y84" s="36">
        <f>LN('реальные данные'!AA82)</f>
        <v>13.51271453183813</v>
      </c>
      <c r="Z84" s="37">
        <f>LN('реальные данные'!AB82)</f>
        <v>14.489682316657289</v>
      </c>
      <c r="AA84" s="32">
        <f>'исходные без сезонности'!AC83</f>
        <v>-0.136856661380369</v>
      </c>
      <c r="AB84" s="32">
        <f>'исходные без сезонности'!AD83</f>
        <v>3.7672438385020399</v>
      </c>
      <c r="AC84" s="32">
        <f>'исходные без сезонности'!AE83</f>
        <v>-0.60730171029150704</v>
      </c>
      <c r="AD84" s="32">
        <f>'реальные данные'!AF82</f>
        <v>0.18389909395884274</v>
      </c>
      <c r="AE84" s="32">
        <f>'реальные данные'!AG82/'реальные данные'!AG81*100-100</f>
        <v>4.5068117230186147</v>
      </c>
      <c r="AF84" s="32">
        <f>'исходные без сезонности'!AH83</f>
        <v>-2.29005369898884</v>
      </c>
      <c r="AG84" s="33">
        <f>'исходные без сезонности'!AI83</f>
        <v>0.357978475034058</v>
      </c>
    </row>
    <row r="85" spans="1:33" x14ac:dyDescent="0.2">
      <c r="A85" s="1">
        <v>42826</v>
      </c>
      <c r="B85" s="15">
        <v>9.5500000000000007</v>
      </c>
      <c r="C85" s="40">
        <f>'исходные без сезонности'!C84</f>
        <v>0.31170220506355101</v>
      </c>
      <c r="D85" s="40">
        <f>'исходные без сезонности'!F84</f>
        <v>2.5280437328489298</v>
      </c>
      <c r="E85" s="25">
        <v>-9.9629111906502104</v>
      </c>
      <c r="F85" s="25">
        <f>LN('реальные данные'!F83)</f>
        <v>11.251173939840273</v>
      </c>
      <c r="G85" s="36">
        <f>LN('реальные данные'!G83)</f>
        <v>12.695461977082108</v>
      </c>
      <c r="H85" s="36">
        <f>LN('реальные данные'!H83)</f>
        <v>11.683745555800957</v>
      </c>
      <c r="I85" s="36">
        <f>LN('реальные данные'!I83)</f>
        <v>10.760574942522718</v>
      </c>
      <c r="J85" s="36">
        <f>LN('реальные данные'!J83)</f>
        <v>11.530394050716355</v>
      </c>
      <c r="K85" s="36">
        <f>LN('реальные данные'!K83)</f>
        <v>11.877136775816908</v>
      </c>
      <c r="L85" s="36">
        <f>LN('реальные данные'!L83)</f>
        <v>12.93839553504205</v>
      </c>
      <c r="M85" s="25">
        <f>LN('реальные данные'!M83)</f>
        <v>13.494624898306778</v>
      </c>
      <c r="N85" s="36">
        <f>LN('реальные данные'!O83)</f>
        <v>14.842882267918734</v>
      </c>
      <c r="O85" s="36">
        <f>LN('реальные данные'!P83)</f>
        <v>13.540895081747657</v>
      </c>
      <c r="P85" s="36">
        <f>LN('реальные данные'!Q83)</f>
        <v>13.853469183079978</v>
      </c>
      <c r="Q85" s="36">
        <f>LN('реальные данные'!R83)</f>
        <v>13.981575693094619</v>
      </c>
      <c r="R85" s="36">
        <f>LN('реальные данные'!S83)</f>
        <v>13.656363878951767</v>
      </c>
      <c r="S85" s="36">
        <f>LN('реальные данные'!T83)</f>
        <v>14.660872604889818</v>
      </c>
      <c r="T85" s="25">
        <f>LN('реальные данные'!U83)</f>
        <v>13.367325850669223</v>
      </c>
      <c r="U85" s="36">
        <f>LN('реальные данные'!W83)</f>
        <v>14.714599092563349</v>
      </c>
      <c r="V85" s="36">
        <f>LN('реальные данные'!X83)</f>
        <v>13.404635505476213</v>
      </c>
      <c r="W85" s="36">
        <f>LN('реальные данные'!Y83)</f>
        <v>13.800703669918722</v>
      </c>
      <c r="X85" s="36">
        <f>LN('реальные данные'!Z83)</f>
        <v>13.888838636714318</v>
      </c>
      <c r="Y85" s="36">
        <f>LN('реальные данные'!AA83)</f>
        <v>13.495016657141532</v>
      </c>
      <c r="Z85" s="37">
        <f>LN('реальные данные'!AB83)</f>
        <v>14.45943414908573</v>
      </c>
      <c r="AA85" s="32">
        <f>'исходные без сезонности'!AC84</f>
        <v>1.28393428631697</v>
      </c>
      <c r="AB85" s="32">
        <f>'исходные без сезонности'!AD84</f>
        <v>1.9741009616215699</v>
      </c>
      <c r="AC85" s="32">
        <f>'исходные без сезонности'!AE84</f>
        <v>1.67127148360727</v>
      </c>
      <c r="AD85" s="32">
        <f>'реальные данные'!AF83</f>
        <v>-2.740807074734164E-2</v>
      </c>
      <c r="AE85" s="32">
        <f>'реальные данные'!AG83/'реальные данные'!AG82*100-100</f>
        <v>-4.2081320850499964</v>
      </c>
      <c r="AF85" s="32">
        <f>'исходные без сезонности'!AH84</f>
        <v>4.7432072612866403</v>
      </c>
      <c r="AG85" s="33">
        <f>'исходные без сезонности'!AI84</f>
        <v>0.55161971349088201</v>
      </c>
    </row>
    <row r="86" spans="1:33" x14ac:dyDescent="0.2">
      <c r="A86" s="1">
        <v>42856</v>
      </c>
      <c r="B86" s="15">
        <v>9.1199999999999992</v>
      </c>
      <c r="C86" s="40">
        <f>'исходные без сезонности'!C85</f>
        <v>0.326669461123474</v>
      </c>
      <c r="D86" s="40">
        <f>'исходные без сезонности'!F85</f>
        <v>0.33364344725911399</v>
      </c>
      <c r="E86" s="25">
        <v>-3.1707614508040827</v>
      </c>
      <c r="F86" s="25">
        <f>LN('реальные данные'!F84)</f>
        <v>11.60724139648031</v>
      </c>
      <c r="G86" s="36">
        <f>LN('реальные данные'!G84)</f>
        <v>12.841390072606272</v>
      </c>
      <c r="H86" s="36">
        <f>LN('реальные данные'!H84)</f>
        <v>11.244961123824156</v>
      </c>
      <c r="I86" s="36">
        <f>LN('реальные данные'!I84)</f>
        <v>10.764443986327938</v>
      </c>
      <c r="J86" s="36">
        <f>LN('реальные данные'!J84)</f>
        <v>11.035925904211583</v>
      </c>
      <c r="K86" s="36">
        <f>LN('реальные данные'!K84)</f>
        <v>11.488013919658693</v>
      </c>
      <c r="L86" s="36">
        <f>LN('реальные данные'!L84)</f>
        <v>12.9350812086169</v>
      </c>
      <c r="M86" s="25">
        <f>LN('реальные данные'!M84)</f>
        <v>13.529891159451017</v>
      </c>
      <c r="N86" s="36">
        <f>LN('реальные данные'!O84)</f>
        <v>14.849008220482876</v>
      </c>
      <c r="O86" s="36">
        <f>LN('реальные данные'!P84)</f>
        <v>13.519766787467589</v>
      </c>
      <c r="P86" s="36">
        <f>LN('реальные данные'!Q84)</f>
        <v>13.859337207324263</v>
      </c>
      <c r="Q86" s="36">
        <f>LN('реальные данные'!R84)</f>
        <v>13.966609205964241</v>
      </c>
      <c r="R86" s="36">
        <f>LN('реальные данные'!S84)</f>
        <v>13.665228103888918</v>
      </c>
      <c r="S86" s="36">
        <f>LN('реальные данные'!T84)</f>
        <v>14.656414965911361</v>
      </c>
      <c r="T86" s="25">
        <f>LN('реальные данные'!U84)</f>
        <v>13.390398417611122</v>
      </c>
      <c r="U86" s="36">
        <f>LN('реальные данные'!W84)</f>
        <v>14.702258035151548</v>
      </c>
      <c r="V86" s="36">
        <f>LN('реальные данные'!X84)</f>
        <v>13.415989635239558</v>
      </c>
      <c r="W86" s="36">
        <f>LN('реальные данные'!Y84)</f>
        <v>13.811736695301864</v>
      </c>
      <c r="X86" s="36">
        <f>LN('реальные данные'!Z84)</f>
        <v>13.9112966107849</v>
      </c>
      <c r="Y86" s="36">
        <f>LN('реальные данные'!AA84)</f>
        <v>13.533844545980072</v>
      </c>
      <c r="Z86" s="37">
        <f>LN('реальные данные'!AB84)</f>
        <v>14.457518131002233</v>
      </c>
      <c r="AA86" s="32">
        <f>'исходные без сезонности'!AC85</f>
        <v>0.95757918673040698</v>
      </c>
      <c r="AB86" s="32">
        <f>'исходные без сезонности'!AD85</f>
        <v>3.1059182024113401</v>
      </c>
      <c r="AC86" s="32">
        <f>'исходные без сезонности'!AE85</f>
        <v>0.38927932593620401</v>
      </c>
      <c r="AD86" s="32">
        <f>'реальные данные'!AF84</f>
        <v>-0.10226265969851056</v>
      </c>
      <c r="AE86" s="32">
        <f>'реальные данные'!AG84/'реальные данные'!AG83*100-100</f>
        <v>1.739796884467836</v>
      </c>
      <c r="AF86" s="32">
        <f>'исходные без сезонности'!AH85</f>
        <v>0.18449982381020399</v>
      </c>
      <c r="AG86" s="33">
        <f>'исходные без сезонности'!AI85</f>
        <v>0.90625746906860005</v>
      </c>
    </row>
    <row r="87" spans="1:33" x14ac:dyDescent="0.2">
      <c r="A87" s="1">
        <v>42887</v>
      </c>
      <c r="B87" s="15">
        <v>9.11</v>
      </c>
      <c r="C87" s="40">
        <f>'исходные без сезонности'!C86</f>
        <v>0.69708124332144406</v>
      </c>
      <c r="D87" s="40">
        <f>'исходные без сезонности'!F86</f>
        <v>1.42005843391499</v>
      </c>
      <c r="E87" s="25">
        <v>-3.4042737340983362</v>
      </c>
      <c r="F87" s="25">
        <f>LN('реальные данные'!F85)</f>
        <v>11.393599326485344</v>
      </c>
      <c r="G87" s="36">
        <f>LN('реальные данные'!G85)</f>
        <v>12.885262547136886</v>
      </c>
      <c r="H87" s="36">
        <f>LN('реальные данные'!H85)</f>
        <v>11.570282115825313</v>
      </c>
      <c r="I87" s="36">
        <f>LN('реальные данные'!I85)</f>
        <v>10.797719027868915</v>
      </c>
      <c r="J87" s="36">
        <f>LN('реальные данные'!J85)</f>
        <v>11.094702242706743</v>
      </c>
      <c r="K87" s="36">
        <f>LN('реальные данные'!K85)</f>
        <v>11.384075850915096</v>
      </c>
      <c r="L87" s="36">
        <f>LN('реальные данные'!L85)</f>
        <v>12.973604588848291</v>
      </c>
      <c r="M87" s="25">
        <f>LN('реальные данные'!M85)</f>
        <v>13.544106296201718</v>
      </c>
      <c r="N87" s="36">
        <f>LN('реальные данные'!O85)</f>
        <v>14.859206708274016</v>
      </c>
      <c r="O87" s="36">
        <f>LN('реальные данные'!P85)</f>
        <v>13.495786563307686</v>
      </c>
      <c r="P87" s="36">
        <f>LN('реальные данные'!Q85)</f>
        <v>13.86418801373779</v>
      </c>
      <c r="Q87" s="36">
        <f>LN('реальные данные'!R85)</f>
        <v>13.961894675905627</v>
      </c>
      <c r="R87" s="36">
        <f>LN('реальные данные'!S85)</f>
        <v>13.652329506764254</v>
      </c>
      <c r="S87" s="36">
        <f>LN('реальные данные'!T85)</f>
        <v>14.647560686104287</v>
      </c>
      <c r="T87" s="25">
        <f>LN('реальные данные'!U85)</f>
        <v>13.426984104407104</v>
      </c>
      <c r="U87" s="36">
        <f>LN('реальные данные'!W85)</f>
        <v>14.708842096138742</v>
      </c>
      <c r="V87" s="36">
        <f>LN('реальные данные'!X85)</f>
        <v>13.346343471631195</v>
      </c>
      <c r="W87" s="36">
        <f>LN('реальные данные'!Y85)</f>
        <v>13.813299146469239</v>
      </c>
      <c r="X87" s="36">
        <f>LN('реальные данные'!Z85)</f>
        <v>13.90073513294478</v>
      </c>
      <c r="Y87" s="36">
        <f>LN('реальные данные'!AA85)</f>
        <v>13.534901786450648</v>
      </c>
      <c r="Z87" s="37">
        <f>LN('реальные данные'!AB85)</f>
        <v>14.437661916966052</v>
      </c>
      <c r="AA87" s="32">
        <f>'исходные без сезонности'!AC86</f>
        <v>-0.35211255322917101</v>
      </c>
      <c r="AB87" s="32">
        <f>'исходные без сезонности'!AD86</f>
        <v>0.62030290175832603</v>
      </c>
      <c r="AC87" s="32">
        <f>'исходные без сезонности'!AE86</f>
        <v>-1.74769273726158</v>
      </c>
      <c r="AD87" s="32">
        <f>'реальные данные'!AF85</f>
        <v>-0.21245151945016971</v>
      </c>
      <c r="AE87" s="32">
        <f>'реальные данные'!AG85/'реальные данные'!AG84*100-100</f>
        <v>1.1454088838540599</v>
      </c>
      <c r="AF87" s="32">
        <f>'исходные без сезонности'!AH86</f>
        <v>0.81116905145921303</v>
      </c>
      <c r="AG87" s="33">
        <f>'исходные без сезонности'!AI86</f>
        <v>0.54371390023782895</v>
      </c>
    </row>
    <row r="88" spans="1:33" x14ac:dyDescent="0.2">
      <c r="A88" s="1">
        <v>42917</v>
      </c>
      <c r="B88" s="15">
        <v>8.93</v>
      </c>
      <c r="C88" s="40">
        <f>'исходные без сезонности'!C87</f>
        <v>5.6296632308343503E-2</v>
      </c>
      <c r="D88" s="40">
        <f>'исходные без сезонности'!F87</f>
        <v>-0.106070891084205</v>
      </c>
      <c r="E88" s="25">
        <v>14.809188955522552</v>
      </c>
      <c r="F88" s="25">
        <f>LN('реальные данные'!F86)</f>
        <v>12.057427897729204</v>
      </c>
      <c r="G88" s="36">
        <f>LN('реальные данные'!G86)</f>
        <v>12.775216625091669</v>
      </c>
      <c r="H88" s="36">
        <f>LN('реальные данные'!H86)</f>
        <v>11.488712472138923</v>
      </c>
      <c r="I88" s="36">
        <f>LN('реальные данные'!I86)</f>
        <v>10.689597891785048</v>
      </c>
      <c r="J88" s="36">
        <f>LN('реальные данные'!J86)</f>
        <v>11.458333393005278</v>
      </c>
      <c r="K88" s="36">
        <f>LN('реальные данные'!K86)</f>
        <v>11.26838286001327</v>
      </c>
      <c r="L88" s="36">
        <f>LN('реальные данные'!L86)</f>
        <v>12.914928266991817</v>
      </c>
      <c r="M88" s="25">
        <f>LN('реальные данные'!M86)</f>
        <v>13.605935459698928</v>
      </c>
      <c r="N88" s="36">
        <f>LN('реальные данные'!O86)</f>
        <v>14.843409549443727</v>
      </c>
      <c r="O88" s="36">
        <f>LN('реальные данные'!P86)</f>
        <v>13.494220079918229</v>
      </c>
      <c r="P88" s="36">
        <f>LN('реальные данные'!Q86)</f>
        <v>13.869176175653179</v>
      </c>
      <c r="Q88" s="36">
        <f>LN('реальные данные'!R86)</f>
        <v>13.971197524120681</v>
      </c>
      <c r="R88" s="36">
        <f>LN('реальные данные'!S86)</f>
        <v>13.645528573058089</v>
      </c>
      <c r="S88" s="36">
        <f>LN('реальные данные'!T86)</f>
        <v>14.645608322416861</v>
      </c>
      <c r="T88" s="25">
        <f>LN('реальные данные'!U86)</f>
        <v>13.389794921963746</v>
      </c>
      <c r="U88" s="36">
        <f>LN('реальные данные'!W86)</f>
        <v>14.708536035677881</v>
      </c>
      <c r="V88" s="36">
        <f>LN('реальные данные'!X86)</f>
        <v>13.363515302030684</v>
      </c>
      <c r="W88" s="36">
        <f>LN('реальные данные'!Y86)</f>
        <v>13.824203671250526</v>
      </c>
      <c r="X88" s="36">
        <f>LN('реальные данные'!Z86)</f>
        <v>13.879501147632254</v>
      </c>
      <c r="Y88" s="36">
        <f>LN('реальные данные'!AA86)</f>
        <v>13.53997773384256</v>
      </c>
      <c r="Z88" s="37">
        <f>LN('реальные данные'!AB86)</f>
        <v>14.443947365364922</v>
      </c>
      <c r="AA88" s="32">
        <f>'исходные без сезонности'!AC87</f>
        <v>-0.22449072153135599</v>
      </c>
      <c r="AB88" s="32">
        <f>'исходные без сезонности'!AD87</f>
        <v>-3.98167713962044</v>
      </c>
      <c r="AC88" s="32">
        <f>'исходные без сезонности'!AE87</f>
        <v>0.64413746617441203</v>
      </c>
      <c r="AD88" s="32">
        <f>'реальные данные'!AF86</f>
        <v>-0.46390822563469669</v>
      </c>
      <c r="AE88" s="32">
        <f>'реальные данные'!AG86/'реальные данные'!AG85*100-100</f>
        <v>-2.0464478438605056</v>
      </c>
      <c r="AF88" s="32">
        <f>'исходные без сезонности'!AH87</f>
        <v>-1.31035287106842</v>
      </c>
      <c r="AG88" s="33">
        <f>'исходные без сезонности'!AI87</f>
        <v>1.00974910045397</v>
      </c>
    </row>
    <row r="89" spans="1:33" x14ac:dyDescent="0.2">
      <c r="A89" s="1">
        <v>42948</v>
      </c>
      <c r="B89" s="15">
        <v>8.5</v>
      </c>
      <c r="C89" s="40">
        <f>'исходные без сезонности'!C88</f>
        <v>-9.6614235701596995E-2</v>
      </c>
      <c r="D89" s="40">
        <f>'исходные без сезонности'!F88</f>
        <v>2.4583024348115301</v>
      </c>
      <c r="E89" s="25">
        <v>-1.2040475953524288</v>
      </c>
      <c r="F89" s="25">
        <f>LN('реальные данные'!F87)</f>
        <v>12.317943609225217</v>
      </c>
      <c r="G89" s="36">
        <f>LN('реальные данные'!G87)</f>
        <v>12.686535319169733</v>
      </c>
      <c r="H89" s="36">
        <f>LN('реальные данные'!H87)</f>
        <v>11.403954398021444</v>
      </c>
      <c r="I89" s="36">
        <f>LN('реальные данные'!I87)</f>
        <v>10.538742279473983</v>
      </c>
      <c r="J89" s="36">
        <f>LN('реальные данные'!J87)</f>
        <v>11.082938293343995</v>
      </c>
      <c r="K89" s="36">
        <f>LN('реальные данные'!K87)</f>
        <v>11.547348003268754</v>
      </c>
      <c r="L89" s="36">
        <f>LN('реальные данные'!L87)</f>
        <v>12.841377587210836</v>
      </c>
      <c r="M89" s="25">
        <f>LN('реальные данные'!M87)</f>
        <v>13.633787372752176</v>
      </c>
      <c r="N89" s="36">
        <f>LN('реальные данные'!O87)</f>
        <v>14.85923845914955</v>
      </c>
      <c r="O89" s="36">
        <f>LN('реальные данные'!P87)</f>
        <v>13.499026030523575</v>
      </c>
      <c r="P89" s="36">
        <f>LN('реальные данные'!Q87)</f>
        <v>13.872122643404062</v>
      </c>
      <c r="Q89" s="36">
        <f>LN('реальные данные'!R87)</f>
        <v>13.935620160837919</v>
      </c>
      <c r="R89" s="36">
        <f>LN('реальные данные'!S87)</f>
        <v>13.667371385235166</v>
      </c>
      <c r="S89" s="36">
        <f>LN('реальные данные'!T87)</f>
        <v>14.646805249645338</v>
      </c>
      <c r="T89" s="25">
        <f>LN('реальные данные'!U87)</f>
        <v>13.36521011655169</v>
      </c>
      <c r="U89" s="36">
        <f>LN('реальные данные'!W87)</f>
        <v>14.742380912511965</v>
      </c>
      <c r="V89" s="36">
        <f>LN('реальные данные'!X87)</f>
        <v>13.373567687019751</v>
      </c>
      <c r="W89" s="36">
        <f>LN('реальные данные'!Y87)</f>
        <v>13.834785418583278</v>
      </c>
      <c r="X89" s="36">
        <f>LN('реальные данные'!Z87)</f>
        <v>13.873957118880963</v>
      </c>
      <c r="Y89" s="36">
        <f>LN('реальные данные'!AA87)</f>
        <v>13.530847652270152</v>
      </c>
      <c r="Z89" s="37">
        <f>LN('реальные данные'!AB87)</f>
        <v>14.460368339158105</v>
      </c>
      <c r="AA89" s="32">
        <f>'исходные без сезонности'!AC88</f>
        <v>-1.0003092186189899</v>
      </c>
      <c r="AB89" s="32">
        <f>'исходные без сезонности'!AD88</f>
        <v>2.23408191475716</v>
      </c>
      <c r="AC89" s="32">
        <f>'исходные без сезонности'!AE88</f>
        <v>1.5670607075270999</v>
      </c>
      <c r="AD89" s="32">
        <f>'реальные данные'!AF87</f>
        <v>12.058702953896855</v>
      </c>
      <c r="AE89" s="32">
        <f>'реальные данные'!AG87/'реальные данные'!AG86*100-100</f>
        <v>5.9941601647441729</v>
      </c>
      <c r="AF89" s="32">
        <f>'исходные без сезонности'!AH88</f>
        <v>1.43128527497197</v>
      </c>
      <c r="AG89" s="33">
        <f>'исходные без сезонности'!AI88</f>
        <v>0.97057785835548405</v>
      </c>
    </row>
    <row r="90" spans="1:33" x14ac:dyDescent="0.2">
      <c r="A90" s="1">
        <v>42979</v>
      </c>
      <c r="B90" s="15">
        <v>8.34</v>
      </c>
      <c r="C90" s="40">
        <f>'исходные без сезонности'!C89</f>
        <v>9.9934280812615295E-2</v>
      </c>
      <c r="D90" s="40">
        <f>'исходные без сезонности'!F89</f>
        <v>0.59829927684435802</v>
      </c>
      <c r="E90" s="25">
        <v>6.0870211043424209</v>
      </c>
      <c r="F90" s="25">
        <f>LN('реальные данные'!F88)</f>
        <v>11.336770144502333</v>
      </c>
      <c r="G90" s="36">
        <f>LN('реальные данные'!G88)</f>
        <v>12.753030824827594</v>
      </c>
      <c r="H90" s="36">
        <f>LN('реальные данные'!H88)</f>
        <v>11.227131792041501</v>
      </c>
      <c r="I90" s="36">
        <f>LN('реальные данные'!I88)</f>
        <v>10.538847652477068</v>
      </c>
      <c r="J90" s="36">
        <f>LN('реальные данные'!J88)</f>
        <v>11.123889849013377</v>
      </c>
      <c r="K90" s="36">
        <f>LN('реальные данные'!K88)</f>
        <v>11.240330119009998</v>
      </c>
      <c r="L90" s="36">
        <f>LN('реальные данные'!L88)</f>
        <v>12.870231609614914</v>
      </c>
      <c r="M90" s="25">
        <f>LN('реальные данные'!M88)</f>
        <v>13.646786149524242</v>
      </c>
      <c r="N90" s="36">
        <f>LN('реальные данные'!O88)</f>
        <v>14.865688168973577</v>
      </c>
      <c r="O90" s="36">
        <f>LN('реальные данные'!P88)</f>
        <v>13.496965245894939</v>
      </c>
      <c r="P90" s="36">
        <f>LN('реальные данные'!Q88)</f>
        <v>13.871780150230357</v>
      </c>
      <c r="Q90" s="36">
        <f>LN('реальные данные'!R88)</f>
        <v>13.920638299165756</v>
      </c>
      <c r="R90" s="36">
        <f>LN('реальные данные'!S88)</f>
        <v>13.667955776507858</v>
      </c>
      <c r="S90" s="36">
        <f>LN('реальные данные'!T88)</f>
        <v>14.635294198534865</v>
      </c>
      <c r="T90" s="25">
        <f>LN('реальные данные'!U88)</f>
        <v>13.553134968215812</v>
      </c>
      <c r="U90" s="36">
        <f>LN('реальные данные'!W88)</f>
        <v>14.737132364190741</v>
      </c>
      <c r="V90" s="36">
        <f>LN('реальные данные'!X88)</f>
        <v>13.390648555636201</v>
      </c>
      <c r="W90" s="36">
        <f>LN('реальные данные'!Y88)</f>
        <v>13.836081325408438</v>
      </c>
      <c r="X90" s="36">
        <f>LN('реальные данные'!Z88)</f>
        <v>13.860905917710252</v>
      </c>
      <c r="Y90" s="36">
        <f>LN('реальные данные'!AA88)</f>
        <v>13.578507620865233</v>
      </c>
      <c r="Z90" s="37">
        <f>LN('реальные данные'!AB88)</f>
        <v>14.445823832440597</v>
      </c>
      <c r="AA90" s="32">
        <f>'исходные без сезонности'!AC89</f>
        <v>-2.3388372756544999</v>
      </c>
      <c r="AB90" s="32">
        <f>'исходные без сезонности'!AD89</f>
        <v>0.35154907037030803</v>
      </c>
      <c r="AC90" s="32">
        <f>'исходные без сезонности'!AE89</f>
        <v>1.1086511371655501</v>
      </c>
      <c r="AD90" s="32">
        <f>'реальные данные'!AF88</f>
        <v>-3.3042760453659383</v>
      </c>
      <c r="AE90" s="32">
        <f>'реальные данные'!AG88/'реальные данные'!AG87*100-100</f>
        <v>-1.7931607933959697</v>
      </c>
      <c r="AF90" s="32">
        <f>'исходные без сезонности'!AH89</f>
        <v>-1.3272494246905899</v>
      </c>
      <c r="AG90" s="33">
        <f>'исходные без сезонности'!AI89</f>
        <v>1.1833360396869199</v>
      </c>
    </row>
    <row r="91" spans="1:33" x14ac:dyDescent="0.2">
      <c r="A91" s="1">
        <v>43009</v>
      </c>
      <c r="B91" s="15">
        <v>8.0299999999999994</v>
      </c>
      <c r="C91" s="40">
        <f>'исходные без сезонности'!C90</f>
        <v>0.205145139429566</v>
      </c>
      <c r="D91" s="40">
        <f>'исходные без сезонности'!F90</f>
        <v>-2.2802824710285199</v>
      </c>
      <c r="E91" s="25">
        <v>9.6300627492328257</v>
      </c>
      <c r="F91" s="25">
        <f>LN('реальные данные'!F89)</f>
        <v>11.487622955684193</v>
      </c>
      <c r="G91" s="36">
        <f>LN('реальные данные'!G89)</f>
        <v>12.677635750245468</v>
      </c>
      <c r="H91" s="36">
        <f>LN('реальные данные'!H89)</f>
        <v>11.217113122054352</v>
      </c>
      <c r="I91" s="36">
        <f>LN('реальные данные'!I89)</f>
        <v>10.664533210019261</v>
      </c>
      <c r="J91" s="36">
        <f>LN('реальные данные'!J89)</f>
        <v>11.040927353689497</v>
      </c>
      <c r="K91" s="36">
        <f>LN('реальные данные'!K89)</f>
        <v>11.168630238878054</v>
      </c>
      <c r="L91" s="36">
        <f>LN('реальные данные'!L89)</f>
        <v>12.878944689650199</v>
      </c>
      <c r="M91" s="25">
        <f>LN('реальные данные'!M89)</f>
        <v>13.679161663115556</v>
      </c>
      <c r="N91" s="36">
        <f>LN('реальные данные'!O89)</f>
        <v>14.872466551829071</v>
      </c>
      <c r="O91" s="36">
        <f>LN('реальные данные'!P89)</f>
        <v>13.487627022619394</v>
      </c>
      <c r="P91" s="36">
        <f>LN('реальные данные'!Q89)</f>
        <v>13.87351304562152</v>
      </c>
      <c r="Q91" s="36">
        <f>LN('реальные данные'!R89)</f>
        <v>13.922377828502825</v>
      </c>
      <c r="R91" s="36">
        <f>LN('реальные данные'!S89)</f>
        <v>13.667188817002767</v>
      </c>
      <c r="S91" s="36">
        <f>LN('реальные данные'!T89)</f>
        <v>14.652497532729747</v>
      </c>
      <c r="T91" s="25">
        <f>LN('реальные данные'!U89)</f>
        <v>13.545713950058028</v>
      </c>
      <c r="U91" s="36">
        <f>LN('реальные данные'!W89)</f>
        <v>14.7583524197427</v>
      </c>
      <c r="V91" s="36">
        <f>LN('реальные данные'!X89)</f>
        <v>13.373696579700681</v>
      </c>
      <c r="W91" s="36">
        <f>LN('реальные данные'!Y89)</f>
        <v>13.83580792464932</v>
      </c>
      <c r="X91" s="36">
        <f>LN('реальные данные'!Z89)</f>
        <v>13.863410507736004</v>
      </c>
      <c r="Y91" s="36">
        <f>LN('реальные данные'!AA89)</f>
        <v>13.588912279058231</v>
      </c>
      <c r="Z91" s="37">
        <f>LN('реальные данные'!AB89)</f>
        <v>14.453772664088723</v>
      </c>
      <c r="AA91" s="32">
        <f>'исходные без сезонности'!AC90</f>
        <v>0.67645280375399297</v>
      </c>
      <c r="AB91" s="32">
        <f>'исходные без сезонности'!AD90</f>
        <v>1.3978087291847401</v>
      </c>
      <c r="AC91" s="32">
        <f>'исходные без сезонности'!AE90</f>
        <v>3.08123954122031</v>
      </c>
      <c r="AD91" s="32">
        <f>'реальные данные'!AF89</f>
        <v>-14.444935728143221</v>
      </c>
      <c r="AE91" s="32">
        <f>'реальные данные'!AG89/'реальные данные'!AG88*100-100</f>
        <v>-1.965416354320098</v>
      </c>
      <c r="AF91" s="32">
        <f>'исходные без сезонности'!AH90</f>
        <v>1.18645313794118</v>
      </c>
      <c r="AG91" s="33">
        <f>'исходные без сезонности'!AI90</f>
        <v>6.0513877720053399E-2</v>
      </c>
    </row>
    <row r="92" spans="1:33" x14ac:dyDescent="0.2">
      <c r="A92" s="1">
        <v>43040</v>
      </c>
      <c r="B92" s="15">
        <v>7.99</v>
      </c>
      <c r="C92" s="40">
        <f>'исходные без сезонности'!C91</f>
        <v>9.7791229311170499E-2</v>
      </c>
      <c r="D92" s="40">
        <f>'исходные без сезонности'!F91</f>
        <v>2.1409537937669998</v>
      </c>
      <c r="E92" s="25">
        <v>1.7566409771853551</v>
      </c>
      <c r="F92" s="25">
        <f>LN('реальные данные'!F90)</f>
        <v>11.188430069789217</v>
      </c>
      <c r="G92" s="36">
        <f>LN('реальные данные'!G90)</f>
        <v>12.667689046269993</v>
      </c>
      <c r="H92" s="36">
        <f>LN('реальные данные'!H90)</f>
        <v>11.353467843867227</v>
      </c>
      <c r="I92" s="36">
        <f>LN('реальные данные'!I90)</f>
        <v>10.752544602448527</v>
      </c>
      <c r="J92" s="36">
        <f>LN('реальные данные'!J90)</f>
        <v>11.112867944651262</v>
      </c>
      <c r="K92" s="36">
        <f>LN('реальные данные'!K90)</f>
        <v>10.840848137907138</v>
      </c>
      <c r="L92" s="36">
        <f>LN('реальные данные'!L90)</f>
        <v>12.833540242345714</v>
      </c>
      <c r="M92" s="25">
        <f>LN('реальные данные'!M90)</f>
        <v>13.646318495543436</v>
      </c>
      <c r="N92" s="36">
        <f>LN('реальные данные'!O90)</f>
        <v>14.870885705868384</v>
      </c>
      <c r="O92" s="36">
        <f>LN('реальные данные'!P90)</f>
        <v>13.493308178885616</v>
      </c>
      <c r="P92" s="36">
        <f>LN('реальные данные'!Q90)</f>
        <v>13.873908078098712</v>
      </c>
      <c r="Q92" s="36">
        <f>LN('реальные данные'!R90)</f>
        <v>13.811740880409788</v>
      </c>
      <c r="R92" s="36">
        <f>LN('реальные данные'!S90)</f>
        <v>13.668621633276212</v>
      </c>
      <c r="S92" s="36">
        <f>LN('реальные данные'!T90)</f>
        <v>14.632148266558268</v>
      </c>
      <c r="T92" s="25">
        <f>LN('реальные данные'!U90)</f>
        <v>13.55509926545113</v>
      </c>
      <c r="U92" s="36">
        <f>LN('реальные данные'!W90)</f>
        <v>14.759802292953372</v>
      </c>
      <c r="V92" s="36">
        <f>LN('реальные данные'!X90)</f>
        <v>13.359270347486897</v>
      </c>
      <c r="W92" s="36">
        <f>LN('реальные данные'!Y90)</f>
        <v>13.838262839879636</v>
      </c>
      <c r="X92" s="36">
        <f>LN('реальные данные'!Z90)</f>
        <v>13.743866166122576</v>
      </c>
      <c r="Y92" s="36">
        <f>LN('реальные данные'!AA90)</f>
        <v>13.606457877727253</v>
      </c>
      <c r="Z92" s="37">
        <f>LN('реальные данные'!AB90)</f>
        <v>14.463073341350853</v>
      </c>
      <c r="AA92" s="32">
        <f>'исходные без сезонности'!AC91</f>
        <v>-0.38530240934285698</v>
      </c>
      <c r="AB92" s="32">
        <f>'исходные без сезонности'!AD91</f>
        <v>0.74529672612099496</v>
      </c>
      <c r="AC92" s="32">
        <f>'исходные без сезонности'!AE91</f>
        <v>-1.7095220171047101</v>
      </c>
      <c r="AD92" s="32">
        <f>'реальные данные'!AF90</f>
        <v>13.601649466442638</v>
      </c>
      <c r="AE92" s="32">
        <f>'реальные данные'!AG90/'реальные данные'!AG89*100-100</f>
        <v>0.98457377162992543</v>
      </c>
      <c r="AF92" s="32">
        <f>'исходные без сезонности'!AH91</f>
        <v>-4.2034189711122298</v>
      </c>
      <c r="AG92" s="33">
        <f>'исходные без сезонности'!AI91</f>
        <v>-0.153513329804392</v>
      </c>
    </row>
    <row r="93" spans="1:33" x14ac:dyDescent="0.2">
      <c r="A93" s="1">
        <v>43070</v>
      </c>
      <c r="B93" s="15">
        <v>7.78</v>
      </c>
      <c r="C93" s="40">
        <f>'исходные без сезонности'!C92</f>
        <v>0.19239194893676601</v>
      </c>
      <c r="D93" s="40">
        <f>'исходные без сезонности'!F92</f>
        <v>1.3833128147212199</v>
      </c>
      <c r="E93" s="25">
        <v>8.7407050528621877</v>
      </c>
      <c r="F93" s="25">
        <f>LN('реальные данные'!F91)</f>
        <v>10.607911472162108</v>
      </c>
      <c r="G93" s="36">
        <f>LN('реальные данные'!G91)</f>
        <v>12.663302039422025</v>
      </c>
      <c r="H93" s="36">
        <f>LN('реальные данные'!H91)</f>
        <v>11.165372605261291</v>
      </c>
      <c r="I93" s="36">
        <f>LN('реальные данные'!I91)</f>
        <v>11.160629903757716</v>
      </c>
      <c r="J93" s="36">
        <f>LN('реальные данные'!J91)</f>
        <v>11.077397058672767</v>
      </c>
      <c r="K93" s="36">
        <f>LN('реальные данные'!K91)</f>
        <v>11.058843360294196</v>
      </c>
      <c r="L93" s="36">
        <f>LN('реальные данные'!L91)</f>
        <v>12.852396861459516</v>
      </c>
      <c r="M93" s="25">
        <f>LN('реальные данные'!M91)</f>
        <v>13.658350047146213</v>
      </c>
      <c r="N93" s="36">
        <f>LN('реальные данные'!O91)</f>
        <v>14.871832817046611</v>
      </c>
      <c r="O93" s="36">
        <f>LN('реальные данные'!P91)</f>
        <v>13.48960293983871</v>
      </c>
      <c r="P93" s="36">
        <f>LN('реальные данные'!Q91)</f>
        <v>13.874671620887796</v>
      </c>
      <c r="Q93" s="36">
        <f>LN('реальные данные'!R91)</f>
        <v>13.78982002808295</v>
      </c>
      <c r="R93" s="36">
        <f>LN('реальные данные'!S91)</f>
        <v>13.672359474518201</v>
      </c>
      <c r="S93" s="36">
        <f>LN('реальные данные'!T91)</f>
        <v>14.625076103393329</v>
      </c>
      <c r="T93" s="25">
        <f>LN('реальные данные'!U91)</f>
        <v>13.601759256384636</v>
      </c>
      <c r="U93" s="36">
        <f>LN('реальные данные'!W91)</f>
        <v>14.759833215240771</v>
      </c>
      <c r="V93" s="36">
        <f>LN('реальные данные'!X91)</f>
        <v>13.35042511273932</v>
      </c>
      <c r="W93" s="36">
        <f>LN('реальные данные'!Y91)</f>
        <v>13.810115561200606</v>
      </c>
      <c r="X93" s="36">
        <f>LN('реальные данные'!Z91)</f>
        <v>13.728418122867069</v>
      </c>
      <c r="Y93" s="36">
        <f>LN('реальные данные'!AA91)</f>
        <v>13.617487818627312</v>
      </c>
      <c r="Z93" s="37">
        <f>LN('реальные данные'!AB91)</f>
        <v>14.443063650392864</v>
      </c>
      <c r="AA93" s="32">
        <f>'исходные без сезонности'!AC92</f>
        <v>0.116923289650732</v>
      </c>
      <c r="AB93" s="32">
        <f>'исходные без сезонности'!AD92</f>
        <v>0.81831128264228103</v>
      </c>
      <c r="AC93" s="32">
        <f>'исходные без сезонности'!AE92</f>
        <v>0.13020563649337699</v>
      </c>
      <c r="AD93" s="32">
        <f>'реальные данные'!AF91</f>
        <v>-0.50034702234417239</v>
      </c>
      <c r="AE93" s="32">
        <f>'реальные данные'!AG91/'реальные данные'!AG90*100-100</f>
        <v>-5.6876933396611093</v>
      </c>
      <c r="AF93" s="32">
        <f>'исходные без сезонности'!AH92</f>
        <v>1.19873760597297</v>
      </c>
      <c r="AG93" s="33">
        <f>'исходные без сезонности'!AI92</f>
        <v>1.63335437678613</v>
      </c>
    </row>
    <row r="94" spans="1:33" x14ac:dyDescent="0.2">
      <c r="A94" s="1">
        <v>43101</v>
      </c>
      <c r="B94" s="15">
        <v>7.08</v>
      </c>
      <c r="C94" s="40">
        <f>'исходные без сезонности'!C93</f>
        <v>0.10246989120939</v>
      </c>
      <c r="D94" s="40">
        <f>'исходные без сезонности'!F93</f>
        <v>1.75784196588613</v>
      </c>
      <c r="E94" s="25">
        <v>3.0791610252625832</v>
      </c>
      <c r="F94" s="25">
        <f>LN('реальные данные'!F92)</f>
        <v>12.466188055780686</v>
      </c>
      <c r="G94" s="36">
        <f>LN('реальные данные'!G92)</f>
        <v>12.853453624962652</v>
      </c>
      <c r="H94" s="36">
        <f>LN('реальные данные'!H92)</f>
        <v>11.996932673969638</v>
      </c>
      <c r="I94" s="36">
        <f>LN('реальные данные'!I92)</f>
        <v>10.96994690885535</v>
      </c>
      <c r="J94" s="36">
        <f>LN('реальные данные'!J92)</f>
        <v>11.960416176123509</v>
      </c>
      <c r="K94" s="36">
        <f>LN('реальные данные'!K92)</f>
        <v>11.407901390823584</v>
      </c>
      <c r="L94" s="36">
        <f>LN('реальные данные'!L92)</f>
        <v>13.201732295625053</v>
      </c>
      <c r="M94" s="25">
        <f>LN('реальные данные'!M92)</f>
        <v>13.672965079425554</v>
      </c>
      <c r="N94" s="36">
        <f>LN('реальные данные'!O92)</f>
        <v>14.872253256105541</v>
      </c>
      <c r="O94" s="36">
        <f>LN('реальные данные'!P92)</f>
        <v>13.504245264123965</v>
      </c>
      <c r="P94" s="36">
        <f>LN('реальные данные'!Q92)</f>
        <v>13.875113774757212</v>
      </c>
      <c r="Q94" s="36">
        <f>LN('реальные данные'!R92)</f>
        <v>13.825740345925228</v>
      </c>
      <c r="R94" s="36">
        <f>LN('реальные данные'!S92)</f>
        <v>13.686390933580361</v>
      </c>
      <c r="S94" s="36">
        <f>LN('реальные данные'!T92)</f>
        <v>14.635270911312</v>
      </c>
      <c r="T94" s="25">
        <f>LN('реальные данные'!U92)</f>
        <v>13.435838579671168</v>
      </c>
      <c r="U94" s="36">
        <f>LN('реальные данные'!W92)</f>
        <v>14.730624419947544</v>
      </c>
      <c r="V94" s="36">
        <f>LN('реальные данные'!X92)</f>
        <v>13.149245952842572</v>
      </c>
      <c r="W94" s="36">
        <f>LN('реальные данные'!Y92)</f>
        <v>13.816530079926864</v>
      </c>
      <c r="X94" s="36">
        <f>LN('реальные данные'!Z92)</f>
        <v>13.668043583520863</v>
      </c>
      <c r="Y94" s="36">
        <f>LN('реальные данные'!AA92)</f>
        <v>13.58619279939038</v>
      </c>
      <c r="Z94" s="37">
        <f>LN('реальные данные'!AB92)</f>
        <v>14.387835323726385</v>
      </c>
      <c r="AA94" s="32">
        <f>'исходные без сезонности'!AC93</f>
        <v>1.4001392483638899</v>
      </c>
      <c r="AB94" s="32">
        <f>'исходные без сезонности'!AD93</f>
        <v>2.2316782191359499</v>
      </c>
      <c r="AC94" s="32">
        <f>'исходные без сезонности'!AE93</f>
        <v>4.4013333504313898</v>
      </c>
      <c r="AD94" s="32">
        <f>'реальные данные'!AF92</f>
        <v>-1.021382510191188</v>
      </c>
      <c r="AE94" s="32">
        <f>'реальные данные'!AG92/'реальные данные'!AG91*100-100</f>
        <v>25.811276215862918</v>
      </c>
      <c r="AF94" s="32">
        <f>'исходные без сезонности'!AH93</f>
        <v>1.68412957526225</v>
      </c>
      <c r="AG94" s="33">
        <f>'исходные без сезонности'!AI93</f>
        <v>0.91646822255395899</v>
      </c>
    </row>
    <row r="95" spans="1:33" x14ac:dyDescent="0.2">
      <c r="A95" s="1">
        <v>43132</v>
      </c>
      <c r="B95" s="15">
        <v>7.16</v>
      </c>
      <c r="C95" s="40">
        <f>'исходные без сезонности'!C94</f>
        <v>0.104712989232424</v>
      </c>
      <c r="D95" s="40">
        <f>'исходные без сезонности'!F94</f>
        <v>-0.28736330629775297</v>
      </c>
      <c r="E95" s="25">
        <v>-3.9009367368859773</v>
      </c>
      <c r="F95" s="25">
        <f>LN('реальные данные'!F93)</f>
        <v>10.813781943449277</v>
      </c>
      <c r="G95" s="36">
        <f>LN('реальные данные'!G93)</f>
        <v>12.675057819557265</v>
      </c>
      <c r="H95" s="36">
        <f>LN('реальные данные'!H93)</f>
        <v>11.344359014968973</v>
      </c>
      <c r="I95" s="36">
        <f>LN('реальные данные'!I93)</f>
        <v>10.212128906819242</v>
      </c>
      <c r="J95" s="36">
        <f>LN('реальные данные'!J93)</f>
        <v>11.023425492242829</v>
      </c>
      <c r="K95" s="36">
        <f>LN('реальные данные'!K93)</f>
        <v>12.326881748730404</v>
      </c>
      <c r="L95" s="36">
        <f>LN('реальные данные'!L93)</f>
        <v>13.016483736636118</v>
      </c>
      <c r="M95" s="25">
        <f>LN('реальные данные'!M93)</f>
        <v>13.636660494173263</v>
      </c>
      <c r="N95" s="36">
        <f>LN('реальные данные'!O93)</f>
        <v>14.876931198705707</v>
      </c>
      <c r="O95" s="36">
        <f>LN('реальные данные'!P93)</f>
        <v>13.492740698317734</v>
      </c>
      <c r="P95" s="36">
        <f>LN('реальные данные'!Q93)</f>
        <v>13.879462961092178</v>
      </c>
      <c r="Q95" s="36">
        <f>LN('реальные данные'!R93)</f>
        <v>13.841401989849473</v>
      </c>
      <c r="R95" s="36">
        <f>LN('реальные данные'!S93)</f>
        <v>13.835904875370193</v>
      </c>
      <c r="S95" s="36">
        <f>LN('реальные данные'!T93)</f>
        <v>14.639053839818047</v>
      </c>
      <c r="T95" s="25">
        <f>LN('реальные данные'!U93)</f>
        <v>13.551648993297947</v>
      </c>
      <c r="U95" s="36">
        <f>LN('реальные данные'!W93)</f>
        <v>14.751009793662996</v>
      </c>
      <c r="V95" s="36">
        <f>LN('реальные данные'!X93)</f>
        <v>13.389356253391259</v>
      </c>
      <c r="W95" s="36">
        <f>LN('реальные данные'!Y93)</f>
        <v>13.841415304549946</v>
      </c>
      <c r="X95" s="36">
        <f>LN('реальные данные'!Z93)</f>
        <v>13.775097657711763</v>
      </c>
      <c r="Y95" s="36">
        <f>LN('реальные данные'!AA93)</f>
        <v>13.595795418767802</v>
      </c>
      <c r="Z95" s="37">
        <f>LN('реальные данные'!AB93)</f>
        <v>14.415807487355465</v>
      </c>
      <c r="AA95" s="32">
        <f>'исходные без сезонности'!AC94</f>
        <v>-9.3683093130423806E-2</v>
      </c>
      <c r="AB95" s="32">
        <f>'исходные без сезонности'!AD94</f>
        <v>-4.3812787219101601</v>
      </c>
      <c r="AC95" s="32">
        <f>'исходные без сезонности'!AE94</f>
        <v>5.7138431881833496</v>
      </c>
      <c r="AD95" s="32">
        <f>'реальные данные'!AF93</f>
        <v>-0.36086507133779833</v>
      </c>
      <c r="AE95" s="32">
        <f>'реальные данные'!AG93/'реальные данные'!AG92*100-100</f>
        <v>-10.079557507122502</v>
      </c>
      <c r="AF95" s="32">
        <f>'исходные без сезонности'!AH94</f>
        <v>0.92043577374986896</v>
      </c>
      <c r="AG95" s="33">
        <f>'исходные без сезонности'!AI94</f>
        <v>-0.16999828795296901</v>
      </c>
    </row>
    <row r="96" spans="1:33" x14ac:dyDescent="0.2">
      <c r="A96" s="1">
        <v>43160</v>
      </c>
      <c r="B96" s="15">
        <v>7.16</v>
      </c>
      <c r="C96" s="40">
        <f>'исходные без сезонности'!C95</f>
        <v>0.213283945469461</v>
      </c>
      <c r="D96" s="40">
        <f>'исходные без сезонности'!F95</f>
        <v>0.79643317747940701</v>
      </c>
      <c r="E96" s="25">
        <v>4.3497585685161209</v>
      </c>
      <c r="F96" s="25">
        <f>LN('реальные данные'!F94)</f>
        <v>10.841745269554973</v>
      </c>
      <c r="G96" s="36">
        <f>LN('реальные данные'!G94)</f>
        <v>12.658140195702131</v>
      </c>
      <c r="H96" s="36">
        <f>LN('реальные данные'!H94)</f>
        <v>12.502526387641973</v>
      </c>
      <c r="I96" s="36">
        <f>LN('реальные данные'!I94)</f>
        <v>10.615847720412745</v>
      </c>
      <c r="J96" s="36">
        <f>LN('реальные данные'!J94)</f>
        <v>11.199353506617333</v>
      </c>
      <c r="K96" s="36">
        <f>LN('реальные данные'!K94)</f>
        <v>11.363540333380012</v>
      </c>
      <c r="L96" s="36">
        <f>LN('реальные данные'!L94)</f>
        <v>12.922077002145944</v>
      </c>
      <c r="M96" s="25">
        <f>LN('реальные данные'!M94)</f>
        <v>13.636409111809659</v>
      </c>
      <c r="N96" s="36">
        <f>LN('реальные данные'!O94)</f>
        <v>14.884266572300177</v>
      </c>
      <c r="O96" s="36">
        <f>LN('реальные данные'!P94)</f>
        <v>13.500011705982718</v>
      </c>
      <c r="P96" s="36">
        <f>LN('реальные данные'!Q94)</f>
        <v>13.887559052876224</v>
      </c>
      <c r="Q96" s="36">
        <f>LN('реальные данные'!R94)</f>
        <v>13.83726084333432</v>
      </c>
      <c r="R96" s="36">
        <f>LN('реальные данные'!S94)</f>
        <v>13.839705495473821</v>
      </c>
      <c r="S96" s="36">
        <f>LN('реальные данные'!T94)</f>
        <v>14.655727117552402</v>
      </c>
      <c r="T96" s="25">
        <f>LN('реальные данные'!U94)</f>
        <v>13.563761252343591</v>
      </c>
      <c r="U96" s="36">
        <f>LN('реальные данные'!W94)</f>
        <v>14.76308541267476</v>
      </c>
      <c r="V96" s="36">
        <f>LN('реальные данные'!X94)</f>
        <v>13.153993190825172</v>
      </c>
      <c r="W96" s="36">
        <f>LN('реальные данные'!Y94)</f>
        <v>13.849426763367438</v>
      </c>
      <c r="X96" s="36">
        <f>LN('реальные данные'!Z94)</f>
        <v>13.765043131853814</v>
      </c>
      <c r="Y96" s="36">
        <f>LN('реальные данные'!AA94)</f>
        <v>13.748226836852496</v>
      </c>
      <c r="Z96" s="37">
        <f>LN('реальные данные'!AB94)</f>
        <v>14.460128494916903</v>
      </c>
      <c r="AA96" s="32">
        <f>'исходные без сезонности'!AC95</f>
        <v>1.1556312762861201</v>
      </c>
      <c r="AB96" s="32">
        <f>'исходные без сезонности'!AD95</f>
        <v>3.07877528559131</v>
      </c>
      <c r="AC96" s="32">
        <f>'исходные без сезонности'!AE95</f>
        <v>2.0501835256072201</v>
      </c>
      <c r="AD96" s="32">
        <f>'реальные данные'!AF94</f>
        <v>-8.7880203458084338E-2</v>
      </c>
      <c r="AE96" s="32">
        <f>'реальные данные'!AG94/'реальные данные'!AG93*100-100</f>
        <v>-2.9508689049039418</v>
      </c>
      <c r="AF96" s="32">
        <f>'исходные без сезонности'!AH95</f>
        <v>2.54786518881965</v>
      </c>
      <c r="AG96" s="33">
        <f>'исходные без сезонности'!AI95</f>
        <v>0.55627653243251596</v>
      </c>
    </row>
    <row r="97" spans="1:33" x14ac:dyDescent="0.2">
      <c r="A97" s="1">
        <v>43191</v>
      </c>
      <c r="B97" s="15">
        <v>7.01</v>
      </c>
      <c r="C97" s="40">
        <f>'исходные без сезонности'!C96</f>
        <v>0.35829621996371502</v>
      </c>
      <c r="D97" s="40">
        <f>'исходные без сезонности'!F96</f>
        <v>1.8008520067663001</v>
      </c>
      <c r="E97" s="25">
        <v>0.25292935661602634</v>
      </c>
      <c r="F97" s="25">
        <f>LN('реальные данные'!F95)</f>
        <v>11.308855905499211</v>
      </c>
      <c r="G97" s="36">
        <f>LN('реальные данные'!G95)</f>
        <v>12.703218281761711</v>
      </c>
      <c r="H97" s="36">
        <f>LN('реальные данные'!H95)</f>
        <v>11.564200129348357</v>
      </c>
      <c r="I97" s="36">
        <f>LN('реальные данные'!I95)</f>
        <v>10.842987804483382</v>
      </c>
      <c r="J97" s="36">
        <f>LN('реальные данные'!J95)</f>
        <v>11.343799583685922</v>
      </c>
      <c r="K97" s="36">
        <f>LN('реальные данные'!K95)</f>
        <v>11.481471846298305</v>
      </c>
      <c r="L97" s="36">
        <f>LN('реальные данные'!L95)</f>
        <v>12.993838970133019</v>
      </c>
      <c r="M97" s="25">
        <f>LN('реальные данные'!M95)</f>
        <v>13.651982240020002</v>
      </c>
      <c r="N97" s="36">
        <f>LN('реальные данные'!O95)</f>
        <v>14.886579813506406</v>
      </c>
      <c r="O97" s="36">
        <f>LN('реальные данные'!P95)</f>
        <v>13.473671334740626</v>
      </c>
      <c r="P97" s="36">
        <f>LN('реальные данные'!Q95)</f>
        <v>13.893970715514019</v>
      </c>
      <c r="Q97" s="36">
        <f>LN('реальные данные'!R95)</f>
        <v>13.852954615060172</v>
      </c>
      <c r="R97" s="36">
        <f>LN('реальные данные'!S95)</f>
        <v>13.831525356805507</v>
      </c>
      <c r="S97" s="36">
        <f>LN('реальные данные'!T95)</f>
        <v>14.651993929786308</v>
      </c>
      <c r="T97" s="25">
        <f>LN('реальные данные'!U95)</f>
        <v>13.543091339861625</v>
      </c>
      <c r="U97" s="36">
        <f>LN('реальные данные'!W95)</f>
        <v>14.762261586466057</v>
      </c>
      <c r="V97" s="36">
        <f>LN('реальные данные'!X95)</f>
        <v>13.35463292590023</v>
      </c>
      <c r="W97" s="36">
        <f>LN('реальные данные'!Y95)</f>
        <v>13.838300447405183</v>
      </c>
      <c r="X97" s="36">
        <f>LN('реальные данные'!Z95)</f>
        <v>13.766173124389761</v>
      </c>
      <c r="Y97" s="36">
        <f>LN('реальные данные'!AA95)</f>
        <v>13.738371482989441</v>
      </c>
      <c r="Z97" s="37">
        <f>LN('реальные данные'!AB95)</f>
        <v>14.438466201042912</v>
      </c>
      <c r="AA97" s="32">
        <f>'исходные без сезонности'!AC96</f>
        <v>0.47098932019844503</v>
      </c>
      <c r="AB97" s="32">
        <f>'исходные без сезонности'!AD96</f>
        <v>2.6065646120901702</v>
      </c>
      <c r="AC97" s="32">
        <f>'исходные без сезонности'!AE96</f>
        <v>-5.0748293801862001</v>
      </c>
      <c r="AD97" s="32">
        <f>'реальные данные'!AF95</f>
        <v>-1.1223234974025331E-2</v>
      </c>
      <c r="AE97" s="32">
        <f>'реальные данные'!AG95/'реальные данные'!AG94*100-100</f>
        <v>6.4537934713379883</v>
      </c>
      <c r="AF97" s="32">
        <f>'исходные без сезонности'!AH96</f>
        <v>0.28633014339051099</v>
      </c>
      <c r="AG97" s="33">
        <f>'исходные без сезонности'!AI96</f>
        <v>0.86107835379902398</v>
      </c>
    </row>
    <row r="98" spans="1:33" x14ac:dyDescent="0.2">
      <c r="A98" s="1">
        <v>43221</v>
      </c>
      <c r="B98" s="15">
        <v>6.95</v>
      </c>
      <c r="C98" s="40">
        <f>'исходные без сезонности'!C97</f>
        <v>0.33837569776639398</v>
      </c>
      <c r="D98" s="40">
        <f>'исходные без сезонности'!F97</f>
        <v>1.2766420739679201</v>
      </c>
      <c r="E98" s="25">
        <v>3.0967295586792702</v>
      </c>
      <c r="F98" s="25">
        <f>LN('реальные данные'!F96)</f>
        <v>11.557505391939076</v>
      </c>
      <c r="G98" s="36">
        <f>LN('реальные данные'!G96)</f>
        <v>12.716052303954768</v>
      </c>
      <c r="H98" s="36">
        <f>LN('реальные данные'!H96)</f>
        <v>12.433938777238257</v>
      </c>
      <c r="I98" s="36">
        <f>LN('реальные данные'!I96)</f>
        <v>11.090666733169117</v>
      </c>
      <c r="J98" s="36">
        <f>LN('реальные данные'!J96)</f>
        <v>11.263124246858013</v>
      </c>
      <c r="K98" s="36">
        <f>LN('реальные данные'!K96)</f>
        <v>11.562629241635818</v>
      </c>
      <c r="L98" s="36">
        <f>LN('реальные данные'!L96)</f>
        <v>13.055625807501604</v>
      </c>
      <c r="M98" s="25">
        <f>LN('реальные данные'!M96)</f>
        <v>13.633045716720977</v>
      </c>
      <c r="N98" s="36">
        <f>LN('реальные данные'!O96)</f>
        <v>14.885860434455155</v>
      </c>
      <c r="O98" s="36">
        <f>LN('реальные данные'!P96)</f>
        <v>13.490217741928886</v>
      </c>
      <c r="P98" s="36">
        <f>LN('реальные данные'!Q96)</f>
        <v>13.894319150362309</v>
      </c>
      <c r="Q98" s="36">
        <f>LN('реальные данные'!R96)</f>
        <v>13.855473606689458</v>
      </c>
      <c r="R98" s="36">
        <f>LN('реальные данные'!S96)</f>
        <v>13.850734810647145</v>
      </c>
      <c r="S98" s="36">
        <f>LN('реальные данные'!T96)</f>
        <v>14.667236013040737</v>
      </c>
      <c r="T98" s="25">
        <f>LN('реальные данные'!U96)</f>
        <v>13.517176235631183</v>
      </c>
      <c r="U98" s="36">
        <f>LN('реальные данные'!W96)</f>
        <v>14.763850253260321</v>
      </c>
      <c r="V98" s="36">
        <f>LN('реальные данные'!X96)</f>
        <v>13.105987334404741</v>
      </c>
      <c r="W98" s="36">
        <f>LN('реальные данные'!Y96)</f>
        <v>13.831209226681107</v>
      </c>
      <c r="X98" s="36">
        <f>LN('реальные данные'!Z96)</f>
        <v>13.779143432531106</v>
      </c>
      <c r="Y98" s="36">
        <f>LN('реальные данные'!AA96)</f>
        <v>13.72819042064522</v>
      </c>
      <c r="Z98" s="37">
        <f>LN('реальные данные'!AB96)</f>
        <v>14.445808957050128</v>
      </c>
      <c r="AA98" s="32">
        <f>'исходные без сезонности'!AC97</f>
        <v>0.68965765734123696</v>
      </c>
      <c r="AB98" s="32">
        <f>'исходные без сезонности'!AD97</f>
        <v>3.7403695676278099</v>
      </c>
      <c r="AC98" s="32">
        <f>'исходные без сезонности'!AE97</f>
        <v>-3.12111700476692E-3</v>
      </c>
      <c r="AD98" s="32">
        <f>'реальные данные'!AF96</f>
        <v>0.1084971819312841</v>
      </c>
      <c r="AE98" s="32">
        <f>'реальные данные'!AG96/'реальные данные'!AG95*100-100</f>
        <v>-1.3656699670282109</v>
      </c>
      <c r="AF98" s="32">
        <f>'исходные без сезонности'!AH97</f>
        <v>1.10747974892325</v>
      </c>
      <c r="AG98" s="33">
        <f>'исходные без сезонности'!AI97</f>
        <v>0.694013482601198</v>
      </c>
    </row>
    <row r="99" spans="1:33" x14ac:dyDescent="0.2">
      <c r="A99" s="1">
        <v>43252</v>
      </c>
      <c r="B99" s="15">
        <v>7</v>
      </c>
      <c r="C99" s="40">
        <f>'исходные без сезонности'!C98</f>
        <v>0.58981331745966703</v>
      </c>
      <c r="D99" s="40">
        <f>'исходные без сезонности'!F98</f>
        <v>0.16287597202986601</v>
      </c>
      <c r="E99" s="25">
        <v>0.35287300471993971</v>
      </c>
      <c r="F99" s="25">
        <f>LN('реальные данные'!F97)</f>
        <v>11.527754423621341</v>
      </c>
      <c r="G99" s="36">
        <f>LN('реальные данные'!G97)</f>
        <v>12.611082820801407</v>
      </c>
      <c r="H99" s="36">
        <f>LN('реальные данные'!H97)</f>
        <v>11.119322076834242</v>
      </c>
      <c r="I99" s="36">
        <f>LN('реальные данные'!I97)</f>
        <v>10.805506453597811</v>
      </c>
      <c r="J99" s="36">
        <f>LN('реальные данные'!J97)</f>
        <v>11.174854751015795</v>
      </c>
      <c r="K99" s="36">
        <f>LN('реальные данные'!K97)</f>
        <v>11.642492093046283</v>
      </c>
      <c r="L99" s="36">
        <f>LN('реальные данные'!L97)</f>
        <v>12.962337357353892</v>
      </c>
      <c r="M99" s="25">
        <f>LN('реальные данные'!M97)</f>
        <v>13.66203527527988</v>
      </c>
      <c r="N99" s="36">
        <f>LN('реальные данные'!O97)</f>
        <v>14.884632913909417</v>
      </c>
      <c r="O99" s="36">
        <f>LN('реальные данные'!P97)</f>
        <v>13.488809596080126</v>
      </c>
      <c r="P99" s="36">
        <f>LN('реальные данные'!Q97)</f>
        <v>13.891149078609304</v>
      </c>
      <c r="Q99" s="36">
        <f>LN('реальные данные'!R97)</f>
        <v>13.844049910336068</v>
      </c>
      <c r="R99" s="36">
        <f>LN('реальные данные'!S97)</f>
        <v>13.861050582813276</v>
      </c>
      <c r="S99" s="36">
        <f>LN('реальные данные'!T97)</f>
        <v>14.664057776447789</v>
      </c>
      <c r="T99" s="25">
        <f>LN('реальные данные'!U97)</f>
        <v>13.542258351328362</v>
      </c>
      <c r="U99" s="36">
        <f>LN('реальные данные'!W97)</f>
        <v>14.773824880816381</v>
      </c>
      <c r="V99" s="36">
        <f>LN('реальные данные'!X97)</f>
        <v>13.390098883888545</v>
      </c>
      <c r="W99" s="36">
        <f>LN('реальные данные'!Y97)</f>
        <v>13.840536600940808</v>
      </c>
      <c r="X99" s="36">
        <f>LN('реальные данные'!Z97)</f>
        <v>13.771757670872329</v>
      </c>
      <c r="Y99" s="36">
        <f>LN('реальные данные'!AA97)</f>
        <v>13.734500998639186</v>
      </c>
      <c r="Z99" s="37">
        <f>LN('реальные данные'!AB97)</f>
        <v>14.459569423060437</v>
      </c>
      <c r="AA99" s="32">
        <f>'исходные без сезонности'!AC98</f>
        <v>1.3694870197278599</v>
      </c>
      <c r="AB99" s="32">
        <f>'исходные без сезонности'!AD98</f>
        <v>-3.9311747995230402</v>
      </c>
      <c r="AC99" s="32">
        <f>'исходные без сезонности'!AE98</f>
        <v>0.87940014990825199</v>
      </c>
      <c r="AD99" s="32">
        <f>'реальные данные'!AF97</f>
        <v>-0.66774608666359825</v>
      </c>
      <c r="AE99" s="32">
        <f>'реальные данные'!AG97/'реальные данные'!AG96*100-100</f>
        <v>-2.126236555919931</v>
      </c>
      <c r="AF99" s="32">
        <f>'исходные без сезонности'!AH98</f>
        <v>-8.7113427208469901E-2</v>
      </c>
      <c r="AG99" s="33">
        <f>'исходные без сезонности'!AI98</f>
        <v>1.08167222610009</v>
      </c>
    </row>
    <row r="100" spans="1:33" x14ac:dyDescent="0.2">
      <c r="A100" s="1">
        <v>43282</v>
      </c>
      <c r="B100" s="15">
        <v>7.08</v>
      </c>
      <c r="C100" s="40">
        <f>'исходные без сезонности'!C99</f>
        <v>0.30103119819795499</v>
      </c>
      <c r="D100" s="40">
        <f>'исходные без сезонности'!F99</f>
        <v>-0.56625414071901303</v>
      </c>
      <c r="E100" s="25">
        <v>-0.42030998723528945</v>
      </c>
      <c r="F100" s="25">
        <f>LN('реальные данные'!F98)</f>
        <v>11.161126173858401</v>
      </c>
      <c r="G100" s="36">
        <f>LN('реальные данные'!G98)</f>
        <v>12.453954372719384</v>
      </c>
      <c r="H100" s="36">
        <f>LN('реальные данные'!H98)</f>
        <v>11.336726512016316</v>
      </c>
      <c r="I100" s="36">
        <f>LN('реальные данные'!I98)</f>
        <v>10.634668735898552</v>
      </c>
      <c r="J100" s="36">
        <f>LN('реальные данные'!J98)</f>
        <v>11.09457769113356</v>
      </c>
      <c r="K100" s="36">
        <f>LN('реальные данные'!K98)</f>
        <v>11.409100083015542</v>
      </c>
      <c r="L100" s="36">
        <f>LN('реальные данные'!L98)</f>
        <v>12.968998918683168</v>
      </c>
      <c r="M100" s="25">
        <f>LN('реальные данные'!M98)</f>
        <v>13.687953199971878</v>
      </c>
      <c r="N100" s="36">
        <f>LN('реальные данные'!O98)</f>
        <v>14.888853177811098</v>
      </c>
      <c r="O100" s="36">
        <f>LN('реальные данные'!P98)</f>
        <v>13.487133211746558</v>
      </c>
      <c r="P100" s="36">
        <f>LN('реальные данные'!Q98)</f>
        <v>13.894724962593871</v>
      </c>
      <c r="Q100" s="36">
        <f>LN('реальные данные'!R98)</f>
        <v>13.836481307096333</v>
      </c>
      <c r="R100" s="36">
        <f>LN('реальные данные'!S98)</f>
        <v>13.880229555686777</v>
      </c>
      <c r="S100" s="36">
        <f>LN('реальные данные'!T98)</f>
        <v>14.666508279018627</v>
      </c>
      <c r="T100" s="25">
        <f>LN('реальные данные'!U98)</f>
        <v>13.619465641938449</v>
      </c>
      <c r="U100" s="36">
        <f>LN('реальные данные'!W98)</f>
        <v>14.797912004182448</v>
      </c>
      <c r="V100" s="36">
        <f>LN('реальные данные'!X98)</f>
        <v>13.375857263238379</v>
      </c>
      <c r="W100" s="36">
        <f>LN('реальные данные'!Y98)</f>
        <v>13.852523194277831</v>
      </c>
      <c r="X100" s="36">
        <f>LN('реальные данные'!Z98)</f>
        <v>13.769116289489487</v>
      </c>
      <c r="Y100" s="36">
        <f>LN('реальные данные'!AA98)</f>
        <v>13.78314159059169</v>
      </c>
      <c r="Z100" s="37">
        <f>LN('реальные данные'!AB98)</f>
        <v>14.45541369621251</v>
      </c>
      <c r="AA100" s="32">
        <f>'исходные без сезонности'!AC99</f>
        <v>0.80760721359603505</v>
      </c>
      <c r="AB100" s="32">
        <f>'исходные без сезонности'!AD99</f>
        <v>-0.31983990211047503</v>
      </c>
      <c r="AC100" s="32">
        <f>'исходные без сезонности'!AE99</f>
        <v>0.49112815280282901</v>
      </c>
      <c r="AD100" s="32">
        <f>'реальные данные'!AF98</f>
        <v>-1.3366582193202703</v>
      </c>
      <c r="AE100" s="32">
        <f>'реальные данные'!AG98/'реальные данные'!AG97*100-100</f>
        <v>1.6274375678732014</v>
      </c>
      <c r="AF100" s="32">
        <f>'исходные без сезонности'!AH99</f>
        <v>0.92700596539654501</v>
      </c>
      <c r="AG100" s="33">
        <f>'исходные без сезонности'!AI99</f>
        <v>0.67244342834015802</v>
      </c>
    </row>
    <row r="101" spans="1:33" x14ac:dyDescent="0.2">
      <c r="A101" s="1">
        <v>43313</v>
      </c>
      <c r="B101" s="15">
        <v>7.03</v>
      </c>
      <c r="C101" s="40">
        <f>'исходные без сезонности'!C100</f>
        <v>0.45698573574369</v>
      </c>
      <c r="D101" s="40">
        <f>'исходные без сезонности'!F100</f>
        <v>0.66439743488279501</v>
      </c>
      <c r="E101" s="25">
        <v>5.2881602639976464</v>
      </c>
      <c r="F101" s="25">
        <f>LN('реальные данные'!F99)</f>
        <v>10.992969644207218</v>
      </c>
      <c r="G101" s="36">
        <f>LN('реальные данные'!G99)</f>
        <v>12.568399157794792</v>
      </c>
      <c r="H101" s="36">
        <f>LN('реальные данные'!H99)</f>
        <v>10.993431749657463</v>
      </c>
      <c r="I101" s="36">
        <f>LN('реальные данные'!I99)</f>
        <v>10.77815291359452</v>
      </c>
      <c r="J101" s="36">
        <f>LN('реальные данные'!J99)</f>
        <v>10.997900901054876</v>
      </c>
      <c r="K101" s="36">
        <f>LN('реальные данные'!K99)</f>
        <v>11.559129008907794</v>
      </c>
      <c r="L101" s="36">
        <f>LN('реальные данные'!L99)</f>
        <v>13.032295849838619</v>
      </c>
      <c r="M101" s="25">
        <f>LN('реальные данные'!M99)</f>
        <v>13.684512636734386</v>
      </c>
      <c r="N101" s="36">
        <f>LN('реальные данные'!O99)</f>
        <v>14.894455714957877</v>
      </c>
      <c r="O101" s="36">
        <f>LN('реальные данные'!P99)</f>
        <v>13.497820078839498</v>
      </c>
      <c r="P101" s="36">
        <f>LN('реальные данные'!Q99)</f>
        <v>13.899181758841349</v>
      </c>
      <c r="Q101" s="36">
        <f>LN('реальные данные'!R99)</f>
        <v>13.83268270158014</v>
      </c>
      <c r="R101" s="36">
        <f>LN('реальные данные'!S99)</f>
        <v>13.908644894144587</v>
      </c>
      <c r="S101" s="36">
        <f>LN('реальные данные'!T99)</f>
        <v>14.677099318475685</v>
      </c>
      <c r="T101" s="25">
        <f>LN('реальные данные'!U99)</f>
        <v>13.612089024542792</v>
      </c>
      <c r="U101" s="36">
        <f>LN('реальные данные'!W99)</f>
        <v>14.798957652403573</v>
      </c>
      <c r="V101" s="36">
        <f>LN('реальные данные'!X99)</f>
        <v>13.417216411257268</v>
      </c>
      <c r="W101" s="36">
        <f>LN('реальные данные'!Y99)</f>
        <v>13.8541777421294</v>
      </c>
      <c r="X101" s="36">
        <f>LN('реальные данные'!Z99)</f>
        <v>13.773552359778348</v>
      </c>
      <c r="Y101" s="36">
        <f>LN('реальные данные'!AA99)</f>
        <v>13.804118719566674</v>
      </c>
      <c r="Z101" s="37">
        <f>LN('реальные данные'!AB99)</f>
        <v>14.452768537059143</v>
      </c>
      <c r="AA101" s="32">
        <f>'исходные без сезонности'!AC100</f>
        <v>0.96856330919056</v>
      </c>
      <c r="AB101" s="32">
        <f>'исходные без сезонности'!AD100</f>
        <v>1.8709818780887899</v>
      </c>
      <c r="AC101" s="32">
        <f>'исходные без сезонности'!AE100</f>
        <v>0.59823605274097802</v>
      </c>
      <c r="AD101" s="32">
        <f>'реальные данные'!AF99</f>
        <v>0.25195812750644109</v>
      </c>
      <c r="AE101" s="32">
        <f>'реальные данные'!AG99/'реальные данные'!AG98*100-100</f>
        <v>-1.4037219930258971</v>
      </c>
      <c r="AF101" s="32">
        <f>'исходные без сезонности'!AH100</f>
        <v>-0.58797519583868996</v>
      </c>
      <c r="AG101" s="33">
        <f>'исходные без сезонности'!AI100</f>
        <v>0.82058881741483303</v>
      </c>
    </row>
    <row r="102" spans="1:33" x14ac:dyDescent="0.2">
      <c r="A102" s="1">
        <v>43344</v>
      </c>
      <c r="B102" s="15">
        <v>7.13</v>
      </c>
      <c r="C102" s="40">
        <f>'исходные без сезонности'!C101</f>
        <v>0.40962445041595102</v>
      </c>
      <c r="D102" s="40">
        <f>'исходные без сезонности'!F101</f>
        <v>1.1943931992593699</v>
      </c>
      <c r="E102" s="25">
        <v>4.904910254124756</v>
      </c>
      <c r="F102" s="25">
        <f>LN('реальные данные'!F100)</f>
        <v>11.837511040309909</v>
      </c>
      <c r="G102" s="36">
        <f>LN('реальные данные'!G100)</f>
        <v>12.43203956781305</v>
      </c>
      <c r="H102" s="36">
        <f>LN('реальные данные'!H100)</f>
        <v>10.772631512181585</v>
      </c>
      <c r="I102" s="36">
        <f>LN('реальные данные'!I100)</f>
        <v>10.806383733340487</v>
      </c>
      <c r="J102" s="36">
        <f>LN('реальные данные'!J100)</f>
        <v>11.243877540418529</v>
      </c>
      <c r="K102" s="36">
        <f>LN('реальные данные'!K100)</f>
        <v>11.733332424437965</v>
      </c>
      <c r="L102" s="36">
        <f>LN('реальные данные'!L100)</f>
        <v>12.889197223570003</v>
      </c>
      <c r="M102" s="25">
        <f>LN('реальные данные'!M100)</f>
        <v>13.699983013204669</v>
      </c>
      <c r="N102" s="36">
        <f>LN('реальные данные'!O100)</f>
        <v>14.89488416272251</v>
      </c>
      <c r="O102" s="36">
        <f>LN('реальные данные'!P100)</f>
        <v>13.486221789903666</v>
      </c>
      <c r="P102" s="36">
        <f>LN('реальные данные'!Q100)</f>
        <v>13.914541646550372</v>
      </c>
      <c r="Q102" s="36">
        <f>LN('реальные данные'!R100)</f>
        <v>13.821690350494803</v>
      </c>
      <c r="R102" s="36">
        <f>LN('реальные данные'!S100)</f>
        <v>13.935657554668106</v>
      </c>
      <c r="S102" s="36">
        <f>LN('реальные данные'!T100)</f>
        <v>14.687379514135268</v>
      </c>
      <c r="T102" s="25">
        <f>LN('реальные данные'!U100)</f>
        <v>13.543634676335328</v>
      </c>
      <c r="U102" s="36">
        <f>LN('реальные данные'!W100)</f>
        <v>14.808879586859122</v>
      </c>
      <c r="V102" s="36">
        <f>LN('реальные данные'!X100)</f>
        <v>13.421195210282509</v>
      </c>
      <c r="W102" s="36">
        <f>LN('реальные данные'!Y100)</f>
        <v>13.870230189740999</v>
      </c>
      <c r="X102" s="36">
        <f>LN('реальные данные'!Z100)</f>
        <v>13.743922443675283</v>
      </c>
      <c r="Y102" s="36">
        <f>LN('реальные данные'!AA100)</f>
        <v>13.823237086191181</v>
      </c>
      <c r="Z102" s="37">
        <f>LN('реальные данные'!AB100)</f>
        <v>14.504029748568509</v>
      </c>
      <c r="AA102" s="32">
        <f>'исходные без сезонности'!AC101</f>
        <v>0.196922472321794</v>
      </c>
      <c r="AB102" s="32">
        <f>'исходные без сезонности'!AD101</f>
        <v>1.4670401646204001</v>
      </c>
      <c r="AC102" s="32">
        <f>'исходные без сезонности'!AE101</f>
        <v>-7.9808078092957799E-2</v>
      </c>
      <c r="AD102" s="32">
        <f>'реальные данные'!AF100</f>
        <v>1.3750737362159526</v>
      </c>
      <c r="AE102" s="32">
        <f>'реальные данные'!AG100/'реальные данные'!AG99*100-100</f>
        <v>-1.734659350287842</v>
      </c>
      <c r="AF102" s="32">
        <f>'исходные без сезонности'!AH101</f>
        <v>-1.2828662687738499</v>
      </c>
      <c r="AG102" s="33">
        <f>'исходные без сезонности'!AI101</f>
        <v>0.82300130747762101</v>
      </c>
    </row>
    <row r="103" spans="1:33" x14ac:dyDescent="0.2">
      <c r="A103" s="1">
        <v>43374</v>
      </c>
      <c r="B103" s="15">
        <v>7.26</v>
      </c>
      <c r="C103" s="40">
        <f>'исходные без сезонности'!C102</f>
        <v>0.35355150983926698</v>
      </c>
      <c r="D103" s="40">
        <f>'исходные без сезонности'!F102</f>
        <v>-1.2365951019888901</v>
      </c>
      <c r="E103" s="25">
        <v>-7.4965193144967461</v>
      </c>
      <c r="F103" s="25">
        <f>LN('реальные данные'!F101)</f>
        <v>10.081641525825127</v>
      </c>
      <c r="G103" s="36">
        <f>LN('реальные данные'!G101)</f>
        <v>12.420723205689621</v>
      </c>
      <c r="H103" s="36">
        <f>LN('реальные данные'!H101)</f>
        <v>10.554853634332732</v>
      </c>
      <c r="I103" s="36">
        <f>LN('реальные данные'!I101)</f>
        <v>10.826304398232608</v>
      </c>
      <c r="J103" s="36">
        <f>LN('реальные данные'!J101)</f>
        <v>11.232695938984373</v>
      </c>
      <c r="K103" s="36">
        <f>LN('реальные данные'!K101)</f>
        <v>11.766983064217367</v>
      </c>
      <c r="L103" s="36">
        <f>LN('реальные данные'!L101)</f>
        <v>12.665308456183874</v>
      </c>
      <c r="M103" s="25">
        <f>LN('реальные данные'!M101)</f>
        <v>13.68529400108264</v>
      </c>
      <c r="N103" s="36">
        <f>LN('реальные данные'!O101)</f>
        <v>14.908443905238295</v>
      </c>
      <c r="O103" s="36">
        <f>LN('реальные данные'!P101)</f>
        <v>13.497044057398197</v>
      </c>
      <c r="P103" s="36">
        <f>LN('реальные данные'!Q101)</f>
        <v>13.921096719507146</v>
      </c>
      <c r="Q103" s="36">
        <f>LN('реальные данные'!R101)</f>
        <v>13.826093971616237</v>
      </c>
      <c r="R103" s="36">
        <f>LN('реальные данные'!S101)</f>
        <v>13.953903175222605</v>
      </c>
      <c r="S103" s="36">
        <f>LN('реальные данные'!T101)</f>
        <v>14.690422933733666</v>
      </c>
      <c r="T103" s="25">
        <f>LN('реальные данные'!U101)</f>
        <v>13.65562711691811</v>
      </c>
      <c r="U103" s="36">
        <f>LN('реальные данные'!W101)</f>
        <v>14.825606953487059</v>
      </c>
      <c r="V103" s="36">
        <f>LN('реальные данные'!X101)</f>
        <v>13.441239439471344</v>
      </c>
      <c r="W103" s="36">
        <f>LN('реальные данные'!Y101)</f>
        <v>13.879240320122197</v>
      </c>
      <c r="X103" s="36">
        <f>LN('реальные данные'!Z101)</f>
        <v>13.746029531375374</v>
      </c>
      <c r="Y103" s="36">
        <f>LN('реальные данные'!AA101)</f>
        <v>13.845020189265803</v>
      </c>
      <c r="Z103" s="37">
        <f>LN('реальные данные'!AB101)</f>
        <v>14.534921928507472</v>
      </c>
      <c r="AA103" s="32">
        <f>'исходные без сезонности'!AC102</f>
        <v>0.71393952344153699</v>
      </c>
      <c r="AB103" s="32">
        <f>'исходные без сезонности'!AD102</f>
        <v>1.78524757097392</v>
      </c>
      <c r="AC103" s="32">
        <f>'исходные без сезонности'!AE102</f>
        <v>0.64759877092511398</v>
      </c>
      <c r="AD103" s="32">
        <f>'реальные данные'!AF101</f>
        <v>9.3790138608170537E-2</v>
      </c>
      <c r="AE103" s="32">
        <f>'реальные данные'!AG101/'реальные данные'!AG100*100-100</f>
        <v>-0.11419490232728435</v>
      </c>
      <c r="AF103" s="32">
        <f>'исходные без сезонности'!AH102</f>
        <v>-0.58966481158283701</v>
      </c>
      <c r="AG103" s="33">
        <f>'исходные без сезонности'!AI102</f>
        <v>0.33339670486517498</v>
      </c>
    </row>
    <row r="104" spans="1:33" x14ac:dyDescent="0.2">
      <c r="A104" s="1">
        <v>43405</v>
      </c>
      <c r="B104" s="15">
        <v>7.24</v>
      </c>
      <c r="C104" s="40">
        <f>'исходные без сезонности'!C103</f>
        <v>0.37301295378521998</v>
      </c>
      <c r="D104" s="40">
        <f>'исходные без сезонности'!F103</f>
        <v>1.0910202481390201</v>
      </c>
      <c r="E104" s="25">
        <v>-21.193317328793508</v>
      </c>
      <c r="F104" s="25">
        <f>LN('реальные данные'!F102)</f>
        <v>10.656103873331665</v>
      </c>
      <c r="G104" s="36">
        <f>LN('реальные данные'!G102)</f>
        <v>12.499537557645287</v>
      </c>
      <c r="H104" s="36">
        <f>LN('реальные данные'!H102)</f>
        <v>10.828645647683114</v>
      </c>
      <c r="I104" s="36">
        <f>LN('реальные данные'!I102)</f>
        <v>11.190734560740289</v>
      </c>
      <c r="J104" s="36">
        <f>LN('реальные данные'!J102)</f>
        <v>11.271973952889565</v>
      </c>
      <c r="K104" s="36">
        <f>LN('реальные данные'!K102)</f>
        <v>11.410869719507177</v>
      </c>
      <c r="L104" s="36">
        <f>LN('реальные данные'!L102)</f>
        <v>12.961469294250765</v>
      </c>
      <c r="M104" s="25">
        <f>LN('реальные данные'!M102)</f>
        <v>13.676223263841411</v>
      </c>
      <c r="N104" s="36">
        <f>LN('реальные данные'!O102)</f>
        <v>14.910450047134708</v>
      </c>
      <c r="O104" s="36">
        <f>LN('реальные данные'!P102)</f>
        <v>13.512052269311162</v>
      </c>
      <c r="P104" s="36">
        <f>LN('реальные данные'!Q102)</f>
        <v>13.937630763731422</v>
      </c>
      <c r="Q104" s="36">
        <f>LN('реальные данные'!R102)</f>
        <v>13.821296827851345</v>
      </c>
      <c r="R104" s="36">
        <f>LN('реальные данные'!S102)</f>
        <v>13.966534298746248</v>
      </c>
      <c r="S104" s="36">
        <f>LN('реальные данные'!T102)</f>
        <v>14.695082993098341</v>
      </c>
      <c r="T104" s="25">
        <f>LN('реальные данные'!U102)</f>
        <v>13.620532873983784</v>
      </c>
      <c r="U104" s="36">
        <f>LN('реальные данные'!W102)</f>
        <v>14.821035792345819</v>
      </c>
      <c r="V104" s="36">
        <f>LN('реальные данные'!X102)</f>
        <v>13.434848236194098</v>
      </c>
      <c r="W104" s="36">
        <f>LN('реальные данные'!Y102)</f>
        <v>13.881558027564258</v>
      </c>
      <c r="X104" s="36">
        <f>LN('реальные данные'!Z102)</f>
        <v>13.74092159870672</v>
      </c>
      <c r="Y104" s="36">
        <f>LN('реальные данные'!AA102)</f>
        <v>13.89145603336172</v>
      </c>
      <c r="Z104" s="37">
        <f>LN('реальные данные'!AB102)</f>
        <v>14.516184024116065</v>
      </c>
      <c r="AA104" s="32">
        <f>'исходные без сезонности'!AC103</f>
        <v>-0.16886513229271499</v>
      </c>
      <c r="AB104" s="32">
        <f>'исходные без сезонности'!AD103</f>
        <v>0.14753424718734001</v>
      </c>
      <c r="AC104" s="32">
        <f>'исходные без сезонности'!AE103</f>
        <v>2.7942092573331898</v>
      </c>
      <c r="AD104" s="32">
        <f>'реальные данные'!AF102</f>
        <v>-4.3118583445134249</v>
      </c>
      <c r="AE104" s="32">
        <f>'реальные данные'!AG102/'реальные данные'!AG101*100-100</f>
        <v>1.0848462710220161</v>
      </c>
      <c r="AF104" s="32">
        <f>'исходные без сезонности'!AH103</f>
        <v>0.51628401628319998</v>
      </c>
      <c r="AG104" s="33">
        <f>'исходные без сезонности'!AI103</f>
        <v>1.09929130643782</v>
      </c>
    </row>
    <row r="105" spans="1:33" x14ac:dyDescent="0.2">
      <c r="A105" s="1">
        <v>43435</v>
      </c>
      <c r="B105" s="15">
        <v>7.48</v>
      </c>
      <c r="C105" s="40">
        <f>'исходные без сезонности'!C104</f>
        <v>0.58725246983317703</v>
      </c>
      <c r="D105" s="40">
        <f>'исходные без сезонности'!F104</f>
        <v>0.82434415463858701</v>
      </c>
      <c r="E105" s="25">
        <v>-9.1058538493840722</v>
      </c>
      <c r="F105" s="25">
        <f>LN('реальные данные'!F103)</f>
        <v>11.095641456343277</v>
      </c>
      <c r="G105" s="36">
        <f>LN('реальные данные'!G103)</f>
        <v>12.554278559117996</v>
      </c>
      <c r="H105" s="36">
        <f>LN('реальные данные'!H103)</f>
        <v>10.595717915848173</v>
      </c>
      <c r="I105" s="36">
        <f>LN('реальные данные'!I103)</f>
        <v>10.855028698959538</v>
      </c>
      <c r="J105" s="36">
        <f>LN('реальные данные'!J103)</f>
        <v>11.081847172381838</v>
      </c>
      <c r="K105" s="36">
        <f>LN('реальные данные'!K103)</f>
        <v>11.182785648152068</v>
      </c>
      <c r="L105" s="36">
        <f>LN('реальные данные'!L103)</f>
        <v>12.660486049908213</v>
      </c>
      <c r="M105" s="25">
        <f>LN('реальные данные'!M103)</f>
        <v>13.729516700491109</v>
      </c>
      <c r="N105" s="36">
        <f>LN('реальные данные'!O103)</f>
        <v>14.911198060531717</v>
      </c>
      <c r="O105" s="36">
        <f>LN('реальные данные'!P103)</f>
        <v>13.527757351177691</v>
      </c>
      <c r="P105" s="36">
        <f>LN('реальные данные'!Q103)</f>
        <v>13.949191755563842</v>
      </c>
      <c r="Q105" s="36">
        <f>LN('реальные данные'!R103)</f>
        <v>13.803649292223836</v>
      </c>
      <c r="R105" s="36">
        <f>LN('реальные данные'!S103)</f>
        <v>13.972252763305894</v>
      </c>
      <c r="S105" s="36">
        <f>LN('реальные данные'!T103)</f>
        <v>14.693059075431149</v>
      </c>
      <c r="T105" s="25">
        <f>LN('реальные данные'!U103)</f>
        <v>13.62572563265997</v>
      </c>
      <c r="U105" s="36">
        <f>LN('реальные данные'!W103)</f>
        <v>14.817039264456064</v>
      </c>
      <c r="V105" s="36">
        <f>LN('реальные данные'!X103)</f>
        <v>13.45389952712083</v>
      </c>
      <c r="W105" s="36">
        <f>LN('реальные данные'!Y103)</f>
        <v>13.910585183217005</v>
      </c>
      <c r="X105" s="36">
        <f>LN('реальные данные'!Z103)</f>
        <v>13.739205930093846</v>
      </c>
      <c r="Y105" s="36">
        <f>LN('реальные данные'!AA103)</f>
        <v>13.934941447245018</v>
      </c>
      <c r="Z105" s="37">
        <f>LN('реальные данные'!AB103)</f>
        <v>14.559464282652733</v>
      </c>
      <c r="AA105" s="32">
        <f>'исходные без сезонности'!AC104</f>
        <v>-0.12144061325225899</v>
      </c>
      <c r="AB105" s="32">
        <f>'исходные без сезонности'!AD104</f>
        <v>-1.0951641046928799</v>
      </c>
      <c r="AC105" s="32">
        <f>'исходные без сезонности'!AE104</f>
        <v>1.35519711634169</v>
      </c>
      <c r="AD105" s="32">
        <f>'реальные данные'!AF103</f>
        <v>5.4505521245670394</v>
      </c>
      <c r="AE105" s="32">
        <f>'реальные данные'!AG103/'реальные данные'!AG102*100-100</f>
        <v>0.84468911504332311</v>
      </c>
      <c r="AF105" s="32">
        <f>'исходные без сезонности'!AH104</f>
        <v>-0.24344161096692199</v>
      </c>
      <c r="AG105" s="33">
        <f>'исходные без сезонности'!AI104</f>
        <v>0.74852508154738795</v>
      </c>
    </row>
    <row r="106" spans="1:33" x14ac:dyDescent="0.2">
      <c r="A106" s="1">
        <v>43466</v>
      </c>
      <c r="B106" s="15">
        <v>7.62</v>
      </c>
      <c r="C106" s="40">
        <f>'исходные без сезонности'!C105</f>
        <v>0.79064698287542901</v>
      </c>
      <c r="D106" s="40">
        <f>'исходные без сезонности'!F105</f>
        <v>0.79919531764160701</v>
      </c>
      <c r="E106" s="25">
        <v>23.395044004914009</v>
      </c>
      <c r="F106" s="25">
        <f>LN('реальные данные'!F104)</f>
        <v>10.289744282293363</v>
      </c>
      <c r="G106" s="36">
        <f>LN('реальные данные'!G104)</f>
        <v>12.18736859071719</v>
      </c>
      <c r="H106" s="36">
        <f>LN('реальные данные'!H104)</f>
        <v>10.036609107198723</v>
      </c>
      <c r="I106" s="36">
        <f>LN('реальные данные'!I104)</f>
        <v>10.620626805062713</v>
      </c>
      <c r="J106" s="36">
        <f>LN('реальные данные'!J104)</f>
        <v>10.690014409035181</v>
      </c>
      <c r="K106" s="36">
        <f>LN('реальные данные'!K104)</f>
        <v>11.223495955828746</v>
      </c>
      <c r="L106" s="36">
        <f>LN('реальные данные'!L104)</f>
        <v>12.662650542475639</v>
      </c>
      <c r="M106" s="25">
        <f>LN('реальные данные'!M104)</f>
        <v>13.780687537738769</v>
      </c>
      <c r="N106" s="36">
        <f>LN('реальные данные'!O104)</f>
        <v>14.907453050724538</v>
      </c>
      <c r="O106" s="36">
        <f>LN('реальные данные'!P104)</f>
        <v>13.513412916641299</v>
      </c>
      <c r="P106" s="36">
        <f>LN('реальные данные'!Q104)</f>
        <v>13.954667532949228</v>
      </c>
      <c r="Q106" s="36">
        <f>LN('реальные данные'!R104)</f>
        <v>13.788417992673237</v>
      </c>
      <c r="R106" s="36">
        <f>LN('реальные данные'!S104)</f>
        <v>13.967092657717789</v>
      </c>
      <c r="S106" s="36">
        <f>LN('реальные данные'!T104)</f>
        <v>14.695828519040852</v>
      </c>
      <c r="T106" s="25">
        <f>LN('реальные данные'!U104)</f>
        <v>13.787206940907119</v>
      </c>
      <c r="U106" s="36">
        <f>LN('реальные данные'!W104)</f>
        <v>14.839504245494656</v>
      </c>
      <c r="V106" s="36">
        <f>LN('реальные данные'!X104)</f>
        <v>13.449331393181524</v>
      </c>
      <c r="W106" s="36">
        <f>LN('реальные данные'!Y104)</f>
        <v>13.923603120009879</v>
      </c>
      <c r="X106" s="36">
        <f>LN('реальные данные'!Z104)</f>
        <v>13.731957006726239</v>
      </c>
      <c r="Y106" s="36">
        <f>LN('реальные данные'!AA104)</f>
        <v>13.925028979045143</v>
      </c>
      <c r="Z106" s="37">
        <f>LN('реальные данные'!AB104)</f>
        <v>14.578440445533994</v>
      </c>
      <c r="AA106" s="32">
        <f>'исходные без сезонности'!AC105</f>
        <v>9.22662959070326E-2</v>
      </c>
      <c r="AB106" s="32">
        <f>'исходные без сезонности'!AD105</f>
        <v>1.3860603529179101</v>
      </c>
      <c r="AC106" s="32">
        <f>'исходные без сезонности'!AE105</f>
        <v>0.31058226461823801</v>
      </c>
      <c r="AD106" s="32">
        <f>'реальные данные'!AF104</f>
        <v>0.55330453913254019</v>
      </c>
      <c r="AE106" s="32">
        <f>'реальные данные'!AG104/'реальные данные'!AG103*100-100</f>
        <v>0.57919774229632992</v>
      </c>
      <c r="AF106" s="32">
        <f>'исходные без сезонности'!AH105</f>
        <v>0.59929867199687203</v>
      </c>
      <c r="AG106" s="33">
        <f>'исходные без сезонности'!AI105</f>
        <v>0.31858800573861501</v>
      </c>
    </row>
    <row r="107" spans="1:33" x14ac:dyDescent="0.2">
      <c r="A107" s="1">
        <v>43497</v>
      </c>
      <c r="B107" s="15">
        <v>7.52</v>
      </c>
      <c r="C107" s="40">
        <f>'исходные без сезонности'!C106</f>
        <v>0.33532923380401403</v>
      </c>
      <c r="D107" s="40">
        <f>'исходные без сезонности'!F106</f>
        <v>0.21545249879801501</v>
      </c>
      <c r="E107" s="25">
        <v>2.6315298878814111</v>
      </c>
      <c r="F107" s="25">
        <f>LN('реальные данные'!F105)</f>
        <v>9.3429793723651979</v>
      </c>
      <c r="G107" s="36">
        <f>LN('реальные данные'!G105)</f>
        <v>12.627658035954591</v>
      </c>
      <c r="H107" s="36">
        <f>LN('реальные данные'!H105)</f>
        <v>10.096732436253804</v>
      </c>
      <c r="I107" s="36">
        <f>LN('реальные данные'!I105)</f>
        <v>10.893744925475154</v>
      </c>
      <c r="J107" s="36">
        <f>LN('реальные данные'!J105)</f>
        <v>11.10433894329981</v>
      </c>
      <c r="K107" s="36">
        <f>LN('реальные данные'!K105)</f>
        <v>11.362822995061988</v>
      </c>
      <c r="L107" s="36">
        <f>LN('реальные данные'!L105)</f>
        <v>12.925663729403482</v>
      </c>
      <c r="M107" s="25">
        <f>LN('реальные данные'!M105)</f>
        <v>13.189432535351608</v>
      </c>
      <c r="N107" s="36">
        <f>LN('реальные данные'!O105)</f>
        <v>15.09556759654479</v>
      </c>
      <c r="O107" s="36">
        <f>LN('реальные данные'!P105)</f>
        <v>13.423928890449346</v>
      </c>
      <c r="P107" s="36">
        <f>LN('реальные данные'!Q105)</f>
        <v>13.879797213794443</v>
      </c>
      <c r="Q107" s="36">
        <f>LN('реальные данные'!R105)</f>
        <v>13.564392392661574</v>
      </c>
      <c r="R107" s="36">
        <f>LN('реальные данные'!S105)</f>
        <v>13.84646239937301</v>
      </c>
      <c r="S107" s="36">
        <f>LN('реальные данные'!T105)</f>
        <v>14.667966261237899</v>
      </c>
      <c r="T107" s="25">
        <f>LN('реальные данные'!U105)</f>
        <v>13.150024631712196</v>
      </c>
      <c r="U107" s="36">
        <f>LN('реальные данные'!W105)</f>
        <v>14.996932937584672</v>
      </c>
      <c r="V107" s="36">
        <f>LN('реальные данные'!X105)</f>
        <v>13.377591469512026</v>
      </c>
      <c r="W107" s="36">
        <f>LN('реальные данные'!Y105)</f>
        <v>13.813313318960981</v>
      </c>
      <c r="X107" s="36">
        <f>LN('реальные данные'!Z105)</f>
        <v>13.470863230036196</v>
      </c>
      <c r="Y107" s="36">
        <f>LN('реальные данные'!AA105)</f>
        <v>13.741313263744933</v>
      </c>
      <c r="Z107" s="37">
        <f>LN('реальные данные'!AB105)</f>
        <v>14.470793908903925</v>
      </c>
      <c r="AA107" s="32">
        <f>'исходные без сезонности'!AC106</f>
        <v>0.13920842516607401</v>
      </c>
      <c r="AB107" s="32">
        <f>'исходные без сезонности'!AD106</f>
        <v>1.69693712372247</v>
      </c>
      <c r="AC107" s="32">
        <f>'исходные без сезонности'!AE106</f>
        <v>2.7000858186475601E-2</v>
      </c>
      <c r="AD107" s="32">
        <f>'реальные данные'!AF105</f>
        <v>-2.89508934797027E-2</v>
      </c>
      <c r="AE107" s="32">
        <f>'реальные данные'!AG105/'реальные данные'!AG104*100-100</f>
        <v>-0.45384056291280217</v>
      </c>
      <c r="AF107" s="32">
        <f>'исходные без сезонности'!AH106</f>
        <v>0.429784668497245</v>
      </c>
      <c r="AG107" s="33">
        <f>'исходные без сезонности'!AI106</f>
        <v>4.9834014392256903E-2</v>
      </c>
    </row>
    <row r="108" spans="1:33" x14ac:dyDescent="0.2">
      <c r="A108" s="1">
        <v>43525</v>
      </c>
      <c r="B108" s="15">
        <v>7.59</v>
      </c>
      <c r="C108" s="40">
        <f>'исходные без сезонности'!C107</f>
        <v>0.23719193778394099</v>
      </c>
      <c r="D108" s="40">
        <f>'исходные без сезонности'!F107</f>
        <v>0.37945495171082899</v>
      </c>
      <c r="E108" s="25">
        <v>5.6249503357731045</v>
      </c>
      <c r="F108" s="25">
        <f>LN('реальные данные'!F106)</f>
        <v>9.9434385342849438</v>
      </c>
      <c r="G108" s="36">
        <f>LN('реальные данные'!G106)</f>
        <v>12.68950583819905</v>
      </c>
      <c r="H108" s="36">
        <f>LN('реальные данные'!H106)</f>
        <v>10.324847273960279</v>
      </c>
      <c r="I108" s="36">
        <f>LN('реальные данные'!I106)</f>
        <v>11.023342318770126</v>
      </c>
      <c r="J108" s="36">
        <f>LN('реальные данные'!J106)</f>
        <v>11.051288297439509</v>
      </c>
      <c r="K108" s="36">
        <f>LN('реальные данные'!K106)</f>
        <v>11.56713585832104</v>
      </c>
      <c r="L108" s="36">
        <f>LN('реальные данные'!L106)</f>
        <v>12.894244442230262</v>
      </c>
      <c r="M108" s="25">
        <f>LN('реальные данные'!M106)</f>
        <v>13.215886977109808</v>
      </c>
      <c r="N108" s="36">
        <f>LN('реальные данные'!O106)</f>
        <v>15.104231454295107</v>
      </c>
      <c r="O108" s="36">
        <f>LN('реальные данные'!P106)</f>
        <v>13.420976053465525</v>
      </c>
      <c r="P108" s="36">
        <f>LN('реальные данные'!Q106)</f>
        <v>13.895661324215355</v>
      </c>
      <c r="Q108" s="36">
        <f>LN('реальные данные'!R106)</f>
        <v>13.569501183907983</v>
      </c>
      <c r="R108" s="36">
        <f>LN('реальные данные'!S106)</f>
        <v>13.839020777795506</v>
      </c>
      <c r="S108" s="36">
        <f>LN('реальные данные'!T106)</f>
        <v>14.667002493975829</v>
      </c>
      <c r="T108" s="25">
        <f>LN('реальные данные'!U106)</f>
        <v>13.169288099740326</v>
      </c>
      <c r="U108" s="36">
        <f>LN('реальные данные'!W106)</f>
        <v>14.999191193686134</v>
      </c>
      <c r="V108" s="36">
        <f>LN('реальные данные'!X106)</f>
        <v>13.38619938306377</v>
      </c>
      <c r="W108" s="36">
        <f>LN('реальные данные'!Y106)</f>
        <v>13.832283500876303</v>
      </c>
      <c r="X108" s="36">
        <f>LN('реальные данные'!Z106)</f>
        <v>13.486663523429229</v>
      </c>
      <c r="Y108" s="36">
        <f>LN('реальные данные'!AA106)</f>
        <v>13.734586155566298</v>
      </c>
      <c r="Z108" s="37">
        <f>LN('реальные данные'!AB106)</f>
        <v>14.47878716416913</v>
      </c>
      <c r="AA108" s="32">
        <f>'исходные без сезонности'!AC107</f>
        <v>-1.8129498672873699E-2</v>
      </c>
      <c r="AB108" s="32">
        <f>'исходные без сезонности'!AD107</f>
        <v>-1.5833557620843299</v>
      </c>
      <c r="AC108" s="32">
        <f>'исходные без сезонности'!AE107</f>
        <v>2.0619672205838402</v>
      </c>
      <c r="AD108" s="32">
        <f>'реальные данные'!AF106</f>
        <v>0.17129272595239797</v>
      </c>
      <c r="AE108" s="32">
        <f>'реальные данные'!AG106/'реальные данные'!AG105*100-100</f>
        <v>0.43161026905302435</v>
      </c>
      <c r="AF108" s="32">
        <f>'исходные без сезонности'!AH107</f>
        <v>3.1174389322238301</v>
      </c>
      <c r="AG108" s="33">
        <f>'исходные без сезонности'!AI107</f>
        <v>0.48675364483141298</v>
      </c>
    </row>
    <row r="109" spans="1:33" x14ac:dyDescent="0.2">
      <c r="A109" s="1">
        <v>43556</v>
      </c>
      <c r="B109" s="15">
        <v>7.67</v>
      </c>
      <c r="C109" s="40">
        <f>'исходные без сезонности'!C108</f>
        <v>0.25995671815041599</v>
      </c>
      <c r="D109" s="40">
        <f>'исходные без сезонности'!F108</f>
        <v>4.3218492535866799</v>
      </c>
      <c r="E109" s="25">
        <v>-4.4767592121638458E-2</v>
      </c>
      <c r="F109" s="25">
        <f>LN('реальные данные'!F107)</f>
        <v>10.412670867661607</v>
      </c>
      <c r="G109" s="36">
        <f>LN('реальные данные'!G107)</f>
        <v>12.759673106456495</v>
      </c>
      <c r="H109" s="36">
        <f>LN('реальные данные'!H107)</f>
        <v>10.553642142319891</v>
      </c>
      <c r="I109" s="36">
        <f>LN('реальные данные'!I107)</f>
        <v>10.904870341965832</v>
      </c>
      <c r="J109" s="36">
        <f>LN('реальные данные'!J107)</f>
        <v>10.943068165631404</v>
      </c>
      <c r="K109" s="36">
        <f>LN('реальные данные'!K107)</f>
        <v>11.3484398085569</v>
      </c>
      <c r="L109" s="36">
        <f>LN('реальные данные'!L107)</f>
        <v>12.907962933806528</v>
      </c>
      <c r="M109" s="25">
        <f>LN('реальные данные'!M107)</f>
        <v>13.213860118528899</v>
      </c>
      <c r="N109" s="36">
        <f>LN('реальные данные'!O107)</f>
        <v>15.105147304819255</v>
      </c>
      <c r="O109" s="36">
        <f>LN('реальные данные'!P107)</f>
        <v>13.430893859105764</v>
      </c>
      <c r="P109" s="36">
        <f>LN('реальные данные'!Q107)</f>
        <v>13.914839274117398</v>
      </c>
      <c r="Q109" s="36">
        <f>LN('реальные данные'!R107)</f>
        <v>13.561543734087017</v>
      </c>
      <c r="R109" s="36">
        <f>LN('реальные данные'!S107)</f>
        <v>13.845175707530572</v>
      </c>
      <c r="S109" s="36">
        <f>LN('реальные данные'!T107)</f>
        <v>14.671067494025149</v>
      </c>
      <c r="T109" s="25">
        <f>LN('реальные данные'!U107)</f>
        <v>13.159456876796531</v>
      </c>
      <c r="U109" s="36">
        <f>LN('реальные данные'!W107)</f>
        <v>15.001654800353737</v>
      </c>
      <c r="V109" s="36">
        <f>LN('реальные данные'!X107)</f>
        <v>13.39676318203537</v>
      </c>
      <c r="W109" s="36">
        <f>LN('реальные данные'!Y107)</f>
        <v>13.857676813952585</v>
      </c>
      <c r="X109" s="36">
        <f>LN('реальные данные'!Z107)</f>
        <v>13.484574267276701</v>
      </c>
      <c r="Y109" s="36">
        <f>LN('реальные данные'!AA107)</f>
        <v>13.757726508285993</v>
      </c>
      <c r="Z109" s="37">
        <f>LN('реальные данные'!AB107)</f>
        <v>14.485580444189967</v>
      </c>
      <c r="AA109" s="32">
        <f>'исходные без сезонности'!AC108</f>
        <v>0.42328785762050197</v>
      </c>
      <c r="AB109" s="32">
        <f>'исходные без сезонности'!AD108</f>
        <v>7.1194093253781903</v>
      </c>
      <c r="AC109" s="32">
        <f>'исходные без сезонности'!AE108</f>
        <v>1.0724259256950399</v>
      </c>
      <c r="AD109" s="32">
        <f>'реальные данные'!AF107</f>
        <v>0.14855224617045337</v>
      </c>
      <c r="AE109" s="32">
        <f>'реальные данные'!AG107/'реальные данные'!AG106*100-100</f>
        <v>4.9253863670247569</v>
      </c>
      <c r="AF109" s="32">
        <f>'исходные без сезонности'!AH108</f>
        <v>-0.12240757902186999</v>
      </c>
      <c r="AG109" s="33">
        <f>'исходные без сезонности'!AI108</f>
        <v>0.23558249859749</v>
      </c>
    </row>
    <row r="110" spans="1:33" x14ac:dyDescent="0.2">
      <c r="A110" s="1">
        <v>43586</v>
      </c>
      <c r="B110" s="15">
        <v>7.65</v>
      </c>
      <c r="C110" s="40">
        <f>'исходные без сезонности'!C109</f>
        <v>0.29914410429525601</v>
      </c>
      <c r="D110" s="40">
        <f>'исходные без сезонности'!F109</f>
        <v>-0.42616800401749799</v>
      </c>
      <c r="E110" s="25">
        <v>-5.9393818725618406</v>
      </c>
      <c r="F110" s="25">
        <f>LN('реальные данные'!F108)</f>
        <v>9.923092596433948</v>
      </c>
      <c r="G110" s="36">
        <f>LN('реальные данные'!G108)</f>
        <v>12.653243171494797</v>
      </c>
      <c r="H110" s="36">
        <f>LN('реальные данные'!H108)</f>
        <v>10.414061542853981</v>
      </c>
      <c r="I110" s="36">
        <f>LN('реальные данные'!I108)</f>
        <v>10.640719451628341</v>
      </c>
      <c r="J110" s="36">
        <f>LN('реальные данные'!J108)</f>
        <v>10.929451807906252</v>
      </c>
      <c r="K110" s="36">
        <f>LN('реальные данные'!K108)</f>
        <v>10.984600531590752</v>
      </c>
      <c r="L110" s="36">
        <f>LN('реальные данные'!L108)</f>
        <v>12.834944986274637</v>
      </c>
      <c r="M110" s="25">
        <f>LN('реальные данные'!M108)</f>
        <v>13.246703545494217</v>
      </c>
      <c r="N110" s="36">
        <f>LN('реальные данные'!O108)</f>
        <v>15.127739456563692</v>
      </c>
      <c r="O110" s="36">
        <f>LN('реальные данные'!P108)</f>
        <v>13.428182664050048</v>
      </c>
      <c r="P110" s="36">
        <f>LN('реальные данные'!Q108)</f>
        <v>13.928766143770458</v>
      </c>
      <c r="Q110" s="36">
        <f>LN('реальные данные'!R108)</f>
        <v>13.563415387415619</v>
      </c>
      <c r="R110" s="36">
        <f>LN('реальные данные'!S108)</f>
        <v>13.826896243142361</v>
      </c>
      <c r="S110" s="36">
        <f>LN('реальные данные'!T108)</f>
        <v>14.663787652124755</v>
      </c>
      <c r="T110" s="25">
        <f>LN('реальные данные'!U108)</f>
        <v>13.206545137890126</v>
      </c>
      <c r="U110" s="36">
        <f>LN('реальные данные'!W108)</f>
        <v>15.038425710940425</v>
      </c>
      <c r="V110" s="36">
        <f>LN('реальные данные'!X108)</f>
        <v>13.39170608268882</v>
      </c>
      <c r="W110" s="36">
        <f>LN('реальные данные'!Y108)</f>
        <v>13.88555415869021</v>
      </c>
      <c r="X110" s="36">
        <f>LN('реальные данные'!Z108)</f>
        <v>13.486295552793491</v>
      </c>
      <c r="Y110" s="36">
        <f>LN('реальные данные'!AA108)</f>
        <v>13.739964491357993</v>
      </c>
      <c r="Z110" s="37">
        <f>LN('реальные данные'!AB108)</f>
        <v>14.490771403823652</v>
      </c>
      <c r="AA110" s="32">
        <f>'исходные без сезонности'!AC109</f>
        <v>-0.51875030219801799</v>
      </c>
      <c r="AB110" s="32">
        <f>'исходные без сезонности'!AD109</f>
        <v>-1.27742667650772</v>
      </c>
      <c r="AC110" s="32">
        <f>'исходные без сезонности'!AE109</f>
        <v>2.0445162764041198</v>
      </c>
      <c r="AD110" s="32">
        <f>'реальные данные'!AF108</f>
        <v>9.4066055710783303E-2</v>
      </c>
      <c r="AE110" s="32">
        <f>'реальные данные'!AG108/'реальные данные'!AG107*100-100</f>
        <v>-0.40586496213516909</v>
      </c>
      <c r="AF110" s="32">
        <f>'исходные без сезонности'!AH109</f>
        <v>-0.54511018696461599</v>
      </c>
      <c r="AG110" s="33">
        <f>'исходные без сезонности'!AI109</f>
        <v>0.65266892401879095</v>
      </c>
    </row>
    <row r="111" spans="1:33" x14ac:dyDescent="0.2">
      <c r="A111" s="1">
        <v>43617</v>
      </c>
      <c r="B111" s="15">
        <v>7.53</v>
      </c>
      <c r="C111" s="40">
        <f>'исходные без сезонности'!C110</f>
        <v>0.14447442571810001</v>
      </c>
      <c r="D111" s="40">
        <f>'исходные без сезонности'!F110</f>
        <v>0.79466875583646401</v>
      </c>
      <c r="E111" s="25">
        <v>-3.7103068823976484</v>
      </c>
      <c r="F111" s="25">
        <f>LN('реальные данные'!F109)</f>
        <v>9.5917474414477866</v>
      </c>
      <c r="G111" s="36">
        <f>LN('реальные данные'!G109)</f>
        <v>12.642217678608736</v>
      </c>
      <c r="H111" s="36">
        <f>LN('реальные данные'!H109)</f>
        <v>11.21748336433857</v>
      </c>
      <c r="I111" s="36">
        <f>LN('реальные данные'!I109)</f>
        <v>10.73847161062865</v>
      </c>
      <c r="J111" s="36">
        <f>LN('реальные данные'!J109)</f>
        <v>10.976481194440428</v>
      </c>
      <c r="K111" s="36">
        <f>LN('реальные данные'!K109)</f>
        <v>11.190307019927141</v>
      </c>
      <c r="L111" s="36">
        <f>LN('реальные данные'!L109)</f>
        <v>12.945842573815668</v>
      </c>
      <c r="M111" s="25">
        <f>LN('реальные данные'!M109)</f>
        <v>13.257860001331819</v>
      </c>
      <c r="N111" s="36">
        <f>LN('реальные данные'!O109)</f>
        <v>15.129175043904278</v>
      </c>
      <c r="O111" s="36">
        <f>LN('реальные данные'!P109)</f>
        <v>13.43628948191331</v>
      </c>
      <c r="P111" s="36">
        <f>LN('реальные данные'!Q109)</f>
        <v>13.942847147255572</v>
      </c>
      <c r="Q111" s="36">
        <f>LN('реальные данные'!R109)</f>
        <v>13.570501120541834</v>
      </c>
      <c r="R111" s="36">
        <f>LN('реальные данные'!S109)</f>
        <v>13.827013556366847</v>
      </c>
      <c r="S111" s="36">
        <f>LN('реальные данные'!T109)</f>
        <v>14.668651405792694</v>
      </c>
      <c r="T111" s="25">
        <f>LN('реальные данные'!U109)</f>
        <v>13.22785807521619</v>
      </c>
      <c r="U111" s="36">
        <f>LN('реальные данные'!W109)</f>
        <v>15.041050566870188</v>
      </c>
      <c r="V111" s="36">
        <f>LN('реальные данные'!X109)</f>
        <v>13.323351635935815</v>
      </c>
      <c r="W111" s="36">
        <f>LN('реальные данные'!Y109)</f>
        <v>13.897732183729053</v>
      </c>
      <c r="X111" s="36">
        <f>LN('реальные данные'!Z109)</f>
        <v>13.494950603806398</v>
      </c>
      <c r="Y111" s="36">
        <f>LN('реальные данные'!AA109)</f>
        <v>13.73860256214007</v>
      </c>
      <c r="Z111" s="37">
        <f>LN('реальные данные'!AB109)</f>
        <v>14.467681062584068</v>
      </c>
      <c r="AA111" s="32">
        <f>'исходные без сезонности'!AC110</f>
        <v>0.91222214972186999</v>
      </c>
      <c r="AB111" s="32">
        <f>'исходные без сезонности'!AD110</f>
        <v>0.28236582544912597</v>
      </c>
      <c r="AC111" s="32">
        <f>'исходные без сезонности'!AE110</f>
        <v>1.6952846808659601</v>
      </c>
      <c r="AD111" s="32">
        <f>'реальные данные'!AF109</f>
        <v>7.9004488847942866E-2</v>
      </c>
      <c r="AE111" s="32">
        <f>'реальные данные'!AG109/'реальные данные'!AG108*100-100</f>
        <v>-0.56816678755691896</v>
      </c>
      <c r="AF111" s="32">
        <f>'исходные без сезонности'!AH110</f>
        <v>-0.163765734897696</v>
      </c>
      <c r="AG111" s="33">
        <f>'исходные без сезонности'!AI110</f>
        <v>1.00977766348719</v>
      </c>
    </row>
    <row r="112" spans="1:33" x14ac:dyDescent="0.2">
      <c r="A112" s="1">
        <v>43647</v>
      </c>
      <c r="B112" s="15">
        <v>7.24</v>
      </c>
      <c r="C112" s="40">
        <f>'исходные без сезонности'!C111</f>
        <v>0.26827306181078497</v>
      </c>
      <c r="D112" s="40">
        <f>'исходные без сезонности'!F111</f>
        <v>-1.2921029774818</v>
      </c>
      <c r="E112" s="25">
        <v>2.0221263040499147</v>
      </c>
      <c r="F112" s="25">
        <f>LN('реальные данные'!F110)</f>
        <v>9.7180112068947366</v>
      </c>
      <c r="G112" s="36">
        <f>LN('реальные данные'!G110)</f>
        <v>12.655083342792203</v>
      </c>
      <c r="H112" s="36">
        <f>LN('реальные данные'!H110)</f>
        <v>10.736543308223945</v>
      </c>
      <c r="I112" s="36">
        <f>LN('реальные данные'!I110)</f>
        <v>10.803123601009069</v>
      </c>
      <c r="J112" s="36">
        <f>LN('реальные данные'!J110)</f>
        <v>11.05888008197279</v>
      </c>
      <c r="K112" s="36">
        <f>LN('реальные данные'!K110)</f>
        <v>11.403568315165225</v>
      </c>
      <c r="L112" s="36">
        <f>LN('реальные данные'!L110)</f>
        <v>12.974066163176108</v>
      </c>
      <c r="M112" s="25">
        <f>LN('реальные данные'!M110)</f>
        <v>13.244566145303889</v>
      </c>
      <c r="N112" s="36">
        <f>LN('реальные данные'!O110)</f>
        <v>15.135836427706055</v>
      </c>
      <c r="O112" s="36">
        <f>LN('реальные данные'!P110)</f>
        <v>13.442697474227522</v>
      </c>
      <c r="P112" s="36">
        <f>LN('реальные данные'!Q110)</f>
        <v>13.953247940695462</v>
      </c>
      <c r="Q112" s="36">
        <f>LN('реальные данные'!R110)</f>
        <v>13.582323677893397</v>
      </c>
      <c r="R112" s="36">
        <f>LN('реальные данные'!S110)</f>
        <v>13.830616814864104</v>
      </c>
      <c r="S112" s="36">
        <f>LN('реальные данные'!T110)</f>
        <v>14.669517854861544</v>
      </c>
      <c r="T112" s="25">
        <f>LN('реальные данные'!U110)</f>
        <v>13.230238146718051</v>
      </c>
      <c r="U112" s="36">
        <f>LN('реальные данные'!W110)</f>
        <v>15.046772720469768</v>
      </c>
      <c r="V112" s="36">
        <f>LN('реальные данные'!X110)</f>
        <v>13.385783556727864</v>
      </c>
      <c r="W112" s="36">
        <f>LN('реальные данные'!Y110)</f>
        <v>13.908236687222786</v>
      </c>
      <c r="X112" s="36">
        <f>LN('реальные данные'!Z110)</f>
        <v>13.501008146291532</v>
      </c>
      <c r="Y112" s="36">
        <f>LN('реальные данные'!AA110)</f>
        <v>13.729842181765978</v>
      </c>
      <c r="Z112" s="37">
        <f>LN('реальные данные'!AB110)</f>
        <v>14.455254597746915</v>
      </c>
      <c r="AA112" s="32">
        <f>'исходные без сезонности'!AC111</f>
        <v>1.0292080082463499</v>
      </c>
      <c r="AB112" s="32">
        <f>'исходные без сезонности'!AD111</f>
        <v>-1.2881590410739201</v>
      </c>
      <c r="AC112" s="32">
        <f>'исходные без сезонности'!AE111</f>
        <v>-0.51999617544024601</v>
      </c>
      <c r="AD112" s="32">
        <f>'реальные данные'!AF110</f>
        <v>1.613163101736717</v>
      </c>
      <c r="AE112" s="32">
        <f>'реальные данные'!AG110/'реальные данные'!AG109*100-100</f>
        <v>1.7829362137720608</v>
      </c>
      <c r="AF112" s="32">
        <f>'исходные без сезонности'!AH111</f>
        <v>-0.24794669077097301</v>
      </c>
      <c r="AG112" s="33">
        <f>'исходные без сезонности'!AI111</f>
        <v>-6.5714501921931803E-2</v>
      </c>
    </row>
    <row r="113" spans="1:33" x14ac:dyDescent="0.2">
      <c r="A113" s="1">
        <v>43678</v>
      </c>
      <c r="B113" s="15">
        <v>7.08</v>
      </c>
      <c r="C113" s="40">
        <f>'исходные без сезонности'!C112</f>
        <v>0.21330436990697299</v>
      </c>
      <c r="D113" s="40">
        <f>'исходные без сезонности'!F112</f>
        <v>1.1146820528863099</v>
      </c>
      <c r="E113" s="25">
        <v>-2.5776159418838125</v>
      </c>
      <c r="F113" s="25">
        <f>LN('реальные данные'!F111)</f>
        <v>9.8544325036165947</v>
      </c>
      <c r="G113" s="36">
        <f>LN('реальные данные'!G111)</f>
        <v>12.894120063916851</v>
      </c>
      <c r="H113" s="36">
        <f>LN('реальные данные'!H111)</f>
        <v>10.798166510134987</v>
      </c>
      <c r="I113" s="36">
        <f>LN('реальные данные'!I111)</f>
        <v>10.793234305287987</v>
      </c>
      <c r="J113" s="36">
        <f>LN('реальные данные'!J111)</f>
        <v>10.914822602744326</v>
      </c>
      <c r="K113" s="36">
        <f>LN('реальные данные'!K111)</f>
        <v>11.263345308335037</v>
      </c>
      <c r="L113" s="36">
        <f>LN('реальные данные'!L111)</f>
        <v>13.02259885659746</v>
      </c>
      <c r="M113" s="25">
        <f>LN('реальные данные'!M111)</f>
        <v>13.245958000644132</v>
      </c>
      <c r="N113" s="36">
        <f>LN('реальные данные'!O111)</f>
        <v>15.132783152613323</v>
      </c>
      <c r="O113" s="36">
        <f>LN('реальные данные'!P111)</f>
        <v>13.445164251860231</v>
      </c>
      <c r="P113" s="36">
        <f>LN('реальные данные'!Q111)</f>
        <v>13.960770644989401</v>
      </c>
      <c r="Q113" s="36">
        <f>LN('реальные данные'!R111)</f>
        <v>13.593590746822098</v>
      </c>
      <c r="R113" s="36">
        <f>LN('реальные данные'!S111)</f>
        <v>13.82463348128255</v>
      </c>
      <c r="S113" s="36">
        <f>LN('реальные данные'!T111)</f>
        <v>14.658370224619015</v>
      </c>
      <c r="T113" s="25">
        <f>LN('реальные данные'!U111)</f>
        <v>13.203516141717754</v>
      </c>
      <c r="U113" s="36">
        <f>LN('реальные данные'!W111)</f>
        <v>15.029653284590571</v>
      </c>
      <c r="V113" s="36">
        <f>LN('реальные данные'!X111)</f>
        <v>13.37835655224001</v>
      </c>
      <c r="W113" s="36">
        <f>LN('реальные данные'!Y111)</f>
        <v>13.917728764149171</v>
      </c>
      <c r="X113" s="36">
        <f>LN('реальные данные'!Z111)</f>
        <v>13.52956183592285</v>
      </c>
      <c r="Y113" s="36">
        <f>LN('реальные данные'!AA111)</f>
        <v>13.745759290228595</v>
      </c>
      <c r="Z113" s="37">
        <f>LN('реальные данные'!AB111)</f>
        <v>14.429048737489627</v>
      </c>
      <c r="AA113" s="32">
        <f>'исходные без сезонности'!AC112</f>
        <v>0.92602303253071205</v>
      </c>
      <c r="AB113" s="32">
        <f>'исходные без сезонности'!AD112</f>
        <v>1.6708383937655</v>
      </c>
      <c r="AC113" s="32">
        <f>'исходные без сезонности'!AE112</f>
        <v>0.89282014737755899</v>
      </c>
      <c r="AD113" s="32">
        <f>'реальные данные'!AF111</f>
        <v>-0.72396771283119676</v>
      </c>
      <c r="AE113" s="32">
        <f>'реальные данные'!AG111/'реальные данные'!AG110*100-100</f>
        <v>-1.9526151705838828</v>
      </c>
      <c r="AF113" s="32">
        <f>'исходные без сезонности'!AH112</f>
        <v>-0.72508594095155698</v>
      </c>
      <c r="AG113" s="33">
        <f>'исходные без сезонности'!AI112</f>
        <v>0.75706245236658198</v>
      </c>
    </row>
    <row r="114" spans="1:33" x14ac:dyDescent="0.2">
      <c r="A114" s="1">
        <v>43709</v>
      </c>
      <c r="B114" s="15">
        <v>6.83</v>
      </c>
      <c r="C114" s="40">
        <f>'исходные без сезонности'!C113</f>
        <v>8.8655690508312596E-2</v>
      </c>
      <c r="D114" s="40">
        <f>'исходные без сезонности'!F113</f>
        <v>1.6572695269772999</v>
      </c>
      <c r="E114" s="25">
        <v>-2.6818283385876085</v>
      </c>
      <c r="F114" s="25">
        <f>LN('реальные данные'!F112)</f>
        <v>10.087458889018166</v>
      </c>
      <c r="G114" s="36">
        <f>LN('реальные данные'!G112)</f>
        <v>12.772178373293297</v>
      </c>
      <c r="H114" s="36">
        <f>LN('реальные данные'!H112)</f>
        <v>11.19463568526656</v>
      </c>
      <c r="I114" s="36">
        <f>LN('реальные данные'!I112)</f>
        <v>10.862079097846868</v>
      </c>
      <c r="J114" s="36">
        <f>LN('реальные данные'!J112)</f>
        <v>11.014102532423024</v>
      </c>
      <c r="K114" s="36">
        <f>LN('реальные данные'!K112)</f>
        <v>11.50961087447433</v>
      </c>
      <c r="L114" s="36">
        <f>LN('реальные данные'!L112)</f>
        <v>13.104340748724855</v>
      </c>
      <c r="M114" s="25">
        <f>LN('реальные данные'!M112)</f>
        <v>13.242785220237163</v>
      </c>
      <c r="N114" s="36">
        <f>LN('реальные данные'!O112)</f>
        <v>15.136279711920398</v>
      </c>
      <c r="O114" s="36">
        <f>LN('реальные данные'!P112)</f>
        <v>13.452267194777052</v>
      </c>
      <c r="P114" s="36">
        <f>LN('реальные данные'!Q112)</f>
        <v>13.962534533295344</v>
      </c>
      <c r="Q114" s="36">
        <f>LN('реальные данные'!R112)</f>
        <v>13.602237775217118</v>
      </c>
      <c r="R114" s="36">
        <f>LN('реальные данные'!S112)</f>
        <v>13.824892235868587</v>
      </c>
      <c r="S114" s="36">
        <f>LN('реальные данные'!T112)</f>
        <v>14.655078435115183</v>
      </c>
      <c r="T114" s="25">
        <f>LN('реальные данные'!U112)</f>
        <v>13.185008060553312</v>
      </c>
      <c r="U114" s="36">
        <f>LN('реальные данные'!W112)</f>
        <v>15.039895542679284</v>
      </c>
      <c r="V114" s="36">
        <f>LN('реальные данные'!X112)</f>
        <v>13.350826338025831</v>
      </c>
      <c r="W114" s="36">
        <f>LN('реальные данные'!Y112)</f>
        <v>13.91715048944795</v>
      </c>
      <c r="X114" s="36">
        <f>LN('реальные данные'!Z112)</f>
        <v>13.527358096276128</v>
      </c>
      <c r="Y114" s="36">
        <f>LN('реальные данные'!AA112)</f>
        <v>13.72412243877528</v>
      </c>
      <c r="Z114" s="37">
        <f>LN('реальные данные'!AB112)</f>
        <v>14.409859389038226</v>
      </c>
      <c r="AA114" s="32">
        <f>'исходные без сезонности'!AC113</f>
        <v>-0.65281020302641801</v>
      </c>
      <c r="AB114" s="32">
        <f>'исходные без сезонности'!AD113</f>
        <v>2.3495319423990799</v>
      </c>
      <c r="AC114" s="32">
        <f>'исходные без сезонности'!AE113</f>
        <v>0.99389284626813601</v>
      </c>
      <c r="AD114" s="32">
        <f>'реальные данные'!AF112</f>
        <v>2.5067101170794075</v>
      </c>
      <c r="AE114" s="32">
        <f>'реальные данные'!AG112/'реальные данные'!AG111*100-100</f>
        <v>1.176813952540769</v>
      </c>
      <c r="AF114" s="32">
        <f>'исходные без сезонности'!AH113</f>
        <v>-0.11273978310608</v>
      </c>
      <c r="AG114" s="33">
        <f>'исходные без сезонности'!AI113</f>
        <v>0.87426118030614897</v>
      </c>
    </row>
    <row r="115" spans="1:33" x14ac:dyDescent="0.2">
      <c r="A115" s="1">
        <v>43739</v>
      </c>
      <c r="B115" s="15">
        <v>6.77</v>
      </c>
      <c r="C115" s="40">
        <f>'исходные без сезонности'!C114</f>
        <v>0.13537158246520201</v>
      </c>
      <c r="D115" s="40">
        <f>'исходные без сезонности'!F114</f>
        <v>1.0054726968144201</v>
      </c>
      <c r="E115" s="25">
        <v>2.0374274727732931</v>
      </c>
      <c r="F115" s="25">
        <f>LN('реальные данные'!F113)</f>
        <v>10.594214450583152</v>
      </c>
      <c r="G115" s="36">
        <f>LN('реальные данные'!G113)</f>
        <v>12.723680562001906</v>
      </c>
      <c r="H115" s="36">
        <f>LN('реальные данные'!H113)</f>
        <v>10.878007485690086</v>
      </c>
      <c r="I115" s="36">
        <f>LN('реальные данные'!I113)</f>
        <v>11.023417563128241</v>
      </c>
      <c r="J115" s="36">
        <f>LN('реальные данные'!J113)</f>
        <v>10.940977944491825</v>
      </c>
      <c r="K115" s="36">
        <f>LN('реальные данные'!K113)</f>
        <v>11.61713655180883</v>
      </c>
      <c r="L115" s="36">
        <f>LN('реальные данные'!L113)</f>
        <v>13.152273919932025</v>
      </c>
      <c r="M115" s="25">
        <f>LN('реальные данные'!M113)</f>
        <v>13.264130627336925</v>
      </c>
      <c r="N115" s="36">
        <f>LN('реальные данные'!O113)</f>
        <v>15.145157455404094</v>
      </c>
      <c r="O115" s="36">
        <f>LN('реальные данные'!P113)</f>
        <v>13.451198438988326</v>
      </c>
      <c r="P115" s="36">
        <f>LN('реальные данные'!Q113)</f>
        <v>13.972101193431953</v>
      </c>
      <c r="Q115" s="36">
        <f>LN('реальные данные'!R113)</f>
        <v>13.613215283597494</v>
      </c>
      <c r="R115" s="36">
        <f>LN('реальные данные'!S113)</f>
        <v>13.844578885023154</v>
      </c>
      <c r="S115" s="36">
        <f>LN('реальные данные'!T113)</f>
        <v>14.644021440153544</v>
      </c>
      <c r="T115" s="25">
        <f>LN('реальные данные'!U113)</f>
        <v>13.177466143353312</v>
      </c>
      <c r="U115" s="36">
        <f>LN('реальные данные'!W113)</f>
        <v>15.05420165029274</v>
      </c>
      <c r="V115" s="36">
        <f>LN('реальные данные'!X113)</f>
        <v>13.367990339061466</v>
      </c>
      <c r="W115" s="36">
        <f>LN('реальные данные'!Y113)</f>
        <v>13.924403699920239</v>
      </c>
      <c r="X115" s="36">
        <f>LN('реальные данные'!Z113)</f>
        <v>13.542120694230457</v>
      </c>
      <c r="Y115" s="36">
        <f>LN('реальные данные'!AA113)</f>
        <v>13.741832637617227</v>
      </c>
      <c r="Z115" s="37">
        <f>LN('реальные данные'!AB113)</f>
        <v>14.369425520663112</v>
      </c>
      <c r="AA115" s="32">
        <f>'исходные без сезонности'!AC114</f>
        <v>-0.68810344453419403</v>
      </c>
      <c r="AB115" s="32">
        <f>'исходные без сезонности'!AD114</f>
        <v>2.3684993163431498</v>
      </c>
      <c r="AC115" s="32">
        <f>'исходные без сезонности'!AE114</f>
        <v>-0.217466285494581</v>
      </c>
      <c r="AD115" s="32">
        <f>'реальные данные'!AF113</f>
        <v>-1.2845740422334018</v>
      </c>
      <c r="AE115" s="32">
        <f>'реальные данные'!AG113/'реальные данные'!AG112*100-100</f>
        <v>1.2701920777392246</v>
      </c>
      <c r="AF115" s="32">
        <f>'исходные без сезонности'!AH114</f>
        <v>-0.38944577109310402</v>
      </c>
      <c r="AG115" s="33">
        <f>'исходные без сезонности'!AI114</f>
        <v>1.3887566420834201</v>
      </c>
    </row>
    <row r="116" spans="1:33" x14ac:dyDescent="0.2">
      <c r="A116" s="1">
        <v>43770</v>
      </c>
      <c r="B116" s="15">
        <v>6.45</v>
      </c>
      <c r="C116" s="40">
        <f>'исходные без сезонности'!C115</f>
        <v>0.157115204188259</v>
      </c>
      <c r="D116" s="40">
        <f>'исходные без сезонности'!F115</f>
        <v>5.0019091627484302E-2</v>
      </c>
      <c r="E116" s="25">
        <v>4.1124789606813135</v>
      </c>
      <c r="F116" s="25">
        <f>LN('реальные данные'!F114)</f>
        <v>10.839399394987097</v>
      </c>
      <c r="G116" s="36">
        <f>LN('реальные данные'!G114)</f>
        <v>12.670821659891264</v>
      </c>
      <c r="H116" s="36">
        <f>LN('реальные данные'!H114)</f>
        <v>11.112319868321904</v>
      </c>
      <c r="I116" s="36">
        <f>LN('реальные данные'!I114)</f>
        <v>10.866287498227573</v>
      </c>
      <c r="J116" s="36">
        <f>LN('реальные данные'!J114)</f>
        <v>11.083097898679707</v>
      </c>
      <c r="K116" s="36">
        <f>LN('реальные данные'!K114)</f>
        <v>11.547939167144774</v>
      </c>
      <c r="L116" s="36">
        <f>LN('реальные данные'!L114)</f>
        <v>13.119836194731938</v>
      </c>
      <c r="M116" s="25">
        <f>LN('реальные данные'!M114)</f>
        <v>13.281226225786231</v>
      </c>
      <c r="N116" s="36">
        <f>LN('реальные данные'!O114)</f>
        <v>15.130139981910752</v>
      </c>
      <c r="O116" s="36">
        <f>LN('реальные данные'!P114)</f>
        <v>13.443751213738217</v>
      </c>
      <c r="P116" s="36">
        <f>LN('реальные данные'!Q114)</f>
        <v>13.956201580160229</v>
      </c>
      <c r="Q116" s="36">
        <f>LN('реальные данные'!R114)</f>
        <v>13.617671389096891</v>
      </c>
      <c r="R116" s="36">
        <f>LN('реальные данные'!S114)</f>
        <v>13.86470867027081</v>
      </c>
      <c r="S116" s="36">
        <f>LN('реальные данные'!T114)</f>
        <v>14.644741145441049</v>
      </c>
      <c r="T116" s="25">
        <f>LN('реальные данные'!U114)</f>
        <v>13.177259924441989</v>
      </c>
      <c r="U116" s="36">
        <f>LN('реальные данные'!W114)</f>
        <v>15.044639839083761</v>
      </c>
      <c r="V116" s="36">
        <f>LN('реальные данные'!X114)</f>
        <v>13.325147981352018</v>
      </c>
      <c r="W116" s="36">
        <f>LN('реальные данные'!Y114)</f>
        <v>13.919714812100622</v>
      </c>
      <c r="X116" s="36">
        <f>LN('реальные данные'!Z114)</f>
        <v>13.536700074130975</v>
      </c>
      <c r="Y116" s="36">
        <f>LN('реальные данные'!AA114)</f>
        <v>13.770907032619627</v>
      </c>
      <c r="Z116" s="37">
        <f>LN('реальные данные'!AB114)</f>
        <v>14.417986787757981</v>
      </c>
      <c r="AA116" s="32">
        <f>'исходные без сезонности'!AC115</f>
        <v>-0.15911400487314201</v>
      </c>
      <c r="AB116" s="32">
        <f>'исходные без сезонности'!AD115</f>
        <v>-3.3218022754873102</v>
      </c>
      <c r="AC116" s="32">
        <f>'исходные без сезонности'!AE115</f>
        <v>9.8024668396524503E-2</v>
      </c>
      <c r="AD116" s="32">
        <f>'реальные данные'!AF114</f>
        <v>-3.3351615421806144</v>
      </c>
      <c r="AE116" s="32">
        <f>'реальные данные'!AG114/'реальные данные'!AG113*100-100</f>
        <v>-6.7514939506393716</v>
      </c>
      <c r="AF116" s="32">
        <f>'исходные без сезонности'!AH115</f>
        <v>-1.4616117783284099</v>
      </c>
      <c r="AG116" s="33">
        <f>'исходные без сезонности'!AI115</f>
        <v>1.7586260118589001</v>
      </c>
    </row>
    <row r="117" spans="1:33" x14ac:dyDescent="0.2">
      <c r="A117" s="1">
        <v>43800</v>
      </c>
      <c r="B117" s="15">
        <v>6.16</v>
      </c>
      <c r="C117" s="40">
        <f>'исходные без сезонности'!C116</f>
        <v>8.2563923732066197E-2</v>
      </c>
      <c r="D117" s="40">
        <f>'исходные без сезонности'!F116</f>
        <v>0.70005610897660897</v>
      </c>
      <c r="E117" s="25">
        <v>2.5873403414839462</v>
      </c>
      <c r="F117" s="25">
        <f>LN('реальные данные'!F115)</f>
        <v>11.11193684423532</v>
      </c>
      <c r="G117" s="36">
        <f>LN('реальные данные'!G115)</f>
        <v>12.994589519070344</v>
      </c>
      <c r="H117" s="36">
        <f>LN('реальные данные'!H115)</f>
        <v>11.930317670870012</v>
      </c>
      <c r="I117" s="36">
        <f>LN('реальные данные'!I115)</f>
        <v>10.859183417974222</v>
      </c>
      <c r="J117" s="36">
        <f>LN('реальные данные'!J115)</f>
        <v>11.111972306360824</v>
      </c>
      <c r="K117" s="36">
        <f>LN('реальные данные'!K115)</f>
        <v>11.794380469018483</v>
      </c>
      <c r="L117" s="36">
        <f>LN('реальные данные'!L115)</f>
        <v>13.214006934719107</v>
      </c>
      <c r="M117" s="25">
        <f>LN('реальные данные'!M115)</f>
        <v>13.290206034260434</v>
      </c>
      <c r="N117" s="36">
        <f>LN('реальные данные'!O115)</f>
        <v>15.123212046223436</v>
      </c>
      <c r="O117" s="36">
        <f>LN('реальные данные'!P115)</f>
        <v>13.442577855368496</v>
      </c>
      <c r="P117" s="36">
        <f>LN('реальные данные'!Q115)</f>
        <v>13.984110415773271</v>
      </c>
      <c r="Q117" s="36">
        <f>LN('реальные данные'!R115)</f>
        <v>13.625341044284644</v>
      </c>
      <c r="R117" s="36">
        <f>LN('реальные данные'!S115)</f>
        <v>13.855204764172367</v>
      </c>
      <c r="S117" s="36">
        <f>LN('реальные данные'!T115)</f>
        <v>14.628996421131781</v>
      </c>
      <c r="T117" s="25">
        <f>LN('реальные данные'!U115)</f>
        <v>13.089164992329172</v>
      </c>
      <c r="U117" s="36">
        <f>LN('реальные данные'!W115)</f>
        <v>14.999163752311997</v>
      </c>
      <c r="V117" s="36">
        <f>LN('реальные данные'!X115)</f>
        <v>13.020666136112055</v>
      </c>
      <c r="W117" s="36">
        <f>LN('реальные данные'!Y115)</f>
        <v>13.945922930074177</v>
      </c>
      <c r="X117" s="36">
        <f>LN('реальные данные'!Z115)</f>
        <v>13.54195699476892</v>
      </c>
      <c r="Y117" s="36">
        <f>LN('реальные данные'!AA115)</f>
        <v>13.732649007306662</v>
      </c>
      <c r="Z117" s="37">
        <f>LN('реальные данные'!AB115)</f>
        <v>14.35589851627873</v>
      </c>
      <c r="AA117" s="32">
        <f>'исходные без сезонности'!AC116</f>
        <v>2.0594835402097701E-2</v>
      </c>
      <c r="AB117" s="32">
        <f>'исходные без сезонности'!AD116</f>
        <v>1.43966673539627</v>
      </c>
      <c r="AC117" s="32">
        <f>'исходные без сезонности'!AE116</f>
        <v>-5.1025722107354703</v>
      </c>
      <c r="AD117" s="32">
        <f>'реальные данные'!AF115</f>
        <v>5.3809432850590753</v>
      </c>
      <c r="AE117" s="32">
        <f>'реальные данные'!AG115/'реальные данные'!AG114*100-100</f>
        <v>2.7565413958955816</v>
      </c>
      <c r="AF117" s="32">
        <f>'исходные без сезонности'!AH116</f>
        <v>0.12974950757614601</v>
      </c>
      <c r="AG117" s="33">
        <f>'исходные без сезонности'!AI116</f>
        <v>0.58391201087372502</v>
      </c>
    </row>
    <row r="118" spans="1:33" x14ac:dyDescent="0.2">
      <c r="A118" s="1">
        <v>43831</v>
      </c>
      <c r="B118" s="15">
        <v>6.04</v>
      </c>
      <c r="C118" s="40">
        <f>'исходные без сезонности'!C117</f>
        <v>0.16948704330596001</v>
      </c>
      <c r="D118" s="40">
        <f>'исходные без сезонности'!F117</f>
        <v>1.30789886738532</v>
      </c>
      <c r="E118" s="25">
        <v>-10.092052655196646</v>
      </c>
      <c r="F118" s="25">
        <f>LN('реальные данные'!F116)</f>
        <v>11.122831641273512</v>
      </c>
      <c r="G118" s="36">
        <f>LN('реальные данные'!G116)</f>
        <v>12.668249733905775</v>
      </c>
      <c r="H118" s="36">
        <f>LN('реальные данные'!H116)</f>
        <v>9.9459257947896358</v>
      </c>
      <c r="I118" s="36">
        <f>LN('реальные данные'!I116)</f>
        <v>10.424550816048454</v>
      </c>
      <c r="J118" s="36">
        <f>LN('реальные данные'!J116)</f>
        <v>10.734905565395472</v>
      </c>
      <c r="K118" s="36">
        <f>LN('реальные данные'!K116)</f>
        <v>11.418603515147439</v>
      </c>
      <c r="L118" s="36">
        <f>LN('реальные данные'!L116)</f>
        <v>13.161184818769751</v>
      </c>
      <c r="M118" s="25">
        <f>LN('реальные данные'!M116)</f>
        <v>13.245797622276857</v>
      </c>
      <c r="N118" s="36">
        <f>LN('реальные данные'!O116)</f>
        <v>15.118597059607342</v>
      </c>
      <c r="O118" s="36">
        <f>LN('реальные данные'!P116)</f>
        <v>13.463682757916843</v>
      </c>
      <c r="P118" s="36">
        <f>LN('реальные данные'!Q116)</f>
        <v>13.992398424569384</v>
      </c>
      <c r="Q118" s="36">
        <f>LN('реальные данные'!R116)</f>
        <v>13.642860155611391</v>
      </c>
      <c r="R118" s="36">
        <f>LN('реальные данные'!S116)</f>
        <v>13.875362368629613</v>
      </c>
      <c r="S118" s="36">
        <f>LN('реальные данные'!T116)</f>
        <v>14.588808680885522</v>
      </c>
      <c r="T118" s="25">
        <f>LN('реальные данные'!U116)</f>
        <v>13.169373937463165</v>
      </c>
      <c r="U118" s="36">
        <f>LN('реальные данные'!W116)</f>
        <v>15.027910321783091</v>
      </c>
      <c r="V118" s="36">
        <f>LN('реальные данные'!X116)</f>
        <v>13.396232724390948</v>
      </c>
      <c r="W118" s="36">
        <f>LN('реальные данные'!Y116)</f>
        <v>13.964428471584913</v>
      </c>
      <c r="X118" s="36">
        <f>LN('реальные данные'!Z116)</f>
        <v>13.570151474944446</v>
      </c>
      <c r="Y118" s="36">
        <f>LN('реальные данные'!AA116)</f>
        <v>13.804511192895639</v>
      </c>
      <c r="Z118" s="37">
        <f>LN('реальные данные'!AB116)</f>
        <v>14.345958714418314</v>
      </c>
      <c r="AA118" s="32">
        <f>'исходные без сезонности'!AC117</f>
        <v>0.83800848059464705</v>
      </c>
      <c r="AB118" s="32">
        <f>'исходные без сезонности'!AD117</f>
        <v>4.3458085866556804</v>
      </c>
      <c r="AC118" s="32">
        <f>'исходные без сезонности'!AE117</f>
        <v>-0.78021727462133506</v>
      </c>
      <c r="AD118" s="32">
        <f>'реальные данные'!AF116</f>
        <v>-1.2807053471962178</v>
      </c>
      <c r="AE118" s="32">
        <f>'реальные данные'!AG116/'реальные данные'!AG115*100-100</f>
        <v>3.1830342681745236</v>
      </c>
      <c r="AF118" s="32">
        <f>'исходные без сезонности'!AH117</f>
        <v>-2.3087364629949301</v>
      </c>
      <c r="AG118" s="33">
        <f>'исходные без сезонности'!AI117</f>
        <v>0.80845141975407797</v>
      </c>
    </row>
    <row r="119" spans="1:33" x14ac:dyDescent="0.2">
      <c r="A119" s="1">
        <v>43862</v>
      </c>
      <c r="B119" s="15">
        <v>5.92</v>
      </c>
      <c r="C119" s="40">
        <f>'исходные без сезонности'!C118</f>
        <v>0.225445924421456</v>
      </c>
      <c r="D119" s="40">
        <f>'исходные без сезонности'!F118</f>
        <v>3.06171002384239</v>
      </c>
      <c r="E119" s="25">
        <v>-15.155246821300068</v>
      </c>
      <c r="F119" s="25">
        <f>LN('реальные данные'!F117)</f>
        <v>11.072866436201883</v>
      </c>
      <c r="G119" s="36">
        <f>LN('реальные данные'!G117)</f>
        <v>12.633246777263976</v>
      </c>
      <c r="H119" s="36">
        <f>LN('реальные данные'!H117)</f>
        <v>12.061033948825635</v>
      </c>
      <c r="I119" s="36">
        <f>LN('реальные данные'!I117)</f>
        <v>11.122195982302756</v>
      </c>
      <c r="J119" s="36">
        <f>LN('реальные данные'!J117)</f>
        <v>11.151792929004923</v>
      </c>
      <c r="K119" s="36">
        <f>LN('реальные данные'!K117)</f>
        <v>11.852336058557347</v>
      </c>
      <c r="L119" s="36">
        <f>LN('реальные данные'!L117)</f>
        <v>13.128869054261232</v>
      </c>
      <c r="M119" s="25">
        <f>LN('реальные данные'!M117)</f>
        <v>13.339425462164137</v>
      </c>
      <c r="N119" s="36">
        <f>LN('реальные данные'!O117)</f>
        <v>15.103194921023928</v>
      </c>
      <c r="O119" s="36">
        <f>LN('реальные данные'!P117)</f>
        <v>13.433564539595267</v>
      </c>
      <c r="P119" s="36">
        <f>LN('реальные данные'!Q117)</f>
        <v>14.039974172369869</v>
      </c>
      <c r="Q119" s="36">
        <f>LN('реальные данные'!R117)</f>
        <v>13.590761557999368</v>
      </c>
      <c r="R119" s="36">
        <f>LN('реальные данные'!S117)</f>
        <v>13.739775423733821</v>
      </c>
      <c r="S119" s="36">
        <f>LN('реальные данные'!T117)</f>
        <v>14.596274321441928</v>
      </c>
      <c r="T119" s="25">
        <f>LN('реальные данные'!U117)</f>
        <v>13.241533266730416</v>
      </c>
      <c r="U119" s="36">
        <f>LN('реальные данные'!W117)</f>
        <v>15.008994463360766</v>
      </c>
      <c r="V119" s="36">
        <f>LN('реальные данные'!X117)</f>
        <v>13.231718422316254</v>
      </c>
      <c r="W119" s="36">
        <f>LN('реальные данные'!Y117)</f>
        <v>13.972502667098702</v>
      </c>
      <c r="X119" s="36">
        <f>LN('реальные данные'!Z117)</f>
        <v>13.493573554113127</v>
      </c>
      <c r="Y119" s="36">
        <f>LN('реальные данные'!AA117)</f>
        <v>13.550212802676194</v>
      </c>
      <c r="Z119" s="37">
        <f>LN('реальные данные'!AB117)</f>
        <v>14.336845854996538</v>
      </c>
      <c r="AA119" s="32">
        <f>'исходные без сезонности'!AC118</f>
        <v>1.5862606414656899</v>
      </c>
      <c r="AB119" s="32">
        <f>'исходные без сезонности'!AD118</f>
        <v>2.5058680852206199</v>
      </c>
      <c r="AC119" s="32">
        <f>'исходные без сезонности'!AE118</f>
        <v>3.4605903162897098</v>
      </c>
      <c r="AD119" s="32">
        <f>'реальные данные'!AF117</f>
        <v>0.18577520719425422</v>
      </c>
      <c r="AE119" s="32">
        <f>'реальные данные'!AG117/'реальные данные'!AG116*100-100</f>
        <v>2.8216115599053921</v>
      </c>
      <c r="AF119" s="32">
        <f>'исходные без сезонности'!AH118</f>
        <v>3.47578001137569</v>
      </c>
      <c r="AG119" s="33">
        <f>'исходные без сезонности'!AI118</f>
        <v>1.9455582198631201</v>
      </c>
    </row>
    <row r="120" spans="1:33" x14ac:dyDescent="0.2">
      <c r="A120" s="1">
        <v>43891</v>
      </c>
      <c r="B120" s="15">
        <v>5.75</v>
      </c>
      <c r="C120" s="40">
        <f>'исходные без сезонности'!C119</f>
        <v>0.46728380920388801</v>
      </c>
      <c r="D120" s="40">
        <f>'исходные без сезонности'!F119</f>
        <v>-3.3630265350797699</v>
      </c>
      <c r="E120" s="25">
        <v>-56.814358191870134</v>
      </c>
      <c r="F120" s="25">
        <f>LN('реальные данные'!F118)</f>
        <v>10.871453865862989</v>
      </c>
      <c r="G120" s="36">
        <f>LN('реальные данные'!G118)</f>
        <v>13.078380285585121</v>
      </c>
      <c r="H120" s="36">
        <f>LN('реальные данные'!H118)</f>
        <v>10.998872270989038</v>
      </c>
      <c r="I120" s="36">
        <f>LN('реальные данные'!I118)</f>
        <v>11.067081066825565</v>
      </c>
      <c r="J120" s="36">
        <f>LN('реальные данные'!J118)</f>
        <v>11.386993012049196</v>
      </c>
      <c r="K120" s="36">
        <f>LN('реальные данные'!K118)</f>
        <v>12.047987913139476</v>
      </c>
      <c r="L120" s="36">
        <f>LN('реальные данные'!L118)</f>
        <v>13.159029256000885</v>
      </c>
      <c r="M120" s="25">
        <f>LN('реальные данные'!M118)</f>
        <v>13.353372259195014</v>
      </c>
      <c r="N120" s="36">
        <f>LN('реальные данные'!O118)</f>
        <v>15.067810832778878</v>
      </c>
      <c r="O120" s="36">
        <f>LN('реальные данные'!P118)</f>
        <v>13.494247409247576</v>
      </c>
      <c r="P120" s="36">
        <f>LN('реальные данные'!Q118)</f>
        <v>14.041977302094741</v>
      </c>
      <c r="Q120" s="36">
        <f>LN('реальные данные'!R118)</f>
        <v>13.581015350788839</v>
      </c>
      <c r="R120" s="36">
        <f>LN('реальные данные'!S118)</f>
        <v>13.74743685239539</v>
      </c>
      <c r="S120" s="36">
        <f>LN('реальные данные'!T118)</f>
        <v>14.580028557086465</v>
      </c>
      <c r="T120" s="25">
        <f>LN('реальные данные'!U118)</f>
        <v>13.274686039592989</v>
      </c>
      <c r="U120" s="36">
        <f>LN('реальные данные'!W118)</f>
        <v>14.907336734952228</v>
      </c>
      <c r="V120" s="36">
        <f>LN('реальные данные'!X118)</f>
        <v>13.432000151459022</v>
      </c>
      <c r="W120" s="36">
        <f>LN('реальные данные'!Y118)</f>
        <v>13.984085734682349</v>
      </c>
      <c r="X120" s="36">
        <f>LN('реальные данные'!Z118)</f>
        <v>13.468783223221759</v>
      </c>
      <c r="Y120" s="36">
        <f>LN('реальные данные'!AA118)</f>
        <v>13.576410150864715</v>
      </c>
      <c r="Z120" s="37">
        <f>LN('реальные данные'!AB118)</f>
        <v>14.300606924328857</v>
      </c>
      <c r="AA120" s="32">
        <f>'исходные без сезонности'!AC119</f>
        <v>-4.0503317906304899</v>
      </c>
      <c r="AB120" s="32">
        <f>'исходные без сезонности'!AD119</f>
        <v>-3.3295750871423802</v>
      </c>
      <c r="AC120" s="32">
        <f>'исходные без сезонности'!AE119</f>
        <v>-0.20274825159431201</v>
      </c>
      <c r="AD120" s="32">
        <f>'реальные данные'!AF118</f>
        <v>-0.10911831229120139</v>
      </c>
      <c r="AE120" s="32">
        <f>'реальные данные'!AG118/'реальные данные'!AG117*100-100</f>
        <v>-4.3989108206161518</v>
      </c>
      <c r="AF120" s="32">
        <f>'исходные без сезонности'!AH119</f>
        <v>-4.23345201111648</v>
      </c>
      <c r="AG120" s="33">
        <f>'исходные без сезонности'!AI119</f>
        <v>1.73384266570658</v>
      </c>
    </row>
    <row r="121" spans="1:33" x14ac:dyDescent="0.2">
      <c r="A121" s="1">
        <v>43922</v>
      </c>
      <c r="B121" s="15">
        <v>5.92</v>
      </c>
      <c r="C121" s="40">
        <f>'исходные без сезонности'!C120</f>
        <v>0.78895048030814896</v>
      </c>
      <c r="D121" s="40">
        <f>'исходные без сезонности'!F120</f>
        <v>-10.092685415722499</v>
      </c>
      <c r="E121" s="25">
        <v>16.167444276959309</v>
      </c>
      <c r="F121" s="25">
        <f>LN('реальные данные'!F119)</f>
        <v>10.581222224749908</v>
      </c>
      <c r="G121" s="36">
        <f>LN('реальные данные'!G119)</f>
        <v>12.683039613447876</v>
      </c>
      <c r="H121" s="36">
        <f>LN('реальные данные'!H119)</f>
        <v>10.606563125031233</v>
      </c>
      <c r="I121" s="36">
        <f>LN('реальные данные'!I119)</f>
        <v>10.751044627724099</v>
      </c>
      <c r="J121" s="36">
        <f>LN('реальные данные'!J119)</f>
        <v>10.873360212667155</v>
      </c>
      <c r="K121" s="36">
        <f>LN('реальные данные'!K119)</f>
        <v>11.465856645915061</v>
      </c>
      <c r="L121" s="36">
        <f>LN('реальные данные'!L119)</f>
        <v>12.779678306647027</v>
      </c>
      <c r="M121" s="25">
        <f>LN('реальные данные'!M119)</f>
        <v>13.347781696579556</v>
      </c>
      <c r="N121" s="36">
        <f>LN('реальные данные'!O119)</f>
        <v>15.104927067097632</v>
      </c>
      <c r="O121" s="36">
        <f>LN('реальные данные'!P119)</f>
        <v>13.513227267623304</v>
      </c>
      <c r="P121" s="36">
        <f>LN('реальные данные'!Q119)</f>
        <v>14.049203096508077</v>
      </c>
      <c r="Q121" s="36">
        <f>LN('реальные данные'!R119)</f>
        <v>13.600916486064113</v>
      </c>
      <c r="R121" s="36">
        <f>LN('реальные данные'!S119)</f>
        <v>13.791705090724028</v>
      </c>
      <c r="S121" s="36">
        <f>LN('реальные данные'!T119)</f>
        <v>14.60366427447955</v>
      </c>
      <c r="T121" s="25">
        <f>LN('реальные данные'!U119)</f>
        <v>13.295212505168436</v>
      </c>
      <c r="U121" s="36">
        <f>LN('реальные данные'!W119)</f>
        <v>15.010407869575282</v>
      </c>
      <c r="V121" s="36">
        <f>LN('реальные данные'!X119)</f>
        <v>13.478336545766432</v>
      </c>
      <c r="W121" s="36">
        <f>LN('реальные данные'!Y119)</f>
        <v>14.007173233078904</v>
      </c>
      <c r="X121" s="36">
        <f>LN('реальные данные'!Z119)</f>
        <v>13.529725544522748</v>
      </c>
      <c r="Y121" s="36">
        <f>LN('реальные данные'!AA119)</f>
        <v>13.678998709731566</v>
      </c>
      <c r="Z121" s="37">
        <f>LN('реальные данные'!AB119)</f>
        <v>14.433069632220962</v>
      </c>
      <c r="AA121" s="32">
        <f>'исходные без сезонности'!AC120</f>
        <v>-0.52300806612144501</v>
      </c>
      <c r="AB121" s="32">
        <f>'исходные без сезонности'!AD120</f>
        <v>-7.8408117769869197</v>
      </c>
      <c r="AC121" s="32">
        <f>'исходные без сезонности'!AE120</f>
        <v>2.08994061366421</v>
      </c>
      <c r="AD121" s="32">
        <f>'реальные данные'!AF119</f>
        <v>0.28670774947106281</v>
      </c>
      <c r="AE121" s="32">
        <f>'реальные данные'!AG119/'реальные данные'!AG118*100-100</f>
        <v>-3.6073906732247707</v>
      </c>
      <c r="AF121" s="32">
        <f>'исходные без сезонности'!AH120</f>
        <v>0.60092731237613595</v>
      </c>
      <c r="AG121" s="33">
        <f>'исходные без сезонности'!AI120</f>
        <v>-26.800072843126902</v>
      </c>
    </row>
    <row r="122" spans="1:33" x14ac:dyDescent="0.2">
      <c r="A122" s="1">
        <v>43952</v>
      </c>
      <c r="B122" s="15">
        <v>5.38</v>
      </c>
      <c r="C122" s="40">
        <f>'исходные без сезонности'!C121</f>
        <v>0.22829536510637799</v>
      </c>
      <c r="D122" s="40">
        <f>'исходные без сезонности'!F121</f>
        <v>0.81743018747315599</v>
      </c>
      <c r="E122" s="25">
        <v>78.063404764240488</v>
      </c>
      <c r="F122" s="25">
        <f>LN('реальные данные'!F120)</f>
        <v>10.116915058758044</v>
      </c>
      <c r="G122" s="36">
        <f>LN('реальные данные'!G120)</f>
        <v>12.666910721031204</v>
      </c>
      <c r="H122" s="36">
        <f>LN('реальные данные'!H120)</f>
        <v>11.394725499226771</v>
      </c>
      <c r="I122" s="36">
        <f>LN('реальные данные'!I120)</f>
        <v>10.718847524659733</v>
      </c>
      <c r="J122" s="36">
        <f>LN('реальные данные'!J120)</f>
        <v>10.927372885566516</v>
      </c>
      <c r="K122" s="36">
        <f>LN('реальные данные'!K120)</f>
        <v>11.514808831147198</v>
      </c>
      <c r="L122" s="36">
        <f>LN('реальные данные'!L120)</f>
        <v>12.788701038501038</v>
      </c>
      <c r="M122" s="25">
        <f>LN('реальные данные'!M120)</f>
        <v>13.307448522105036</v>
      </c>
      <c r="N122" s="36">
        <f>LN('реальные данные'!O120)</f>
        <v>15.121262855297013</v>
      </c>
      <c r="O122" s="36">
        <f>LN('реальные данные'!P120)</f>
        <v>13.535629829065451</v>
      </c>
      <c r="P122" s="36">
        <f>LN('реальные данные'!Q120)</f>
        <v>14.038103501939691</v>
      </c>
      <c r="Q122" s="36">
        <f>LN('реальные данные'!R120)</f>
        <v>13.600179872098773</v>
      </c>
      <c r="R122" s="36">
        <f>LN('реальные данные'!S120)</f>
        <v>13.817320091089938</v>
      </c>
      <c r="S122" s="36">
        <f>LN('реальные данные'!T120)</f>
        <v>14.597861236225423</v>
      </c>
      <c r="T122" s="25">
        <f>LN('реальные данные'!U120)</f>
        <v>13.267763994294196</v>
      </c>
      <c r="U122" s="36">
        <f>LN('реальные данные'!W120)</f>
        <v>15.029724157157119</v>
      </c>
      <c r="V122" s="36">
        <f>LN('реальные данные'!X120)</f>
        <v>13.432694648556064</v>
      </c>
      <c r="W122" s="36">
        <f>LN('реальные данные'!Y120)</f>
        <v>13.994086602186798</v>
      </c>
      <c r="X122" s="36">
        <f>LN('реальные данные'!Z120)</f>
        <v>13.523481175355544</v>
      </c>
      <c r="Y122" s="36">
        <f>LN('реальные данные'!AA120)</f>
        <v>13.693341868352364</v>
      </c>
      <c r="Z122" s="37">
        <f>LN('реальные данные'!AB120)</f>
        <v>14.421993370135057</v>
      </c>
      <c r="AA122" s="32">
        <f>'исходные без сезонности'!AC121</f>
        <v>-12.8343183107717</v>
      </c>
      <c r="AB122" s="32">
        <f>'исходные без сезонности'!AD121</f>
        <v>2.1481957817883801</v>
      </c>
      <c r="AC122" s="32">
        <f>'исходные без сезонности'!AE121</f>
        <v>-1.0165272696194301</v>
      </c>
      <c r="AD122" s="32">
        <f>'реальные данные'!AF120</f>
        <v>0.55515654463226838</v>
      </c>
      <c r="AE122" s="32">
        <f>'реальные данные'!AG120/'реальные данные'!AG119*100-100</f>
        <v>1.9164775287303826</v>
      </c>
      <c r="AF122" s="32">
        <f>'исходные без сезонности'!AH121</f>
        <v>-3.9103888822395398</v>
      </c>
      <c r="AG122" s="33">
        <f>'исходные без сезонности'!AI121</f>
        <v>6.1450467787435201</v>
      </c>
    </row>
    <row r="123" spans="1:33" x14ac:dyDescent="0.2">
      <c r="A123" s="1">
        <v>43983</v>
      </c>
      <c r="B123" s="15">
        <v>4.92</v>
      </c>
      <c r="C123" s="40">
        <f>'исходные без сезонности'!C122</f>
        <v>0.32424348059895403</v>
      </c>
      <c r="D123" s="40">
        <f>'исходные без сезонности'!F122</f>
        <v>3.8571462244211401</v>
      </c>
      <c r="E123" s="25">
        <v>18.170555669818981</v>
      </c>
      <c r="F123" s="25">
        <f>LN('реальные данные'!F121)</f>
        <v>10.459197952468941</v>
      </c>
      <c r="G123" s="36">
        <f>LN('реальные данные'!G121)</f>
        <v>12.774265047900601</v>
      </c>
      <c r="H123" s="36">
        <f>LN('реальные данные'!H121)</f>
        <v>11.136205020925402</v>
      </c>
      <c r="I123" s="36">
        <f>LN('реальные данные'!I121)</f>
        <v>10.934645855651731</v>
      </c>
      <c r="J123" s="36">
        <f>LN('реальные данные'!J121)</f>
        <v>11.104711321482856</v>
      </c>
      <c r="K123" s="36">
        <f>LN('реальные данные'!K121)</f>
        <v>11.749952256347685</v>
      </c>
      <c r="L123" s="36">
        <f>LN('реальные данные'!L121)</f>
        <v>13.103610375879905</v>
      </c>
      <c r="M123" s="25">
        <f>LN('реальные данные'!M121)</f>
        <v>13.297757958844018</v>
      </c>
      <c r="N123" s="36">
        <f>LN('реальные данные'!O121)</f>
        <v>15.127482532759505</v>
      </c>
      <c r="O123" s="36">
        <f>LN('реальные данные'!P121)</f>
        <v>13.553945578166505</v>
      </c>
      <c r="P123" s="36">
        <f>LN('реальные данные'!Q121)</f>
        <v>14.03847435547519</v>
      </c>
      <c r="Q123" s="36">
        <f>LN('реальные данные'!R121)</f>
        <v>13.59608558860716</v>
      </c>
      <c r="R123" s="36">
        <f>LN('реальные данные'!S121)</f>
        <v>13.829513721013099</v>
      </c>
      <c r="S123" s="36">
        <f>LN('реальные данные'!T121)</f>
        <v>14.582102609053209</v>
      </c>
      <c r="T123" s="25">
        <f>LN('реальные данные'!U121)</f>
        <v>13.250733733221601</v>
      </c>
      <c r="U123" s="36">
        <f>LN('реальные данные'!W121)</f>
        <v>15.027246023662565</v>
      </c>
      <c r="V123" s="36">
        <f>LN('реальные данные'!X121)</f>
        <v>13.460534665350783</v>
      </c>
      <c r="W123" s="36">
        <f>LN('реальные данные'!Y121)</f>
        <v>13.989921195098834</v>
      </c>
      <c r="X123" s="36">
        <f>LN('реальные данные'!Z121)</f>
        <v>13.51379817887933</v>
      </c>
      <c r="Y123" s="36">
        <f>LN('реальные данные'!AA121)</f>
        <v>13.68819362335411</v>
      </c>
      <c r="Z123" s="37">
        <f>LN('реальные данные'!AB121)</f>
        <v>14.318166360245961</v>
      </c>
      <c r="AA123" s="32">
        <f>'исходные без сезонности'!AC122</f>
        <v>-0.85455303240768499</v>
      </c>
      <c r="AB123" s="32">
        <f>'исходные без сезонности'!AD122</f>
        <v>4.04428623379063</v>
      </c>
      <c r="AC123" s="32">
        <f>'исходные без сезонности'!AE122</f>
        <v>1.4534166816532199</v>
      </c>
      <c r="AD123" s="32">
        <f>'реальные данные'!AF121</f>
        <v>0.20940836127125806</v>
      </c>
      <c r="AE123" s="32">
        <f>'реальные данные'!AG121/'реальные данные'!AG120*100-100</f>
        <v>0.6877954253086358</v>
      </c>
      <c r="AF123" s="32">
        <f>'исходные без сезонности'!AH122</f>
        <v>-0.20538039487419199</v>
      </c>
      <c r="AG123" s="33">
        <f>'исходные без сезонности'!AI122</f>
        <v>15.277234254142099</v>
      </c>
    </row>
    <row r="124" spans="1:33" x14ac:dyDescent="0.2">
      <c r="A124" s="1">
        <v>44013</v>
      </c>
      <c r="B124" s="15">
        <v>4.18</v>
      </c>
      <c r="C124" s="40">
        <f>'исходные без сезонности'!C123</f>
        <v>0.44343718731574699</v>
      </c>
      <c r="D124" s="40">
        <f>'исходные без сезонности'!F123</f>
        <v>7.0660257595543596</v>
      </c>
      <c r="E124" s="25">
        <v>2.6040284333484807</v>
      </c>
      <c r="F124" s="25">
        <f>LN('реальные данные'!F122)</f>
        <v>10.489625546599576</v>
      </c>
      <c r="G124" s="36">
        <f>LN('реальные данные'!G122)</f>
        <v>12.937489541888629</v>
      </c>
      <c r="H124" s="36">
        <f>LN('реальные данные'!H122)</f>
        <v>10.744749490032921</v>
      </c>
      <c r="I124" s="36">
        <f>LN('реальные данные'!I122)</f>
        <v>11.137701895597351</v>
      </c>
      <c r="J124" s="36">
        <f>LN('реальные данные'!J122)</f>
        <v>11.044592632420906</v>
      </c>
      <c r="K124" s="36">
        <f>LN('реальные данные'!K122)</f>
        <v>11.671595383465871</v>
      </c>
      <c r="L124" s="36">
        <f>LN('реальные данные'!L122)</f>
        <v>12.958604246017396</v>
      </c>
      <c r="M124" s="25">
        <f>LN('реальные данные'!M122)</f>
        <v>13.272248682108192</v>
      </c>
      <c r="N124" s="36">
        <f>LN('реальные данные'!O122)</f>
        <v>15.132749636746937</v>
      </c>
      <c r="O124" s="36">
        <f>LN('реальные данные'!P122)</f>
        <v>13.535625620348782</v>
      </c>
      <c r="P124" s="36">
        <f>LN('реальные данные'!Q122)</f>
        <v>14.044416899430468</v>
      </c>
      <c r="Q124" s="36">
        <f>LN('реальные данные'!R122)</f>
        <v>13.618058198389166</v>
      </c>
      <c r="R124" s="36">
        <f>LN('реальные данные'!S122)</f>
        <v>13.850120753050394</v>
      </c>
      <c r="S124" s="36">
        <f>LN('реальные данные'!T122)</f>
        <v>14.569698996295719</v>
      </c>
      <c r="T124" s="25">
        <f>LN('реальные данные'!U122)</f>
        <v>13.228880677390405</v>
      </c>
      <c r="U124" s="36">
        <f>LN('реальные данные'!W122)</f>
        <v>15.007365021834671</v>
      </c>
      <c r="V124" s="36">
        <f>LN('реальные данные'!X122)</f>
        <v>13.476461989522043</v>
      </c>
      <c r="W124" s="36">
        <f>LN('реальные данные'!Y122)</f>
        <v>13.990010016220296</v>
      </c>
      <c r="X124" s="36">
        <f>LN('реальные данные'!Z122)</f>
        <v>13.543557177135988</v>
      </c>
      <c r="Y124" s="36">
        <f>LN('реальные данные'!AA122)</f>
        <v>13.718892900642107</v>
      </c>
      <c r="Z124" s="37">
        <f>LN('реальные данные'!AB122)</f>
        <v>14.331217013465816</v>
      </c>
      <c r="AA124" s="32">
        <f>'исходные без сезонности'!AC123</f>
        <v>0.648487050718904</v>
      </c>
      <c r="AB124" s="32">
        <f>'исходные без сезонности'!AD123</f>
        <v>5.0160060819298797</v>
      </c>
      <c r="AC124" s="32">
        <f>'исходные без сезонности'!AE123</f>
        <v>2.11739081980694</v>
      </c>
      <c r="AD124" s="32">
        <f>'реальные данные'!AF122</f>
        <v>1.3777312618837243</v>
      </c>
      <c r="AE124" s="32">
        <f>'реальные данные'!AG122/'реальные данные'!AG121*100-100</f>
        <v>2.2567674391184056</v>
      </c>
      <c r="AF124" s="32">
        <f>'исходные без сезонности'!AH123</f>
        <v>1.85835258882209</v>
      </c>
      <c r="AG124" s="33">
        <f>'исходные без сезонности'!AI123</f>
        <v>6.6251865639745402</v>
      </c>
    </row>
    <row r="125" spans="1:33" x14ac:dyDescent="0.2">
      <c r="A125" s="1">
        <v>44044</v>
      </c>
      <c r="B125" s="15">
        <v>4.1100000000000003</v>
      </c>
      <c r="C125" s="40">
        <f>'исходные без сезонности'!C124</f>
        <v>0.41701703080728503</v>
      </c>
      <c r="D125" s="40">
        <f>'исходные без сезонности'!F124</f>
        <v>1.7248084485789801</v>
      </c>
      <c r="E125" s="25">
        <v>5.133265866729035</v>
      </c>
      <c r="F125" s="25">
        <f>LN('реальные данные'!F123)</f>
        <v>10.847938853992138</v>
      </c>
      <c r="G125" s="36">
        <f>LN('реальные данные'!G123)</f>
        <v>12.750978163687648</v>
      </c>
      <c r="H125" s="36">
        <f>LN('реальные данные'!H123)</f>
        <v>10.98101050179045</v>
      </c>
      <c r="I125" s="36">
        <f>LN('реальные данные'!I123)</f>
        <v>11.071353366313826</v>
      </c>
      <c r="J125" s="36">
        <f>LN('реальные данные'!J123)</f>
        <v>11.319075593605609</v>
      </c>
      <c r="K125" s="36">
        <f>LN('реальные данные'!K123)</f>
        <v>11.583061199065684</v>
      </c>
      <c r="L125" s="36">
        <f>LN('реальные данные'!L123)</f>
        <v>12.909092896990982</v>
      </c>
      <c r="M125" s="25">
        <f>LN('реальные данные'!M123)</f>
        <v>13.258499068740086</v>
      </c>
      <c r="N125" s="36">
        <f>LN('реальные данные'!O123)</f>
        <v>15.155223864329221</v>
      </c>
      <c r="O125" s="36">
        <f>LN('реальные данные'!P123)</f>
        <v>13.531707254453892</v>
      </c>
      <c r="P125" s="36">
        <f>LN('реальные данные'!Q123)</f>
        <v>14.057309280567173</v>
      </c>
      <c r="Q125" s="36">
        <f>LN('реальные данные'!R123)</f>
        <v>13.635470959708993</v>
      </c>
      <c r="R125" s="36">
        <f>LN('реальные данные'!S123)</f>
        <v>13.86383813232959</v>
      </c>
      <c r="S125" s="36">
        <f>LN('реальные данные'!T123)</f>
        <v>14.554088647940489</v>
      </c>
      <c r="T125" s="25">
        <f>LN('реальные данные'!U123)</f>
        <v>13.15817633682421</v>
      </c>
      <c r="U125" s="36">
        <f>LN('реальные данные'!W123)</f>
        <v>15.07050751599091</v>
      </c>
      <c r="V125" s="36">
        <f>LN('реальные данные'!X123)</f>
        <v>13.456959741304972</v>
      </c>
      <c r="W125" s="36">
        <f>LN('реальные данные'!Y123)</f>
        <v>14.007694021952011</v>
      </c>
      <c r="X125" s="36">
        <f>LN('реальные данные'!Z123)</f>
        <v>13.537651961524642</v>
      </c>
      <c r="Y125" s="36">
        <f>LN('реальные данные'!AA123)</f>
        <v>13.754891126807875</v>
      </c>
      <c r="Z125" s="37">
        <f>LN('реальные данные'!AB123)</f>
        <v>14.325500359731068</v>
      </c>
      <c r="AA125" s="32">
        <f>'исходные без сезонности'!AC124</f>
        <v>4.7662865951186904</v>
      </c>
      <c r="AB125" s="32">
        <f>'исходные без сезонности'!AD124</f>
        <v>1.01270191349385</v>
      </c>
      <c r="AC125" s="32">
        <f>'исходные без сезонности'!AE124</f>
        <v>0.23111121937328399</v>
      </c>
      <c r="AD125" s="32">
        <f>'реальные данные'!AF123</f>
        <v>0.75156906755577779</v>
      </c>
      <c r="AE125" s="32">
        <f>'реальные данные'!AG123/'реальные данные'!AG122*100-100</f>
        <v>-0.27597816808027176</v>
      </c>
      <c r="AF125" s="32">
        <f>'исходные без сезонности'!AH124</f>
        <v>2.5854858558772098</v>
      </c>
      <c r="AG125" s="33">
        <f>'исходные без сезонности'!AI124</f>
        <v>0.15451072201135699</v>
      </c>
    </row>
    <row r="126" spans="1:33" x14ac:dyDescent="0.2">
      <c r="A126" s="1">
        <v>44075</v>
      </c>
      <c r="B126" s="15">
        <v>4.17</v>
      </c>
      <c r="C126" s="40">
        <f>'исходные без сезонности'!C125</f>
        <v>0.185523108224037</v>
      </c>
      <c r="D126" s="40">
        <f>'исходные без сезонности'!F125</f>
        <v>1.03199141747562</v>
      </c>
      <c r="E126" s="25">
        <v>-7.4829082534001445</v>
      </c>
      <c r="F126" s="25">
        <f>LN('реальные данные'!F124)</f>
        <v>10.492213595306273</v>
      </c>
      <c r="G126" s="36">
        <f>LN('реальные данные'!G124)</f>
        <v>12.907309771418575</v>
      </c>
      <c r="H126" s="36">
        <f>LN('реальные данные'!H124)</f>
        <v>11.066440046420261</v>
      </c>
      <c r="I126" s="36">
        <f>LN('реальные данные'!I124)</f>
        <v>11.046497434702307</v>
      </c>
      <c r="J126" s="36">
        <f>LN('реальные данные'!J124)</f>
        <v>11.083722405047761</v>
      </c>
      <c r="K126" s="36">
        <f>LN('реальные данные'!K124)</f>
        <v>11.60100792515629</v>
      </c>
      <c r="L126" s="36">
        <f>LN('реальные данные'!L124)</f>
        <v>12.870906996922377</v>
      </c>
      <c r="M126" s="25">
        <f>LN('реальные данные'!M124)</f>
        <v>13.263862105587174</v>
      </c>
      <c r="N126" s="36">
        <f>LN('реальные данные'!O124)</f>
        <v>15.169846528882555</v>
      </c>
      <c r="O126" s="36">
        <f>LN('реальные данные'!P124)</f>
        <v>13.534698200844437</v>
      </c>
      <c r="P126" s="36">
        <f>LN('реальные данные'!Q124)</f>
        <v>14.072613730714236</v>
      </c>
      <c r="Q126" s="36">
        <f>LN('реальные данные'!R124)</f>
        <v>13.654631176461114</v>
      </c>
      <c r="R126" s="36">
        <f>LN('реальные данные'!S124)</f>
        <v>13.878143779442377</v>
      </c>
      <c r="S126" s="36">
        <f>LN('реальные данные'!T124)</f>
        <v>14.544102391631526</v>
      </c>
      <c r="T126" s="25">
        <f>LN('реальные данные'!U124)</f>
        <v>13.177284720949592</v>
      </c>
      <c r="U126" s="36">
        <f>LN('реальные данные'!W124)</f>
        <v>15.061182949799639</v>
      </c>
      <c r="V126" s="36">
        <f>LN('реальные данные'!X124)</f>
        <v>13.453683604327525</v>
      </c>
      <c r="W126" s="36">
        <f>LN('реальные данные'!Y124)</f>
        <v>14.023427836220874</v>
      </c>
      <c r="X126" s="36">
        <f>LN('реальные данные'!Z124)</f>
        <v>13.578746920318057</v>
      </c>
      <c r="Y126" s="36">
        <f>LN('реальные данные'!AA124)</f>
        <v>13.774350983103451</v>
      </c>
      <c r="Z126" s="37">
        <f>LN('реальные данные'!AB124)</f>
        <v>14.324582969909253</v>
      </c>
      <c r="AA126" s="32">
        <f>'исходные без сезонности'!AC125</f>
        <v>1.16670547332102</v>
      </c>
      <c r="AB126" s="32">
        <f>'исходные без сезонности'!AD125</f>
        <v>-0.112103487037193</v>
      </c>
      <c r="AC126" s="32">
        <f>'исходные без сезонности'!AE125</f>
        <v>1.1196409166843</v>
      </c>
      <c r="AD126" s="32">
        <f>'реальные данные'!AF124</f>
        <v>-1.8622937977269771E-2</v>
      </c>
      <c r="AE126" s="32">
        <f>'реальные данные'!AG124/'реальные данные'!AG123*100-100</f>
        <v>4.7403309584185678</v>
      </c>
      <c r="AF126" s="32">
        <f>'исходные без сезонности'!AH125</f>
        <v>1.27540852957054</v>
      </c>
      <c r="AG126" s="33">
        <f>'исходные без сезонности'!AI125</f>
        <v>0.63093970740732896</v>
      </c>
    </row>
    <row r="127" spans="1:33" x14ac:dyDescent="0.2">
      <c r="A127" s="1">
        <v>44105</v>
      </c>
      <c r="B127" s="15">
        <v>4.2</v>
      </c>
      <c r="C127" s="40">
        <f>'исходные без сезонности'!C126</f>
        <v>0.43775583548043501</v>
      </c>
      <c r="D127" s="40">
        <f>'исходные без сезонности'!F126</f>
        <v>-0.14620556537413401</v>
      </c>
      <c r="E127" s="25">
        <v>-6.8386357906855961</v>
      </c>
      <c r="F127" s="25">
        <f>LN('реальные данные'!F125)</f>
        <v>11.223330759804877</v>
      </c>
      <c r="G127" s="36">
        <f>LN('реальные данные'!G125)</f>
        <v>12.839445433127233</v>
      </c>
      <c r="H127" s="36">
        <f>LN('реальные данные'!H125)</f>
        <v>11.18117871269574</v>
      </c>
      <c r="I127" s="36">
        <f>LN('реальные данные'!I125)</f>
        <v>10.799457291957397</v>
      </c>
      <c r="J127" s="36">
        <f>LN('реальные данные'!J125)</f>
        <v>11.04985999404715</v>
      </c>
      <c r="K127" s="36">
        <f>LN('реальные данные'!K125)</f>
        <v>11.460047412262416</v>
      </c>
      <c r="L127" s="36">
        <f>LN('реальные данные'!L125)</f>
        <v>12.935063319805854</v>
      </c>
      <c r="M127" s="25">
        <f>LN('реальные данные'!M125)</f>
        <v>13.262706115817528</v>
      </c>
      <c r="N127" s="36">
        <f>LN('реальные данные'!O125)</f>
        <v>15.174268350324253</v>
      </c>
      <c r="O127" s="36">
        <f>LN('реальные данные'!P125)</f>
        <v>13.54303891185938</v>
      </c>
      <c r="P127" s="36">
        <f>LN('реальные данные'!Q125)</f>
        <v>14.070858933719514</v>
      </c>
      <c r="Q127" s="36">
        <f>LN('реальные данные'!R125)</f>
        <v>13.656604220331907</v>
      </c>
      <c r="R127" s="36">
        <f>LN('реальные данные'!S125)</f>
        <v>13.881324068596923</v>
      </c>
      <c r="S127" s="36">
        <f>LN('реальные данные'!T125)</f>
        <v>14.530042720512812</v>
      </c>
      <c r="T127" s="25">
        <f>LN('реальные данные'!U125)</f>
        <v>13.083105991296748</v>
      </c>
      <c r="U127" s="36">
        <f>LN('реальные данные'!W125)</f>
        <v>15.072760260924955</v>
      </c>
      <c r="V127" s="36">
        <f>LN('реальные данные'!X125)</f>
        <v>13.437999946588853</v>
      </c>
      <c r="W127" s="36">
        <f>LN('реальные данные'!Y125)</f>
        <v>14.037022518578798</v>
      </c>
      <c r="X127" s="36">
        <f>LN('реальные данные'!Z125)</f>
        <v>13.582852881829064</v>
      </c>
      <c r="Y127" s="36">
        <f>LN('реальные данные'!AA125)</f>
        <v>13.799023233428741</v>
      </c>
      <c r="Z127" s="37">
        <f>LN('реальные данные'!AB125)</f>
        <v>14.280157320572629</v>
      </c>
      <c r="AA127" s="32">
        <f>'исходные без сезонности'!AC126</f>
        <v>-0.14709170033320099</v>
      </c>
      <c r="AB127" s="32">
        <f>'исходные без сезонности'!AD126</f>
        <v>-1.53965305721453E-2</v>
      </c>
      <c r="AC127" s="32">
        <f>'исходные без сезонности'!AE126</f>
        <v>9.8556047015655707E-2</v>
      </c>
      <c r="AD127" s="32">
        <f>'реальные данные'!AF125</f>
        <v>-8.6652807805151042</v>
      </c>
      <c r="AE127" s="32">
        <f>'реальные данные'!AG125/'реальные данные'!AG124*100-100</f>
        <v>-2.2405196763897948</v>
      </c>
      <c r="AF127" s="32">
        <f>'исходные без сезонности'!AH126</f>
        <v>-0.53848359268791202</v>
      </c>
      <c r="AG127" s="33">
        <f>'исходные без сезонности'!AI126</f>
        <v>2.1663361150776299</v>
      </c>
    </row>
    <row r="128" spans="1:33" x14ac:dyDescent="0.2">
      <c r="A128" s="1">
        <v>44136</v>
      </c>
      <c r="B128" s="15">
        <v>4.07</v>
      </c>
      <c r="C128" s="40">
        <f>'исходные без сезонности'!C127</f>
        <v>0.59035032383971497</v>
      </c>
      <c r="D128" s="40">
        <f>'исходные без сезонности'!F127</f>
        <v>0.90619825637393903</v>
      </c>
      <c r="E128" s="25">
        <v>19.990765510063902</v>
      </c>
      <c r="F128" s="25">
        <f>LN('реальные данные'!F126)</f>
        <v>10.282377071665897</v>
      </c>
      <c r="G128" s="36">
        <f>LN('реальные данные'!G126)</f>
        <v>12.901577661098301</v>
      </c>
      <c r="H128" s="36">
        <f>LN('реальные данные'!H126)</f>
        <v>10.605040895483477</v>
      </c>
      <c r="I128" s="36">
        <f>LN('реальные данные'!I126)</f>
        <v>10.653653718744254</v>
      </c>
      <c r="J128" s="36">
        <f>LN('реальные данные'!J126)</f>
        <v>11.070872227671879</v>
      </c>
      <c r="K128" s="36">
        <f>LN('реальные данные'!K126)</f>
        <v>11.61811183270046</v>
      </c>
      <c r="L128" s="36">
        <f>LN('реальные данные'!L126)</f>
        <v>12.978270015436616</v>
      </c>
      <c r="M128" s="25">
        <f>LN('реальные данные'!M126)</f>
        <v>13.253233264200089</v>
      </c>
      <c r="N128" s="36">
        <f>LN('реальные данные'!O126)</f>
        <v>15.182470242270076</v>
      </c>
      <c r="O128" s="36">
        <f>LN('реальные данные'!P126)</f>
        <v>13.548085065554144</v>
      </c>
      <c r="P128" s="36">
        <f>LN('реальные данные'!Q126)</f>
        <v>14.066073272578578</v>
      </c>
      <c r="Q128" s="36">
        <f>LN('реальные данные'!R126)</f>
        <v>13.669960130330201</v>
      </c>
      <c r="R128" s="36">
        <f>LN('реальные данные'!S126)</f>
        <v>13.875773197924676</v>
      </c>
      <c r="S128" s="36">
        <f>LN('реальные данные'!T126)</f>
        <v>14.522415449827008</v>
      </c>
      <c r="T128" s="25">
        <f>LN('реальные данные'!U126)</f>
        <v>13.173253977275591</v>
      </c>
      <c r="U128" s="36">
        <f>LN('реальные данные'!W126)</f>
        <v>15.078886681898394</v>
      </c>
      <c r="V128" s="36">
        <f>LN('реальные данные'!X126)</f>
        <v>13.487655069159832</v>
      </c>
      <c r="W128" s="36">
        <f>LN('реальные данные'!Y126)</f>
        <v>14.040749602655268</v>
      </c>
      <c r="X128" s="36">
        <f>LN('реальные данные'!Z126)</f>
        <v>13.593368093649303</v>
      </c>
      <c r="Y128" s="36">
        <f>LN('реальные данные'!AA126)</f>
        <v>13.7736489503455</v>
      </c>
      <c r="Z128" s="37">
        <f>LN('реальные данные'!AB126)</f>
        <v>14.302795165026492</v>
      </c>
      <c r="AA128" s="32">
        <f>'исходные без сезонности'!AC127</f>
        <v>1.83029929577766</v>
      </c>
      <c r="AB128" s="32">
        <f>'исходные без сезонности'!AD127</f>
        <v>0.68943169291414197</v>
      </c>
      <c r="AC128" s="32">
        <f>'исходные без сезонности'!AE127</f>
        <v>1.26072852711719</v>
      </c>
      <c r="AD128" s="32">
        <f>'реальные данные'!AF126</f>
        <v>-0.43397036228718378</v>
      </c>
      <c r="AE128" s="32">
        <f>'реальные данные'!AG126/'реальные данные'!AG125*100-100</f>
        <v>-4.9668728902942405</v>
      </c>
      <c r="AF128" s="32">
        <f>'исходные без сезонности'!AH127</f>
        <v>0.26615019706398302</v>
      </c>
      <c r="AG128" s="33">
        <f>'исходные без сезонности'!AI127</f>
        <v>6.4412790835886205E-2</v>
      </c>
    </row>
    <row r="129" spans="1:33" x14ac:dyDescent="0.2">
      <c r="A129" s="1">
        <v>44166</v>
      </c>
      <c r="B129" s="15">
        <v>4.13</v>
      </c>
      <c r="C129" s="40">
        <f>'исходные без сезонности'!C128</f>
        <v>0.537428613768962</v>
      </c>
      <c r="D129" s="40">
        <f>'исходные без сезонности'!F128</f>
        <v>1.37614300264732</v>
      </c>
      <c r="E129" s="25">
        <v>7.9985469470474504</v>
      </c>
      <c r="F129" s="25">
        <f>LN('реальные данные'!F127)</f>
        <v>11.03493086664094</v>
      </c>
      <c r="G129" s="36">
        <f>LN('реальные данные'!G127)</f>
        <v>12.777869471643218</v>
      </c>
      <c r="H129" s="36">
        <f>LN('реальные данные'!H127)</f>
        <v>11.284816903659634</v>
      </c>
      <c r="I129" s="36">
        <f>LN('реальные данные'!I127)</f>
        <v>10.872422145617668</v>
      </c>
      <c r="J129" s="36">
        <f>LN('реальные данные'!J127)</f>
        <v>12.005415281127862</v>
      </c>
      <c r="K129" s="36">
        <f>LN('реальные данные'!K127)</f>
        <v>11.549429063386048</v>
      </c>
      <c r="L129" s="36">
        <f>LN('реальные данные'!L127)</f>
        <v>12.945815338998061</v>
      </c>
      <c r="M129" s="25">
        <f>LN('реальные данные'!M127)</f>
        <v>13.303774412479573</v>
      </c>
      <c r="N129" s="36">
        <f>LN('реальные данные'!O127)</f>
        <v>15.178924722383695</v>
      </c>
      <c r="O129" s="36">
        <f>LN('реальные данные'!P127)</f>
        <v>13.555933910587918</v>
      </c>
      <c r="P129" s="36">
        <f>LN('реальные данные'!Q127)</f>
        <v>14.064775676472975</v>
      </c>
      <c r="Q129" s="36">
        <f>LN('реальные данные'!R127)</f>
        <v>13.683078130345718</v>
      </c>
      <c r="R129" s="36">
        <f>LN('реальные данные'!S127)</f>
        <v>13.877108170804535</v>
      </c>
      <c r="S129" s="36">
        <f>LN('реальные данные'!T127)</f>
        <v>14.526892760796864</v>
      </c>
      <c r="T129" s="25">
        <f>LN('реальные данные'!U127)</f>
        <v>13.110469856421229</v>
      </c>
      <c r="U129" s="36">
        <f>LN('реальные данные'!W127)</f>
        <v>15.088063100579175</v>
      </c>
      <c r="V129" s="36">
        <f>LN('реальные данные'!X127)</f>
        <v>13.379609026283847</v>
      </c>
      <c r="W129" s="36">
        <f>LN('реальные данные'!Y127)</f>
        <v>14.028640749192656</v>
      </c>
      <c r="X129" s="36">
        <f>LN('реальные данные'!Z127)</f>
        <v>13.442334867339095</v>
      </c>
      <c r="Y129" s="36">
        <f>LN('реальные данные'!AA127)</f>
        <v>13.793239525588353</v>
      </c>
      <c r="Z129" s="37">
        <f>LN('реальные данные'!AB127)</f>
        <v>14.298911024641694</v>
      </c>
      <c r="AA129" s="32">
        <f>'исходные без сезонности'!AC128</f>
        <v>-0.46166174206684701</v>
      </c>
      <c r="AB129" s="32">
        <f>'исходные без сезонности'!AD128</f>
        <v>3.0496770738510199</v>
      </c>
      <c r="AC129" s="32">
        <f>'исходные без сезонности'!AE128</f>
        <v>2.8105833501855999</v>
      </c>
      <c r="AD129" s="32">
        <f>'реальные данные'!AF127</f>
        <v>8.1806309252747411</v>
      </c>
      <c r="AE129" s="32">
        <f>'реальные данные'!AG127/'реальные данные'!AG126*100-100</f>
        <v>2.5245611304328435</v>
      </c>
      <c r="AF129" s="32">
        <f>'исходные без сезонности'!AH128</f>
        <v>1.1560941462935801</v>
      </c>
      <c r="AG129" s="33">
        <f>'исходные без сезонности'!AI128</f>
        <v>-0.32121453737172001</v>
      </c>
    </row>
    <row r="130" spans="1:33" x14ac:dyDescent="0.2">
      <c r="A130" s="1">
        <v>44197</v>
      </c>
      <c r="B130" s="15">
        <v>4.28</v>
      </c>
      <c r="C130" s="40">
        <f>'исходные без сезонности'!C129</f>
        <v>0.44459170650692498</v>
      </c>
      <c r="D130" s="40">
        <f>'исходные без сезонности'!F129</f>
        <v>-0.79401566785452404</v>
      </c>
      <c r="E130" s="25">
        <v>6.8004835355377624</v>
      </c>
      <c r="F130" s="25">
        <f>LN('реальные данные'!F128)</f>
        <v>9.9914983599000724</v>
      </c>
      <c r="G130" s="36">
        <f>LN('реальные данные'!G128)</f>
        <v>12.585491843170601</v>
      </c>
      <c r="H130" s="36">
        <f>LN('реальные данные'!H128)</f>
        <v>10.462290262840417</v>
      </c>
      <c r="I130" s="36">
        <f>LN('реальные данные'!I128)</f>
        <v>10.92926777789706</v>
      </c>
      <c r="J130" s="36">
        <f>LN('реальные данные'!J128)</f>
        <v>10.99638711915189</v>
      </c>
      <c r="K130" s="36">
        <f>LN('реальные данные'!K128)</f>
        <v>11.202132181907283</v>
      </c>
      <c r="L130" s="36">
        <f>LN('реальные данные'!L128)</f>
        <v>12.925514203120217</v>
      </c>
      <c r="M130" s="25">
        <f>LN('реальные данные'!M128)</f>
        <v>13.374063890025527</v>
      </c>
      <c r="N130" s="36">
        <f>LN('реальные данные'!O128)</f>
        <v>15.16593520103287</v>
      </c>
      <c r="O130" s="36">
        <f>LN('реальные данные'!P128)</f>
        <v>13.551261139158454</v>
      </c>
      <c r="P130" s="36">
        <f>LN('реальные данные'!Q128)</f>
        <v>14.066900904328058</v>
      </c>
      <c r="Q130" s="36">
        <f>LN('реальные данные'!R128)</f>
        <v>13.713364782927854</v>
      </c>
      <c r="R130" s="36">
        <f>LN('реальные данные'!S128)</f>
        <v>13.840321447430096</v>
      </c>
      <c r="S130" s="36">
        <f>LN('реальные данные'!T128)</f>
        <v>14.514855589277088</v>
      </c>
      <c r="T130" s="25">
        <f>LN('реальные данные'!U128)</f>
        <v>13.344489123595062</v>
      </c>
      <c r="U130" s="36">
        <f>LN('реальные данные'!W128)</f>
        <v>15.083245632384056</v>
      </c>
      <c r="V130" s="36">
        <f>LN('реальные данные'!X128)</f>
        <v>13.472478837344902</v>
      </c>
      <c r="W130" s="36">
        <f>LN('реальные данные'!Y128)</f>
        <v>14.022134778963636</v>
      </c>
      <c r="X130" s="36">
        <f>LN('реальные данные'!Z128)</f>
        <v>13.633032910144403</v>
      </c>
      <c r="Y130" s="36">
        <f>LN('реальные данные'!AA128)</f>
        <v>13.778798121639213</v>
      </c>
      <c r="Z130" s="37">
        <f>LN('реальные данные'!AB128)</f>
        <v>14.320829018925535</v>
      </c>
      <c r="AA130" s="32">
        <f>'исходные без сезонности'!AC129</f>
        <v>1.6434803793322801E-2</v>
      </c>
      <c r="AB130" s="32">
        <f>'исходные без сезонности'!AD129</f>
        <v>-2.0045233255632602</v>
      </c>
      <c r="AC130" s="32">
        <f>'исходные без сезонности'!AE129</f>
        <v>1.2819140592164999</v>
      </c>
      <c r="AD130" s="32">
        <f>'реальные данные'!AF128</f>
        <v>-0.91369595640924217</v>
      </c>
      <c r="AE130" s="32">
        <f>'реальные данные'!AG128/'реальные данные'!AG127*100-100</f>
        <v>3.5216552153798375</v>
      </c>
      <c r="AF130" s="32">
        <f>'исходные без сезонности'!AH129</f>
        <v>-3.3518282788313498</v>
      </c>
      <c r="AG130" s="33">
        <f>'исходные без сезонности'!AI129</f>
        <v>2.76246664347864</v>
      </c>
    </row>
    <row r="131" spans="1:33" x14ac:dyDescent="0.2">
      <c r="A131" s="1">
        <v>44228</v>
      </c>
      <c r="B131" s="15">
        <v>4</v>
      </c>
      <c r="C131" s="40">
        <f>'исходные без сезонности'!C130</f>
        <v>0.67039778628982705</v>
      </c>
      <c r="D131" s="40">
        <f>'исходные без сезонности'!F130</f>
        <v>2.3390486875203602</v>
      </c>
      <c r="E131" s="25">
        <v>11.544129895124394</v>
      </c>
      <c r="F131" s="25">
        <f>LN('реальные данные'!F129)</f>
        <v>10.527812010701398</v>
      </c>
      <c r="G131" s="36">
        <f>LN('реальные данные'!G129)</f>
        <v>12.863756331662282</v>
      </c>
      <c r="H131" s="36">
        <f>LN('реальные данные'!H129)</f>
        <v>11.144694699842082</v>
      </c>
      <c r="I131" s="36">
        <f>LN('реальные данные'!I129)</f>
        <v>11.126083882568441</v>
      </c>
      <c r="J131" s="36">
        <f>LN('реальные данные'!J129)</f>
        <v>11.506728897910639</v>
      </c>
      <c r="K131" s="36">
        <f>LN('реальные данные'!K129)</f>
        <v>11.229032723418088</v>
      </c>
      <c r="L131" s="36">
        <f>LN('реальные данные'!L129)</f>
        <v>12.921899402151423</v>
      </c>
      <c r="M131" s="25">
        <f>LN('реальные данные'!M129)</f>
        <v>13.3689616444987</v>
      </c>
      <c r="N131" s="36">
        <f>LN('реальные данные'!O129)</f>
        <v>15.16196020460098</v>
      </c>
      <c r="O131" s="36">
        <f>LN('реальные данные'!P129)</f>
        <v>13.538393208182811</v>
      </c>
      <c r="P131" s="36">
        <f>LN('реальные данные'!Q129)</f>
        <v>14.078642358098039</v>
      </c>
      <c r="Q131" s="36">
        <f>LN('реальные данные'!R129)</f>
        <v>13.725392800385757</v>
      </c>
      <c r="R131" s="36">
        <f>LN('реальные данные'!S129)</f>
        <v>13.851299098113785</v>
      </c>
      <c r="S131" s="36">
        <f>LN('реальные данные'!T129)</f>
        <v>14.507236939680793</v>
      </c>
      <c r="T131" s="25">
        <f>LN('реальные данные'!U129)</f>
        <v>13.325883292075789</v>
      </c>
      <c r="U131" s="36">
        <f>LN('реальные данные'!W129)</f>
        <v>15.058271392323482</v>
      </c>
      <c r="V131" s="36">
        <f>LN('реальные данные'!X129)</f>
        <v>13.465383534792693</v>
      </c>
      <c r="W131" s="36">
        <f>LN('реальные данные'!Y129)</f>
        <v>14.022506543339619</v>
      </c>
      <c r="X131" s="36">
        <f>LN('реальные данные'!Z129)</f>
        <v>13.607023997230717</v>
      </c>
      <c r="Y131" s="36">
        <f>LN('реальные данные'!AA129)</f>
        <v>13.75866025403344</v>
      </c>
      <c r="Z131" s="37">
        <f>LN('реальные данные'!AB129)</f>
        <v>14.286593534216058</v>
      </c>
      <c r="AA131" s="32">
        <f>'исходные без сезонности'!AC130</f>
        <v>-0.16504718934000201</v>
      </c>
      <c r="AB131" s="32">
        <f>'исходные без сезонности'!AD130</f>
        <v>1.30386019281559</v>
      </c>
      <c r="AC131" s="32">
        <f>'исходные без сезонности'!AE130</f>
        <v>3.6302277518060402</v>
      </c>
      <c r="AD131" s="32">
        <f>'реальные данные'!AF129</f>
        <v>0.19106867625356472</v>
      </c>
      <c r="AE131" s="32">
        <f>'реальные данные'!AG129/'реальные данные'!AG128*100-100</f>
        <v>-1.2243863704282774</v>
      </c>
      <c r="AF131" s="32">
        <f>'исходные без сезонности'!AH130</f>
        <v>4.8920905564699098</v>
      </c>
      <c r="AG131" s="33">
        <f>'исходные без сезонности'!AI130</f>
        <v>0.115463724089577</v>
      </c>
    </row>
    <row r="132" spans="1:33" x14ac:dyDescent="0.2">
      <c r="A132" s="1">
        <v>44256</v>
      </c>
      <c r="B132" s="15">
        <v>4.2</v>
      </c>
      <c r="C132" s="40">
        <f>'исходные без сезонности'!C131</f>
        <v>0.55968659103740703</v>
      </c>
      <c r="D132" s="40">
        <f>'исходные без сезонности'!F131</f>
        <v>1.5198803187754899</v>
      </c>
      <c r="E132" s="25">
        <v>-0.96577370426193687</v>
      </c>
      <c r="F132" s="25">
        <f>LN('реальные данные'!F130)</f>
        <v>10.697480851500506</v>
      </c>
      <c r="G132" s="36">
        <f>LN('реальные данные'!G130)</f>
        <v>12.924391269042669</v>
      </c>
      <c r="H132" s="36">
        <f>LN('реальные данные'!H130)</f>
        <v>11.239894638317224</v>
      </c>
      <c r="I132" s="36">
        <f>LN('реальные данные'!I130)</f>
        <v>11.01268770713992</v>
      </c>
      <c r="J132" s="36">
        <f>LN('реальные данные'!J130)</f>
        <v>11.419734202529328</v>
      </c>
      <c r="K132" s="36">
        <f>LN('реальные данные'!K130)</f>
        <v>11.437597011188311</v>
      </c>
      <c r="L132" s="36">
        <f>LN('реальные данные'!L130)</f>
        <v>12.985988470724143</v>
      </c>
      <c r="M132" s="25">
        <f>LN('реальные данные'!M130)</f>
        <v>13.367400837910925</v>
      </c>
      <c r="N132" s="36">
        <f>LN('реальные данные'!O130)</f>
        <v>15.163561241328027</v>
      </c>
      <c r="O132" s="36">
        <f>LN('реальные данные'!P130)</f>
        <v>13.533060603086007</v>
      </c>
      <c r="P132" s="36">
        <f>LN('реальные данные'!Q130)</f>
        <v>14.070633769509477</v>
      </c>
      <c r="Q132" s="36">
        <f>LN('реальные данные'!R130)</f>
        <v>13.757031341071835</v>
      </c>
      <c r="R132" s="36">
        <f>LN('реальные данные'!S130)</f>
        <v>13.83758995079382</v>
      </c>
      <c r="S132" s="36">
        <f>LN('реальные данные'!T130)</f>
        <v>14.487531552230218</v>
      </c>
      <c r="T132" s="25">
        <f>LN('реальные данные'!U130)</f>
        <v>13.318392153308432</v>
      </c>
      <c r="U132" s="36">
        <f>LN('реальные данные'!W130)</f>
        <v>15.038878502857076</v>
      </c>
      <c r="V132" s="36">
        <f>LN('реальные данные'!X130)</f>
        <v>13.456515983623975</v>
      </c>
      <c r="W132" s="36">
        <f>LN('реальные данные'!Y130)</f>
        <v>14.017446937678708</v>
      </c>
      <c r="X132" s="36">
        <f>LN('реальные данные'!Z130)</f>
        <v>13.66002137369839</v>
      </c>
      <c r="Y132" s="36">
        <f>LN('реальные данные'!AA130)</f>
        <v>13.755213993969125</v>
      </c>
      <c r="Z132" s="37">
        <f>LN('реальные данные'!AB130)</f>
        <v>14.230744804424811</v>
      </c>
      <c r="AA132" s="32">
        <f>'исходные без сезонности'!AC131</f>
        <v>1.2072536439911501</v>
      </c>
      <c r="AB132" s="32">
        <f>'исходные без сезонности'!AD131</f>
        <v>4.52509460517068</v>
      </c>
      <c r="AC132" s="32">
        <f>'исходные без сезонности'!AE131</f>
        <v>0.91439581600140096</v>
      </c>
      <c r="AD132" s="32">
        <f>'реальные данные'!AF130</f>
        <v>-0.95255518928478011</v>
      </c>
      <c r="AE132" s="32">
        <f>'реальные данные'!AG130/'реальные данные'!AG129*100-100</f>
        <v>2.9708931400838026</v>
      </c>
      <c r="AF132" s="32">
        <f>'исходные без сезонности'!AH131</f>
        <v>0.79748008098728596</v>
      </c>
      <c r="AG132" s="33">
        <f>'исходные без сезонности'!AI131</f>
        <v>0.55555950809341503</v>
      </c>
    </row>
    <row r="133" spans="1:33" x14ac:dyDescent="0.2">
      <c r="A133" s="1">
        <v>44287</v>
      </c>
      <c r="B133" s="15">
        <v>4.4800000000000004</v>
      </c>
      <c r="C133" s="40">
        <f>'исходные без сезонности'!C132</f>
        <v>0.527466279043315</v>
      </c>
      <c r="D133" s="40">
        <f>'исходные без сезонности'!F132</f>
        <v>0.95573710462771699</v>
      </c>
      <c r="E133" s="25">
        <v>1.6019387353622287</v>
      </c>
      <c r="F133" s="25">
        <f>LN('реальные данные'!F131)</f>
        <v>11.15897350999429</v>
      </c>
      <c r="G133" s="36">
        <f>LN('реальные данные'!G131)</f>
        <v>12.854708980204224</v>
      </c>
      <c r="H133" s="36">
        <f>LN('реальные данные'!H131)</f>
        <v>11.582240198458242</v>
      </c>
      <c r="I133" s="36">
        <f>LN('реальные данные'!I131)</f>
        <v>10.977383318355919</v>
      </c>
      <c r="J133" s="36">
        <f>LN('реальные данные'!J131)</f>
        <v>11.712959204648994</v>
      </c>
      <c r="K133" s="36">
        <f>LN('реальные данные'!K131)</f>
        <v>11.555635834044461</v>
      </c>
      <c r="L133" s="36">
        <f>LN('реальные данные'!L131)</f>
        <v>13.026819712153301</v>
      </c>
      <c r="M133" s="25">
        <f>LN('реальные данные'!M131)</f>
        <v>13.370530152355723</v>
      </c>
      <c r="N133" s="36">
        <f>LN('реальные данные'!O131)</f>
        <v>15.172654061179909</v>
      </c>
      <c r="O133" s="36">
        <f>LN('реальные данные'!P131)</f>
        <v>13.538007073546865</v>
      </c>
      <c r="P133" s="36">
        <f>LN('реальные данные'!Q131)</f>
        <v>14.069992661399773</v>
      </c>
      <c r="Q133" s="36">
        <f>LN('реальные данные'!R131)</f>
        <v>13.768922132631426</v>
      </c>
      <c r="R133" s="36">
        <f>LN('реальные данные'!S131)</f>
        <v>13.821507179123184</v>
      </c>
      <c r="S133" s="36">
        <f>LN('реальные данные'!T131)</f>
        <v>14.477205713889349</v>
      </c>
      <c r="T133" s="25">
        <f>LN('реальные данные'!U131)</f>
        <v>13.253657153032602</v>
      </c>
      <c r="U133" s="36">
        <f>LN('реальные данные'!W131)</f>
        <v>15.066254305905234</v>
      </c>
      <c r="V133" s="36">
        <f>LN('реальные данные'!X131)</f>
        <v>13.430639053839441</v>
      </c>
      <c r="W133" s="36">
        <f>LN('реальные данные'!Y131)</f>
        <v>14.01982842104008</v>
      </c>
      <c r="X133" s="36">
        <f>LN('реальные данные'!Z131)</f>
        <v>13.630297090900974</v>
      </c>
      <c r="Y133" s="36">
        <f>LN('реальные данные'!AA131)</f>
        <v>13.701567628970579</v>
      </c>
      <c r="Z133" s="37">
        <f>LN('реальные данные'!AB131)</f>
        <v>14.218948923524238</v>
      </c>
      <c r="AA133" s="32">
        <f>'исходные без сезонности'!AC132</f>
        <v>2.4396972304491502</v>
      </c>
      <c r="AB133" s="32">
        <f>'исходные без сезонности'!AD132</f>
        <v>0.45478630361927902</v>
      </c>
      <c r="AC133" s="32">
        <f>'исходные без сезонности'!AE132</f>
        <v>-0.97991738050627597</v>
      </c>
      <c r="AD133" s="32">
        <f>'реальные данные'!AF131</f>
        <v>-0.12668325237463307</v>
      </c>
      <c r="AE133" s="32">
        <f>'реальные данные'!AG131/'реальные данные'!AG130*100-100</f>
        <v>-0.10287708568309029</v>
      </c>
      <c r="AF133" s="32">
        <f>'исходные без сезонности'!AH132</f>
        <v>2.6291676158356001</v>
      </c>
      <c r="AG133" s="33">
        <f>'исходные без сезонности'!AI132</f>
        <v>1.42543102740522</v>
      </c>
    </row>
    <row r="134" spans="1:33" x14ac:dyDescent="0.2">
      <c r="A134" s="1">
        <v>44317</v>
      </c>
      <c r="B134" s="15">
        <v>4.76</v>
      </c>
      <c r="C134" s="40">
        <f>'исходные без сезонности'!C133</f>
        <v>0.69518536935145203</v>
      </c>
      <c r="D134" s="40">
        <f>'исходные без сезонности'!F133</f>
        <v>0.38860159296364599</v>
      </c>
      <c r="E134" s="25">
        <v>4.348550112885059</v>
      </c>
      <c r="F134" s="25">
        <f>LN('реальные данные'!F132)</f>
        <v>10.146421949625076</v>
      </c>
      <c r="G134" s="36">
        <f>LN('реальные данные'!G132)</f>
        <v>12.74745158661888</v>
      </c>
      <c r="H134" s="36">
        <f>LN('реальные данные'!H132)</f>
        <v>10.310472812058201</v>
      </c>
      <c r="I134" s="36">
        <f>LN('реальные данные'!I132)</f>
        <v>10.935922749591262</v>
      </c>
      <c r="J134" s="36">
        <f>LN('реальные данные'!J132)</f>
        <v>11.407672716736101</v>
      </c>
      <c r="K134" s="36">
        <f>LN('реальные данные'!K132)</f>
        <v>11.529280047233216</v>
      </c>
      <c r="L134" s="36">
        <f>LN('реальные данные'!L132)</f>
        <v>13.025974636910121</v>
      </c>
      <c r="M134" s="25">
        <f>LN('реальные данные'!M132)</f>
        <v>13.437673242267252</v>
      </c>
      <c r="N134" s="36">
        <f>LN('реальные данные'!O132)</f>
        <v>15.170064837305302</v>
      </c>
      <c r="O134" s="36">
        <f>LN('реальные данные'!P132)</f>
        <v>13.539298354116051</v>
      </c>
      <c r="P134" s="36">
        <f>LN('реальные данные'!Q132)</f>
        <v>14.070732563573017</v>
      </c>
      <c r="Q134" s="36">
        <f>LN('реальные данные'!R132)</f>
        <v>13.799925311632457</v>
      </c>
      <c r="R134" s="36">
        <f>LN('реальные данные'!S132)</f>
        <v>13.807258604343156</v>
      </c>
      <c r="S134" s="36">
        <f>LN('реальные данные'!T132)</f>
        <v>14.475662122434885</v>
      </c>
      <c r="T134" s="25">
        <f>LN('реальные данные'!U132)</f>
        <v>13.410512951350876</v>
      </c>
      <c r="U134" s="36">
        <f>LN('реальные данные'!W132)</f>
        <v>15.075665421486395</v>
      </c>
      <c r="V134" s="36">
        <f>LN('реальные данные'!X132)</f>
        <v>13.510246842461807</v>
      </c>
      <c r="W134" s="36">
        <f>LN('реальные данные'!Y132)</f>
        <v>14.020775128566637</v>
      </c>
      <c r="X134" s="36">
        <f>LN('реальные данные'!Z132)</f>
        <v>13.707177803382949</v>
      </c>
      <c r="Y134" s="36">
        <f>LN('реальные данные'!AA132)</f>
        <v>13.684743813421662</v>
      </c>
      <c r="Z134" s="37">
        <f>LN('реальные данные'!AB132)</f>
        <v>14.216349276346882</v>
      </c>
      <c r="AA134" s="32">
        <f>'исходные без сезонности'!AC133</f>
        <v>6.8284576743751699E-2</v>
      </c>
      <c r="AB134" s="32">
        <f>'исходные без сезонности'!AD133</f>
        <v>2.4717471553280301E-2</v>
      </c>
      <c r="AC134" s="32">
        <f>'исходные без сезонности'!AE133</f>
        <v>0.26120673355978102</v>
      </c>
      <c r="AD134" s="32">
        <f>'реальные данные'!AF132</f>
        <v>0.70259526670342609</v>
      </c>
      <c r="AE134" s="32">
        <f>'реальные данные'!AG132/'реальные данные'!AG131*100-100</f>
        <v>1.3726417898909347</v>
      </c>
      <c r="AF134" s="32">
        <f>'исходные без сезонности'!AH133</f>
        <v>0.80876330936417495</v>
      </c>
      <c r="AG134" s="33">
        <f>'исходные без сезонности'!AI133</f>
        <v>0.64823354778048103</v>
      </c>
    </row>
    <row r="135" spans="1:33" x14ac:dyDescent="0.2">
      <c r="A135" s="1">
        <v>44348</v>
      </c>
      <c r="B135" s="15">
        <v>5.09</v>
      </c>
      <c r="C135" s="40">
        <f>'исходные без сезонности'!C134</f>
        <v>0.79971811486780098</v>
      </c>
      <c r="D135" s="40">
        <f>'исходные без сезонности'!F134</f>
        <v>1.1234374542471399</v>
      </c>
      <c r="E135" s="25">
        <v>5.4003267556333725</v>
      </c>
      <c r="F135" s="25">
        <f>LN('реальные данные'!F133)</f>
        <v>10.433587080037533</v>
      </c>
      <c r="G135" s="36">
        <f>LN('реальные данные'!G133)</f>
        <v>12.915449234786051</v>
      </c>
      <c r="H135" s="36">
        <f>LN('реальные данные'!H133)</f>
        <v>10.852168301860937</v>
      </c>
      <c r="I135" s="36">
        <f>LN('реальные данные'!I133)</f>
        <v>10.944953167173804</v>
      </c>
      <c r="J135" s="36">
        <f>LN('реальные данные'!J133)</f>
        <v>11.432324231845218</v>
      </c>
      <c r="K135" s="36">
        <f>LN('реальные данные'!K133)</f>
        <v>11.459876393913207</v>
      </c>
      <c r="L135" s="36">
        <f>LN('реальные данные'!L133)</f>
        <v>13.002352920580632</v>
      </c>
      <c r="M135" s="25">
        <f>LN('реальные данные'!M133)</f>
        <v>13.452383231770762</v>
      </c>
      <c r="N135" s="36">
        <f>LN('реальные данные'!O133)</f>
        <v>15.17535284192603</v>
      </c>
      <c r="O135" s="36">
        <f>LN('реальные данные'!P133)</f>
        <v>13.542126633088209</v>
      </c>
      <c r="P135" s="36">
        <f>LN('реальные данные'!Q133)</f>
        <v>14.070444241339347</v>
      </c>
      <c r="Q135" s="36">
        <f>LN('реальные данные'!R133)</f>
        <v>13.819780294923779</v>
      </c>
      <c r="R135" s="36">
        <f>LN('реальные данные'!S133)</f>
        <v>13.830809941252335</v>
      </c>
      <c r="S135" s="36">
        <f>LN('реальные данные'!T133)</f>
        <v>14.495306033182567</v>
      </c>
      <c r="T135" s="25">
        <f>LN('реальные данные'!U133)</f>
        <v>13.428857531312246</v>
      </c>
      <c r="U135" s="36">
        <f>LN('реальные данные'!W133)</f>
        <v>15.064858695521359</v>
      </c>
      <c r="V135" s="36">
        <f>LN('реальные данные'!X133)</f>
        <v>13.472823603653207</v>
      </c>
      <c r="W135" s="36">
        <f>LN('реальные данные'!Y133)</f>
        <v>14.0247335056849</v>
      </c>
      <c r="X135" s="36">
        <f>LN('реальные данные'!Z133)</f>
        <v>13.727265724612192</v>
      </c>
      <c r="Y135" s="36">
        <f>LN('реальные данные'!AA133)</f>
        <v>13.729378409335162</v>
      </c>
      <c r="Z135" s="37">
        <f>LN('реальные данные'!AB133)</f>
        <v>14.2335016004866</v>
      </c>
      <c r="AA135" s="32">
        <f>'исходные без сезонности'!AC134</f>
        <v>0.27117341400248401</v>
      </c>
      <c r="AB135" s="32">
        <f>'исходные без сезонности'!AD134</f>
        <v>1.19901827781701</v>
      </c>
      <c r="AC135" s="32">
        <f>'исходные без сезонности'!AE134</f>
        <v>1.2077630706429201</v>
      </c>
      <c r="AD135" s="32">
        <f>'реальные данные'!AF133</f>
        <v>0.33285985865593659</v>
      </c>
      <c r="AE135" s="32">
        <f>'реальные данные'!AG133/'реальные данные'!AG132*100-100</f>
        <v>2.9172307442776173</v>
      </c>
      <c r="AF135" s="32">
        <f>'исходные без сезонности'!AH134</f>
        <v>1.53703877063628</v>
      </c>
      <c r="AG135" s="33">
        <f>'исходные без сезонности'!AI134</f>
        <v>0.16155275204738101</v>
      </c>
    </row>
    <row r="136" spans="1:33" x14ac:dyDescent="0.2">
      <c r="A136" s="1">
        <v>44378</v>
      </c>
      <c r="B136" s="15">
        <v>5.77</v>
      </c>
      <c r="C136" s="40">
        <f>'исходные без сезонности'!C135</f>
        <v>0.42420131826337498</v>
      </c>
      <c r="D136" s="40">
        <f>'исходные без сезонности'!F135</f>
        <v>1.40901716337163</v>
      </c>
      <c r="E136" s="25">
        <v>2.4605636624328184</v>
      </c>
      <c r="F136" s="25">
        <f>LN('реальные данные'!F134)</f>
        <v>11.953033937028197</v>
      </c>
      <c r="G136" s="36">
        <f>LN('реальные данные'!G134)</f>
        <v>12.824290397403477</v>
      </c>
      <c r="H136" s="36">
        <f>LN('реальные данные'!H134)</f>
        <v>10.791346244553258</v>
      </c>
      <c r="I136" s="36">
        <f>LN('реальные данные'!I134)</f>
        <v>10.775069356111736</v>
      </c>
      <c r="J136" s="36">
        <f>LN('реальные данные'!J134)</f>
        <v>11.479440474921276</v>
      </c>
      <c r="K136" s="36">
        <f>LN('реальные данные'!K134)</f>
        <v>11.436955706448087</v>
      </c>
      <c r="L136" s="36">
        <f>LN('реальные данные'!L134)</f>
        <v>12.965481718086831</v>
      </c>
      <c r="M136" s="25">
        <f>LN('реальные данные'!M134)</f>
        <v>13.507145006752884</v>
      </c>
      <c r="N136" s="36">
        <f>LN('реальные данные'!O134)</f>
        <v>15.187873978678308</v>
      </c>
      <c r="O136" s="36">
        <f>LN('реальные данные'!P134)</f>
        <v>13.543462009307632</v>
      </c>
      <c r="P136" s="36">
        <f>LN('реальные данные'!Q134)</f>
        <v>14.072020395087938</v>
      </c>
      <c r="Q136" s="36">
        <f>LN('реальные данные'!R134)</f>
        <v>13.839647058000553</v>
      </c>
      <c r="R136" s="36">
        <f>LN('реальные данные'!S134)</f>
        <v>13.849493854328109</v>
      </c>
      <c r="S136" s="36">
        <f>LN('реальные данные'!T134)</f>
        <v>14.505832888836842</v>
      </c>
      <c r="T136" s="25">
        <f>LN('реальные данные'!U134)</f>
        <v>13.305870407850763</v>
      </c>
      <c r="U136" s="36">
        <f>LN('реальные данные'!W134)</f>
        <v>15.081729193995889</v>
      </c>
      <c r="V136" s="36">
        <f>LN('реальные данные'!X134)</f>
        <v>13.479329267826188</v>
      </c>
      <c r="W136" s="36">
        <f>LN('реальные данные'!Y134)</f>
        <v>14.03397032181749</v>
      </c>
      <c r="X136" s="36">
        <f>LN('реальные данные'!Z134)</f>
        <v>13.740862858329578</v>
      </c>
      <c r="Y136" s="36">
        <f>LN('реальные данные'!AA134)</f>
        <v>13.741940469923367</v>
      </c>
      <c r="Z136" s="37">
        <f>LN('реальные данные'!AB134)</f>
        <v>14.244691583235701</v>
      </c>
      <c r="AA136" s="32">
        <f>'исходные без сезонности'!AC135</f>
        <v>-0.50011040109237404</v>
      </c>
      <c r="AB136" s="32">
        <f>'исходные без сезонности'!AD135</f>
        <v>-0.330492859238873</v>
      </c>
      <c r="AC136" s="32">
        <f>'исходные без сезонности'!AE135</f>
        <v>1.28649193570548</v>
      </c>
      <c r="AD136" s="32">
        <f>'реальные данные'!AF134</f>
        <v>1.4189833709810813</v>
      </c>
      <c r="AE136" s="32">
        <f>'реальные данные'!AG134/'реальные данные'!AG133*100-100</f>
        <v>-2.7079863318757305</v>
      </c>
      <c r="AF136" s="32">
        <f>'исходные без сезонности'!AH135</f>
        <v>-1.4992462679047101</v>
      </c>
      <c r="AG136" s="33">
        <f>'исходные без сезонности'!AI135</f>
        <v>0.49201937464207801</v>
      </c>
    </row>
    <row r="137" spans="1:33" x14ac:dyDescent="0.2">
      <c r="A137" s="1">
        <v>44409</v>
      </c>
      <c r="B137" s="15">
        <v>6.31</v>
      </c>
      <c r="C137" s="40">
        <f>'исходные без сезонности'!C136</f>
        <v>0.63827527979781795</v>
      </c>
      <c r="D137" s="40">
        <f>'исходные без сезонности'!F136</f>
        <v>0.24603249217047399</v>
      </c>
      <c r="E137" s="25">
        <v>-1.3254356857063685</v>
      </c>
      <c r="F137" s="25">
        <f>LN('реальные данные'!F135)</f>
        <v>10.230167250630172</v>
      </c>
      <c r="G137" s="36">
        <f>LN('реальные данные'!G135)</f>
        <v>12.683375490344854</v>
      </c>
      <c r="H137" s="36">
        <f>LN('реальные данные'!H135)</f>
        <v>11.159056425580557</v>
      </c>
      <c r="I137" s="36">
        <f>LN('реальные данные'!I135)</f>
        <v>10.745183614116899</v>
      </c>
      <c r="J137" s="36">
        <f>LN('реальные данные'!J135)</f>
        <v>11.456161237090607</v>
      </c>
      <c r="K137" s="36">
        <f>LN('реальные данные'!K135)</f>
        <v>11.302193479076427</v>
      </c>
      <c r="L137" s="36">
        <f>LN('реальные данные'!L135)</f>
        <v>12.986776932737229</v>
      </c>
      <c r="M137" s="25">
        <f>LN('реальные данные'!M135)</f>
        <v>13.576120540835522</v>
      </c>
      <c r="N137" s="36">
        <f>LN('реальные данные'!O135)</f>
        <v>15.171125453617657</v>
      </c>
      <c r="O137" s="36">
        <f>LN('реальные данные'!P135)</f>
        <v>13.547008824817157</v>
      </c>
      <c r="P137" s="36">
        <f>LN('реальные данные'!Q135)</f>
        <v>14.06449349605948</v>
      </c>
      <c r="Q137" s="36">
        <f>LN('реальные данные'!R135)</f>
        <v>13.861695455551246</v>
      </c>
      <c r="R137" s="36">
        <f>LN('реальные данные'!S135)</f>
        <v>13.859736378805657</v>
      </c>
      <c r="S137" s="36">
        <f>LN('реальные данные'!T135)</f>
        <v>14.519881420329641</v>
      </c>
      <c r="T137" s="25">
        <f>LN('реальные данные'!U135)</f>
        <v>13.531744189377306</v>
      </c>
      <c r="U137" s="36">
        <f>LN('реальные данные'!W135)</f>
        <v>15.094100224853351</v>
      </c>
      <c r="V137" s="36">
        <f>LN('реальные данные'!X135)</f>
        <v>13.455808345899072</v>
      </c>
      <c r="W137" s="36">
        <f>LN('реальные данные'!Y135)</f>
        <v>14.028061727342971</v>
      </c>
      <c r="X137" s="36">
        <f>LN('реальные данные'!Z135)</f>
        <v>13.770289429702107</v>
      </c>
      <c r="Y137" s="36">
        <f>LN('реальные данные'!AA135)</f>
        <v>13.78133699032686</v>
      </c>
      <c r="Z137" s="37">
        <f>LN('реальные данные'!AB135)</f>
        <v>14.261895372187888</v>
      </c>
      <c r="AA137" s="32">
        <f>'исходные без сезонности'!AC136</f>
        <v>-0.19357796888787401</v>
      </c>
      <c r="AB137" s="32">
        <f>'исходные без сезонности'!AD136</f>
        <v>0.48030189204194701</v>
      </c>
      <c r="AC137" s="32">
        <f>'исходные без сезонности'!AE136</f>
        <v>5.1777744231039403E-2</v>
      </c>
      <c r="AD137" s="32">
        <f>'реальные данные'!AF135</f>
        <v>-8.8086974991204841</v>
      </c>
      <c r="AE137" s="32">
        <f>'реальные данные'!AG135/'реальные данные'!AG134*100-100</f>
        <v>1.9143815602765244</v>
      </c>
      <c r="AF137" s="32">
        <f>'исходные без сезонности'!AH136</f>
        <v>-0.85595256281682497</v>
      </c>
      <c r="AG137" s="33">
        <f>'исходные без сезонности'!AI136</f>
        <v>0.95014496945711502</v>
      </c>
    </row>
    <row r="138" spans="1:33" x14ac:dyDescent="0.2">
      <c r="A138" s="1">
        <v>44440</v>
      </c>
      <c r="B138" s="15">
        <v>6.56</v>
      </c>
      <c r="C138" s="40">
        <f>'исходные без сезонности'!C137</f>
        <v>0.85922268214393105</v>
      </c>
      <c r="D138" s="40">
        <f>'исходные без сезонности'!F137</f>
        <v>0.71085995366560095</v>
      </c>
      <c r="E138" s="25">
        <v>7.8382899641658526</v>
      </c>
      <c r="F138" s="25">
        <f>LN('реальные данные'!F136)</f>
        <v>10.526498352233807</v>
      </c>
      <c r="G138" s="36">
        <f>LN('реальные данные'!G136)</f>
        <v>12.745614996562146</v>
      </c>
      <c r="H138" s="36">
        <f>LN('реальные данные'!H136)</f>
        <v>10.97370177122886</v>
      </c>
      <c r="I138" s="36">
        <f>LN('реальные данные'!I136)</f>
        <v>10.836773976900881</v>
      </c>
      <c r="J138" s="36">
        <f>LN('реальные данные'!J136)</f>
        <v>11.490863456641252</v>
      </c>
      <c r="K138" s="36">
        <f>LN('реальные данные'!K136)</f>
        <v>11.39722078076295</v>
      </c>
      <c r="L138" s="36">
        <f>LN('реальные данные'!L136)</f>
        <v>12.925560402790436</v>
      </c>
      <c r="M138" s="25">
        <f>LN('реальные данные'!M136)</f>
        <v>13.568395882005188</v>
      </c>
      <c r="N138" s="36">
        <f>LN('реальные данные'!O136)</f>
        <v>15.169410605363522</v>
      </c>
      <c r="O138" s="36">
        <f>LN('реальные данные'!P136)</f>
        <v>13.552880380184856</v>
      </c>
      <c r="P138" s="36">
        <f>LN('реальные данные'!Q136)</f>
        <v>14.05304119286949</v>
      </c>
      <c r="Q138" s="36">
        <f>LN('реальные данные'!R136)</f>
        <v>13.883582783394594</v>
      </c>
      <c r="R138" s="36">
        <f>LN('реальные данные'!S136)</f>
        <v>13.808573992635434</v>
      </c>
      <c r="S138" s="36">
        <f>LN('реальные данные'!T136)</f>
        <v>14.517948452201434</v>
      </c>
      <c r="T138" s="25">
        <f>LN('реальные данные'!U136)</f>
        <v>13.483234964009661</v>
      </c>
      <c r="U138" s="36">
        <f>LN('реальные данные'!W136)</f>
        <v>15.079369676931371</v>
      </c>
      <c r="V138" s="36">
        <f>LN('реальные данные'!X136)</f>
        <v>13.477810535234266</v>
      </c>
      <c r="W138" s="36">
        <f>LN('реальные данные'!Y136)</f>
        <v>14.012167285437682</v>
      </c>
      <c r="X138" s="36">
        <f>LN('реальные данные'!Z136)</f>
        <v>13.785214372492966</v>
      </c>
      <c r="Y138" s="36">
        <f>LN('реальные данные'!AA136)</f>
        <v>13.716471534628043</v>
      </c>
      <c r="Z138" s="37">
        <f>LN('реальные данные'!AB136)</f>
        <v>14.275335110303027</v>
      </c>
      <c r="AA138" s="32">
        <f>'исходные без сезонности'!AC137</f>
        <v>3.2780284691741302</v>
      </c>
      <c r="AB138" s="32">
        <f>'исходные без сезонности'!AD137</f>
        <v>2.62230086852079</v>
      </c>
      <c r="AC138" s="32">
        <f>'исходные без сезонности'!AE137</f>
        <v>4.0216083747777098</v>
      </c>
      <c r="AD138" s="32">
        <f>'реальные данные'!AF136</f>
        <v>3.8685169988093833</v>
      </c>
      <c r="AE138" s="32">
        <f>'реальные данные'!AG136/'реальные данные'!AG135*100-100</f>
        <v>0.42864122661556792</v>
      </c>
      <c r="AF138" s="32">
        <f>'исходные без сезонности'!AH137</f>
        <v>0.52386003985868002</v>
      </c>
      <c r="AG138" s="33">
        <f>'исходные без сезонности'!AI137</f>
        <v>1.0835023237389301</v>
      </c>
    </row>
    <row r="139" spans="1:33" x14ac:dyDescent="0.2">
      <c r="A139" s="1">
        <v>44470</v>
      </c>
      <c r="B139" s="15">
        <v>6.81</v>
      </c>
      <c r="C139" s="40">
        <f>'исходные без сезонности'!C138</f>
        <v>1.12773137395711</v>
      </c>
      <c r="D139" s="40">
        <f>'исходные без сезонности'!F138</f>
        <v>2.7435524950722798</v>
      </c>
      <c r="E139" s="25">
        <v>5.8874544866515519</v>
      </c>
      <c r="F139" s="25">
        <f>LN('реальные данные'!F137)</f>
        <v>10.607109330775947</v>
      </c>
      <c r="G139" s="36">
        <f>LN('реальные данные'!G137)</f>
        <v>12.94380053315359</v>
      </c>
      <c r="H139" s="36">
        <f>LN('реальные данные'!H137)</f>
        <v>10.810387292677957</v>
      </c>
      <c r="I139" s="36">
        <f>LN('реальные данные'!I137)</f>
        <v>10.922724615198391</v>
      </c>
      <c r="J139" s="36">
        <f>LN('реальные данные'!J137)</f>
        <v>11.481653629049719</v>
      </c>
      <c r="K139" s="36">
        <f>LN('реальные данные'!K137)</f>
        <v>11.203672770265966</v>
      </c>
      <c r="L139" s="36">
        <f>LN('реальные данные'!L137)</f>
        <v>12.868834473567851</v>
      </c>
      <c r="M139" s="25">
        <f>LN('реальные данные'!M137)</f>
        <v>13.571725329447142</v>
      </c>
      <c r="N139" s="36">
        <f>LN('реальные данные'!O137)</f>
        <v>15.167444881471498</v>
      </c>
      <c r="O139" s="36">
        <f>LN('реальные данные'!P137)</f>
        <v>13.547984157550315</v>
      </c>
      <c r="P139" s="36">
        <f>LN('реальные данные'!Q137)</f>
        <v>14.043181801476765</v>
      </c>
      <c r="Q139" s="36">
        <f>LN('реальные данные'!R137)</f>
        <v>13.910000400363289</v>
      </c>
      <c r="R139" s="36">
        <f>LN('реальные данные'!S137)</f>
        <v>13.790966752925161</v>
      </c>
      <c r="S139" s="36">
        <f>LN('реальные данные'!T137)</f>
        <v>14.523599626264952</v>
      </c>
      <c r="T139" s="25">
        <f>LN('реальные данные'!U137)</f>
        <v>13.495096151979073</v>
      </c>
      <c r="U139" s="36">
        <f>LN('реальные данные'!W137)</f>
        <v>15.05179189127651</v>
      </c>
      <c r="V139" s="36">
        <f>LN('реальные данные'!X137)</f>
        <v>13.477570678178907</v>
      </c>
      <c r="W139" s="36">
        <f>LN('реальные данные'!Y137)</f>
        <v>14.003052240311423</v>
      </c>
      <c r="X139" s="36">
        <f>LN('реальные данные'!Z137)</f>
        <v>13.818144261329328</v>
      </c>
      <c r="Y139" s="36">
        <f>LN('реальные данные'!AA137)</f>
        <v>13.720271893242115</v>
      </c>
      <c r="Z139" s="37">
        <f>LN('реальные данные'!AB137)</f>
        <v>14.288977659992636</v>
      </c>
      <c r="AA139" s="32">
        <f>'исходные без сезонности'!AC138</f>
        <v>1.83612130247224</v>
      </c>
      <c r="AB139" s="32">
        <f>'исходные без сезонности'!AD138</f>
        <v>0.13279303217420399</v>
      </c>
      <c r="AC139" s="32">
        <f>'исходные без сезонности'!AE138</f>
        <v>-8.73010985447671E-2</v>
      </c>
      <c r="AD139" s="32">
        <f>'реальные данные'!AF137</f>
        <v>1.9845261112929222</v>
      </c>
      <c r="AE139" s="32">
        <f>'реальные данные'!AG137/'реальные данные'!AG136*100-100</f>
        <v>-1.9397098216493589</v>
      </c>
      <c r="AF139" s="32">
        <f>'исходные без сезонности'!AH138</f>
        <v>6.43388267400002E-3</v>
      </c>
      <c r="AG139" s="33">
        <f>'исходные без сезонности'!AI138</f>
        <v>0.725612070351766</v>
      </c>
    </row>
    <row r="140" spans="1:33" x14ac:dyDescent="0.2">
      <c r="A140" s="1">
        <v>44501</v>
      </c>
      <c r="B140" s="15">
        <v>7.31</v>
      </c>
      <c r="C140" s="40">
        <f>'исходные без сезонности'!C139</f>
        <v>0.83711386084393202</v>
      </c>
      <c r="D140" s="40">
        <f>'исходные без сезонности'!F139</f>
        <v>0.65291662652286997</v>
      </c>
      <c r="E140" s="25">
        <v>-13.814048214266808</v>
      </c>
      <c r="F140" s="25">
        <f>LN('реальные данные'!F138)</f>
        <v>10.264452797869556</v>
      </c>
      <c r="G140" s="36">
        <f>LN('реальные данные'!G138)</f>
        <v>12.957933418106132</v>
      </c>
      <c r="H140" s="36">
        <f>LN('реальные данные'!H138)</f>
        <v>10.687913105070502</v>
      </c>
      <c r="I140" s="36">
        <f>LN('реальные данные'!I138)</f>
        <v>10.71680830657942</v>
      </c>
      <c r="J140" s="36">
        <f>LN('реальные данные'!J138)</f>
        <v>11.387337320570351</v>
      </c>
      <c r="K140" s="36">
        <f>LN('реальные данные'!K138)</f>
        <v>11.432972503181695</v>
      </c>
      <c r="L140" s="36">
        <f>LN('реальные данные'!L138)</f>
        <v>12.991835172808706</v>
      </c>
      <c r="M140" s="25">
        <f>LN('реальные данные'!M138)</f>
        <v>13.56948925006143</v>
      </c>
      <c r="N140" s="36">
        <f>LN('реальные данные'!O138)</f>
        <v>15.175694830226611</v>
      </c>
      <c r="O140" s="36">
        <f>LN('реальные данные'!P138)</f>
        <v>13.555594912580958</v>
      </c>
      <c r="P140" s="36">
        <f>LN('реальные данные'!Q138)</f>
        <v>14.045377331250792</v>
      </c>
      <c r="Q140" s="36">
        <f>LN('реальные данные'!R138)</f>
        <v>13.935033168976622</v>
      </c>
      <c r="R140" s="36">
        <f>LN('реальные данные'!S138)</f>
        <v>13.800499013070727</v>
      </c>
      <c r="S140" s="36">
        <f>LN('реальные данные'!T138)</f>
        <v>14.522648565519621</v>
      </c>
      <c r="T140" s="25">
        <f>LN('реальные данные'!U138)</f>
        <v>13.487942448026955</v>
      </c>
      <c r="U140" s="36">
        <f>LN('реальные данные'!W138)</f>
        <v>15.064483107172356</v>
      </c>
      <c r="V140" s="36">
        <f>LN('реальные данные'!X138)</f>
        <v>13.487631709306525</v>
      </c>
      <c r="W140" s="36">
        <f>LN('реальные данные'!Y138)</f>
        <v>14.017610311923873</v>
      </c>
      <c r="X140" s="36">
        <f>LN('реальные данные'!Z138)</f>
        <v>13.85471394957194</v>
      </c>
      <c r="Y140" s="36">
        <f>LN('реальные данные'!AA138)</f>
        <v>13.705254628545504</v>
      </c>
      <c r="Z140" s="37">
        <f>LN('реальные данные'!AB138)</f>
        <v>14.300331277476594</v>
      </c>
      <c r="AA140" s="32">
        <f>'исходные без сезонности'!AC139</f>
        <v>1.1550837592793399</v>
      </c>
      <c r="AB140" s="32">
        <f>'исходные без сезонности'!AD139</f>
        <v>1.53149441794531</v>
      </c>
      <c r="AC140" s="32">
        <f>'исходные без сезонности'!AE139</f>
        <v>-3.5172969632136399</v>
      </c>
      <c r="AD140" s="32">
        <f>'реальные данные'!AF138</f>
        <v>5.9403118649967439</v>
      </c>
      <c r="AE140" s="32">
        <f>'реальные данные'!AG138/'реальные данные'!AG137*100-100</f>
        <v>4.2908588745974185</v>
      </c>
      <c r="AF140" s="32">
        <f>'исходные без сезонности'!AH139</f>
        <v>-9.2720910318006194E-2</v>
      </c>
      <c r="AG140" s="33">
        <f>'исходные без сезонности'!AI139</f>
        <v>-1.3746747587889301</v>
      </c>
    </row>
    <row r="141" spans="1:33" x14ac:dyDescent="0.2">
      <c r="A141" s="1">
        <v>44531</v>
      </c>
      <c r="B141" s="15">
        <v>7.58</v>
      </c>
      <c r="C141" s="40">
        <f>'исходные без сезонности'!C140</f>
        <v>0.51048737137515598</v>
      </c>
      <c r="D141" s="40">
        <f>'исходные без сезонности'!F140</f>
        <v>1.56436869316983</v>
      </c>
      <c r="E141" s="25">
        <v>9.1841580544607577</v>
      </c>
      <c r="F141" s="25">
        <f>LN('реальные данные'!F139)</f>
        <v>10.109381623321889</v>
      </c>
      <c r="G141" s="36">
        <f>LN('реальные данные'!G139)</f>
        <v>12.90289114693379</v>
      </c>
      <c r="H141" s="36">
        <f>LN('реальные данные'!H139)</f>
        <v>10.299000792613677</v>
      </c>
      <c r="I141" s="36">
        <f>LN('реальные данные'!I139)</f>
        <v>10.881420902496627</v>
      </c>
      <c r="J141" s="36">
        <f>LN('реальные данные'!J139)</f>
        <v>11.574142060227734</v>
      </c>
      <c r="K141" s="36">
        <f>LN('реальные данные'!K139)</f>
        <v>11.952129095284276</v>
      </c>
      <c r="L141" s="36">
        <f>LN('реальные данные'!L139)</f>
        <v>13.000703478779108</v>
      </c>
      <c r="M141" s="25">
        <f>LN('реальные данные'!M139)</f>
        <v>13.56937861205145</v>
      </c>
      <c r="N141" s="36">
        <f>LN('реальные данные'!O139)</f>
        <v>15.189943004305881</v>
      </c>
      <c r="O141" s="36">
        <f>LN('реальные данные'!P139)</f>
        <v>13.534982958606369</v>
      </c>
      <c r="P141" s="36">
        <f>LN('реальные данные'!Q139)</f>
        <v>14.042728733915377</v>
      </c>
      <c r="Q141" s="36">
        <f>LN('реальные данные'!R139)</f>
        <v>13.946116639994605</v>
      </c>
      <c r="R141" s="36">
        <f>LN('реальные данные'!S139)</f>
        <v>13.809620160443608</v>
      </c>
      <c r="S141" s="36">
        <f>LN('реальные данные'!T139)</f>
        <v>14.530889927383726</v>
      </c>
      <c r="T141" s="25">
        <f>LN('реальные данные'!U139)</f>
        <v>13.50858605996614</v>
      </c>
      <c r="U141" s="36">
        <f>LN('реальные данные'!W139)</f>
        <v>15.082512376943162</v>
      </c>
      <c r="V141" s="36">
        <f>LN('реальные данные'!X139)</f>
        <v>13.480025354331623</v>
      </c>
      <c r="W141" s="36">
        <f>LN('реальные данные'!Y139)</f>
        <v>14.002275330025929</v>
      </c>
      <c r="X141" s="36">
        <f>LN('реальные данные'!Z139)</f>
        <v>13.835604091821422</v>
      </c>
      <c r="Y141" s="36">
        <f>LN('реальные данные'!AA139)</f>
        <v>13.639452878332175</v>
      </c>
      <c r="Z141" s="37">
        <f>LN('реальные данные'!AB139)</f>
        <v>14.294127424545605</v>
      </c>
      <c r="AA141" s="32">
        <f>'исходные без сезонности'!AC140</f>
        <v>1.1788141653173401</v>
      </c>
      <c r="AB141" s="32">
        <f>'исходные без сезонности'!AD140</f>
        <v>4.8984640507077097</v>
      </c>
      <c r="AC141" s="32">
        <f>'исходные без сезонности'!AE140</f>
        <v>1.5558734144180899</v>
      </c>
      <c r="AD141" s="32">
        <f>'реальные данные'!AF139</f>
        <v>-1.5134153210498056</v>
      </c>
      <c r="AE141" s="32">
        <f>'реальные данные'!AG139/'реальные данные'!AG138*100-100</f>
        <v>1.1915694980640978</v>
      </c>
      <c r="AF141" s="32">
        <f>'исходные без сезонности'!AH140</f>
        <v>-1.46532264921663</v>
      </c>
      <c r="AG141" s="33">
        <f>'исходные без сезонности'!AI140</f>
        <v>3.3453662253503902</v>
      </c>
    </row>
    <row r="142" spans="1:33" x14ac:dyDescent="0.2">
      <c r="A142" s="1">
        <v>44562</v>
      </c>
      <c r="B142" s="15">
        <v>8.26</v>
      </c>
      <c r="C142" s="40">
        <f>'исходные без сезонности'!C141</f>
        <v>0.77101865175720996</v>
      </c>
      <c r="D142" s="40">
        <f>'исходные без сезонности'!F141</f>
        <v>-0.16526455136037299</v>
      </c>
      <c r="E142" s="25">
        <v>13.038769465180751</v>
      </c>
      <c r="F142" s="25">
        <f>LN('реальные данные'!F140)</f>
        <v>10.304965177469617</v>
      </c>
      <c r="G142" s="36">
        <f>LN('реальные данные'!G140)</f>
        <v>12.792897460788012</v>
      </c>
      <c r="H142" s="36">
        <f>LN('реальные данные'!H140)</f>
        <v>10.618975859231252</v>
      </c>
      <c r="I142" s="36">
        <f>LN('реальные данные'!I140)</f>
        <v>10.732145230727497</v>
      </c>
      <c r="J142" s="36">
        <f>LN('реальные данные'!J140)</f>
        <v>11.60327210468421</v>
      </c>
      <c r="K142" s="36">
        <f>LN('реальные данные'!K140)</f>
        <v>11.697302451899979</v>
      </c>
      <c r="L142" s="36">
        <f>LN('реальные данные'!L140)</f>
        <v>12.98994939339746</v>
      </c>
      <c r="M142" s="25">
        <f>LN('реальные данные'!M140)</f>
        <v>13.526247910748067</v>
      </c>
      <c r="N142" s="36">
        <f>LN('реальные данные'!O140)</f>
        <v>15.205609181075417</v>
      </c>
      <c r="O142" s="36">
        <f>LN('реальные данные'!P140)</f>
        <v>13.52896768234123</v>
      </c>
      <c r="P142" s="36">
        <f>LN('реальные данные'!Q140)</f>
        <v>14.044072774257359</v>
      </c>
      <c r="Q142" s="36">
        <f>LN('реальные данные'!R140)</f>
        <v>13.95683240984833</v>
      </c>
      <c r="R142" s="36">
        <f>LN('реальные данные'!S140)</f>
        <v>13.805464635968649</v>
      </c>
      <c r="S142" s="36">
        <f>LN('реальные данные'!T140)</f>
        <v>14.54345323116725</v>
      </c>
      <c r="T142" s="25">
        <f>LN('реальные данные'!U140)</f>
        <v>13.480931639169841</v>
      </c>
      <c r="U142" s="36">
        <f>LN('реальные данные'!W140)</f>
        <v>15.111697247828008</v>
      </c>
      <c r="V142" s="36">
        <f>LN('реальные данные'!X140)</f>
        <v>13.447177700046874</v>
      </c>
      <c r="W142" s="36">
        <f>LN('реальные данные'!Y140)</f>
        <v>14.006161782066686</v>
      </c>
      <c r="X142" s="36">
        <f>LN('реальные данные'!Z140)</f>
        <v>13.862872068180172</v>
      </c>
      <c r="Y142" s="36">
        <f>LN('реальные данные'!AA140)</f>
        <v>13.701054524540224</v>
      </c>
      <c r="Z142" s="37">
        <f>LN('реальные данные'!AB140)</f>
        <v>14.337685936100097</v>
      </c>
      <c r="AA142" s="32">
        <f>'исходные без сезонности'!AC141</f>
        <v>7.3878852344475596E-2</v>
      </c>
      <c r="AB142" s="32">
        <f>'исходные без сезонности'!AD141</f>
        <v>0.602157039062995</v>
      </c>
      <c r="AC142" s="32">
        <f>'исходные без сезонности'!AE141</f>
        <v>0.49815357304121999</v>
      </c>
      <c r="AD142" s="32">
        <f>'реальные данные'!AF140</f>
        <v>1.9158146204145083</v>
      </c>
      <c r="AE142" s="32">
        <f>'реальные данные'!AG140/'реальные данные'!AG139*100-100</f>
        <v>-5.3431382849027216</v>
      </c>
      <c r="AF142" s="32">
        <f>'исходные без сезонности'!AH141</f>
        <v>0.86827050462678801</v>
      </c>
      <c r="AG142" s="33">
        <f>'исходные без сезонности'!AI141</f>
        <v>0.99997248976654196</v>
      </c>
    </row>
    <row r="143" spans="1:33" x14ac:dyDescent="0.2">
      <c r="A143" s="1">
        <v>44593</v>
      </c>
      <c r="B143" s="15">
        <v>9.51</v>
      </c>
      <c r="C143" s="40">
        <f>'исходные без сезонности'!C142</f>
        <v>1.04576921670798</v>
      </c>
      <c r="D143" s="40">
        <f>'исходные без сезонности'!F142</f>
        <v>0.300296353660296</v>
      </c>
      <c r="E143" s="25">
        <v>-1.4526450371831889</v>
      </c>
      <c r="F143" s="25">
        <f>LN('реальные данные'!F141)</f>
        <v>11.240523723681552</v>
      </c>
      <c r="G143" s="36">
        <f>LN('реальные данные'!G141)</f>
        <v>13.104960023026772</v>
      </c>
      <c r="H143" s="36">
        <f>LN('реальные данные'!H141)</f>
        <v>10.245342195549044</v>
      </c>
      <c r="I143" s="36">
        <f>LN('реальные данные'!I141)</f>
        <v>10.651566587935424</v>
      </c>
      <c r="J143" s="36">
        <f>LN('реальные данные'!J141)</f>
        <v>11.582761516373459</v>
      </c>
      <c r="K143" s="36">
        <f>LN('реальные данные'!K141)</f>
        <v>11.580657885994086</v>
      </c>
      <c r="L143" s="36">
        <f>LN('реальные данные'!L141)</f>
        <v>13.025753389913364</v>
      </c>
      <c r="M143" s="25">
        <f>LN('реальные данные'!M141)</f>
        <v>13.482967712243425</v>
      </c>
      <c r="N143" s="36">
        <f>LN('реальные данные'!O141)</f>
        <v>15.225096252563853</v>
      </c>
      <c r="O143" s="36">
        <f>LN('реальные данные'!P141)</f>
        <v>13.546831304924602</v>
      </c>
      <c r="P143" s="36">
        <f>LN('реальные данные'!Q141)</f>
        <v>14.038204848836481</v>
      </c>
      <c r="Q143" s="36">
        <f>LN('реальные данные'!R141)</f>
        <v>13.977854186548921</v>
      </c>
      <c r="R143" s="36">
        <f>LN('реальные данные'!S141)</f>
        <v>13.811295785740596</v>
      </c>
      <c r="S143" s="36">
        <f>LN('реальные данные'!T141)</f>
        <v>14.573598333009034</v>
      </c>
      <c r="T143" s="25">
        <f>LN('реальные данные'!U141)</f>
        <v>13.409709233552157</v>
      </c>
      <c r="U143" s="36">
        <f>LN('реальные данные'!W141)</f>
        <v>15.105024884318036</v>
      </c>
      <c r="V143" s="36">
        <f>LN('реальные данные'!X141)</f>
        <v>13.516140957623421</v>
      </c>
      <c r="W143" s="36">
        <f>LN('реальные данные'!Y141)</f>
        <v>13.996888758479491</v>
      </c>
      <c r="X143" s="36">
        <f>LN('реальные данные'!Z141)</f>
        <v>13.879482010325578</v>
      </c>
      <c r="Y143" s="36">
        <f>LN('реальные данные'!AA141)</f>
        <v>13.673705143460587</v>
      </c>
      <c r="Z143" s="37">
        <f>LN('реальные данные'!AB141)</f>
        <v>14.346430323654596</v>
      </c>
      <c r="AA143" s="32">
        <f>'исходные без сезонности'!AC142</f>
        <v>2.0448748027401798E-3</v>
      </c>
      <c r="AB143" s="32">
        <f>'исходные без сезонности'!AD142</f>
        <v>-1.21650419400815</v>
      </c>
      <c r="AC143" s="32">
        <f>'исходные без сезонности'!AE142</f>
        <v>-2.2534820603133898</v>
      </c>
      <c r="AD143" s="32">
        <f>'реальные данные'!AF141</f>
        <v>0.63861680017936351</v>
      </c>
      <c r="AE143" s="32">
        <f>'реальные данные'!AG141/'реальные данные'!AG140*100-100</f>
        <v>3.2936202716592931</v>
      </c>
      <c r="AF143" s="32">
        <f>'исходные без сезонности'!AH142</f>
        <v>-1.2138826419211199</v>
      </c>
      <c r="AG143" s="33">
        <f>'исходные без сезонности'!AI142</f>
        <v>2.3189719565694999</v>
      </c>
    </row>
    <row r="144" spans="1:33" x14ac:dyDescent="0.2">
      <c r="A144" s="1">
        <v>44621</v>
      </c>
      <c r="B144" s="15">
        <v>20.03</v>
      </c>
      <c r="C144" s="40">
        <f>'исходные без сезонности'!C143</f>
        <v>7.4904001367756203</v>
      </c>
      <c r="D144" s="40">
        <f>'исходные без сезонности'!F143</f>
        <v>-2.0451403214066799</v>
      </c>
      <c r="E144" s="25">
        <v>-5.5058670174459641</v>
      </c>
      <c r="F144" s="25">
        <f>LN('реальные данные'!F142)</f>
        <v>11.274602363826499</v>
      </c>
      <c r="G144" s="36">
        <f>LN('реальные данные'!G142)</f>
        <v>12.459221361247046</v>
      </c>
      <c r="H144" s="36">
        <f>LN('реальные данные'!H142)</f>
        <v>10.836898446342307</v>
      </c>
      <c r="I144" s="36">
        <f>LN('реальные данные'!I142)</f>
        <v>10.607887832762881</v>
      </c>
      <c r="J144" s="36">
        <f>LN('реальные данные'!J142)</f>
        <v>11.493013942026153</v>
      </c>
      <c r="K144" s="36">
        <f>LN('реальные данные'!K142)</f>
        <v>11.382099639790054</v>
      </c>
      <c r="L144" s="36">
        <f>LN('реальные данные'!L142)</f>
        <v>12.676329148308211</v>
      </c>
      <c r="M144" s="25">
        <f>LN('реальные данные'!M142)</f>
        <v>13.486386899266799</v>
      </c>
      <c r="N144" s="36">
        <f>LN('реальные данные'!O142)</f>
        <v>15.185802853313318</v>
      </c>
      <c r="O144" s="36">
        <f>LN('реальные данные'!P142)</f>
        <v>13.482931449090518</v>
      </c>
      <c r="P144" s="36">
        <f>LN('реальные данные'!Q142)</f>
        <v>13.964767363476605</v>
      </c>
      <c r="Q144" s="36">
        <f>LN('реальные данные'!R142)</f>
        <v>13.941182725235862</v>
      </c>
      <c r="R144" s="36">
        <f>LN('реальные данные'!S142)</f>
        <v>13.76147267955197</v>
      </c>
      <c r="S144" s="36">
        <f>LN('реальные данные'!T142)</f>
        <v>14.515226201356276</v>
      </c>
      <c r="T144" s="25">
        <f>LN('реальные данные'!U142)</f>
        <v>13.403312721628826</v>
      </c>
      <c r="U144" s="36">
        <f>LN('реальные данные'!W142)</f>
        <v>15.1105761206284</v>
      </c>
      <c r="V144" s="36">
        <f>LN('реальные данные'!X142)</f>
        <v>13.432250866768099</v>
      </c>
      <c r="W144" s="36">
        <f>LN('реальные данные'!Y142)</f>
        <v>13.92694834774105</v>
      </c>
      <c r="X144" s="36">
        <f>LN('реальные данные'!Z142)</f>
        <v>13.855074070929573</v>
      </c>
      <c r="Y144" s="36">
        <f>LN('реальные данные'!AA142)</f>
        <v>13.679878779818553</v>
      </c>
      <c r="Z144" s="37">
        <f>LN('реальные данные'!AB142)</f>
        <v>14.33628886004175</v>
      </c>
      <c r="AA144" s="32">
        <f>'исходные без сезонности'!AC143</f>
        <v>0.24900902820450799</v>
      </c>
      <c r="AB144" s="32">
        <f>'исходные без сезонности'!AD143</f>
        <v>-3.6129078970807198</v>
      </c>
      <c r="AC144" s="32">
        <f>'исходные без сезонности'!AE143</f>
        <v>7.0219944834521604</v>
      </c>
      <c r="AD144" s="32">
        <f>'реальные данные'!AF142</f>
        <v>1.283523842935864</v>
      </c>
      <c r="AE144" s="32">
        <f>'реальные данные'!AG142/'реальные данные'!AG141*100-100</f>
        <v>-2.7990168558402502</v>
      </c>
      <c r="AF144" s="32">
        <f>'исходные без сезонности'!AH143</f>
        <v>3.5813343026103599</v>
      </c>
      <c r="AG144" s="33">
        <f>'исходные без сезонности'!AI143</f>
        <v>-2.8960673076458701</v>
      </c>
    </row>
    <row r="145" spans="1:33" x14ac:dyDescent="0.2">
      <c r="A145" s="1">
        <v>44652</v>
      </c>
      <c r="B145" s="15">
        <v>17.13</v>
      </c>
      <c r="C145" s="40">
        <f>'исходные без сезонности'!C144</f>
        <v>1.50747363934769</v>
      </c>
      <c r="D145" s="40">
        <f>'исходные без сезонности'!F144</f>
        <v>-3.1708766460104001</v>
      </c>
      <c r="E145" s="25">
        <v>-5.8131599598978152</v>
      </c>
      <c r="F145" s="25">
        <f>LN('реальные данные'!F143)</f>
        <v>10.264750600130432</v>
      </c>
      <c r="G145" s="36">
        <f>LN('реальные данные'!G143)</f>
        <v>12.748121229758835</v>
      </c>
      <c r="H145" s="36">
        <f>LN('реальные данные'!H143)</f>
        <v>9.7524933548456794</v>
      </c>
      <c r="I145" s="36">
        <f>LN('реальные данные'!I143)</f>
        <v>11.128796210440861</v>
      </c>
      <c r="J145" s="36">
        <f>LN('реальные данные'!J143)</f>
        <v>11.387939688788626</v>
      </c>
      <c r="K145" s="36">
        <f>LN('реальные данные'!K143)</f>
        <v>11.802619275105885</v>
      </c>
      <c r="L145" s="36">
        <f>LN('реальные данные'!L143)</f>
        <v>12.607378219025138</v>
      </c>
      <c r="M145" s="25">
        <f>LN('реальные данные'!M143)</f>
        <v>13.532588127066676</v>
      </c>
      <c r="N145" s="36">
        <f>LN('реальные данные'!O143)</f>
        <v>15.18450094700203</v>
      </c>
      <c r="O145" s="36">
        <f>LN('реальные данные'!P143)</f>
        <v>13.463913211211841</v>
      </c>
      <c r="P145" s="36">
        <f>LN('реальные данные'!Q143)</f>
        <v>13.956899015293834</v>
      </c>
      <c r="Q145" s="36">
        <f>LN('реальные данные'!R143)</f>
        <v>13.940160035898156</v>
      </c>
      <c r="R145" s="36">
        <f>LN('реальные данные'!S143)</f>
        <v>13.74809147164717</v>
      </c>
      <c r="S145" s="36">
        <f>LN('реальные данные'!T143)</f>
        <v>14.515548308889077</v>
      </c>
      <c r="T145" s="25">
        <f>LN('реальные данные'!U143)</f>
        <v>13.51821188741822</v>
      </c>
      <c r="U145" s="36">
        <f>LN('реальные данные'!W143)</f>
        <v>15.092320891902469</v>
      </c>
      <c r="V145" s="36">
        <f>LN('реальные данные'!X143)</f>
        <v>13.448127471391196</v>
      </c>
      <c r="W145" s="36">
        <f>LN('реальные данные'!Y143)</f>
        <v>13.892063377497966</v>
      </c>
      <c r="X145" s="36">
        <f>LN('реальные данные'!Z143)</f>
        <v>13.856667759963011</v>
      </c>
      <c r="Y145" s="36">
        <f>LN('реальные данные'!AA143)</f>
        <v>13.577309368179529</v>
      </c>
      <c r="Z145" s="37">
        <f>LN('реальные данные'!AB143)</f>
        <v>14.361501392511299</v>
      </c>
      <c r="AA145" s="32">
        <f>'исходные без сезонности'!AC144</f>
        <v>-6.21237432668587</v>
      </c>
      <c r="AB145" s="32">
        <f>'исходные без сезонности'!AD144</f>
        <v>-0.75835109999783501</v>
      </c>
      <c r="AC145" s="32">
        <f>'исходные без сезонности'!AE144</f>
        <v>-0.49425120682918</v>
      </c>
      <c r="AD145" s="32">
        <f>'реальные данные'!AF143</f>
        <v>0.91581120259323257</v>
      </c>
      <c r="AE145" s="32">
        <f>'реальные данные'!AG143/'реальные данные'!AG142*100-100</f>
        <v>3.0647143475813294</v>
      </c>
      <c r="AF145" s="32">
        <f>'исходные без сезонности'!AH144</f>
        <v>-2.10236408679103</v>
      </c>
      <c r="AG145" s="33">
        <f>'исходные без сезонности'!AI144</f>
        <v>-10.222209903304901</v>
      </c>
    </row>
    <row r="146" spans="1:33" x14ac:dyDescent="0.2">
      <c r="A146" s="1">
        <v>44682</v>
      </c>
      <c r="B146" s="15">
        <v>13.3</v>
      </c>
      <c r="C146" s="40">
        <f>'исходные без сезонности'!C145</f>
        <v>7.8655573706726503E-2</v>
      </c>
      <c r="D146" s="40">
        <f>'исходные без сезонности'!F145</f>
        <v>0.146866994203187</v>
      </c>
      <c r="E146" s="25">
        <v>20.143939787483419</v>
      </c>
      <c r="F146" s="25">
        <f>LN('реальные данные'!F144)</f>
        <v>11.15830576594556</v>
      </c>
      <c r="G146" s="36">
        <f>LN('реальные данные'!G144)</f>
        <v>12.693944016931656</v>
      </c>
      <c r="H146" s="36">
        <f>LN('реальные данные'!H144)</f>
        <v>10.091568972511396</v>
      </c>
      <c r="I146" s="36">
        <f>LN('реальные данные'!I144)</f>
        <v>10.756033649133091</v>
      </c>
      <c r="J146" s="36">
        <f>LN('реальные данные'!J144)</f>
        <v>11.414794083305987</v>
      </c>
      <c r="K146" s="36">
        <f>LN('реальные данные'!K144)</f>
        <v>11.609880293869233</v>
      </c>
      <c r="L146" s="36">
        <f>LN('реальные данные'!L144)</f>
        <v>12.623206286501134</v>
      </c>
      <c r="M146" s="25">
        <f>LN('реальные данные'!M144)</f>
        <v>13.560313440991644</v>
      </c>
      <c r="N146" s="36">
        <f>LN('реальные данные'!O144)</f>
        <v>15.198806583824108</v>
      </c>
      <c r="O146" s="36">
        <f>LN('реальные данные'!P144)</f>
        <v>13.454310444809606</v>
      </c>
      <c r="P146" s="36">
        <f>LN('реальные данные'!Q144)</f>
        <v>13.98156582786944</v>
      </c>
      <c r="Q146" s="36">
        <f>LN('реальные данные'!R144)</f>
        <v>13.96043006367538</v>
      </c>
      <c r="R146" s="36">
        <f>LN('реальные данные'!S144)</f>
        <v>13.759280182310894</v>
      </c>
      <c r="S146" s="36">
        <f>LN('реальные данные'!T144)</f>
        <v>14.511933295581514</v>
      </c>
      <c r="T146" s="25">
        <f>LN('реальные данные'!U144)</f>
        <v>13.500137925128596</v>
      </c>
      <c r="U146" s="36">
        <f>LN('реальные данные'!W144)</f>
        <v>15.111088156965387</v>
      </c>
      <c r="V146" s="36">
        <f>LN('реальные данные'!X144)</f>
        <v>13.426227763642753</v>
      </c>
      <c r="W146" s="36">
        <f>LN('реальные данные'!Y144)</f>
        <v>13.936238506990563</v>
      </c>
      <c r="X146" s="36">
        <f>LN('реальные данные'!Z144)</f>
        <v>13.883029432733355</v>
      </c>
      <c r="Y146" s="36">
        <f>LN('реальные данные'!AA144)</f>
        <v>13.628172321890021</v>
      </c>
      <c r="Z146" s="37">
        <f>LN('реальные данные'!AB144)</f>
        <v>14.344769464254274</v>
      </c>
      <c r="AA146" s="32">
        <f>'исходные без сезонности'!AC145</f>
        <v>0.82190168033616495</v>
      </c>
      <c r="AB146" s="32">
        <f>'исходные без сезонности'!AD145</f>
        <v>-1.2078699304015501</v>
      </c>
      <c r="AC146" s="32">
        <f>'исходные без сезонности'!AE145</f>
        <v>1.76662176272646</v>
      </c>
      <c r="AD146" s="32">
        <f>'реальные данные'!AF144</f>
        <v>0.10081011835956133</v>
      </c>
      <c r="AE146" s="32">
        <f>'реальные данные'!AG144/'реальные данные'!AG143*100-100</f>
        <v>-4.8762690689663089</v>
      </c>
      <c r="AF146" s="32">
        <f>'исходные без сезонности'!AH145</f>
        <v>0.55042025465284705</v>
      </c>
      <c r="AG146" s="33">
        <f>'исходные без сезонности'!AI145</f>
        <v>6.5420875920423893E-2</v>
      </c>
    </row>
    <row r="147" spans="1:33" x14ac:dyDescent="0.2">
      <c r="A147" s="1">
        <v>44713</v>
      </c>
      <c r="B147" s="15">
        <v>9.6300000000000008</v>
      </c>
      <c r="C147" s="40">
        <f>'исходные без сезонности'!C146</f>
        <v>-0.22839609401531</v>
      </c>
      <c r="D147" s="40">
        <f>'исходные без сезонности'!F146</f>
        <v>0.99934141640859198</v>
      </c>
      <c r="E147" s="25">
        <v>-8.1426268311919596</v>
      </c>
      <c r="F147" s="25">
        <f>LN('реальные данные'!F145)</f>
        <v>11.236405584788265</v>
      </c>
      <c r="G147" s="36">
        <f>LN('реальные данные'!G145)</f>
        <v>12.73506121463828</v>
      </c>
      <c r="H147" s="36">
        <f>LN('реальные данные'!H145)</f>
        <v>10.099643240383475</v>
      </c>
      <c r="I147" s="36">
        <f>LN('реальные данные'!I145)</f>
        <v>11.478768684022118</v>
      </c>
      <c r="J147" s="36">
        <f>LN('реальные данные'!J145)</f>
        <v>11.396643730526813</v>
      </c>
      <c r="K147" s="36">
        <f>LN('реальные данные'!K145)</f>
        <v>11.569922209226739</v>
      </c>
      <c r="L147" s="36">
        <f>LN('реальные данные'!L145)</f>
        <v>12.730025792718294</v>
      </c>
      <c r="M147" s="25">
        <f>LN('реальные данные'!M145)</f>
        <v>13.579409534516328</v>
      </c>
      <c r="N147" s="36">
        <f>LN('реальные данные'!O145)</f>
        <v>15.22336350531676</v>
      </c>
      <c r="O147" s="36">
        <f>LN('реальные данные'!P145)</f>
        <v>13.455378471966343</v>
      </c>
      <c r="P147" s="36">
        <f>LN('реальные данные'!Q145)</f>
        <v>13.984664802343062</v>
      </c>
      <c r="Q147" s="36">
        <f>LN('реальные данные'!R145)</f>
        <v>13.978688093093597</v>
      </c>
      <c r="R147" s="36">
        <f>LN('реальные данные'!S145)</f>
        <v>13.753944908518793</v>
      </c>
      <c r="S147" s="36">
        <f>LN('реальные данные'!T145)</f>
        <v>14.513113011206787</v>
      </c>
      <c r="T147" s="25">
        <f>LN('реальные данные'!U145)</f>
        <v>13.521311669269124</v>
      </c>
      <c r="U147" s="36">
        <f>LN('реальные данные'!W145)</f>
        <v>15.136559129665082</v>
      </c>
      <c r="V147" s="36">
        <f>LN('реальные данные'!X145)</f>
        <v>13.419186059562465</v>
      </c>
      <c r="W147" s="36">
        <f>LN('реальные данные'!Y145)</f>
        <v>13.8992454751317</v>
      </c>
      <c r="X147" s="36">
        <f>LN('реальные данные'!Z145)</f>
        <v>13.903025791002806</v>
      </c>
      <c r="Y147" s="36">
        <f>LN('реальные данные'!AA145)</f>
        <v>13.630692457468605</v>
      </c>
      <c r="Z147" s="37">
        <f>LN('реальные данные'!AB145)</f>
        <v>14.318835132318741</v>
      </c>
      <c r="AA147" s="32">
        <f>'исходные без сезонности'!AC146</f>
        <v>3.6580554052229801</v>
      </c>
      <c r="AB147" s="32">
        <f>'исходные без сезонности'!AD146</f>
        <v>0.18099627614645</v>
      </c>
      <c r="AC147" s="32">
        <f>'исходные без сезонности'!AE146</f>
        <v>-2.3738103146546301</v>
      </c>
      <c r="AD147" s="32">
        <f>'реальные данные'!AF145</f>
        <v>0.26791918112678559</v>
      </c>
      <c r="AE147" s="32">
        <f>'реальные данные'!AG145/'реальные данные'!AG144*100-100</f>
        <v>0.99686944349031137</v>
      </c>
      <c r="AF147" s="32">
        <f>'исходные без сезонности'!AH146</f>
        <v>-2.3596187131555801</v>
      </c>
      <c r="AG147" s="33">
        <f>'исходные без сезонности'!AI146</f>
        <v>0.76117056269060401</v>
      </c>
    </row>
    <row r="148" spans="1:33" x14ac:dyDescent="0.2">
      <c r="A148" s="1">
        <v>44743</v>
      </c>
      <c r="B148" s="15">
        <v>8.9</v>
      </c>
      <c r="C148" s="40">
        <f>'исходные без сезонности'!C147</f>
        <v>-0.26428851109100598</v>
      </c>
      <c r="D148" s="40">
        <f>'исходные без сезонности'!F147</f>
        <v>2.8197784174340002</v>
      </c>
      <c r="E148" s="25">
        <v>-3.9017065070399197</v>
      </c>
      <c r="F148" s="25">
        <f>LN('реальные данные'!F146)</f>
        <v>10.94857236427525</v>
      </c>
      <c r="G148" s="36">
        <f>LN('реальные данные'!G146)</f>
        <v>12.647813806253078</v>
      </c>
      <c r="H148" s="36">
        <f>LN('реальные данные'!H146)</f>
        <v>10.425630317653042</v>
      </c>
      <c r="I148" s="36">
        <f>LN('реальные данные'!I146)</f>
        <v>10.809907017398974</v>
      </c>
      <c r="J148" s="36">
        <f>LN('реальные данные'!J146)</f>
        <v>11.498661406239686</v>
      </c>
      <c r="K148" s="36">
        <f>LN('реальные данные'!K146)</f>
        <v>11.182813924012427</v>
      </c>
      <c r="L148" s="36">
        <f>LN('реальные данные'!L146)</f>
        <v>12.6726821799143</v>
      </c>
      <c r="M148" s="25">
        <f>LN('реальные данные'!M146)</f>
        <v>13.60406815592901</v>
      </c>
      <c r="N148" s="36">
        <f>LN('реальные данные'!O146)</f>
        <v>15.242129537894446</v>
      </c>
      <c r="O148" s="36">
        <f>LN('реальные данные'!P146)</f>
        <v>13.457981935585558</v>
      </c>
      <c r="P148" s="36">
        <f>LN('реальные данные'!Q146)</f>
        <v>13.997396945968456</v>
      </c>
      <c r="Q148" s="36">
        <f>LN('реальные данные'!R146)</f>
        <v>13.992803547744463</v>
      </c>
      <c r="R148" s="36">
        <f>LN('реальные данные'!S146)</f>
        <v>13.75944620274595</v>
      </c>
      <c r="S148" s="36">
        <f>LN('реальные данные'!T146)</f>
        <v>14.518240204392752</v>
      </c>
      <c r="T148" s="25">
        <f>LN('реальные данные'!U146)</f>
        <v>13.573645522022314</v>
      </c>
      <c r="U148" s="36">
        <f>LN('реальные данные'!W146)</f>
        <v>15.159649179951632</v>
      </c>
      <c r="V148" s="36">
        <f>LN('реальные данные'!X146)</f>
        <v>13.409626191938189</v>
      </c>
      <c r="W148" s="36">
        <f>LN('реальные данные'!Y146)</f>
        <v>13.955371033344484</v>
      </c>
      <c r="X148" s="36">
        <f>LN('реальные данные'!Z146)</f>
        <v>13.907423658673085</v>
      </c>
      <c r="Y148" s="36">
        <f>LN('реальные данные'!AA146)</f>
        <v>13.662688839126391</v>
      </c>
      <c r="Z148" s="37">
        <f>LN('реальные данные'!AB146)</f>
        <v>14.32664895441903</v>
      </c>
      <c r="AA148" s="32">
        <f>'исходные без сезонности'!AC147</f>
        <v>-0.74303314149737099</v>
      </c>
      <c r="AB148" s="32">
        <f>'исходные без сезонности'!AD147</f>
        <v>3.0021000264695901</v>
      </c>
      <c r="AC148" s="32">
        <f>'исходные без сезонности'!AE147</f>
        <v>0.46470700774260498</v>
      </c>
      <c r="AD148" s="32">
        <f>'реальные данные'!AF146</f>
        <v>1.7904207810448156</v>
      </c>
      <c r="AE148" s="32">
        <f>'реальные данные'!AG146/'реальные данные'!AG145*100-100</f>
        <v>3.5245795931942325</v>
      </c>
      <c r="AF148" s="32">
        <f>'исходные без сезонности'!AH147</f>
        <v>-0.483964207602533</v>
      </c>
      <c r="AG148" s="33">
        <f>'исходные без сезонности'!AI147</f>
        <v>1.03528198253823</v>
      </c>
    </row>
    <row r="149" spans="1:33" x14ac:dyDescent="0.2">
      <c r="A149" s="1">
        <v>44774</v>
      </c>
      <c r="B149" s="15">
        <v>7.95</v>
      </c>
      <c r="C149" s="40">
        <f>'исходные без сезонности'!C148</f>
        <v>-4.0968387435863597E-2</v>
      </c>
      <c r="D149" s="40">
        <f>'исходные без сезонности'!F148</f>
        <v>0.58719650396561296</v>
      </c>
      <c r="E149" s="25">
        <v>-2.2037471822728385</v>
      </c>
      <c r="F149" s="25">
        <f>LN('реальные данные'!F147)</f>
        <v>12.632573544092761</v>
      </c>
      <c r="G149" s="36">
        <f>LN('реальные данные'!G147)</f>
        <v>12.774159660775362</v>
      </c>
      <c r="H149" s="36">
        <f>LN('реальные данные'!H147)</f>
        <v>10.10265850778093</v>
      </c>
      <c r="I149" s="36">
        <f>LN('реальные данные'!I147)</f>
        <v>10.93075714995711</v>
      </c>
      <c r="J149" s="36">
        <f>LN('реальные данные'!J147)</f>
        <v>11.586728137080707</v>
      </c>
      <c r="K149" s="36">
        <f>LN('реальные данные'!K147)</f>
        <v>11.680823919603412</v>
      </c>
      <c r="L149" s="36">
        <f>LN('реальные данные'!L147)</f>
        <v>12.753996148024404</v>
      </c>
      <c r="M149" s="25">
        <f>LN('реальные данные'!M147)</f>
        <v>13.645211753052626</v>
      </c>
      <c r="N149" s="36">
        <f>LN('реальные данные'!O147)</f>
        <v>15.266420447080138</v>
      </c>
      <c r="O149" s="36">
        <f>LN('реальные данные'!P147)</f>
        <v>13.464180024607995</v>
      </c>
      <c r="P149" s="36">
        <f>LN('реальные данные'!Q147)</f>
        <v>14.007604209657035</v>
      </c>
      <c r="Q149" s="36">
        <f>LN('реальные данные'!R147)</f>
        <v>14.023211172429816</v>
      </c>
      <c r="R149" s="36">
        <f>LN('реальные данные'!S147)</f>
        <v>13.761287190843088</v>
      </c>
      <c r="S149" s="36">
        <f>LN('реальные данные'!T147)</f>
        <v>14.524781662195904</v>
      </c>
      <c r="T149" s="25">
        <f>LN('реальные данные'!U147)</f>
        <v>13.217935140974891</v>
      </c>
      <c r="U149" s="36">
        <f>LN('реальные данные'!W147)</f>
        <v>15.188921363062471</v>
      </c>
      <c r="V149" s="36">
        <f>LN('реальные данные'!X147)</f>
        <v>13.427933727959591</v>
      </c>
      <c r="W149" s="36">
        <f>LN('реальные данные'!Y147)</f>
        <v>13.962771503989565</v>
      </c>
      <c r="X149" s="36">
        <f>LN('реальные данные'!Z147)</f>
        <v>13.929705848249139</v>
      </c>
      <c r="Y149" s="36">
        <f>LN('реальные данные'!AA147)</f>
        <v>13.617409962620393</v>
      </c>
      <c r="Z149" s="37">
        <f>LN('реальные данные'!AB147)</f>
        <v>14.325456475125634</v>
      </c>
      <c r="AA149" s="32">
        <f>'исходные без сезонности'!AC148</f>
        <v>0.205939403132717</v>
      </c>
      <c r="AB149" s="32">
        <f>'исходные без сезонности'!AD148</f>
        <v>1.0202226924175699</v>
      </c>
      <c r="AC149" s="32">
        <f>'исходные без сезонности'!AE148</f>
        <v>2.1802440336576101</v>
      </c>
      <c r="AD149" s="32">
        <f>'реальные данные'!AF147</f>
        <v>-2.0192153349375417</v>
      </c>
      <c r="AE149" s="32">
        <f>'реальные данные'!AG147/'реальные данные'!AG146*100-100</f>
        <v>1.5604633118135496</v>
      </c>
      <c r="AF149" s="32">
        <f>'исходные без сезонности'!AH148</f>
        <v>0.26406083545335302</v>
      </c>
      <c r="AG149" s="33">
        <f>'исходные без сезонности'!AI148</f>
        <v>0.89139314493743105</v>
      </c>
    </row>
    <row r="150" spans="1:33" x14ac:dyDescent="0.2">
      <c r="A150" s="1">
        <v>44805</v>
      </c>
      <c r="B150" s="15">
        <v>7.69</v>
      </c>
      <c r="C150" s="40">
        <f>'исходные без сезонности'!C149</f>
        <v>0.30802569903608001</v>
      </c>
      <c r="D150" s="40">
        <f>'исходные без сезонности'!F149</f>
        <v>0.47563377763512898</v>
      </c>
      <c r="E150" s="25">
        <v>-5.3105484059076522</v>
      </c>
      <c r="F150" s="25">
        <f>LN('реальные данные'!F148)</f>
        <v>11.358470239759066</v>
      </c>
      <c r="G150" s="36">
        <f>LN('реальные данные'!G148)</f>
        <v>12.780337890647933</v>
      </c>
      <c r="H150" s="36">
        <f>LN('реальные данные'!H148)</f>
        <v>10.273609471568863</v>
      </c>
      <c r="I150" s="36">
        <f>LN('реальные данные'!I148)</f>
        <v>10.859196654053799</v>
      </c>
      <c r="J150" s="36">
        <f>LN('реальные данные'!J148)</f>
        <v>11.540091386762359</v>
      </c>
      <c r="K150" s="36">
        <f>LN('реальные данные'!K148)</f>
        <v>11.409357809878999</v>
      </c>
      <c r="L150" s="36">
        <f>LN('реальные данные'!L148)</f>
        <v>12.916502143424582</v>
      </c>
      <c r="M150" s="25">
        <f>LN('реальные данные'!M148)</f>
        <v>13.910719311801534</v>
      </c>
      <c r="N150" s="36">
        <f>LN('реальные данные'!O148)</f>
        <v>15.280868738362216</v>
      </c>
      <c r="O150" s="36">
        <f>LN('реальные данные'!P148)</f>
        <v>13.453635898048248</v>
      </c>
      <c r="P150" s="36">
        <f>LN('реальные данные'!Q148)</f>
        <v>14.015128078258901</v>
      </c>
      <c r="Q150" s="36">
        <f>LN('реальные данные'!R148)</f>
        <v>14.042910669565746</v>
      </c>
      <c r="R150" s="36">
        <f>LN('реальные данные'!S148)</f>
        <v>13.772145593547357</v>
      </c>
      <c r="S150" s="36">
        <f>LN('реальные данные'!T148)</f>
        <v>14.529967736280213</v>
      </c>
      <c r="T150" s="25">
        <f>LN('реальные данные'!U148)</f>
        <v>13.790038273206626</v>
      </c>
      <c r="U150" s="36">
        <f>LN('реальные данные'!W148)</f>
        <v>15.199172037852875</v>
      </c>
      <c r="V150" s="36">
        <f>LN('реальные данные'!X148)</f>
        <v>13.410799309224092</v>
      </c>
      <c r="W150" s="36">
        <f>LN('реальные данные'!Y148)</f>
        <v>13.971443334868789</v>
      </c>
      <c r="X150" s="36">
        <f>LN('реальные данные'!Z148)</f>
        <v>13.95390954100723</v>
      </c>
      <c r="Y150" s="36">
        <f>LN('реальные данные'!AA148)</f>
        <v>13.674975542749442</v>
      </c>
      <c r="Z150" s="37">
        <f>LN('реальные данные'!AB148)</f>
        <v>14.294057887014819</v>
      </c>
      <c r="AA150" s="32">
        <f>'исходные без сезонности'!AC149</f>
        <v>-0.372046731967134</v>
      </c>
      <c r="AB150" s="32">
        <f>'исходные без сезонности'!AD149</f>
        <v>-0.41047265714688602</v>
      </c>
      <c r="AC150" s="32">
        <f>'исходные без сезонности'!AE149</f>
        <v>0.77862883398504001</v>
      </c>
      <c r="AD150" s="32">
        <f>'реальные данные'!AF148</f>
        <v>1.6721907011467181</v>
      </c>
      <c r="AE150" s="32">
        <f>'реальные данные'!AG148/'реальные данные'!AG147*100-100</f>
        <v>-2.9426390183820956</v>
      </c>
      <c r="AF150" s="32">
        <f>'исходные без сезонности'!AH149</f>
        <v>-2.5819563786297799</v>
      </c>
      <c r="AG150" s="33">
        <f>'исходные без сезонности'!AI149</f>
        <v>0.13854069344199399</v>
      </c>
    </row>
    <row r="151" spans="1:33" x14ac:dyDescent="0.2">
      <c r="A151" s="1">
        <v>44835</v>
      </c>
      <c r="B151" s="15">
        <v>7.72</v>
      </c>
      <c r="C151" s="40">
        <f>'исходные без сезонности'!C150</f>
        <v>0.20343766731937599</v>
      </c>
      <c r="D151" s="40">
        <f>'исходные без сезонности'!F150</f>
        <v>1.17961931098516</v>
      </c>
      <c r="E151" s="25">
        <v>3.206744179336201</v>
      </c>
      <c r="F151" s="25">
        <f>LN('реальные данные'!F149)</f>
        <v>11.473314557483572</v>
      </c>
      <c r="G151" s="36">
        <f>LN('реальные данные'!G149)</f>
        <v>12.716666939055941</v>
      </c>
      <c r="H151" s="36">
        <f>LN('реальные данные'!H149)</f>
        <v>10.407272313080485</v>
      </c>
      <c r="I151" s="36">
        <f>LN('реальные данные'!I149)</f>
        <v>10.724145109819437</v>
      </c>
      <c r="J151" s="36">
        <f>LN('реальные данные'!J149)</f>
        <v>11.6142290829251</v>
      </c>
      <c r="K151" s="36">
        <f>LN('реальные данные'!K149)</f>
        <v>11.696654407046578</v>
      </c>
      <c r="L151" s="36">
        <f>LN('реальные данные'!L149)</f>
        <v>13.029422631605323</v>
      </c>
      <c r="M151" s="25">
        <f>LN('реальные данные'!M149)</f>
        <v>13.927101624250669</v>
      </c>
      <c r="N151" s="36">
        <f>LN('реальные данные'!O149)</f>
        <v>15.314730806832781</v>
      </c>
      <c r="O151" s="36">
        <f>LN('реальные данные'!P149)</f>
        <v>13.451207394341278</v>
      </c>
      <c r="P151" s="36">
        <f>LN('реальные данные'!Q149)</f>
        <v>14.025237822746652</v>
      </c>
      <c r="Q151" s="36">
        <f>LN('реальные данные'!R149)</f>
        <v>14.061736414898531</v>
      </c>
      <c r="R151" s="36">
        <f>LN('реальные данные'!S149)</f>
        <v>13.782205609655975</v>
      </c>
      <c r="S151" s="36">
        <f>LN('реальные данные'!T149)</f>
        <v>14.59119489458303</v>
      </c>
      <c r="T151" s="25">
        <f>LN('реальные данные'!U149)</f>
        <v>13.792773737206726</v>
      </c>
      <c r="U151" s="36">
        <f>LN('реальные данные'!W149)</f>
        <v>15.239923829238005</v>
      </c>
      <c r="V151" s="36">
        <f>LN('реальные данные'!X149)</f>
        <v>13.399599227327194</v>
      </c>
      <c r="W151" s="36">
        <f>LN('реальные данные'!Y149)</f>
        <v>13.99095146168427</v>
      </c>
      <c r="X151" s="36">
        <f>LN('реальные данные'!Z149)</f>
        <v>13.969794459268865</v>
      </c>
      <c r="Y151" s="36">
        <f>LN('реальные данные'!AA149)</f>
        <v>13.652940933103777</v>
      </c>
      <c r="Z151" s="37">
        <f>LN('реальные данные'!AB149)</f>
        <v>14.337105712650786</v>
      </c>
      <c r="AA151" s="32">
        <f>'исходные без сезонности'!AC150</f>
        <v>-3.1950563371112101E-2</v>
      </c>
      <c r="AB151" s="32">
        <f>'исходные без сезонности'!AD150</f>
        <v>1.71746328665328</v>
      </c>
      <c r="AC151" s="32">
        <f>'исходные без сезонности'!AE150</f>
        <v>-0.33376423302560498</v>
      </c>
      <c r="AD151" s="32">
        <f>'реальные данные'!AF149</f>
        <v>-0.21286767682023822</v>
      </c>
      <c r="AE151" s="32">
        <f>'реальные данные'!AG149/'реальные данные'!AG148*100-100</f>
        <v>4.2344865333184885</v>
      </c>
      <c r="AF151" s="32">
        <f>'исходные без сезонности'!AH150</f>
        <v>0.41103183764298001</v>
      </c>
      <c r="AG151" s="33">
        <f>'исходные без сезонности'!AI150</f>
        <v>0.82343744326632295</v>
      </c>
    </row>
    <row r="152" spans="1:33" x14ac:dyDescent="0.2">
      <c r="A152" s="1">
        <v>44866</v>
      </c>
      <c r="B152" s="15">
        <v>7.33</v>
      </c>
      <c r="C152" s="40">
        <f>'исходные без сезонности'!C151</f>
        <v>0.24186893209758201</v>
      </c>
      <c r="D152" s="40">
        <f>'исходные без сезонности'!F151</f>
        <v>1.01914676846994</v>
      </c>
      <c r="E152" s="25">
        <v>-8.8590456118492646</v>
      </c>
      <c r="F152" s="25">
        <f>LN('реальные данные'!F150)</f>
        <v>11.112777050835412</v>
      </c>
      <c r="G152" s="36">
        <f>LN('реальные данные'!G150)</f>
        <v>12.622485599304614</v>
      </c>
      <c r="H152" s="36">
        <f>LN('реальные данные'!H150)</f>
        <v>10.775486561449991</v>
      </c>
      <c r="I152" s="36">
        <f>LN('реальные данные'!I150)</f>
        <v>11.130279731524151</v>
      </c>
      <c r="J152" s="36">
        <f>LN('реальные данные'!J150)</f>
        <v>11.589302188134807</v>
      </c>
      <c r="K152" s="36">
        <f>LN('реальные данные'!K150)</f>
        <v>11.484607530260018</v>
      </c>
      <c r="L152" s="36">
        <f>LN('реальные данные'!L150)</f>
        <v>12.851435642622315</v>
      </c>
      <c r="M152" s="25">
        <f>LN('реальные данные'!M150)</f>
        <v>13.963896309969698</v>
      </c>
      <c r="N152" s="36">
        <f>LN('реальные данные'!O150)</f>
        <v>15.333161542754542</v>
      </c>
      <c r="O152" s="36">
        <f>LN('реальные данные'!P150)</f>
        <v>13.451317857743124</v>
      </c>
      <c r="P152" s="36">
        <f>LN('реальные данные'!Q150)</f>
        <v>14.027884284697169</v>
      </c>
      <c r="Q152" s="36">
        <f>LN('реальные данные'!R150)</f>
        <v>14.091948236557007</v>
      </c>
      <c r="R152" s="36">
        <f>LN('реальные данные'!S150)</f>
        <v>13.802518761612706</v>
      </c>
      <c r="S152" s="36">
        <f>LN('реальные данные'!T150)</f>
        <v>14.664788027004125</v>
      </c>
      <c r="T152" s="25">
        <f>LN('реальные данные'!U150)</f>
        <v>13.853774425360866</v>
      </c>
      <c r="U152" s="36">
        <f>LN('реальные данные'!W150)</f>
        <v>15.264303254907471</v>
      </c>
      <c r="V152" s="36">
        <f>LN('реальные данные'!X150)</f>
        <v>13.365365498304495</v>
      </c>
      <c r="W152" s="36">
        <f>LN('реальные данные'!Y150)</f>
        <v>13.978269335983034</v>
      </c>
      <c r="X152" s="36">
        <f>LN('реальные данные'!Z150)</f>
        <v>14.008697272955601</v>
      </c>
      <c r="Y152" s="36">
        <f>LN('реальные данные'!AA150)</f>
        <v>13.702698443657422</v>
      </c>
      <c r="Z152" s="37">
        <f>LN('реальные данные'!AB150)</f>
        <v>14.506581033624379</v>
      </c>
      <c r="AA152" s="32">
        <f>'исходные без сезонности'!AC151</f>
        <v>0.30803686147356402</v>
      </c>
      <c r="AB152" s="32">
        <f>'исходные без сезонности'!AD151</f>
        <v>1.7098305975767201</v>
      </c>
      <c r="AC152" s="32">
        <f>'исходные без сезонности'!AE151</f>
        <v>1.2317024059611099</v>
      </c>
      <c r="AD152" s="32">
        <f>'реальные данные'!AF150</f>
        <v>3.0288295040709983</v>
      </c>
      <c r="AE152" s="32">
        <f>'реальные данные'!AG150/'реальные данные'!AG149*100-100</f>
        <v>0.89391474279925376</v>
      </c>
      <c r="AF152" s="32">
        <f>'исходные без сезонности'!AH151</f>
        <v>0.88904976199851005</v>
      </c>
      <c r="AG152" s="33">
        <f>'исходные без сезонности'!AI151</f>
        <v>1.23617185854909</v>
      </c>
    </row>
    <row r="153" spans="1:33" x14ac:dyDescent="0.2">
      <c r="A153" s="1">
        <v>44896</v>
      </c>
      <c r="B153" s="15">
        <v>7.32</v>
      </c>
      <c r="C153" s="40">
        <f>'исходные без сезонности'!C152</f>
        <v>0.46405634572463</v>
      </c>
      <c r="D153" s="40">
        <f>'исходные без сезонности'!F152</f>
        <v>0.40578760992664697</v>
      </c>
      <c r="E153" s="25">
        <v>-11.110393365930065</v>
      </c>
      <c r="F153" s="25">
        <f>LN('реальные данные'!F151)</f>
        <v>11.328069522624361</v>
      </c>
      <c r="G153" s="36">
        <f>LN('реальные данные'!G151)</f>
        <v>13.002222133940394</v>
      </c>
      <c r="H153" s="36">
        <f>LN('реальные данные'!H151)</f>
        <v>10.629916165182175</v>
      </c>
      <c r="I153" s="36">
        <f>LN('реальные данные'!I151)</f>
        <v>10.994127078026839</v>
      </c>
      <c r="J153" s="36">
        <f>LN('реальные данные'!J151)</f>
        <v>11.470732542924187</v>
      </c>
      <c r="K153" s="36">
        <f>LN('реальные данные'!K151)</f>
        <v>11.430546380849778</v>
      </c>
      <c r="L153" s="36">
        <f>LN('реальные данные'!L151)</f>
        <v>12.949956232389569</v>
      </c>
      <c r="M153" s="25">
        <f>LN('реальные данные'!M151)</f>
        <v>13.987572750439879</v>
      </c>
      <c r="N153" s="36">
        <f>LN('реальные данные'!O151)</f>
        <v>15.352961026926257</v>
      </c>
      <c r="O153" s="36">
        <f>LN('реальные данные'!P151)</f>
        <v>13.447010966371666</v>
      </c>
      <c r="P153" s="36">
        <f>LN('реальные данные'!Q151)</f>
        <v>14.035713103465634</v>
      </c>
      <c r="Q153" s="36">
        <f>LN('реальные данные'!R151)</f>
        <v>14.11199780239104</v>
      </c>
      <c r="R153" s="36">
        <f>LN('реальные данные'!S151)</f>
        <v>13.805805737003565</v>
      </c>
      <c r="S153" s="36">
        <f>LN('реальные данные'!T151)</f>
        <v>14.672140773406012</v>
      </c>
      <c r="T153" s="25">
        <f>LN('реальные данные'!U151)</f>
        <v>13.833491999003591</v>
      </c>
      <c r="U153" s="36">
        <f>LN('реальные данные'!W151)</f>
        <v>15.251647828757763</v>
      </c>
      <c r="V153" s="36">
        <f>LN('реальные данные'!X151)</f>
        <v>13.349482902695394</v>
      </c>
      <c r="W153" s="36">
        <f>LN('реальные данные'!Y151)</f>
        <v>13.984711654930475</v>
      </c>
      <c r="X153" s="36">
        <f>LN('реальные данные'!Z151)</f>
        <v>14.028347087503906</v>
      </c>
      <c r="Y153" s="36">
        <f>LN('реальные данные'!AA151)</f>
        <v>13.723075043347611</v>
      </c>
      <c r="Z153" s="37">
        <f>LN('реальные данные'!AB151)</f>
        <v>14.500194173760962</v>
      </c>
      <c r="AA153" s="32">
        <f>'исходные без сезонности'!AC152</f>
        <v>0.95835485865730796</v>
      </c>
      <c r="AB153" s="32">
        <f>'исходные без сезонности'!AD152</f>
        <v>1.2940570295401601</v>
      </c>
      <c r="AC153" s="32">
        <f>'исходные без сезонности'!AE152</f>
        <v>0.50912598647303198</v>
      </c>
      <c r="AD153" s="32">
        <f>'реальные данные'!AF151</f>
        <v>-3.295302913349758</v>
      </c>
      <c r="AE153" s="32">
        <f>'реальные данные'!AG151/'реальные данные'!AG150*100-100</f>
        <v>1.8837445952425469</v>
      </c>
      <c r="AF153" s="32">
        <f>'исходные без сезонности'!AH152</f>
        <v>-0.34152247082723403</v>
      </c>
      <c r="AG153" s="33">
        <f>'исходные без сезонности'!AI152</f>
        <v>-0.45981024479820198</v>
      </c>
    </row>
    <row r="154" spans="1:33" x14ac:dyDescent="0.2">
      <c r="A154" s="1">
        <v>44927</v>
      </c>
      <c r="B154" s="15">
        <v>7</v>
      </c>
      <c r="C154" s="40">
        <f>'исходные без сезонности'!C153</f>
        <v>0.61963965655863296</v>
      </c>
      <c r="D154" s="40">
        <f>'исходные без сезонности'!F153</f>
        <v>1.8889967066565101</v>
      </c>
      <c r="E154" s="25">
        <v>-3.7228113098702251</v>
      </c>
      <c r="F154" s="25">
        <f>LN('реальные данные'!F152)</f>
        <v>10.991211066879425</v>
      </c>
      <c r="G154" s="36">
        <f>LN('реальные данные'!G152)</f>
        <v>12.727816247952717</v>
      </c>
      <c r="H154" s="36">
        <f>LN('реальные данные'!H152)</f>
        <v>10.257403779684624</v>
      </c>
      <c r="I154" s="36">
        <f>LN('реальные данные'!I152)</f>
        <v>10.810301851888864</v>
      </c>
      <c r="J154" s="36">
        <f>LN('реальные данные'!J152)</f>
        <v>11.462420255990352</v>
      </c>
      <c r="K154" s="36">
        <f>LN('реальные данные'!K152)</f>
        <v>11.309186771907253</v>
      </c>
      <c r="L154" s="36">
        <f>LN('реальные данные'!L152)</f>
        <v>12.790341395197634</v>
      </c>
      <c r="M154" s="25">
        <f>LN('реальные данные'!M152)</f>
        <v>14.012592045511568</v>
      </c>
      <c r="N154" s="36">
        <f>LN('реальные данные'!O152)</f>
        <v>15.380155279434085</v>
      </c>
      <c r="O154" s="36">
        <f>LN('реальные данные'!P152)</f>
        <v>13.438208248640843</v>
      </c>
      <c r="P154" s="36">
        <f>LN('реальные данные'!Q152)</f>
        <v>14.037254538810734</v>
      </c>
      <c r="Q154" s="36">
        <f>LN('реальные данные'!R152)</f>
        <v>14.109635452751377</v>
      </c>
      <c r="R154" s="36">
        <f>LN('реальные данные'!S152)</f>
        <v>13.832046181668728</v>
      </c>
      <c r="S154" s="36">
        <f>LN('реальные данные'!T152)</f>
        <v>14.701525119915363</v>
      </c>
      <c r="T154" s="25">
        <f>LN('реальные данные'!U152)</f>
        <v>13.954527080909475</v>
      </c>
      <c r="U154" s="36">
        <f>LN('реальные данные'!W152)</f>
        <v>15.301755377582689</v>
      </c>
      <c r="V154" s="36">
        <f>LN('реальные данные'!X152)</f>
        <v>13.376339362947062</v>
      </c>
      <c r="W154" s="36">
        <f>LN('реальные данные'!Y152)</f>
        <v>13.995821329048679</v>
      </c>
      <c r="X154" s="36">
        <f>LN('реальные данные'!Z152)</f>
        <v>14.03977846604673</v>
      </c>
      <c r="Y154" s="36">
        <f>LN('реальные данные'!AA152)</f>
        <v>13.760512610176077</v>
      </c>
      <c r="Z154" s="37">
        <f>LN('реальные данные'!AB152)</f>
        <v>14.559057453700039</v>
      </c>
      <c r="AA154" s="32">
        <f>'исходные без сезонности'!AC153</f>
        <v>-0.84623022785683</v>
      </c>
      <c r="AB154" s="32">
        <f>'исходные без сезонности'!AD153</f>
        <v>1.42285649508757</v>
      </c>
      <c r="AC154" s="32">
        <f>'исходные без сезонности'!AE153</f>
        <v>0.39600760203756202</v>
      </c>
      <c r="AD154" s="32">
        <f>'реальные данные'!AF152</f>
        <v>-0.56515319807088815</v>
      </c>
      <c r="AE154" s="32">
        <f>'реальные данные'!AG152/'реальные данные'!AG151*100-100</f>
        <v>-1.6123462733463185</v>
      </c>
      <c r="AF154" s="32">
        <f>'исходные без сезонности'!AH153</f>
        <v>3.7992339103790802</v>
      </c>
      <c r="AG154" s="33">
        <f>'исходные без сезонности'!AI153</f>
        <v>4.4014375431823201</v>
      </c>
    </row>
    <row r="155" spans="1:33" x14ac:dyDescent="0.2">
      <c r="A155" s="1">
        <v>44958</v>
      </c>
      <c r="B155" s="15">
        <v>7.14</v>
      </c>
      <c r="C155" s="40">
        <f>'исходные без сезонности'!C154</f>
        <v>0.32041308223898202</v>
      </c>
      <c r="D155" s="40">
        <f>'исходные без сезонности'!F154</f>
        <v>0.523471120226213</v>
      </c>
      <c r="E155" s="25">
        <v>2.2721081148172759</v>
      </c>
      <c r="F155" s="25">
        <f>LN('реальные данные'!F153)</f>
        <v>10.793782014411597</v>
      </c>
      <c r="G155" s="36">
        <f>LN('реальные данные'!G153)</f>
        <v>12.731611726846101</v>
      </c>
      <c r="H155" s="36">
        <f>LN('реальные данные'!H153)</f>
        <v>10.509636928022713</v>
      </c>
      <c r="I155" s="36">
        <f>LN('реальные данные'!I153)</f>
        <v>10.792184578923589</v>
      </c>
      <c r="J155" s="36">
        <f>LN('реальные данные'!J153)</f>
        <v>11.401061846957596</v>
      </c>
      <c r="K155" s="36">
        <f>LN('реальные данные'!K153)</f>
        <v>12.170996028922838</v>
      </c>
      <c r="L155" s="36">
        <f>LN('реальные данные'!L153)</f>
        <v>13.040384558411091</v>
      </c>
      <c r="M155" s="25">
        <f>LN('реальные данные'!M153)</f>
        <v>13.737955901757537</v>
      </c>
      <c r="N155" s="36">
        <f>LN('реальные данные'!O153)</f>
        <v>15.413100319016339</v>
      </c>
      <c r="O155" s="36">
        <f>LN('реальные данные'!P153)</f>
        <v>13.3657274035192</v>
      </c>
      <c r="P155" s="36">
        <f>LN('реальные данные'!Q153)</f>
        <v>13.981379603072964</v>
      </c>
      <c r="Q155" s="36">
        <f>LN('реальные данные'!R153)</f>
        <v>14.050380537714094</v>
      </c>
      <c r="R155" s="36">
        <f>LN('реальные данные'!S153)</f>
        <v>13.789896775736256</v>
      </c>
      <c r="S155" s="36">
        <f>LN('реальные данные'!T153)</f>
        <v>14.692787739389479</v>
      </c>
      <c r="T155" s="25">
        <f>LN('реальные данные'!U153)</f>
        <v>13.715642820921108</v>
      </c>
      <c r="U155" s="36">
        <f>LN('реальные данные'!W153)</f>
        <v>15.339608732198899</v>
      </c>
      <c r="V155" s="36">
        <f>LN('реальные данные'!X153)</f>
        <v>13.316963238047375</v>
      </c>
      <c r="W155" s="36">
        <f>LN('реальные данные'!Y153)</f>
        <v>13.933873889878944</v>
      </c>
      <c r="X155" s="36">
        <f>LN('реальные данные'!Z153)</f>
        <v>13.973307246994226</v>
      </c>
      <c r="Y155" s="36">
        <f>LN('реальные данные'!AA153)</f>
        <v>13.507482250675972</v>
      </c>
      <c r="Z155" s="37">
        <f>LN('реальные данные'!AB153)</f>
        <v>14.493098230256281</v>
      </c>
      <c r="AA155" s="32">
        <f>'исходные без сезонности'!AC154</f>
        <v>0.44460783871603698</v>
      </c>
      <c r="AB155" s="32">
        <f>'исходные без сезонности'!AD154</f>
        <v>1.11935163240939</v>
      </c>
      <c r="AC155" s="32">
        <f>'исходные без сезонности'!AE154</f>
        <v>-0.52948663468619395</v>
      </c>
      <c r="AD155" s="32">
        <f>'реальные данные'!AF153</f>
        <v>0.50737600499128632</v>
      </c>
      <c r="AE155" s="32">
        <f>'реальные данные'!AG153/'реальные данные'!AG152*100-100</f>
        <v>4.2320957923265894</v>
      </c>
      <c r="AF155" s="32">
        <f>'исходные без сезонности'!AH154</f>
        <v>0.14193090222723201</v>
      </c>
      <c r="AG155" s="33">
        <f>'исходные без сезонности'!AI154</f>
        <v>1.0587639893841301</v>
      </c>
    </row>
    <row r="156" spans="1:33" x14ac:dyDescent="0.2">
      <c r="A156" s="1">
        <v>44986</v>
      </c>
      <c r="B156" s="15">
        <v>7.34</v>
      </c>
      <c r="C156" s="40">
        <f>'исходные без сезонности'!C155</f>
        <v>0.23450738958993</v>
      </c>
      <c r="D156" s="40">
        <f>'исходные без сезонности'!F155</f>
        <v>2.3299131399819499</v>
      </c>
      <c r="E156" s="25">
        <v>1.8042948422308507</v>
      </c>
      <c r="F156" s="25">
        <f>LN('реальные данные'!F154)</f>
        <v>11.14844116154565</v>
      </c>
      <c r="G156" s="36">
        <f>LN('реальные данные'!G154)</f>
        <v>12.753250619362493</v>
      </c>
      <c r="H156" s="36">
        <f>LN('реальные данные'!H154)</f>
        <v>10.103425869167211</v>
      </c>
      <c r="I156" s="36">
        <f>LN('реальные данные'!I154)</f>
        <v>10.89176430255824</v>
      </c>
      <c r="J156" s="36">
        <f>LN('реальные данные'!J154)</f>
        <v>11.561575944692553</v>
      </c>
      <c r="K156" s="36">
        <f>LN('реальные данные'!K154)</f>
        <v>11.42509175448083</v>
      </c>
      <c r="L156" s="36">
        <f>LN('реальные данные'!L154)</f>
        <v>12.96900403463642</v>
      </c>
      <c r="M156" s="25">
        <f>LN('реальные данные'!M154)</f>
        <v>13.76835216556894</v>
      </c>
      <c r="N156" s="36">
        <f>LN('реальные данные'!O154)</f>
        <v>15.41331948917294</v>
      </c>
      <c r="O156" s="36">
        <f>LN('реальные данные'!P154)</f>
        <v>13.358774510796659</v>
      </c>
      <c r="P156" s="36">
        <f>LN('реальные данные'!Q154)</f>
        <v>13.992444082741114</v>
      </c>
      <c r="Q156" s="36">
        <f>LN('реальные данные'!R154)</f>
        <v>14.056843067973922</v>
      </c>
      <c r="R156" s="36">
        <f>LN('реальные данные'!S154)</f>
        <v>13.870702526239949</v>
      </c>
      <c r="S156" s="36">
        <f>LN('реальные данные'!T154)</f>
        <v>14.722331895948274</v>
      </c>
      <c r="T156" s="25">
        <f>LN('реальные данные'!U154)</f>
        <v>13.732090050153852</v>
      </c>
      <c r="U156" s="36">
        <f>LN('реальные данные'!W154)</f>
        <v>15.33508452366379</v>
      </c>
      <c r="V156" s="36">
        <f>LN('реальные данные'!X154)</f>
        <v>13.331174339205239</v>
      </c>
      <c r="W156" s="36">
        <f>LN('реальные данные'!Y154)</f>
        <v>13.939995874922237</v>
      </c>
      <c r="X156" s="36">
        <f>LN('реальные данные'!Z154)</f>
        <v>13.974171790899584</v>
      </c>
      <c r="Y156" s="36">
        <f>LN('реальные данные'!AA154)</f>
        <v>13.792621343991469</v>
      </c>
      <c r="Z156" s="37">
        <f>LN('реальные данные'!AB154)</f>
        <v>14.525952256220631</v>
      </c>
      <c r="AA156" s="32">
        <f>'исходные без сезонности'!AC155</f>
        <v>-0.22534334510382001</v>
      </c>
      <c r="AB156" s="32">
        <f>'исходные без сезонности'!AD155</f>
        <v>4.2694125547375004</v>
      </c>
      <c r="AC156" s="32">
        <f>'исходные без сезонности'!AE155</f>
        <v>0.24103700899976399</v>
      </c>
      <c r="AD156" s="32">
        <f>'реальные данные'!AF154</f>
        <v>1.015571023273921</v>
      </c>
      <c r="AE156" s="32">
        <f>'реальные данные'!AG154/'реальные данные'!AG153*100-100</f>
        <v>-2.4212916215506795</v>
      </c>
      <c r="AF156" s="32">
        <f>'исходные без сезонности'!AH155</f>
        <v>-0.122884003839637</v>
      </c>
      <c r="AG156" s="33">
        <f>'исходные без сезонности'!AI155</f>
        <v>1.11152271342533</v>
      </c>
    </row>
    <row r="157" spans="1:33" x14ac:dyDescent="0.2">
      <c r="A157" s="1">
        <v>45017</v>
      </c>
      <c r="B157" s="15">
        <v>7.15</v>
      </c>
      <c r="C157" s="40">
        <f>'исходные без сезонности'!C156</f>
        <v>0.33090165719218401</v>
      </c>
      <c r="D157" s="40">
        <f>'исходные без сезонности'!F156</f>
        <v>0.92063988725435297</v>
      </c>
      <c r="E157" s="25">
        <v>3.1060265639146496</v>
      </c>
      <c r="F157" s="25">
        <f>LN('реальные данные'!F155)</f>
        <v>10.903418404415048</v>
      </c>
      <c r="G157" s="36">
        <f>LN('реальные данные'!G155)</f>
        <v>12.813348256440008</v>
      </c>
      <c r="H157" s="36">
        <f>LN('реальные данные'!H155)</f>
        <v>10.711699568478579</v>
      </c>
      <c r="I157" s="36">
        <f>LN('реальные данные'!I155)</f>
        <v>10.847787333309245</v>
      </c>
      <c r="J157" s="36">
        <f>LN('реальные данные'!J155)</f>
        <v>11.610383939146473</v>
      </c>
      <c r="K157" s="36">
        <f>LN('реальные данные'!K155)</f>
        <v>11.437858686202814</v>
      </c>
      <c r="L157" s="36">
        <f>LN('реальные данные'!L155)</f>
        <v>12.988182278008113</v>
      </c>
      <c r="M157" s="25">
        <f>LN('реальные данные'!M155)</f>
        <v>13.781437991914784</v>
      </c>
      <c r="N157" s="36">
        <f>LN('реальные данные'!O155)</f>
        <v>15.42267157184282</v>
      </c>
      <c r="O157" s="36">
        <f>LN('реальные данные'!P155)</f>
        <v>13.342218468575453</v>
      </c>
      <c r="P157" s="36">
        <f>LN('реальные данные'!Q155)</f>
        <v>13.981368613062438</v>
      </c>
      <c r="Q157" s="36">
        <f>LN('реальные данные'!R155)</f>
        <v>14.080639962355466</v>
      </c>
      <c r="R157" s="36">
        <f>LN('реальные данные'!S155)</f>
        <v>13.883983010996189</v>
      </c>
      <c r="S157" s="36">
        <f>LN('реальные данные'!T155)</f>
        <v>14.733591134450981</v>
      </c>
      <c r="T157" s="25">
        <f>LN('реальные данные'!U155)</f>
        <v>13.747617542011598</v>
      </c>
      <c r="U157" s="36">
        <f>LN('реальные данные'!W155)</f>
        <v>15.347211926951895</v>
      </c>
      <c r="V157" s="36">
        <f>LN('реальные данные'!X155)</f>
        <v>13.295136529442866</v>
      </c>
      <c r="W157" s="36">
        <f>LN('реальные данные'!Y155)</f>
        <v>13.933751251851586</v>
      </c>
      <c r="X157" s="36">
        <f>LN('реальные данные'!Z155)</f>
        <v>13.991163140381992</v>
      </c>
      <c r="Y157" s="36">
        <f>LN('реальные данные'!AA155)</f>
        <v>13.797291380669352</v>
      </c>
      <c r="Z157" s="37">
        <f>LN('реальные данные'!AB155)</f>
        <v>14.546282524372295</v>
      </c>
      <c r="AA157" s="32">
        <f>'исходные без сезонности'!AC156</f>
        <v>-0.38948322447393302</v>
      </c>
      <c r="AB157" s="32">
        <f>'исходные без сезонности'!AD156</f>
        <v>1.16695550462271</v>
      </c>
      <c r="AC157" s="32">
        <f>'исходные без сезонности'!AE156</f>
        <v>1.9651273195475401</v>
      </c>
      <c r="AD157" s="32">
        <f>'реальные данные'!AF155</f>
        <v>0.50992675618491035</v>
      </c>
      <c r="AE157" s="32">
        <f>'реальные данные'!AG155/'реальные данные'!AG154*100-100</f>
        <v>4.0616755843731198</v>
      </c>
      <c r="AF157" s="32">
        <f>'исходные без сезонности'!AH156</f>
        <v>-0.89535697765988798</v>
      </c>
      <c r="AG157" s="33">
        <f>'исходные без сезонности'!AI156</f>
        <v>0.76864524646325405</v>
      </c>
    </row>
    <row r="158" spans="1:33" x14ac:dyDescent="0.2">
      <c r="A158" s="1">
        <v>45047</v>
      </c>
      <c r="B158" s="15">
        <v>7.21</v>
      </c>
      <c r="C158" s="40">
        <f>'исходные без сезонности'!C157</f>
        <v>0.27826261255892598</v>
      </c>
      <c r="D158" s="40">
        <f>'исходные без сезонности'!F157</f>
        <v>1.9655557167566999</v>
      </c>
      <c r="E158" s="25">
        <v>-7.9102462403084672</v>
      </c>
      <c r="F158" s="25">
        <f>LN('реальные данные'!F156)</f>
        <v>11.202330787355482</v>
      </c>
      <c r="G158" s="36">
        <f>LN('реальные данные'!G156)</f>
        <v>12.911593306113764</v>
      </c>
      <c r="H158" s="36">
        <f>LN('реальные данные'!H156)</f>
        <v>10.46028143863168</v>
      </c>
      <c r="I158" s="36">
        <f>LN('реальные данные'!I156)</f>
        <v>10.946346189037655</v>
      </c>
      <c r="J158" s="36">
        <f>LN('реальные данные'!J156)</f>
        <v>11.714243094913543</v>
      </c>
      <c r="K158" s="36">
        <f>LN('реальные данные'!K156)</f>
        <v>11.491420736275824</v>
      </c>
      <c r="L158" s="36">
        <f>LN('реальные данные'!L156)</f>
        <v>13.029951070648321</v>
      </c>
      <c r="M158" s="25">
        <f>LN('реальные данные'!M156)</f>
        <v>13.799436723731434</v>
      </c>
      <c r="N158" s="36">
        <f>LN('реальные данные'!O156)</f>
        <v>15.428322258713996</v>
      </c>
      <c r="O158" s="36">
        <f>LN('реальные данные'!P156)</f>
        <v>13.339611885776291</v>
      </c>
      <c r="P158" s="36">
        <f>LN('реальные данные'!Q156)</f>
        <v>13.977306135098663</v>
      </c>
      <c r="Q158" s="36">
        <f>LN('реальные данные'!R156)</f>
        <v>14.096434998357632</v>
      </c>
      <c r="R158" s="36">
        <f>LN('реальные данные'!S156)</f>
        <v>13.900304047776478</v>
      </c>
      <c r="S158" s="36">
        <f>LN('реальные данные'!T156)</f>
        <v>14.763288808615986</v>
      </c>
      <c r="T158" s="25">
        <f>LN('реальные данные'!U156)</f>
        <v>13.764292520167041</v>
      </c>
      <c r="U158" s="36">
        <f>LN('реальные данные'!W156)</f>
        <v>15.341377356482408</v>
      </c>
      <c r="V158" s="36">
        <f>LN('реальные данные'!X156)</f>
        <v>13.292777488379519</v>
      </c>
      <c r="W158" s="36">
        <f>LN('реальные данные'!Y156)</f>
        <v>13.926587822742977</v>
      </c>
      <c r="X158" s="36">
        <f>LN('реальные данные'!Z156)</f>
        <v>14.008987461987591</v>
      </c>
      <c r="Y158" s="36">
        <f>LN('реальные данные'!AA156)</f>
        <v>13.797972384657793</v>
      </c>
      <c r="Z158" s="37">
        <f>LN('реальные данные'!AB156)</f>
        <v>14.558171936823644</v>
      </c>
      <c r="AA158" s="32">
        <f>'исходные без сезонности'!AC157</f>
        <v>-0.27693251396553198</v>
      </c>
      <c r="AB158" s="32">
        <f>'исходные без сезонности'!AD157</f>
        <v>2.9040146788949399</v>
      </c>
      <c r="AC158" s="32">
        <f>'исходные без сезонности'!AE157</f>
        <v>1.5460508789379801</v>
      </c>
      <c r="AD158" s="32">
        <f>'реальные данные'!AF156</f>
        <v>-0.20157476309081801</v>
      </c>
      <c r="AE158" s="32">
        <f>'реальные данные'!AG156/'реальные данные'!AG155*100-100</f>
        <v>1.906481994293415</v>
      </c>
      <c r="AF158" s="32">
        <f>'исходные без сезонности'!AH157</f>
        <v>-1.1023808948387801</v>
      </c>
      <c r="AG158" s="33">
        <f>'исходные без сезонности'!AI157</f>
        <v>1.5944192837570299</v>
      </c>
    </row>
    <row r="159" spans="1:33" x14ac:dyDescent="0.2">
      <c r="A159" s="1">
        <v>45078</v>
      </c>
      <c r="B159" s="15">
        <v>7.29</v>
      </c>
      <c r="C159" s="40">
        <f>'исходные без сезонности'!C158</f>
        <v>0.50349402735049198</v>
      </c>
      <c r="D159" s="40">
        <f>'исходные без сезонности'!F158</f>
        <v>0.70823383712634602</v>
      </c>
      <c r="E159" s="25">
        <v>3.3113686956264585</v>
      </c>
      <c r="F159" s="25">
        <f>LN('реальные данные'!F157)</f>
        <v>11.387339010142874</v>
      </c>
      <c r="G159" s="36">
        <f>LN('реальные данные'!G157)</f>
        <v>12.815413414473802</v>
      </c>
      <c r="H159" s="36">
        <f>LN('реальные данные'!H157)</f>
        <v>10.597585260075814</v>
      </c>
      <c r="I159" s="36">
        <f>LN('реальные данные'!I157)</f>
        <v>11.01428097514613</v>
      </c>
      <c r="J159" s="36">
        <f>LN('реальные данные'!J157)</f>
        <v>11.728647403083498</v>
      </c>
      <c r="K159" s="36">
        <f>LN('реальные данные'!K157)</f>
        <v>11.457463244697379</v>
      </c>
      <c r="L159" s="36">
        <f>LN('реальные данные'!L157)</f>
        <v>13.012270322384026</v>
      </c>
      <c r="M159" s="25">
        <f>LN('реальные данные'!M157)</f>
        <v>13.813657544235705</v>
      </c>
      <c r="N159" s="36">
        <f>LN('реальные данные'!O157)</f>
        <v>15.431096157600923</v>
      </c>
      <c r="O159" s="36">
        <f>LN('реальные данные'!P157)</f>
        <v>13.338685884976957</v>
      </c>
      <c r="P159" s="36">
        <f>LN('реальные данные'!Q157)</f>
        <v>13.971688823171858</v>
      </c>
      <c r="Q159" s="36">
        <f>LN('реальные данные'!R157)</f>
        <v>14.117117323451611</v>
      </c>
      <c r="R159" s="36">
        <f>LN('реальные данные'!S157)</f>
        <v>13.909242844236905</v>
      </c>
      <c r="S159" s="36">
        <f>LN('реальные данные'!T157)</f>
        <v>14.773782807046411</v>
      </c>
      <c r="T159" s="25">
        <f>LN('реальные данные'!U157)</f>
        <v>13.772091736618995</v>
      </c>
      <c r="U159" s="36">
        <f>LN('реальные данные'!W157)</f>
        <v>15.354962286269851</v>
      </c>
      <c r="V159" s="36">
        <f>LN('реальные данные'!X157)</f>
        <v>13.276443042318078</v>
      </c>
      <c r="W159" s="36">
        <f>LN('реальные данные'!Y157)</f>
        <v>13.918646088386913</v>
      </c>
      <c r="X159" s="36">
        <f>LN('реальные данные'!Z157)</f>
        <v>14.023641268155608</v>
      </c>
      <c r="Y159" s="36">
        <f>LN('реальные данные'!AA157)</f>
        <v>13.815144909073148</v>
      </c>
      <c r="Z159" s="37">
        <f>LN('реальные данные'!AB157)</f>
        <v>14.57217668356207</v>
      </c>
      <c r="AA159" s="32">
        <f>'исходные без сезонности'!AC158</f>
        <v>-0.118232692409595</v>
      </c>
      <c r="AB159" s="32">
        <f>'исходные без сезонности'!AD158</f>
        <v>0.28249970729796697</v>
      </c>
      <c r="AC159" s="32">
        <f>'исходные без сезонности'!AE158</f>
        <v>0.36387472065075199</v>
      </c>
      <c r="AD159" s="32">
        <f>'реальные данные'!AF157</f>
        <v>-0.23980522217432565</v>
      </c>
      <c r="AE159" s="32">
        <f>'реальные данные'!AG157/'реальные данные'!AG156*100-100</f>
        <v>-2.6809053043520805</v>
      </c>
      <c r="AF159" s="32">
        <f>'исходные без сезонности'!AH158</f>
        <v>0.52731041200345397</v>
      </c>
      <c r="AG159" s="33">
        <f>'исходные без сезонности'!AI158</f>
        <v>1.20621289181125</v>
      </c>
    </row>
    <row r="160" spans="1:33" ht="17" thickBot="1" x14ac:dyDescent="0.25">
      <c r="A160" s="7">
        <v>45108</v>
      </c>
      <c r="B160" s="20">
        <v>7.83</v>
      </c>
      <c r="C160" s="41">
        <f>'исходные без сезонности'!C159</f>
        <v>0.76492192999264896</v>
      </c>
      <c r="D160" s="41">
        <f>'исходные без сезонности'!F159</f>
        <v>1.78528737316729</v>
      </c>
      <c r="E160" s="27">
        <v>18.439728239918754</v>
      </c>
      <c r="F160" s="27">
        <f>LN('реальные данные'!F158)</f>
        <v>11.155954157679885</v>
      </c>
      <c r="G160" s="38">
        <f>LN('реальные данные'!G158)</f>
        <v>12.931268961967646</v>
      </c>
      <c r="H160" s="38">
        <f>LN('реальные данные'!H158)</f>
        <v>10.421215001899998</v>
      </c>
      <c r="I160" s="38">
        <f>LN('реальные данные'!I158)</f>
        <v>10.940523878061697</v>
      </c>
      <c r="J160" s="38">
        <f>LN('реальные данные'!J158)</f>
        <v>11.636226330828146</v>
      </c>
      <c r="K160" s="38">
        <f>LN('реальные данные'!K158)</f>
        <v>11.597589847528289</v>
      </c>
      <c r="L160" s="38">
        <f>LN('реальные данные'!L158)</f>
        <v>13.06859912629835</v>
      </c>
      <c r="M160" s="27">
        <f>LN('реальные данные'!M158)</f>
        <v>13.814519781782801</v>
      </c>
      <c r="N160" s="38">
        <f>LN('реальные данные'!O158)</f>
        <v>15.446880183361724</v>
      </c>
      <c r="O160" s="38">
        <f>LN('реальные данные'!P158)</f>
        <v>13.32563711981293</v>
      </c>
      <c r="P160" s="38">
        <f>LN('реальные данные'!Q158)</f>
        <v>13.963154801638138</v>
      </c>
      <c r="Q160" s="38">
        <f>LN('реальные данные'!R158)</f>
        <v>14.134646816609965</v>
      </c>
      <c r="R160" s="38">
        <f>LN('реальные данные'!S158)</f>
        <v>13.908734992605336</v>
      </c>
      <c r="S160" s="38">
        <f>LN('реальные данные'!T158)</f>
        <v>14.788945516561201</v>
      </c>
      <c r="T160" s="27">
        <f>LN('реальные данные'!U158)</f>
        <v>13.792309084827016</v>
      </c>
      <c r="U160" s="38">
        <f>LN('реальные данные'!W158)</f>
        <v>15.356950501206574</v>
      </c>
      <c r="V160" s="38">
        <f>LN('реальные данные'!X158)</f>
        <v>13.275365060589925</v>
      </c>
      <c r="W160" s="38">
        <f>LN('реальные данные'!Y158)</f>
        <v>13.914082526300431</v>
      </c>
      <c r="X160" s="38">
        <f>LN('реальные данные'!Z158)</f>
        <v>14.050036101341249</v>
      </c>
      <c r="Y160" s="38">
        <f>LN('реальные данные'!AA158)</f>
        <v>13.782620836428862</v>
      </c>
      <c r="Z160" s="39">
        <f>LN('реальные данные'!AB158)</f>
        <v>14.570847629221388</v>
      </c>
      <c r="AA160" s="34">
        <f>'исходные без сезонности'!AC159</f>
        <v>-9.6628358098181905E-2</v>
      </c>
      <c r="AB160" s="34">
        <f>'исходные без сезонности'!AD159</f>
        <v>0.452484248251312</v>
      </c>
      <c r="AC160" s="34">
        <f>'исходные без сезонности'!AE159</f>
        <v>0.99808885374156397</v>
      </c>
      <c r="AD160" s="32">
        <f>'реальные данные'!AF158</f>
        <v>-2.7477788777196253</v>
      </c>
      <c r="AE160" s="32">
        <f>'реальные данные'!AG158/'реальные данные'!AG157*100-100</f>
        <v>-0.36342162457650318</v>
      </c>
      <c r="AF160" s="34">
        <f>'исходные без сезонности'!AH159</f>
        <v>4.0524829976170899E-2</v>
      </c>
      <c r="AG160" s="35">
        <f>'исходные без сезонности'!AI159</f>
        <v>1.16357629689877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D8E4-052D-E74C-8200-F46627ED3CCE}">
  <dimension ref="A1:AG159"/>
  <sheetViews>
    <sheetView topLeftCell="Q1" workbookViewId="0">
      <selection activeCell="T4" sqref="T4"/>
    </sheetView>
  </sheetViews>
  <sheetFormatPr baseColWidth="10" defaultRowHeight="16" x14ac:dyDescent="0.2"/>
  <cols>
    <col min="6" max="6" width="10.83203125" style="81"/>
    <col min="8" max="9" width="10.83203125" style="81"/>
    <col min="11" max="11" width="10.83203125" style="81"/>
    <col min="12" max="12" width="13" bestFit="1" customWidth="1"/>
    <col min="19" max="19" width="13.33203125" bestFit="1" customWidth="1"/>
    <col min="26" max="26" width="12" bestFit="1" customWidth="1"/>
  </cols>
  <sheetData>
    <row r="1" spans="1:33" ht="17" thickBot="1" x14ac:dyDescent="0.25">
      <c r="F1" s="81" t="s">
        <v>190</v>
      </c>
      <c r="G1" t="s">
        <v>191</v>
      </c>
      <c r="H1" s="81" t="s">
        <v>190</v>
      </c>
      <c r="I1" s="81" t="s">
        <v>190</v>
      </c>
      <c r="J1" t="s">
        <v>191</v>
      </c>
      <c r="K1" s="81" t="s">
        <v>190</v>
      </c>
      <c r="L1" t="s">
        <v>191</v>
      </c>
    </row>
    <row r="2" spans="1:33" ht="17" thickBot="1" x14ac:dyDescent="0.25">
      <c r="A2" s="4" t="s">
        <v>0</v>
      </c>
      <c r="B2" s="26" t="s">
        <v>1</v>
      </c>
      <c r="C2" s="5" t="s">
        <v>25</v>
      </c>
      <c r="D2" s="4" t="s">
        <v>23</v>
      </c>
      <c r="E2" s="26" t="s">
        <v>24</v>
      </c>
      <c r="F2" s="86" t="s">
        <v>192</v>
      </c>
      <c r="G2" s="9" t="s">
        <v>214</v>
      </c>
      <c r="H2" s="82" t="s">
        <v>194</v>
      </c>
      <c r="I2" s="82" t="s">
        <v>195</v>
      </c>
      <c r="J2" s="9" t="s">
        <v>215</v>
      </c>
      <c r="K2" s="82" t="s">
        <v>197</v>
      </c>
      <c r="L2" s="10" t="s">
        <v>216</v>
      </c>
      <c r="M2" s="8" t="s">
        <v>224</v>
      </c>
      <c r="N2" s="9" t="s">
        <v>225</v>
      </c>
      <c r="O2" s="9" t="s">
        <v>226</v>
      </c>
      <c r="P2" s="9" t="s">
        <v>227</v>
      </c>
      <c r="Q2" s="9" t="s">
        <v>228</v>
      </c>
      <c r="R2" s="9" t="s">
        <v>229</v>
      </c>
      <c r="S2" s="10" t="s">
        <v>230</v>
      </c>
      <c r="T2" s="8" t="s">
        <v>217</v>
      </c>
      <c r="U2" s="9" t="s">
        <v>218</v>
      </c>
      <c r="V2" s="9" t="s">
        <v>219</v>
      </c>
      <c r="W2" s="9" t="s">
        <v>220</v>
      </c>
      <c r="X2" s="9" t="s">
        <v>221</v>
      </c>
      <c r="Y2" s="9" t="s">
        <v>222</v>
      </c>
      <c r="Z2" s="10" t="s">
        <v>223</v>
      </c>
      <c r="AA2" s="9" t="s">
        <v>26</v>
      </c>
      <c r="AB2" s="9" t="s">
        <v>27</v>
      </c>
      <c r="AC2" s="9" t="s">
        <v>28</v>
      </c>
      <c r="AD2" s="9" t="s">
        <v>29</v>
      </c>
      <c r="AE2" s="9" t="s">
        <v>30</v>
      </c>
      <c r="AF2" s="9" t="s">
        <v>31</v>
      </c>
      <c r="AG2" s="10" t="s">
        <v>32</v>
      </c>
    </row>
    <row r="3" spans="1:33" x14ac:dyDescent="0.2">
      <c r="A3" s="42">
        <v>40360</v>
      </c>
      <c r="B3" s="43"/>
      <c r="C3" s="44"/>
      <c r="D3" s="45"/>
      <c r="E3" s="43"/>
      <c r="F3" s="87">
        <f>LN('реальные данные'!F2)</f>
        <v>10.926337579111689</v>
      </c>
      <c r="G3" s="47"/>
      <c r="H3" s="83">
        <f>LN('реальные данные'!H2)</f>
        <v>11.170797927452261</v>
      </c>
      <c r="I3" s="83">
        <f>LN('реальные данные'!I2)</f>
        <v>10.695191295160816</v>
      </c>
      <c r="J3" s="47"/>
      <c r="K3" s="83">
        <f>LN('реальные данные'!K2)</f>
        <v>10.929657463539904</v>
      </c>
      <c r="L3" s="48"/>
      <c r="M3" s="46"/>
      <c r="N3" s="47"/>
      <c r="O3" s="47"/>
      <c r="P3" s="47"/>
      <c r="Q3" s="47"/>
      <c r="R3" s="47"/>
      <c r="S3" s="48"/>
      <c r="T3" s="46"/>
      <c r="U3" s="47"/>
      <c r="V3" s="47"/>
      <c r="W3" s="47"/>
      <c r="X3" s="47"/>
      <c r="Y3" s="47"/>
      <c r="Z3" s="48"/>
      <c r="AA3" s="47"/>
      <c r="AB3" s="47"/>
      <c r="AC3" s="47"/>
      <c r="AD3" s="47"/>
      <c r="AE3" s="47"/>
      <c r="AF3" s="47"/>
      <c r="AG3" s="48"/>
    </row>
    <row r="4" spans="1:33" x14ac:dyDescent="0.2">
      <c r="A4" s="1">
        <v>40391</v>
      </c>
      <c r="B4" s="15">
        <v>2.54</v>
      </c>
      <c r="C4" s="40">
        <f>'исходные без сезонности'!C4</f>
        <v>0.99051903877751402</v>
      </c>
      <c r="D4" s="40">
        <f>'исходные без сезонности'!F4</f>
        <v>1.2931405768078801</v>
      </c>
      <c r="E4" s="25">
        <v>-2.8065795530799864</v>
      </c>
      <c r="F4" s="88">
        <f>LN('реальные данные'!F3)</f>
        <v>10.537056450724318</v>
      </c>
      <c r="G4" s="32">
        <f>'реальные данные + логи 3 задолж'!G5-'реальные данные + логи 3 задолж'!G4</f>
        <v>-0.3422623299196168</v>
      </c>
      <c r="H4" s="84">
        <f>LN('реальные данные'!H3)</f>
        <v>10.943858973316619</v>
      </c>
      <c r="I4" s="84">
        <f>LN('реальные данные'!I3)</f>
        <v>10.67569396694895</v>
      </c>
      <c r="J4" s="32">
        <f>'реальные данные + логи 3 задолж'!J5-'реальные данные + логи 3 задолж'!J4</f>
        <v>3.7251571249132809E-3</v>
      </c>
      <c r="K4" s="84">
        <f>LN('реальные данные'!K3)</f>
        <v>10.951647244944915</v>
      </c>
      <c r="L4" s="73">
        <f>'реальные данные + логи 3 задолж'!L5-'реальные данные + логи 3 задолж'!L4</f>
        <v>1.7509156449056817E-2</v>
      </c>
      <c r="M4" s="63">
        <f>'реальные данные + логи 3 задолж'!M5-'реальные данные + логи 3 задолж'!M4</f>
        <v>-1.3166842560117686E-2</v>
      </c>
      <c r="N4" s="32">
        <f>'реальные данные + логи 3 задолж'!N5-'реальные данные + логи 3 задолж'!N4</f>
        <v>-7.9258697315864879E-4</v>
      </c>
      <c r="O4" s="32">
        <f>'реальные данные + логи 3 задолж'!O5-'реальные данные + логи 3 задолж'!O4</f>
        <v>7.7559053897786612E-3</v>
      </c>
      <c r="P4" s="32">
        <f>'реальные данные + логи 3 задолж'!P5-'реальные данные + логи 3 задолж'!P4</f>
        <v>8.2044936000880142E-3</v>
      </c>
      <c r="Q4" s="32">
        <f>'реальные данные + логи 3 задолж'!Q5-'реальные данные + логи 3 задолж'!Q4</f>
        <v>-6.9257921643544051E-3</v>
      </c>
      <c r="R4" s="32">
        <f>'реальные данные + логи 3 задолж'!R5-'реальные данные + логи 3 задолж'!R4</f>
        <v>2.7673491226110514E-2</v>
      </c>
      <c r="S4" s="73">
        <f>'реальные данные + логи 3 задолж'!S5-'реальные данные + логи 3 задолж'!S4</f>
        <v>4.2518293902826798E-3</v>
      </c>
      <c r="T4" s="28">
        <f>'реальные данные + логи 3 задолж'!T5-'реальные данные + логи 3 задолж'!T4</f>
        <v>9.9220437835178643E-2</v>
      </c>
      <c r="U4" s="14">
        <f>'реальные данные + логи 3 задолж'!U5-'реальные данные + логи 3 задолж'!U4</f>
        <v>4.2213837536461796E-2</v>
      </c>
      <c r="V4" s="14">
        <f>'реальные данные + логи 3 задолж'!V5-'реальные данные + логи 3 задолж'!V4</f>
        <v>4.4701506155638171E-2</v>
      </c>
      <c r="W4" s="14">
        <f>'реальные данные + логи 3 задолж'!W5-'реальные данные + логи 3 задолж'!W4</f>
        <v>9.9750539523846271E-3</v>
      </c>
      <c r="X4" s="14">
        <f>'реальные данные + логи 3 задолж'!X5-'реальные данные + логи 3 задолж'!X4</f>
        <v>-8.0329474578295645E-3</v>
      </c>
      <c r="Y4" s="14">
        <f>'реальные данные + логи 3 задолж'!Y5-'реальные данные + логи 3 задолж'!Y4</f>
        <v>2.730358563860058E-2</v>
      </c>
      <c r="Z4" s="29">
        <f>'реальные данные + логи 3 задолж'!Z5-'реальные данные + логи 3 задолж'!Z4</f>
        <v>3.4196881091315134E-3</v>
      </c>
      <c r="AA4" s="32">
        <f>'исходные без сезонности'!AC4</f>
        <v>-1.55253804370389</v>
      </c>
      <c r="AB4" s="32">
        <f>'исходные без сезонности'!AD4</f>
        <v>-0.44832361428238898</v>
      </c>
      <c r="AC4" s="32">
        <f>'исходные без сезонности'!AE4</f>
        <v>0.89529381263590702</v>
      </c>
      <c r="AD4" s="32">
        <f>'реальные данные + логи 3 задолж'!AD5</f>
        <v>-4.7304550360208566</v>
      </c>
      <c r="AE4" s="32">
        <f>'реальные данные + логи 3 задолж'!AE5</f>
        <v>0.75794905540362834</v>
      </c>
      <c r="AF4" s="32">
        <f>'исходные без сезонности'!AH4</f>
        <v>1.12479822056282</v>
      </c>
      <c r="AG4" s="33">
        <f>'исходные без сезонности'!AI4</f>
        <v>-0.49485594968041802</v>
      </c>
    </row>
    <row r="5" spans="1:33" x14ac:dyDescent="0.2">
      <c r="A5" s="1">
        <v>40422</v>
      </c>
      <c r="B5" s="15">
        <v>2.54</v>
      </c>
      <c r="C5" s="40">
        <f>'исходные без сезонности'!C5</f>
        <v>1.0079932930212301</v>
      </c>
      <c r="D5" s="40">
        <f>'исходные без сезонности'!F5</f>
        <v>0.17733087900703001</v>
      </c>
      <c r="E5" s="25">
        <v>10.490415578820743</v>
      </c>
      <c r="F5" s="88">
        <f>LN('реальные данные'!F4)</f>
        <v>9.7579511264203767</v>
      </c>
      <c r="G5" s="32">
        <f>'реальные данные + логи 3 задолж'!G6-'реальные данные + логи 3 задолж'!G5</f>
        <v>-5.105080422808328E-3</v>
      </c>
      <c r="H5" s="84">
        <f>LN('реальные данные'!H4)</f>
        <v>10.887858772376276</v>
      </c>
      <c r="I5" s="84">
        <f>LN('реальные данные'!I4)</f>
        <v>10.610543289752334</v>
      </c>
      <c r="J5" s="32">
        <f>'реальные данные + логи 3 задолж'!J6-'реальные данные + логи 3 задолж'!J5</f>
        <v>-9.5187132501706628E-2</v>
      </c>
      <c r="K5" s="84">
        <f>LN('реальные данные'!K4)</f>
        <v>11.004867598350625</v>
      </c>
      <c r="L5" s="73">
        <f>'реальные данные + логи 3 задолж'!L6-'реальные данные + логи 3 задолж'!L5</f>
        <v>1.9016654848091008E-2</v>
      </c>
      <c r="M5" s="63">
        <f>'реальные данные + логи 3 задолж'!M6-'реальные данные + логи 3 задолж'!M5</f>
        <v>1.5679665540773158E-3</v>
      </c>
      <c r="N5" s="32">
        <f>'реальные данные + логи 3 задолж'!N6-'реальные данные + логи 3 задолж'!N5</f>
        <v>5.7248905324147614E-3</v>
      </c>
      <c r="O5" s="32">
        <f>'реальные данные + логи 3 задолж'!O6-'реальные данные + логи 3 задолж'!O5</f>
        <v>4.1652839079482362E-3</v>
      </c>
      <c r="P5" s="32">
        <f>'реальные данные + логи 3 задолж'!P6-'реальные данные + логи 3 задолж'!P5</f>
        <v>8.6064576146629435E-3</v>
      </c>
      <c r="Q5" s="32">
        <f>'реальные данные + логи 3 задолж'!Q6-'реальные данные + логи 3 задолж'!Q5</f>
        <v>-9.8521245940546009E-3</v>
      </c>
      <c r="R5" s="32">
        <f>'реальные данные + логи 3 задолж'!R6-'реальные данные + логи 3 задолж'!R5</f>
        <v>2.1418516448481029E-2</v>
      </c>
      <c r="S5" s="73">
        <f>'реальные данные + логи 3 задолж'!S6-'реальные данные + логи 3 задолж'!S5</f>
        <v>8.3166459735668496E-3</v>
      </c>
      <c r="T5" s="28">
        <f>'реальные данные + логи 3 задолж'!T6-'реальные данные + логи 3 задолж'!T5</f>
        <v>7.399736498997278E-2</v>
      </c>
      <c r="U5" s="14">
        <f>'реальные данные + логи 3 задолж'!U6-'реальные данные + логи 3 задолж'!U5</f>
        <v>5.2196029251927456E-3</v>
      </c>
      <c r="V5" s="14">
        <f>'реальные данные + логи 3 задолж'!V6-'реальные данные + логи 3 задолж'!V5</f>
        <v>1.49001138725815E-2</v>
      </c>
      <c r="W5" s="14">
        <f>'реальные данные + логи 3 задолж'!W6-'реальные данные + логи 3 задолж'!W5</f>
        <v>1.2479737406881242E-2</v>
      </c>
      <c r="X5" s="14">
        <f>'реальные данные + логи 3 задолж'!X6-'реальные данные + логи 3 задолж'!X5</f>
        <v>-1.4480604125761687E-3</v>
      </c>
      <c r="Y5" s="14">
        <f>'реальные данные + логи 3 задолж'!Y6-'реальные данные + логи 3 задолж'!Y5</f>
        <v>1.1176661604849869E-2</v>
      </c>
      <c r="Z5" s="29">
        <f>'реальные данные + логи 3 задолж'!Z6-'реальные данные + логи 3 задолж'!Z5</f>
        <v>6.2700105507182968E-3</v>
      </c>
      <c r="AA5" s="32">
        <f>'исходные без сезонности'!AC5</f>
        <v>1.2538458243888599</v>
      </c>
      <c r="AB5" s="32">
        <f>'исходные без сезонности'!AD5</f>
        <v>1.7767704068454599</v>
      </c>
      <c r="AC5" s="32">
        <f>'исходные без сезонности'!AE5</f>
        <v>2.4601626346502501</v>
      </c>
      <c r="AD5" s="32">
        <f>'реальные данные + логи 3 задолж'!AD6</f>
        <v>-16.431058962008009</v>
      </c>
      <c r="AE5" s="32">
        <f>'реальные данные + логи 3 задолж'!AE6</f>
        <v>3.0041341283845213</v>
      </c>
      <c r="AF5" s="32">
        <f>'исходные без сезонности'!AH5</f>
        <v>0.266247110171484</v>
      </c>
      <c r="AG5" s="33">
        <f>'исходные без сезонности'!AI5</f>
        <v>-0.19170870654003799</v>
      </c>
    </row>
    <row r="6" spans="1:33" x14ac:dyDescent="0.2">
      <c r="A6" s="1">
        <v>40452</v>
      </c>
      <c r="B6" s="15">
        <v>2.65</v>
      </c>
      <c r="C6" s="40">
        <f>'исходные без сезонности'!C6</f>
        <v>0.49825562285474401</v>
      </c>
      <c r="D6" s="40">
        <f>'исходные без сезонности'!F6</f>
        <v>-4.8640001255496603</v>
      </c>
      <c r="E6" s="25">
        <v>1.7082984649083897</v>
      </c>
      <c r="F6" s="88">
        <f>LN('реальные данные'!F5)</f>
        <v>9.9404143605325626</v>
      </c>
      <c r="G6" s="32">
        <f>'реальные данные + логи 3 задолж'!G7-'реальные данные + логи 3 задолж'!G6</f>
        <v>6.3208176846000441E-2</v>
      </c>
      <c r="H6" s="84">
        <f>LN('реальные данные'!H5)</f>
        <v>11.090029575258871</v>
      </c>
      <c r="I6" s="84">
        <f>LN('реальные данные'!I5)</f>
        <v>10.594089343043134</v>
      </c>
      <c r="J6" s="32">
        <f>'реальные данные + логи 3 задолж'!J7-'реальные данные + логи 3 задолж'!J6</f>
        <v>-2.486980931838545E-2</v>
      </c>
      <c r="K6" s="84">
        <f>LN('реальные данные'!K5)</f>
        <v>11.162983439546887</v>
      </c>
      <c r="L6" s="73">
        <f>'реальные данные + логи 3 задолж'!L7-'реальные данные + логи 3 задолж'!L6</f>
        <v>3.063624891012573E-2</v>
      </c>
      <c r="M6" s="63">
        <f>'реальные данные + логи 3 задолж'!M7-'реальные данные + логи 3 задолж'!M6</f>
        <v>1.4861192097921361E-3</v>
      </c>
      <c r="N6" s="32">
        <f>'реальные данные + логи 3 задолж'!N7-'реальные данные + логи 3 задолж'!N6</f>
        <v>7.4113059323366315E-3</v>
      </c>
      <c r="O6" s="32">
        <f>'реальные данные + логи 3 задолж'!O7-'реальные данные + логи 3 задолж'!O6</f>
        <v>1.4957317009425708E-2</v>
      </c>
      <c r="P6" s="32">
        <f>'реальные данные + логи 3 задолж'!P7-'реальные данные + логи 3 задолж'!P6</f>
        <v>1.1517138355227274E-2</v>
      </c>
      <c r="Q6" s="32">
        <f>'реальные данные + логи 3 задолж'!Q7-'реальные данные + логи 3 задолж'!Q6</f>
        <v>1.8326399611758859E-3</v>
      </c>
      <c r="R6" s="32">
        <f>'реальные данные + логи 3 задолж'!R7-'реальные данные + логи 3 задолж'!R6</f>
        <v>3.1134398912657346E-2</v>
      </c>
      <c r="S6" s="73">
        <f>'реальные данные + логи 3 задолж'!S7-'реальные данные + логи 3 задолж'!S6</f>
        <v>1.7537683533253912E-2</v>
      </c>
      <c r="T6" s="28">
        <f>'реальные данные + логи 3 задолж'!T7-'реальные данные + логи 3 задолж'!T6</f>
        <v>-3.2137782701529005E-3</v>
      </c>
      <c r="U6" s="14">
        <f>'реальные данные + логи 3 задолж'!U7-'реальные данные + логи 3 задолж'!U6</f>
        <v>4.0647085698246599E-3</v>
      </c>
      <c r="V6" s="14">
        <f>'реальные данные + логи 3 задолж'!V7-'реальные данные + логи 3 задолж'!V6</f>
        <v>-4.1813390698846931E-2</v>
      </c>
      <c r="W6" s="14">
        <f>'реальные данные + логи 3 задолж'!W7-'реальные данные + логи 3 задолж'!W6</f>
        <v>1.3586589217290168E-2</v>
      </c>
      <c r="X6" s="14">
        <f>'реальные данные + логи 3 задолж'!X7-'реальные данные + логи 3 задолж'!X6</f>
        <v>8.8326351897922706E-3</v>
      </c>
      <c r="Y6" s="14">
        <f>'реальные данные + логи 3 задолж'!Y7-'реальные данные + логи 3 задолж'!Y6</f>
        <v>9.5186710313388545E-3</v>
      </c>
      <c r="Z6" s="29">
        <f>'реальные данные + логи 3 задолж'!Z7-'реальные данные + логи 3 задолж'!Z6</f>
        <v>8.1009002982721512E-3</v>
      </c>
      <c r="AA6" s="32">
        <f>'исходные без сезонности'!AC6</f>
        <v>1.5042525101594599</v>
      </c>
      <c r="AB6" s="32">
        <f>'исходные без сезонности'!AD6</f>
        <v>-0.98758087165803499</v>
      </c>
      <c r="AC6" s="32">
        <f>'исходные без сезонности'!AE6</f>
        <v>3.06163121474472</v>
      </c>
      <c r="AD6" s="32">
        <f>'реальные данные + логи 3 задолж'!AD7</f>
        <v>2.5267557105663769</v>
      </c>
      <c r="AE6" s="32">
        <f>'реальные данные + логи 3 задолж'!AE7</f>
        <v>-1.2212343610201231</v>
      </c>
      <c r="AF6" s="32">
        <f>'исходные без сезонности'!AH6</f>
        <v>0.97359416597172699</v>
      </c>
      <c r="AG6" s="33">
        <f>'исходные без сезонности'!AI6</f>
        <v>1.0572889652908199</v>
      </c>
    </row>
    <row r="7" spans="1:33" x14ac:dyDescent="0.2">
      <c r="A7" s="1">
        <v>40483</v>
      </c>
      <c r="B7" s="15">
        <v>2.98</v>
      </c>
      <c r="C7" s="40">
        <f>'исходные без сезонности'!C7</f>
        <v>0.78911657044519501</v>
      </c>
      <c r="D7" s="40">
        <f>'исходные без сезонности'!F7</f>
        <v>1.6342478760867201</v>
      </c>
      <c r="E7" s="25">
        <v>3.7844980989593688</v>
      </c>
      <c r="F7" s="88">
        <f>LN('реальные данные'!F6)</f>
        <v>10.203531344436881</v>
      </c>
      <c r="G7" s="32">
        <f>'реальные данные + логи 3 задолж'!G8-'реальные данные + логи 3 задолж'!G7</f>
        <v>0.22097062532376199</v>
      </c>
      <c r="H7" s="84">
        <f>LN('реальные данные'!H6)</f>
        <v>10.917880673838866</v>
      </c>
      <c r="I7" s="84">
        <f>LN('реальные данные'!I6)</f>
        <v>10.61924400098901</v>
      </c>
      <c r="J7" s="32">
        <f>'реальные данные + логи 3 задолж'!J8-'реальные данные + логи 3 задолж'!J7</f>
        <v>0.1071636346385727</v>
      </c>
      <c r="K7" s="84">
        <f>LN('реальные данные'!K6)</f>
        <v>10.721060364546929</v>
      </c>
      <c r="L7" s="73">
        <f>'реальные данные + логи 3 задолж'!L8-'реальные данные + логи 3 задолж'!L7</f>
        <v>6.140047489786582E-4</v>
      </c>
      <c r="M7" s="63">
        <f>'реальные данные + логи 3 задолж'!M8-'реальные данные + логи 3 задолж'!M7</f>
        <v>7.8183219432926165E-2</v>
      </c>
      <c r="N7" s="32">
        <f>'реальные данные + логи 3 задолж'!N8-'реальные данные + логи 3 задолж'!N7</f>
        <v>1.2080788942942178E-2</v>
      </c>
      <c r="O7" s="32">
        <f>'реальные данные + логи 3 задолж'!O8-'реальные данные + логи 3 задолж'!O7</f>
        <v>-5.2884531746268948E-3</v>
      </c>
      <c r="P7" s="32">
        <f>'реальные данные + логи 3 задолж'!P8-'реальные данные + логи 3 задолж'!P7</f>
        <v>1.3187879681689552E-2</v>
      </c>
      <c r="Q7" s="32">
        <f>'реальные данные + логи 3 задолж'!Q8-'реальные данные + логи 3 задолж'!Q7</f>
        <v>-1.061119071415817E-3</v>
      </c>
      <c r="R7" s="32">
        <f>'реальные данные + логи 3 задолж'!R8-'реальные данные + логи 3 задолж'!R7</f>
        <v>1.978465241446159E-2</v>
      </c>
      <c r="S7" s="73">
        <f>'реальные данные + логи 3 задолж'!S8-'реальные данные + логи 3 задолж'!S7</f>
        <v>-2.7616262571395822E-2</v>
      </c>
      <c r="T7" s="28">
        <f>'реальные данные + логи 3 задолж'!T8-'реальные данные + логи 3 задолж'!T7</f>
        <v>-8.741664270733196E-3</v>
      </c>
      <c r="U7" s="14">
        <f>'реальные данные + логи 3 задолж'!U8-'реальные данные + логи 3 задолж'!U7</f>
        <v>-1.5820854364973158E-2</v>
      </c>
      <c r="V7" s="14">
        <f>'реальные данные + логи 3 задолж'!V8-'реальные данные + логи 3 задолж'!V7</f>
        <v>4.2066629553000112E-2</v>
      </c>
      <c r="W7" s="14">
        <f>'реальные данные + логи 3 задолж'!W8-'реальные данные + логи 3 задолж'!W7</f>
        <v>1.3264191531886738E-2</v>
      </c>
      <c r="X7" s="14">
        <f>'реальные данные + логи 3 задолж'!X8-'реальные данные + логи 3 задолж'!X7</f>
        <v>-1.8686640504977703E-2</v>
      </c>
      <c r="Y7" s="14">
        <f>'реальные данные + логи 3 задолж'!Y8-'реальные данные + логи 3 задолж'!Y7</f>
        <v>5.9930847342233307E-2</v>
      </c>
      <c r="Z7" s="29">
        <f>'реальные данные + логи 3 задолж'!Z8-'реальные данные + логи 3 задолж'!Z7</f>
        <v>-2.0325630641380599E-2</v>
      </c>
      <c r="AA7" s="32">
        <f>'исходные без сезонности'!AC7</f>
        <v>0.56051798107915296</v>
      </c>
      <c r="AB7" s="32">
        <f>'исходные без сезонности'!AD7</f>
        <v>-0.34983791632657801</v>
      </c>
      <c r="AC7" s="32">
        <f>'исходные без сезонности'!AE7</f>
        <v>-0.85792976734334103</v>
      </c>
      <c r="AD7" s="32">
        <f>'реальные данные + логи 3 задолж'!AD8</f>
        <v>-0.73973811781050358</v>
      </c>
      <c r="AE7" s="32">
        <f>'реальные данные + логи 3 задолж'!AE8</f>
        <v>2.2343904310796461</v>
      </c>
      <c r="AF7" s="32">
        <f>'исходные без сезонности'!AH7</f>
        <v>-0.29088891078069701</v>
      </c>
      <c r="AG7" s="33">
        <f>'исходные без сезонности'!AI7</f>
        <v>0.45240051567763501</v>
      </c>
    </row>
    <row r="8" spans="1:33" x14ac:dyDescent="0.2">
      <c r="A8" s="1">
        <v>40513</v>
      </c>
      <c r="B8" s="15">
        <v>2.75</v>
      </c>
      <c r="C8" s="40">
        <f>'исходные без сезонности'!C8</f>
        <v>0.959326059757728</v>
      </c>
      <c r="D8" s="40">
        <f>'исходные без сезонности'!F8</f>
        <v>1.25018768928263</v>
      </c>
      <c r="E8" s="25">
        <v>8.8833932941122935</v>
      </c>
      <c r="F8" s="88">
        <f>LN('реальные данные'!F7)</f>
        <v>10.190556797708101</v>
      </c>
      <c r="G8" s="32">
        <f>'реальные данные + логи 3 задолж'!G9-'реальные данные + логи 3 задолж'!G8</f>
        <v>-6.7970941218820968E-2</v>
      </c>
      <c r="H8" s="84">
        <f>LN('реальные данные'!H7)</f>
        <v>10.884199658608418</v>
      </c>
      <c r="I8" s="84">
        <f>LN('реальные данные'!I7)</f>
        <v>10.594353697176217</v>
      </c>
      <c r="J8" s="32">
        <f>'реальные данные + логи 3 задолж'!J9-'реальные данные + логи 3 задолж'!J8</f>
        <v>-5.3113137540583111E-2</v>
      </c>
      <c r="K8" s="84">
        <f>LN('реальные данные'!K7)</f>
        <v>10.927719690143419</v>
      </c>
      <c r="L8" s="73">
        <f>'реальные данные + логи 3 задолж'!L9-'реальные данные + логи 3 задолж'!L8</f>
        <v>0.11706534346431852</v>
      </c>
      <c r="M8" s="63">
        <f>'реальные данные + логи 3 задолж'!M9-'реальные данные + логи 3 задолж'!M8</f>
        <v>2.308502767309939E-2</v>
      </c>
      <c r="N8" s="32">
        <f>'реальные данные + логи 3 задолж'!N9-'реальные данные + логи 3 задолж'!N8</f>
        <v>1.8375209165338191E-2</v>
      </c>
      <c r="O8" s="32">
        <f>'реальные данные + логи 3 задолж'!O9-'реальные данные + логи 3 задолж'!O8</f>
        <v>7.0398140398744147E-3</v>
      </c>
      <c r="P8" s="32">
        <f>'реальные данные + логи 3 задолж'!P9-'реальные данные + логи 3 задолж'!P8</f>
        <v>1.2812316075207164E-2</v>
      </c>
      <c r="Q8" s="32">
        <f>'реальные данные + логи 3 задолж'!Q9-'реальные данные + логи 3 задолж'!Q8</f>
        <v>-6.9486423693430055E-3</v>
      </c>
      <c r="R8" s="32">
        <f>'реальные данные + логи 3 задолж'!R9-'реальные данные + логи 3 задолж'!R8</f>
        <v>1.4115184178658424E-2</v>
      </c>
      <c r="S8" s="73">
        <f>'реальные данные + логи 3 задолж'!S9-'реальные данные + логи 3 задолж'!S8</f>
        <v>2.9996383500209944E-2</v>
      </c>
      <c r="T8" s="28">
        <f>'реальные данные + логи 3 задолж'!T9-'реальные данные + логи 3 задолж'!T8</f>
        <v>5.0234302259008601E-2</v>
      </c>
      <c r="U8" s="14">
        <f>'реальные данные + логи 3 задолж'!U9-'реальные данные + логи 3 задолж'!U8</f>
        <v>2.9334002352644717E-2</v>
      </c>
      <c r="V8" s="14">
        <f>'реальные данные + логи 3 задолж'!V9-'реальные данные + логи 3 задолж'!V8</f>
        <v>9.3969744421880108E-3</v>
      </c>
      <c r="W8" s="14">
        <f>'реальные данные + логи 3 задолж'!W9-'реальные данные + логи 3 задолж'!W8</f>
        <v>1.4731382606182564E-2</v>
      </c>
      <c r="X8" s="14">
        <f>'реальные данные + логи 3 задолж'!X9-'реальные данные + логи 3 задолж'!X8</f>
        <v>1.1289895646770631E-2</v>
      </c>
      <c r="Y8" s="14">
        <f>'реальные данные + логи 3 задолж'!Y9-'реальные данные + логи 3 задолж'!Y8</f>
        <v>1.5446734001207219E-2</v>
      </c>
      <c r="Z8" s="29">
        <f>'реальные данные + логи 3 задолж'!Z9-'реальные данные + логи 3 задолж'!Z8</f>
        <v>8.963448036043431E-3</v>
      </c>
      <c r="AA8" s="32">
        <f>'исходные без сезонности'!AC8</f>
        <v>0.62840401628188902</v>
      </c>
      <c r="AB8" s="32">
        <f>'исходные без сезонности'!AD8</f>
        <v>0.157404468773962</v>
      </c>
      <c r="AC8" s="32">
        <f>'исходные без сезонности'!AE8</f>
        <v>3.2711097322174001</v>
      </c>
      <c r="AD8" s="32">
        <f>'реальные данные + логи 3 задолж'!AD9</f>
        <v>34.104217404782105</v>
      </c>
      <c r="AE8" s="32">
        <f>'реальные данные + логи 3 задолж'!AE9</f>
        <v>0.95167965769498153</v>
      </c>
      <c r="AF8" s="32">
        <f>'исходные без сезонности'!AH8</f>
        <v>-3.7168352942337402</v>
      </c>
      <c r="AG8" s="33">
        <f>'исходные без сезонности'!AI8</f>
        <v>-6.7632872419533599E-2</v>
      </c>
    </row>
    <row r="9" spans="1:33" x14ac:dyDescent="0.2">
      <c r="A9" s="1">
        <v>40544</v>
      </c>
      <c r="B9" s="15">
        <v>2.64</v>
      </c>
      <c r="C9" s="40">
        <f>'исходные без сезонности'!C9</f>
        <v>2.2152480775422401</v>
      </c>
      <c r="D9" s="40">
        <f>'исходные без сезонности'!F9</f>
        <v>0.84698702217187305</v>
      </c>
      <c r="E9" s="25">
        <v>1.438210807885042</v>
      </c>
      <c r="F9" s="88">
        <f>LN('реальные данные'!F8)</f>
        <v>10.259064678619243</v>
      </c>
      <c r="G9" s="32">
        <f>'реальные данные + логи 3 задолж'!G10-'реальные данные + логи 3 задолж'!G9</f>
        <v>-3.2716049259668978E-2</v>
      </c>
      <c r="H9" s="84">
        <f>LN('реальные данные'!H8)</f>
        <v>11.17846002707455</v>
      </c>
      <c r="I9" s="84">
        <f>LN('реальные данные'!I8)</f>
        <v>10.639203285324053</v>
      </c>
      <c r="J9" s="32">
        <f>'реальные данные + логи 3 задолж'!J10-'реальные данные + логи 3 задолж'!J9</f>
        <v>5.4442045077227164E-2</v>
      </c>
      <c r="K9" s="84">
        <f>LN('реальные данные'!K8)</f>
        <v>11.274197817200712</v>
      </c>
      <c r="L9" s="73">
        <f>'реальные данные + логи 3 задолж'!L10-'реальные данные + логи 3 задолж'!L9</f>
        <v>1.9052636426900804E-2</v>
      </c>
      <c r="M9" s="63">
        <f>'реальные данные + логи 3 задолж'!M10-'реальные данные + логи 3 задолж'!M9</f>
        <v>1.4789771196440427E-2</v>
      </c>
      <c r="N9" s="32">
        <f>'реальные данные + логи 3 задолж'!N10-'реальные данные + логи 3 задолж'!N9</f>
        <v>-4.7578042122328412E-2</v>
      </c>
      <c r="O9" s="32">
        <f>'реальные данные + логи 3 задолж'!O10-'реальные данные + логи 3 задолж'!O9</f>
        <v>-4.0829710166553568E-2</v>
      </c>
      <c r="P9" s="32">
        <f>'реальные данные + логи 3 задолж'!P10-'реальные данные + логи 3 задолж'!P9</f>
        <v>-3.7623655926029898E-2</v>
      </c>
      <c r="Q9" s="32">
        <f>'реальные данные + логи 3 задолж'!Q10-'реальные данные + логи 3 задолж'!Q9</f>
        <v>-2.8252123894080938E-2</v>
      </c>
      <c r="R9" s="32">
        <f>'реальные данные + логи 3 задолж'!R10-'реальные данные + логи 3 задолж'!R9</f>
        <v>-2.6521996868153153E-2</v>
      </c>
      <c r="S9" s="73">
        <f>'реальные данные + логи 3 задолж'!S10-'реальные данные + логи 3 задолж'!S9</f>
        <v>-2.574168056225723E-2</v>
      </c>
      <c r="T9" s="28">
        <f>'реальные данные + логи 3 задолж'!T10-'реальные данные + логи 3 задолж'!T9</f>
        <v>1.4521932308589669E-2</v>
      </c>
      <c r="U9" s="14">
        <f>'реальные данные + логи 3 задолж'!U10-'реальные данные + логи 3 задолж'!U9</f>
        <v>-4.5330393399604318E-2</v>
      </c>
      <c r="V9" s="14">
        <f>'реальные данные + логи 3 задолж'!V10-'реальные данные + логи 3 задолж'!V9</f>
        <v>-0.10955427606674739</v>
      </c>
      <c r="W9" s="14">
        <f>'реальные данные + логи 3 задолж'!W10-'реальные данные + логи 3 задолж'!W9</f>
        <v>-4.0193393046937587E-2</v>
      </c>
      <c r="X9" s="14">
        <f>'реальные данные + логи 3 задолж'!X10-'реальные данные + логи 3 задолж'!X9</f>
        <v>-3.9226281150723352E-2</v>
      </c>
      <c r="Y9" s="14">
        <f>'реальные данные + логи 3 задолж'!Y10-'реальные данные + логи 3 задолж'!Y9</f>
        <v>-0.20714826212448756</v>
      </c>
      <c r="Z9" s="29">
        <f>'реальные данные + логи 3 задолж'!Z10-'реальные данные + логи 3 задолж'!Z9</f>
        <v>-4.5056515255716079E-2</v>
      </c>
      <c r="AA9" s="32">
        <f>'исходные без сезонности'!AC9</f>
        <v>1.5452799687885299</v>
      </c>
      <c r="AB9" s="32">
        <f>'исходные без сезонности'!AD9</f>
        <v>8.7569797725597596</v>
      </c>
      <c r="AC9" s="32">
        <f>'исходные без сезонности'!AE9</f>
        <v>0.22538930169264801</v>
      </c>
      <c r="AD9" s="32">
        <f>'реальные данные + логи 3 задолж'!AD10</f>
        <v>8.367472127469E-2</v>
      </c>
      <c r="AE9" s="32">
        <f>'реальные данные + логи 3 задолж'!AE10</f>
        <v>-8.4867634222331958</v>
      </c>
      <c r="AF9" s="32">
        <f>'исходные без сезонности'!AH9</f>
        <v>1.92406095345772</v>
      </c>
      <c r="AG9" s="33">
        <f>'исходные без сезонности'!AI9</f>
        <v>2.7183453634963799</v>
      </c>
    </row>
    <row r="10" spans="1:33" x14ac:dyDescent="0.2">
      <c r="A10" s="1">
        <v>40575</v>
      </c>
      <c r="B10" s="15">
        <v>2.74</v>
      </c>
      <c r="C10" s="40">
        <f>'исходные без сезонности'!C10</f>
        <v>0.70882159645763898</v>
      </c>
      <c r="D10" s="40">
        <f>'исходные без сезонности'!F10</f>
        <v>0.36620151240978999</v>
      </c>
      <c r="E10" s="25">
        <v>10.052560172254852</v>
      </c>
      <c r="F10" s="88">
        <f>LN('реальные данные'!F9)</f>
        <v>9.5975350348655581</v>
      </c>
      <c r="G10" s="32">
        <f>'реальные данные + логи 3 задолж'!G11-'реальные данные + логи 3 задолж'!G10</f>
        <v>-5.5576597303288011E-2</v>
      </c>
      <c r="H10" s="84">
        <f>LN('реальные данные'!H9)</f>
        <v>11.020924688322083</v>
      </c>
      <c r="I10" s="84">
        <f>LN('реальные данные'!I9)</f>
        <v>10.353693068139505</v>
      </c>
      <c r="J10" s="32">
        <f>'реальные данные + логи 3 задолж'!J11-'реальные данные + логи 3 задолж'!J10</f>
        <v>2.1144239982612945E-2</v>
      </c>
      <c r="K10" s="84">
        <f>LN('реальные данные'!K9)</f>
        <v>11.149827840674199</v>
      </c>
      <c r="L10" s="73">
        <f>'реальные данные + логи 3 задолж'!L11-'реальные данные + логи 3 задолж'!L10</f>
        <v>-4.4641499451824274E-2</v>
      </c>
      <c r="M10" s="63">
        <f>'реальные данные + логи 3 задолж'!M11-'реальные данные + логи 3 задолж'!M10</f>
        <v>4.7742728441782845E-2</v>
      </c>
      <c r="N10" s="32">
        <f>'реальные данные + логи 3 задолж'!N11-'реальные данные + логи 3 задолж'!N10</f>
        <v>5.6391736491434585E-3</v>
      </c>
      <c r="O10" s="32">
        <f>'реальные данные + логи 3 задолж'!O11-'реальные данные + логи 3 задолж'!O10</f>
        <v>4.9602411521103562E-3</v>
      </c>
      <c r="P10" s="32">
        <f>'реальные данные + логи 3 задолж'!P11-'реальные данные + логи 3 задолж'!P10</f>
        <v>2.6843065902220076E-3</v>
      </c>
      <c r="Q10" s="32">
        <f>'реальные данные + логи 3 задолж'!Q11-'реальные данные + логи 3 задолж'!Q10</f>
        <v>6.5952201520218523E-2</v>
      </c>
      <c r="R10" s="32">
        <f>'реальные данные + логи 3 задолж'!R11-'реальные данные + логи 3 задолж'!R10</f>
        <v>2.3026979658615332E-2</v>
      </c>
      <c r="S10" s="73">
        <f>'реальные данные + логи 3 задолж'!S11-'реальные данные + логи 3 задолж'!S10</f>
        <v>-7.9376028653221908E-3</v>
      </c>
      <c r="T10" s="28">
        <f>'реальные данные + логи 3 задолж'!T11-'реальные данные + логи 3 задолж'!T10</f>
        <v>0.1039984961200453</v>
      </c>
      <c r="U10" s="14">
        <f>'реальные данные + логи 3 задолж'!U11-'реальные данные + логи 3 задолж'!U10</f>
        <v>6.9464070161853186E-3</v>
      </c>
      <c r="V10" s="14">
        <f>'реальные данные + логи 3 задолж'!V11-'реальные данные + логи 3 задолж'!V10</f>
        <v>4.0791327595190552E-2</v>
      </c>
      <c r="W10" s="14">
        <f>'реальные данные + логи 3 задолж'!W11-'реальные данные + логи 3 задолж'!W10</f>
        <v>7.9169509433398844E-3</v>
      </c>
      <c r="X10" s="14">
        <f>'реальные данные + логи 3 задолж'!X11-'реальные данные + логи 3 задолж'!X10</f>
        <v>3.6763031816780867E-2</v>
      </c>
      <c r="Y10" s="14">
        <f>'реальные данные + логи 3 задолж'!Y11-'реальные данные + логи 3 задолж'!Y10</f>
        <v>0.18889709050636583</v>
      </c>
      <c r="Z10" s="29">
        <f>'реальные данные + логи 3 задолж'!Z11-'реальные данные + логи 3 задолж'!Z10</f>
        <v>2.3394474093766604E-2</v>
      </c>
      <c r="AA10" s="32">
        <f>'исходные без сезонности'!AC10</f>
        <v>-0.28311080125532101</v>
      </c>
      <c r="AB10" s="32">
        <f>'исходные без сезонности'!AD10</f>
        <v>-1.4485173451696201</v>
      </c>
      <c r="AC10" s="32">
        <f>'исходные без сезонности'!AE10</f>
        <v>0.92301425186721198</v>
      </c>
      <c r="AD10" s="32">
        <f>'реальные данные + логи 3 задолж'!AD11</f>
        <v>-1.1213747618487986</v>
      </c>
      <c r="AE10" s="32">
        <f>'реальные данные + логи 3 задолж'!AE11</f>
        <v>4.3974463288487726</v>
      </c>
      <c r="AF10" s="32">
        <f>'исходные без сезонности'!AH10</f>
        <v>1.7799906520045099</v>
      </c>
      <c r="AG10" s="33">
        <f>'исходные без сезонности'!AI10</f>
        <v>0.82162616444515901</v>
      </c>
    </row>
    <row r="11" spans="1:33" x14ac:dyDescent="0.2">
      <c r="A11" s="1">
        <v>40603</v>
      </c>
      <c r="B11" s="15">
        <v>3.02</v>
      </c>
      <c r="C11" s="40">
        <f>'исходные без сезонности'!C11</f>
        <v>0.54914616046037501</v>
      </c>
      <c r="D11" s="40">
        <f>'исходные без сезонности'!F11</f>
        <v>1.0148116443833699</v>
      </c>
      <c r="E11" s="25">
        <v>3.7017144604177785</v>
      </c>
      <c r="F11" s="88">
        <f>LN('реальные данные'!F10)</f>
        <v>10.398644404762335</v>
      </c>
      <c r="G11" s="32">
        <f>'реальные данные + логи 3 задолж'!G12-'реальные данные + логи 3 задолж'!G11</f>
        <v>0.15346841291065338</v>
      </c>
      <c r="H11" s="84">
        <f>LN('реальные данные'!H10)</f>
        <v>11.229070022302547</v>
      </c>
      <c r="I11" s="84">
        <f>LN('реальные данные'!I10)</f>
        <v>10.661500587604024</v>
      </c>
      <c r="J11" s="32">
        <f>'реальные данные + логи 3 задолж'!J12-'реальные данные + логи 3 задолж'!J11</f>
        <v>3.344009761846678E-2</v>
      </c>
      <c r="K11" s="84">
        <f>LN('реальные данные'!K10)</f>
        <v>11.420299015515543</v>
      </c>
      <c r="L11" s="73">
        <f>'реальные данные + логи 3 задолж'!L12-'реальные данные + логи 3 задолж'!L11</f>
        <v>-6.3262632855973777E-2</v>
      </c>
      <c r="M11" s="63">
        <f>'реальные данные + логи 3 задолж'!M12-'реальные данные + логи 3 задолж'!M11</f>
        <v>-1.1387925214181749E-2</v>
      </c>
      <c r="N11" s="32">
        <f>'реальные данные + логи 3 задолж'!N12-'реальные данные + логи 3 задолж'!N11</f>
        <v>2.363723745851054E-2</v>
      </c>
      <c r="O11" s="32">
        <f>'реальные данные + логи 3 задолж'!O12-'реальные данные + логи 3 задолж'!O11</f>
        <v>2.9107593555892208E-2</v>
      </c>
      <c r="P11" s="32">
        <f>'реальные данные + логи 3 задолж'!P12-'реальные данные + логи 3 задолж'!P11</f>
        <v>1.2892293857658998E-2</v>
      </c>
      <c r="Q11" s="32">
        <f>'реальные данные + логи 3 задолж'!Q12-'реальные данные + логи 3 задолж'!Q11</f>
        <v>-6.5744551854152178E-4</v>
      </c>
      <c r="R11" s="32">
        <f>'реальные данные + логи 3 задолж'!R12-'реальные данные + логи 3 задолж'!R11</f>
        <v>4.049208807525595E-2</v>
      </c>
      <c r="S11" s="73">
        <f>'реальные данные + логи 3 задолж'!S12-'реальные данные + логи 3 задолж'!S11</f>
        <v>1.3685853208471599E-3</v>
      </c>
      <c r="T11" s="28">
        <f>'реальные данные + логи 3 задолж'!T12-'реальные данные + логи 3 задолж'!T11</f>
        <v>-7.4249709222264926E-2</v>
      </c>
      <c r="U11" s="14">
        <f>'реальные данные + логи 3 задолж'!U12-'реальные данные + логи 3 задолж'!U11</f>
        <v>6.5209853283842989E-3</v>
      </c>
      <c r="V11" s="14">
        <f>'реальные данные + логи 3 задолж'!V12-'реальные данные + логи 3 задолж'!V11</f>
        <v>-3.6558652831875094E-3</v>
      </c>
      <c r="W11" s="14">
        <f>'реальные данные + логи 3 задолж'!W12-'реальные данные + логи 3 задолж'!W11</f>
        <v>6.6253002225380442E-3</v>
      </c>
      <c r="X11" s="14">
        <f>'реальные данные + логи 3 задолж'!X12-'реальные данные + логи 3 задолж'!X11</f>
        <v>1.3695151061098088E-2</v>
      </c>
      <c r="Y11" s="14">
        <f>'реальные данные + логи 3 задолж'!Y12-'реальные данные + логи 3 задолж'!Y11</f>
        <v>2.487628095149752E-2</v>
      </c>
      <c r="Z11" s="29">
        <f>'реальные данные + логи 3 задолж'!Z12-'реальные данные + логи 3 задолж'!Z11</f>
        <v>9.2535557062749518E-3</v>
      </c>
      <c r="AA11" s="32">
        <f>'исходные без сезонности'!AC11</f>
        <v>0.51050176641653</v>
      </c>
      <c r="AB11" s="32">
        <f>'исходные без сезонности'!AD11</f>
        <v>1.8504720730252</v>
      </c>
      <c r="AC11" s="32">
        <f>'исходные без сезонности'!AE11</f>
        <v>-0.17585787692015201</v>
      </c>
      <c r="AD11" s="32">
        <f>'реальные данные + логи 3 задолж'!AD12</f>
        <v>-1.0886117000765694</v>
      </c>
      <c r="AE11" s="32">
        <f>'реальные данные + логи 3 задолж'!AE12</f>
        <v>1.2800866565330011</v>
      </c>
      <c r="AF11" s="32">
        <f>'исходные без сезонности'!AH11</f>
        <v>0.112671304174841</v>
      </c>
      <c r="AG11" s="33">
        <f>'исходные без сезонности'!AI11</f>
        <v>0.47491071470601698</v>
      </c>
    </row>
    <row r="12" spans="1:33" x14ac:dyDescent="0.2">
      <c r="A12" s="1">
        <v>40634</v>
      </c>
      <c r="B12" s="15">
        <v>3.16</v>
      </c>
      <c r="C12" s="40">
        <f>'исходные без сезонности'!C12</f>
        <v>0.47453920860766702</v>
      </c>
      <c r="D12" s="40">
        <f>'исходные без сезонности'!F12</f>
        <v>1.8105016037033901</v>
      </c>
      <c r="E12" s="25">
        <v>8.1148631062764878</v>
      </c>
      <c r="F12" s="88">
        <f>LN('реальные данные'!F11)</f>
        <v>10.044473009108561</v>
      </c>
      <c r="G12" s="32">
        <f>'реальные данные + логи 3 задолж'!G13-'реальные данные + логи 3 задолж'!G12</f>
        <v>3.948758223115334E-2</v>
      </c>
      <c r="H12" s="84">
        <f>LN('реальные данные'!H11)</f>
        <v>11.080685289696699</v>
      </c>
      <c r="I12" s="84">
        <f>LN('реальные данные'!I11)</f>
        <v>10.758754341976916</v>
      </c>
      <c r="J12" s="32">
        <f>'реальные данные + логи 3 задолж'!J13-'реальные данные + логи 3 задолж'!J12</f>
        <v>7.1604705356431708E-2</v>
      </c>
      <c r="K12" s="84">
        <f>LN('реальные данные'!K11)</f>
        <v>11.413445167704594</v>
      </c>
      <c r="L12" s="33">
        <f>'реальные данные + логи 3 задолж'!L13-'реальные данные + логи 3 задолж'!L12</f>
        <v>0.13248285486485756</v>
      </c>
      <c r="M12" s="63">
        <f>'реальные данные + логи 3 задолж'!M13-'реальные данные + логи 3 задолж'!M12</f>
        <v>6.17170971652925E-4</v>
      </c>
      <c r="N12" s="32">
        <f>'реальные данные + логи 3 задолж'!N13-'реальные данные + логи 3 задолж'!N12</f>
        <v>-4.8329089629479682E-3</v>
      </c>
      <c r="O12" s="32">
        <f>'реальные данные + логи 3 задолж'!O13-'реальные данные + логи 3 задолж'!O12</f>
        <v>-9.4670120702957661E-3</v>
      </c>
      <c r="P12" s="32">
        <f>'реальные данные + логи 3 задолж'!P13-'реальные данные + логи 3 задолж'!P12</f>
        <v>2.2188497159964626E-2</v>
      </c>
      <c r="Q12" s="32">
        <f>'реальные данные + логи 3 задолж'!Q13-'реальные данные + логи 3 задолж'!Q12</f>
        <v>1.5253483607649443E-2</v>
      </c>
      <c r="R12" s="32">
        <f>'реальные данные + логи 3 задолж'!R13-'реальные данные + логи 3 задолж'!R12</f>
        <v>4.6952690310254397E-2</v>
      </c>
      <c r="S12" s="73">
        <f>'реальные данные + логи 3 задолж'!S13-'реальные данные + логи 3 задолж'!S12</f>
        <v>1.9781871646305405E-2</v>
      </c>
      <c r="T12" s="28">
        <f>'реальные данные + логи 3 задолж'!T13-'реальные данные + логи 3 задолж'!T12</f>
        <v>5.7555795832112011E-2</v>
      </c>
      <c r="U12" s="14">
        <f>'реальные данные + логи 3 задолж'!U13-'реальные данные + логи 3 задолж'!U12</f>
        <v>-6.8381905456327274E-3</v>
      </c>
      <c r="V12" s="14">
        <f>'реальные данные + логи 3 задолж'!V13-'реальные данные + логи 3 задолж'!V12</f>
        <v>3.7511621904535275E-2</v>
      </c>
      <c r="W12" s="14">
        <f>'реальные данные + логи 3 задолж'!W13-'реальные данные + логи 3 задолж'!W12</f>
        <v>6.3543558973151448E-3</v>
      </c>
      <c r="X12" s="14">
        <f>'реальные данные + логи 3 задолж'!X13-'реальные данные + логи 3 задолж'!X12</f>
        <v>1.2341823151565734E-2</v>
      </c>
      <c r="Y12" s="14">
        <f>'реальные данные + логи 3 задолж'!Y13-'реальные данные + логи 3 задолж'!Y12</f>
        <v>5.0540063979813254E-2</v>
      </c>
      <c r="Z12" s="29">
        <f>'реальные данные + логи 3 задолж'!Z13-'реальные данные + логи 3 задолж'!Z12</f>
        <v>-1.5751107901246897E-2</v>
      </c>
      <c r="AA12" s="32">
        <f>'исходные без сезонности'!AC12</f>
        <v>-1.8748480582311799</v>
      </c>
      <c r="AB12" s="32">
        <f>'исходные без сезонности'!AD12</f>
        <v>-0.68491130786568299</v>
      </c>
      <c r="AC12" s="32">
        <f>'исходные без сезонности'!AE12</f>
        <v>0.57949666666324295</v>
      </c>
      <c r="AD12" s="32">
        <f>'реальные данные + логи 3 задолж'!AD13</f>
        <v>-0.86294877072005249</v>
      </c>
      <c r="AE12" s="32">
        <f>'реальные данные + логи 3 задолж'!AE13</f>
        <v>2.0234378707378937</v>
      </c>
      <c r="AF12" s="32">
        <f>'исходные без сезонности'!AH12</f>
        <v>1.23056726688783</v>
      </c>
      <c r="AG12" s="33">
        <f>'исходные без сезонности'!AI12</f>
        <v>2.32015929098164</v>
      </c>
    </row>
    <row r="13" spans="1:33" x14ac:dyDescent="0.2">
      <c r="A13" s="1">
        <v>40664</v>
      </c>
      <c r="B13" s="15">
        <v>3.67</v>
      </c>
      <c r="C13" s="40">
        <f>'исходные без сезонности'!C13</f>
        <v>0.41901580215293599</v>
      </c>
      <c r="D13" s="40">
        <f>'исходные без сезонности'!F13</f>
        <v>0.69567522865784903</v>
      </c>
      <c r="E13" s="25">
        <v>-0.23870603919562425</v>
      </c>
      <c r="F13" s="88">
        <f>LN('реальные данные'!F12)</f>
        <v>10.625449338995592</v>
      </c>
      <c r="G13" s="32">
        <f>'реальные данные + логи 3 задолж'!G14-'реальные данные + логи 3 задолж'!G13</f>
        <v>-3.8653078056821499E-2</v>
      </c>
      <c r="H13" s="84">
        <f>LN('реальные данные'!H12)</f>
        <v>11.058428532810375</v>
      </c>
      <c r="I13" s="84">
        <f>LN('реальные данные'!I12)</f>
        <v>10.802274932806915</v>
      </c>
      <c r="J13" s="32">
        <f>'реальные данные + логи 3 задолж'!J14-'реальные данные + логи 3 задолж'!J13</f>
        <v>-9.2768433730181954E-2</v>
      </c>
      <c r="K13" s="84">
        <f>LN('реальные данные'!K12)</f>
        <v>11.133242310421231</v>
      </c>
      <c r="L13" s="33">
        <f>'реальные данные + логи 3 задолж'!L14-'реальные данные + логи 3 задолж'!L13</f>
        <v>-4.4112515344345127E-2</v>
      </c>
      <c r="M13" s="63">
        <f>'реальные данные + логи 3 задолж'!M14-'реальные данные + логи 3 задолж'!M13</f>
        <v>0.10531972427720326</v>
      </c>
      <c r="N13" s="32">
        <f>'реальные данные + логи 3 задолж'!N14-'реальные данные + логи 3 задолж'!N13</f>
        <v>1.401015883454626E-2</v>
      </c>
      <c r="O13" s="32">
        <f>'реальные данные + логи 3 задолж'!O14-'реальные данные + логи 3 задолж'!O13</f>
        <v>1.0493753886859025E-2</v>
      </c>
      <c r="P13" s="32">
        <f>'реальные данные + логи 3 задолж'!P14-'реальные данные + логи 3 задолж'!P13</f>
        <v>3.0255999350995211E-2</v>
      </c>
      <c r="Q13" s="32">
        <f>'реальные данные + логи 3 задолж'!Q14-'реальные данные + логи 3 задолж'!Q13</f>
        <v>-5.1421125586283978E-3</v>
      </c>
      <c r="R13" s="32">
        <f>'реальные данные + логи 3 задолж'!R14-'реальные данные + логи 3 задолж'!R13</f>
        <v>4.1393662819373844E-2</v>
      </c>
      <c r="S13" s="73">
        <f>'реальные данные + логи 3 задолж'!S14-'реальные данные + логи 3 задолж'!S13</f>
        <v>2.1982340982027893E-2</v>
      </c>
      <c r="T13" s="28">
        <f>'реальные данные + логи 3 задолж'!T14-'реальные данные + логи 3 задолж'!T13</f>
        <v>-5.5362396647211654E-3</v>
      </c>
      <c r="U13" s="14">
        <f>'реальные данные + логи 3 задолж'!U14-'реальные данные + логи 3 задолж'!U13</f>
        <v>2.0775481883090308E-2</v>
      </c>
      <c r="V13" s="14">
        <f>'реальные данные + логи 3 задолж'!V14-'реальные данные + логи 3 задолж'!V13</f>
        <v>7.8140135521191922E-3</v>
      </c>
      <c r="W13" s="14">
        <f>'реальные данные + логи 3 задолж'!W14-'реальные данные + логи 3 задолж'!W13</f>
        <v>3.7936134578727021E-2</v>
      </c>
      <c r="X13" s="14">
        <f>'реальные данные + логи 3 задолж'!X14-'реальные данные + логи 3 задолж'!X13</f>
        <v>8.1400188857010392E-3</v>
      </c>
      <c r="Y13" s="14">
        <f>'реальные данные + логи 3 задолж'!Y14-'реальные данные + логи 3 задолж'!Y13</f>
        <v>5.4456040173430864E-2</v>
      </c>
      <c r="Z13" s="29">
        <f>'реальные данные + логи 3 задолж'!Z14-'реальные данные + логи 3 задолж'!Z13</f>
        <v>3.9106779790216706E-2</v>
      </c>
      <c r="AA13" s="32">
        <f>'исходные без сезонности'!AC13</f>
        <v>0.83620153755284399</v>
      </c>
      <c r="AB13" s="32">
        <f>'исходные без сезонности'!AD13</f>
        <v>1.54350252209865</v>
      </c>
      <c r="AC13" s="32">
        <f>'исходные без сезонности'!AE13</f>
        <v>0.165621713295039</v>
      </c>
      <c r="AD13" s="32">
        <f>'реальные данные + логи 3 задолж'!AD14</f>
        <v>-0.66035297959216166</v>
      </c>
      <c r="AE13" s="32">
        <f>'реальные данные + логи 3 задолж'!AE14</f>
        <v>-0.66622460681354312</v>
      </c>
      <c r="AF13" s="32">
        <f>'исходные без сезонности'!AH13</f>
        <v>2.0042867661646802</v>
      </c>
      <c r="AG13" s="33">
        <f>'исходные без сезонности'!AI13</f>
        <v>0.94114481244929804</v>
      </c>
    </row>
    <row r="14" spans="1:33" x14ac:dyDescent="0.2">
      <c r="A14" s="1">
        <v>40695</v>
      </c>
      <c r="B14" s="15">
        <v>3.65</v>
      </c>
      <c r="C14" s="40">
        <f>'исходные без сезонности'!C14</f>
        <v>0.248495800347871</v>
      </c>
      <c r="D14" s="40">
        <f>'исходные без сезонности'!F14</f>
        <v>1.53022163960602</v>
      </c>
      <c r="E14" s="25">
        <v>-1.426309774089551</v>
      </c>
      <c r="F14" s="88">
        <f>LN('реальные данные'!F13)</f>
        <v>10.207467703162591</v>
      </c>
      <c r="G14" s="32">
        <f>'реальные данные + логи 3 задолж'!G15-'реальные данные + логи 3 задолж'!G14</f>
        <v>8.8675273501111818E-2</v>
      </c>
      <c r="H14" s="84">
        <f>LN('реальные данные'!H13)</f>
        <v>11.137519079363278</v>
      </c>
      <c r="I14" s="84">
        <f>LN('реальные данные'!I13)</f>
        <v>10.92193534712105</v>
      </c>
      <c r="J14" s="32">
        <f>'реальные данные + логи 3 задолж'!J15-'реальные данные + логи 3 задолж'!J14</f>
        <v>0.13816078920867625</v>
      </c>
      <c r="K14" s="84">
        <f>LN('реальные данные'!K13)</f>
        <v>11.549526770055282</v>
      </c>
      <c r="L14" s="33">
        <f>'реальные данные + логи 3 задолж'!L15-'реальные данные + логи 3 задолж'!L14</f>
        <v>0.11651541127470466</v>
      </c>
      <c r="M14" s="63">
        <f>'реальные данные + логи 3 задолж'!M15-'реальные данные + логи 3 задолж'!M14</f>
        <v>-1.8058271684726179E-2</v>
      </c>
      <c r="N14" s="32">
        <f>'реальные данные + логи 3 задолж'!N15-'реальные данные + логи 3 задолж'!N14</f>
        <v>1.3785027595861976E-2</v>
      </c>
      <c r="O14" s="32">
        <f>'реальные данные + логи 3 задолж'!O15-'реальные данные + логи 3 задолж'!O14</f>
        <v>1.9247377856570935E-2</v>
      </c>
      <c r="P14" s="32">
        <f>'реальные данные + логи 3 задолж'!P15-'реальные данные + логи 3 задолж'!P14</f>
        <v>2.420313920067052E-2</v>
      </c>
      <c r="Q14" s="32">
        <f>'реальные данные + логи 3 задолж'!Q15-'реальные данные + логи 3 задолж'!Q14</f>
        <v>2.0546844825748423E-2</v>
      </c>
      <c r="R14" s="32">
        <f>'реальные данные + логи 3 задолж'!R15-'реальные данные + логи 3 задолж'!R14</f>
        <v>4.779240986956701E-2</v>
      </c>
      <c r="S14" s="73">
        <f>'реальные данные + логи 3 задолж'!S15-'реальные данные + логи 3 задолж'!S14</f>
        <v>7.3186518088501629E-3</v>
      </c>
      <c r="T14" s="28">
        <f>'реальные данные + логи 3 задолж'!T15-'реальные данные + логи 3 задолж'!T14</f>
        <v>8.276935379344863E-2</v>
      </c>
      <c r="U14" s="14">
        <f>'реальные данные + логи 3 задолж'!U15-'реальные данные + логи 3 задолж'!U14</f>
        <v>5.5028659647433642E-3</v>
      </c>
      <c r="V14" s="14">
        <f>'реальные данные + логи 3 задолж'!V15-'реальные данные + логи 3 задолж'!V14</f>
        <v>2.8163334358067615E-2</v>
      </c>
      <c r="W14" s="14">
        <f>'реальные данные + логи 3 задолж'!W15-'реальные данные + логи 3 задолж'!W14</f>
        <v>2.4971270104886756E-2</v>
      </c>
      <c r="X14" s="14">
        <f>'реальные данные + логи 3 задолж'!X15-'реальные данные + логи 3 задолж'!X14</f>
        <v>1.3223535273336751E-3</v>
      </c>
      <c r="Y14" s="14">
        <f>'реальные данные + логи 3 задолж'!Y15-'реальные данные + логи 3 задолж'!Y14</f>
        <v>2.1557144034343168E-2</v>
      </c>
      <c r="Z14" s="29">
        <f>'реальные данные + логи 3 задолж'!Z15-'реальные данные + логи 3 задолж'!Z14</f>
        <v>5.8613375097671394E-4</v>
      </c>
      <c r="AA14" s="32">
        <f>'исходные без сезонности'!AC14</f>
        <v>-0.37501713459902097</v>
      </c>
      <c r="AB14" s="32">
        <f>'исходные без сезонности'!AD14</f>
        <v>1.15944021765761</v>
      </c>
      <c r="AC14" s="32">
        <f>'исходные без сезонности'!AE14</f>
        <v>-0.358237886841211</v>
      </c>
      <c r="AD14" s="32">
        <f>'реальные данные + логи 3 задолж'!AD15</f>
        <v>2.2695826141350608</v>
      </c>
      <c r="AE14" s="32">
        <f>'реальные данные + логи 3 задолж'!AE15</f>
        <v>2.9227980781634528</v>
      </c>
      <c r="AF14" s="32">
        <f>'исходные без сезонности'!AH14</f>
        <v>0.92576269458924898</v>
      </c>
      <c r="AG14" s="33">
        <f>'исходные без сезонности'!AI14</f>
        <v>0.85044017573125197</v>
      </c>
    </row>
    <row r="15" spans="1:33" x14ac:dyDescent="0.2">
      <c r="A15" s="1">
        <v>40725</v>
      </c>
      <c r="B15" s="15">
        <v>3.82</v>
      </c>
      <c r="C15" s="40">
        <f>'исходные без сезонности'!C15</f>
        <v>-0.17578650218049799</v>
      </c>
      <c r="D15" s="40">
        <f>'исходные без сезонности'!F15</f>
        <v>0.15309075661820301</v>
      </c>
      <c r="E15" s="25">
        <v>-1.0299251427706719</v>
      </c>
      <c r="F15" s="88">
        <f>LN('реальные данные'!F14)</f>
        <v>10.006109469925805</v>
      </c>
      <c r="G15" s="32">
        <f>'реальные данные + логи 3 задолж'!G16-'реальные данные + логи 3 задолж'!G15</f>
        <v>1.3442426345090297E-2</v>
      </c>
      <c r="H15" s="84">
        <f>LN('реальные данные'!H14)</f>
        <v>10.914330680944945</v>
      </c>
      <c r="I15" s="84">
        <f>LN('реальные данные'!I14)</f>
        <v>10.727490557603915</v>
      </c>
      <c r="J15" s="32">
        <f>'реальные данные + логи 3 задолж'!J16-'реальные данные + логи 3 задолж'!J15</f>
        <v>-4.6838637406168004E-2</v>
      </c>
      <c r="K15" s="84">
        <f>LN('реальные данные'!K14)</f>
        <v>11.340031435179656</v>
      </c>
      <c r="L15" s="33">
        <f>'реальные данные + логи 3 задолж'!L16-'реальные данные + логи 3 задолж'!L15</f>
        <v>-6.6458128360867619E-2</v>
      </c>
      <c r="M15" s="63">
        <f>'реальные данные + логи 3 задолж'!M16-'реальные данные + логи 3 задолж'!M15</f>
        <v>-1.8566195419136733E-2</v>
      </c>
      <c r="N15" s="32">
        <f>'реальные данные + логи 3 задолж'!N16-'реальные данные + логи 3 задолж'!N15</f>
        <v>1.3164444788587915E-2</v>
      </c>
      <c r="O15" s="32">
        <f>'реальные данные + логи 3 задолж'!O16-'реальные данные + логи 3 задолж'!O15</f>
        <v>2.3223767713137278E-2</v>
      </c>
      <c r="P15" s="32">
        <f>'реальные данные + логи 3 задолж'!P16-'реальные данные + логи 3 задолж'!P15</f>
        <v>1.8105905321332827E-2</v>
      </c>
      <c r="Q15" s="32">
        <f>'реальные данные + логи 3 задолж'!Q16-'реальные данные + логи 3 задолж'!Q15</f>
        <v>1.5635011560986456E-2</v>
      </c>
      <c r="R15" s="32">
        <f>'реальные данные + логи 3 задолж'!R16-'реальные данные + логи 3 задолж'!R15</f>
        <v>3.1956429032288014E-2</v>
      </c>
      <c r="S15" s="73">
        <f>'реальные данные + логи 3 задолж'!S16-'реальные данные + логи 3 задолж'!S15</f>
        <v>2.525572351368055E-2</v>
      </c>
      <c r="T15" s="28">
        <f>'реальные данные + логи 3 задолж'!T16-'реальные данные + логи 3 задолж'!T15</f>
        <v>1.4424638046826033E-2</v>
      </c>
      <c r="U15" s="14">
        <f>'реальные данные + логи 3 задолж'!U16-'реальные данные + логи 3 задолж'!U15</f>
        <v>1.1670862696426809E-2</v>
      </c>
      <c r="V15" s="14">
        <f>'реальные данные + логи 3 задолж'!V16-'реальные данные + логи 3 задолж'!V15</f>
        <v>4.3871103678824852E-2</v>
      </c>
      <c r="W15" s="14">
        <f>'реальные данные + логи 3 задолж'!W16-'реальные данные + логи 3 задолж'!W15</f>
        <v>2.4446760575088433E-2</v>
      </c>
      <c r="X15" s="14">
        <f>'реальные данные + логи 3 задолж'!X16-'реальные данные + логи 3 задолж'!X15</f>
        <v>2.6168142542344341E-2</v>
      </c>
      <c r="Y15" s="14">
        <f>'реальные данные + логи 3 задолж'!Y16-'реальные данные + логи 3 задолж'!Y15</f>
        <v>5.0262430176941209E-2</v>
      </c>
      <c r="Z15" s="29">
        <f>'реальные данные + логи 3 задолж'!Z16-'реальные данные + логи 3 задолж'!Z15</f>
        <v>3.0553730432885118E-2</v>
      </c>
      <c r="AA15" s="32">
        <f>'исходные без сезонности'!AC15</f>
        <v>0.42478215579526502</v>
      </c>
      <c r="AB15" s="32">
        <f>'исходные без сезонности'!AD15</f>
        <v>-2.61474679967974</v>
      </c>
      <c r="AC15" s="32">
        <f>'исходные без сезонности'!AE15</f>
        <v>1.83557713725399</v>
      </c>
      <c r="AD15" s="32">
        <f>'реальные данные + логи 3 задолж'!AD16</f>
        <v>6.0204727293093185</v>
      </c>
      <c r="AE15" s="32">
        <f>'реальные данные + логи 3 задолж'!AE16</f>
        <v>1.1439606821082009</v>
      </c>
      <c r="AF15" s="32">
        <f>'исходные без сезонности'!AH15</f>
        <v>-1.04934389608601</v>
      </c>
      <c r="AG15" s="33">
        <f>'исходные без сезонности'!AI15</f>
        <v>1.1153510310828401</v>
      </c>
    </row>
    <row r="16" spans="1:33" x14ac:dyDescent="0.2">
      <c r="A16" s="1">
        <v>40756</v>
      </c>
      <c r="B16" s="15">
        <v>3.86</v>
      </c>
      <c r="C16" s="40">
        <f>'исходные без сезонности'!C16</f>
        <v>0.204096618421163</v>
      </c>
      <c r="D16" s="40">
        <f>'исходные без сезонности'!F16</f>
        <v>0.27314444762304302</v>
      </c>
      <c r="E16" s="25">
        <v>-0.38532777037371518</v>
      </c>
      <c r="F16" s="88">
        <f>LN('реальные данные'!F15)</f>
        <v>10.421685525073917</v>
      </c>
      <c r="G16" s="32">
        <f>'реальные данные + логи 3 задолж'!G17-'реальные данные + логи 3 задолж'!G16</f>
        <v>-7.2869515012442321E-2</v>
      </c>
      <c r="H16" s="84">
        <f>LN('реальные данные'!H15)</f>
        <v>10.940176257125016</v>
      </c>
      <c r="I16" s="84">
        <f>LN('реальные данные'!I15)</f>
        <v>10.741896456503577</v>
      </c>
      <c r="J16" s="32">
        <f>'реальные данные + логи 3 задолж'!J17-'реальные данные + логи 3 задолж'!J16</f>
        <v>-4.7964247325039011E-2</v>
      </c>
      <c r="K16" s="84">
        <f>LN('реальные данные'!K15)</f>
        <v>11.248583370632769</v>
      </c>
      <c r="L16" s="33">
        <f>'реальные данные + логи 3 задолж'!L17-'реальные данные + логи 3 задолж'!L16</f>
        <v>-1.4834626680258367E-2</v>
      </c>
      <c r="M16" s="63">
        <f>'реальные данные + логи 3 задолж'!M17-'реальные данные + логи 3 задолж'!M16</f>
        <v>-1.816123032442718E-2</v>
      </c>
      <c r="N16" s="32">
        <f>'реальные данные + логи 3 задолж'!N17-'реальные данные + логи 3 задолж'!N16</f>
        <v>8.7826917927689152E-3</v>
      </c>
      <c r="O16" s="32">
        <f>'реальные данные + логи 3 задолж'!O17-'реальные данные + логи 3 задолж'!O16</f>
        <v>1.4679494223024392E-2</v>
      </c>
      <c r="P16" s="32">
        <f>'реальные данные + логи 3 задолж'!P17-'реальные данные + логи 3 задолж'!P16</f>
        <v>2.0087799863244271E-2</v>
      </c>
      <c r="Q16" s="32">
        <f>'реальные данные + логи 3 задолж'!Q17-'реальные данные + логи 3 задолж'!Q16</f>
        <v>2.3583462604950256E-3</v>
      </c>
      <c r="R16" s="32">
        <f>'реальные данные + логи 3 задолж'!R17-'реальные данные + логи 3 задолж'!R16</f>
        <v>2.7322254960415293E-2</v>
      </c>
      <c r="S16" s="73">
        <f>'реальные данные + логи 3 задолж'!S17-'реальные данные + логи 3 задолж'!S16</f>
        <v>8.1894050470410207E-3</v>
      </c>
      <c r="T16" s="28">
        <f>'реальные данные + логи 3 задолж'!T17-'реальные данные + логи 3 задолж'!T16</f>
        <v>-5.4788376840532393E-2</v>
      </c>
      <c r="U16" s="14">
        <f>'реальные данные + логи 3 задолж'!U17-'реальные данные + логи 3 задолж'!U16</f>
        <v>2.0760865767606163E-2</v>
      </c>
      <c r="V16" s="14">
        <f>'реальные данные + логи 3 задолж'!V17-'реальные данные + логи 3 задолж'!V16</f>
        <v>1.3011489257722886E-2</v>
      </c>
      <c r="W16" s="14">
        <f>'реальные данные + логи 3 задолж'!W17-'реальные данные + логи 3 задолж'!W16</f>
        <v>2.0742201476313227E-2</v>
      </c>
      <c r="X16" s="14">
        <f>'реальные данные + логи 3 задолж'!X17-'реальные данные + логи 3 задолж'!X16</f>
        <v>8.4432513185337399E-3</v>
      </c>
      <c r="Y16" s="14">
        <f>'реальные данные + логи 3 задолж'!Y17-'реальные данные + логи 3 задолж'!Y16</f>
        <v>4.2781325928684666E-2</v>
      </c>
      <c r="Z16" s="29">
        <f>'реальные данные + логи 3 задолж'!Z17-'реальные данные + логи 3 задолж'!Z16</f>
        <v>1.3804129692729816E-2</v>
      </c>
      <c r="AA16" s="32">
        <f>'исходные без сезонности'!AC16</f>
        <v>-0.149173988745505</v>
      </c>
      <c r="AB16" s="32">
        <f>'исходные без сезонности'!AD16</f>
        <v>1.34253030762853</v>
      </c>
      <c r="AC16" s="32">
        <f>'исходные без сезонности'!AE16</f>
        <v>1.28970720265282</v>
      </c>
      <c r="AD16" s="32">
        <f>'реальные данные + логи 3 задолж'!AD17</f>
        <v>0.91732142488419299</v>
      </c>
      <c r="AE16" s="32">
        <f>'реальные данные + логи 3 задолж'!AE17</f>
        <v>2.188425109985829</v>
      </c>
      <c r="AF16" s="32">
        <f>'исходные без сезонности'!AH16</f>
        <v>-1.4675093051000301</v>
      </c>
      <c r="AG16" s="33">
        <f>'исходные без сезонности'!AI16</f>
        <v>1.9184781513713201</v>
      </c>
    </row>
    <row r="17" spans="1:33" x14ac:dyDescent="0.2">
      <c r="A17" s="1">
        <v>40787</v>
      </c>
      <c r="B17" s="15">
        <v>4.3600000000000003</v>
      </c>
      <c r="C17" s="40">
        <f>'исходные без сезонности'!C17</f>
        <v>0.13351913650323599</v>
      </c>
      <c r="D17" s="40">
        <f>'исходные без сезонности'!F17</f>
        <v>1.6704025642309099</v>
      </c>
      <c r="E17" s="25">
        <v>-5.4262282394433861</v>
      </c>
      <c r="F17" s="88">
        <f>LN('реальные данные'!F16)</f>
        <v>10.525072632148525</v>
      </c>
      <c r="G17" s="32">
        <f>'реальные данные + логи 3 задолж'!G18-'реальные данные + логи 3 задолж'!G17</f>
        <v>7.6663746840599956E-2</v>
      </c>
      <c r="H17" s="84">
        <f>LN('реальные данные'!H16)</f>
        <v>11.357862186917728</v>
      </c>
      <c r="I17" s="84">
        <f>LN('реальные данные'!I16)</f>
        <v>10.790707118445832</v>
      </c>
      <c r="J17" s="32">
        <f>'реальные данные + логи 3 задолж'!J18-'реальные данные + логи 3 задолж'!J17</f>
        <v>3.0858545936004234E-2</v>
      </c>
      <c r="K17" s="84">
        <f>LN('реальные данные'!K16)</f>
        <v>11.341783933922946</v>
      </c>
      <c r="L17" s="33">
        <f>'реальные данные + логи 3 задолж'!L18-'реальные данные + логи 3 задолж'!L17</f>
        <v>-1.5377258043816511E-2</v>
      </c>
      <c r="M17" s="63">
        <f>'реальные данные + логи 3 задолж'!M18-'реальные данные + логи 3 задолж'!M17</f>
        <v>2.3143292656959247E-2</v>
      </c>
      <c r="N17" s="32">
        <f>'реальные данные + логи 3 задолж'!N18-'реальные данные + логи 3 задолж'!N17</f>
        <v>1.5065356811891917E-2</v>
      </c>
      <c r="O17" s="32">
        <f>'реальные данные + логи 3 задолж'!O18-'реальные данные + логи 3 задолж'!O17</f>
        <v>5.7108159490880439E-2</v>
      </c>
      <c r="P17" s="32">
        <f>'реальные данные + логи 3 задолж'!P18-'реальные данные + логи 3 задолж'!P17</f>
        <v>1.565840912247296E-2</v>
      </c>
      <c r="Q17" s="32">
        <f>'реальные данные + логи 3 задолж'!Q18-'реальные данные + логи 3 задолж'!Q17</f>
        <v>9.8477597350701274E-3</v>
      </c>
      <c r="R17" s="32">
        <f>'реальные данные + логи 3 задолж'!R18-'реальные данные + логи 3 задолж'!R17</f>
        <v>2.7398640344539871E-2</v>
      </c>
      <c r="S17" s="73">
        <f>'реальные данные + логи 3 задолж'!S18-'реальные данные + логи 3 задолж'!S17</f>
        <v>8.76519813193255E-3</v>
      </c>
      <c r="T17" s="28">
        <f>'реальные данные + логи 3 задолж'!T18-'реальные данные + логи 3 задолж'!T17</f>
        <v>-1.3658117592211028E-2</v>
      </c>
      <c r="U17" s="14">
        <f>'реальные данные + логи 3 задолж'!U18-'реальные данные + логи 3 задолж'!U17</f>
        <v>6.1083181754444382E-3</v>
      </c>
      <c r="V17" s="14">
        <f>'реальные данные + логи 3 задолж'!V18-'реальные данные + логи 3 задолж'!V17</f>
        <v>-4.6348719534261562E-3</v>
      </c>
      <c r="W17" s="14">
        <f>'реальные данные + логи 3 задолж'!W18-'реальные данные + логи 3 задолж'!W17</f>
        <v>1.4295598707898094E-2</v>
      </c>
      <c r="X17" s="14">
        <f>'реальные данные + логи 3 задолж'!X18-'реальные данные + логи 3 задолж'!X17</f>
        <v>8.2617988819233545E-3</v>
      </c>
      <c r="Y17" s="14">
        <f>'реальные данные + логи 3 задолж'!Y18-'реальные данные + логи 3 задолж'!Y17</f>
        <v>1.7339793774780787E-2</v>
      </c>
      <c r="Z17" s="29">
        <f>'реальные данные + логи 3 задолж'!Z18-'реальные данные + логи 3 задолж'!Z17</f>
        <v>1.2809066609747788E-2</v>
      </c>
      <c r="AA17" s="32">
        <f>'исходные без сезонности'!AC17</f>
        <v>-0.62006614885924205</v>
      </c>
      <c r="AB17" s="32">
        <f>'исходные без сезонности'!AD17</f>
        <v>-0.88866930160401603</v>
      </c>
      <c r="AC17" s="32">
        <f>'исходные без сезонности'!AE17</f>
        <v>5.4510007182871703E-2</v>
      </c>
      <c r="AD17" s="32">
        <f>'реальные данные + логи 3 задолж'!AD18</f>
        <v>-3.2079844489672098</v>
      </c>
      <c r="AE17" s="32">
        <f>'реальные данные + логи 3 задолж'!AE18</f>
        <v>2.5945991259566483</v>
      </c>
      <c r="AF17" s="32">
        <f>'исходные без сезонности'!AH17</f>
        <v>-1.0761124575521901</v>
      </c>
      <c r="AG17" s="33">
        <f>'исходные без сезонности'!AI17</f>
        <v>1.34481542176791</v>
      </c>
    </row>
    <row r="18" spans="1:33" x14ac:dyDescent="0.2">
      <c r="A18" s="1">
        <v>40817</v>
      </c>
      <c r="B18" s="15">
        <v>4.87</v>
      </c>
      <c r="C18" s="40">
        <f>'исходные без сезонности'!C18</f>
        <v>0.48000295089235301</v>
      </c>
      <c r="D18" s="40">
        <f>'исходные без сезонности'!F18</f>
        <v>1.2058903172836699</v>
      </c>
      <c r="E18" s="25">
        <v>4.3429856710203953</v>
      </c>
      <c r="F18" s="88">
        <f>LN('реальные данные'!F17)</f>
        <v>9.9416363085674888</v>
      </c>
      <c r="G18" s="32">
        <f>'реальные данные + логи 3 задолж'!G19-'реальные данные + логи 3 задолж'!G18</f>
        <v>4.8380343822747918E-2</v>
      </c>
      <c r="H18" s="84">
        <f>LN('реальные данные'!H17)</f>
        <v>10.916310217638893</v>
      </c>
      <c r="I18" s="84">
        <f>LN('реальные данные'!I17)</f>
        <v>10.727326029890488</v>
      </c>
      <c r="J18" s="32">
        <f>'реальные данные + логи 3 задолж'!J19-'реальные данные + логи 3 задолж'!J18</f>
        <v>0.12629909087015889</v>
      </c>
      <c r="K18" s="84">
        <f>LN('реальные данные'!K17)</f>
        <v>11.442945445970533</v>
      </c>
      <c r="L18" s="33">
        <f>'реальные данные + логи 3 задолж'!L19-'реальные данные + логи 3 задолж'!L18</f>
        <v>6.2263326838154498E-2</v>
      </c>
      <c r="M18" s="63">
        <f>'реальные данные + логи 3 задолж'!M19-'реальные данные + логи 3 задолж'!M18</f>
        <v>-6.5962790784032777E-2</v>
      </c>
      <c r="N18" s="32">
        <f>'реальные данные + логи 3 задолж'!N19-'реальные данные + логи 3 задолж'!N18</f>
        <v>2.5847267697523435E-2</v>
      </c>
      <c r="O18" s="32">
        <f>'реальные данные + логи 3 задолж'!O19-'реальные данные + логи 3 задолж'!O18</f>
        <v>2.7192772141990673E-2</v>
      </c>
      <c r="P18" s="32">
        <f>'реальные данные + логи 3 задолж'!P19-'реальные данные + логи 3 задолж'!P18</f>
        <v>6.709561854384205E-3</v>
      </c>
      <c r="Q18" s="32">
        <f>'реальные данные + логи 3 задолж'!Q19-'реальные данные + логи 3 задолж'!Q18</f>
        <v>-1.5371062110780542E-3</v>
      </c>
      <c r="R18" s="32">
        <f>'реальные данные + логи 3 задолж'!R19-'реальные данные + логи 3 задолж'!R18</f>
        <v>5.305346889378626E-2</v>
      </c>
      <c r="S18" s="73">
        <f>'реальные данные + логи 3 задолж'!S19-'реальные данные + логи 3 задолж'!S18</f>
        <v>2.2324793140750643E-2</v>
      </c>
      <c r="T18" s="28">
        <f>'реальные данные + логи 3 задолж'!T19-'реальные данные + логи 3 задолж'!T18</f>
        <v>5.2739036339524148E-3</v>
      </c>
      <c r="U18" s="14">
        <f>'реальные данные + логи 3 задолж'!U19-'реальные данные + логи 3 задолж'!U18</f>
        <v>2.0715251215168706E-2</v>
      </c>
      <c r="V18" s="14">
        <f>'реальные данные + логи 3 задолж'!V19-'реальные данные + логи 3 задолж'!V18</f>
        <v>9.0859969640192162E-2</v>
      </c>
      <c r="W18" s="14">
        <f>'реальные данные + логи 3 задолж'!W19-'реальные данные + логи 3 задолж'!W18</f>
        <v>1.0110904110170793E-2</v>
      </c>
      <c r="X18" s="14">
        <f>'реальные данные + логи 3 задолж'!X19-'реальные данные + логи 3 задолж'!X18</f>
        <v>-1.7617510342512688E-2</v>
      </c>
      <c r="Y18" s="14">
        <f>'реальные данные + логи 3 задолж'!Y19-'реальные данные + логи 3 задолж'!Y18</f>
        <v>3.6486384393445093E-2</v>
      </c>
      <c r="Z18" s="29">
        <f>'реальные данные + логи 3 задолж'!Z19-'реальные данные + логи 3 задолж'!Z18</f>
        <v>9.4464623866077346E-3</v>
      </c>
      <c r="AA18" s="32">
        <f>'исходные без сезонности'!AC18</f>
        <v>-0.24991318506152599</v>
      </c>
      <c r="AB18" s="32">
        <f>'исходные без сезонности'!AD18</f>
        <v>0.13034194507946201</v>
      </c>
      <c r="AC18" s="32">
        <f>'исходные без сезонности'!AE18</f>
        <v>-0.22478309964349899</v>
      </c>
      <c r="AD18" s="32">
        <f>'реальные данные + логи 3 задолж'!AD19</f>
        <v>3.2418989216468503</v>
      </c>
      <c r="AE18" s="32">
        <f>'реальные данные + логи 3 задолж'!AE19</f>
        <v>-2.3757159745936178</v>
      </c>
      <c r="AF18" s="32">
        <f>'исходные без сезонности'!AH18</f>
        <v>0.47141220340793799</v>
      </c>
      <c r="AG18" s="33">
        <f>'исходные без сезонности'!AI18</f>
        <v>0.89142957461484296</v>
      </c>
    </row>
    <row r="19" spans="1:33" x14ac:dyDescent="0.2">
      <c r="A19" s="1">
        <v>40848</v>
      </c>
      <c r="B19" s="15">
        <v>4.97</v>
      </c>
      <c r="C19" s="40">
        <f>'исходные без сезонности'!C19</f>
        <v>0.38236602259153901</v>
      </c>
      <c r="D19" s="40">
        <f>'исходные без сезонности'!F19</f>
        <v>-0.74349266674640802</v>
      </c>
      <c r="E19" s="25">
        <v>1.5256405007486384</v>
      </c>
      <c r="F19" s="88">
        <f>LN('реальные данные'!F18)</f>
        <v>10.660643712607749</v>
      </c>
      <c r="G19" s="32">
        <f>'реальные данные + логи 3 задолж'!G20-'реальные данные + логи 3 задолж'!G19</f>
        <v>-3.8349664169263775E-2</v>
      </c>
      <c r="H19" s="84">
        <f>LN('реальные данные'!H18)</f>
        <v>11.565241874934982</v>
      </c>
      <c r="I19" s="84">
        <f>LN('реальные данные'!I18)</f>
        <v>10.675987034640467</v>
      </c>
      <c r="J19" s="32">
        <f>'реальные данные + логи 3 задолж'!J20-'реальные данные + логи 3 задолж'!J19</f>
        <v>-0.27217532196509886</v>
      </c>
      <c r="K19" s="84">
        <f>LN('реальные данные'!K18)</f>
        <v>11.655850526584839</v>
      </c>
      <c r="L19" s="33">
        <f>'реальные данные + логи 3 задолж'!L20-'реальные данные + логи 3 задолж'!L19</f>
        <v>-4.5218087775626969E-3</v>
      </c>
      <c r="M19" s="63">
        <f>'реальные данные + логи 3 задолж'!M20-'реальные данные + логи 3 задолж'!M19</f>
        <v>9.128422529861524E-2</v>
      </c>
      <c r="N19" s="32">
        <f>'реальные данные + логи 3 задолж'!N20-'реальные данные + логи 3 задолж'!N19</f>
        <v>2.0659106453638998E-2</v>
      </c>
      <c r="O19" s="32">
        <f>'реальные данные + логи 3 задолж'!O20-'реальные данные + логи 3 задолж'!O19</f>
        <v>5.2458358898586965E-2</v>
      </c>
      <c r="P19" s="32">
        <f>'реальные данные + логи 3 задолж'!P20-'реальные данные + логи 3 задолж'!P19</f>
        <v>4.478892723289718E-3</v>
      </c>
      <c r="Q19" s="32">
        <f>'реальные данные + логи 3 задолж'!Q20-'реальные данные + логи 3 задолж'!Q19</f>
        <v>2.2006492002599742E-3</v>
      </c>
      <c r="R19" s="32">
        <f>'реальные данные + логи 3 задолж'!R20-'реальные данные + логи 3 задолж'!R19</f>
        <v>5.7385039697802398E-2</v>
      </c>
      <c r="S19" s="73">
        <f>'реальные данные + логи 3 задолж'!S20-'реальные данные + логи 3 задолж'!S19</f>
        <v>8.9710814586094756E-3</v>
      </c>
      <c r="T19" s="28">
        <f>'реальные данные + логи 3 задолж'!T20-'реальные данные + логи 3 задолж'!T19</f>
        <v>-8.9249502547707138E-2</v>
      </c>
      <c r="U19" s="14">
        <f>'реальные данные + логи 3 задолж'!U20-'реальные данные + логи 3 задолж'!U19</f>
        <v>2.9730590585137051E-2</v>
      </c>
      <c r="V19" s="14">
        <f>'реальные данные + логи 3 задолж'!V20-'реальные данные + логи 3 задолж'!V19</f>
        <v>-4.5972501168348501E-2</v>
      </c>
      <c r="W19" s="14">
        <f>'реальные данные + логи 3 задолж'!W20-'реальные данные + логи 3 задолж'!W19</f>
        <v>7.0706669953288781E-3</v>
      </c>
      <c r="X19" s="14">
        <f>'реальные данные + логи 3 задолж'!X20-'реальные данные + логи 3 задолж'!X19</f>
        <v>3.2244071888474224E-2</v>
      </c>
      <c r="Y19" s="14">
        <f>'реальные данные + логи 3 задолж'!Y20-'реальные данные + логи 3 задолж'!Y19</f>
        <v>-4.1063454628567087E-3</v>
      </c>
      <c r="Z19" s="29">
        <f>'реальные данные + логи 3 задолж'!Z20-'реальные данные + логи 3 задолж'!Z19</f>
        <v>2.0358112149500229E-2</v>
      </c>
      <c r="AA19" s="32">
        <f>'исходные без сезонности'!AC19</f>
        <v>2.0871506349073798</v>
      </c>
      <c r="AB19" s="32">
        <f>'исходные без сезонности'!AD19</f>
        <v>-1.0709734070838399</v>
      </c>
      <c r="AC19" s="32">
        <f>'исходные без сезонности'!AE19</f>
        <v>5.3616012913801798</v>
      </c>
      <c r="AD19" s="32">
        <f>'реальные данные + логи 3 задолж'!AD20</f>
        <v>-1.0239446697768102</v>
      </c>
      <c r="AE19" s="32">
        <f>'реальные данные + логи 3 задолж'!AE20</f>
        <v>-3.388267263002831E-2</v>
      </c>
      <c r="AF19" s="32">
        <f>'исходные без сезонности'!AH19</f>
        <v>1.0212299259691799</v>
      </c>
      <c r="AG19" s="33">
        <f>'исходные без сезонности'!AI19</f>
        <v>0.52356355310979896</v>
      </c>
    </row>
    <row r="20" spans="1:33" x14ac:dyDescent="0.2">
      <c r="A20" s="1">
        <v>40878</v>
      </c>
      <c r="B20" s="15">
        <v>5.33</v>
      </c>
      <c r="C20" s="40">
        <f>'исходные без сезонности'!C20</f>
        <v>0.31613345113776298</v>
      </c>
      <c r="D20" s="40">
        <f>'исходные без сезонности'!F20</f>
        <v>1.4767120795906601</v>
      </c>
      <c r="E20" s="25">
        <v>-3.1052561163334782</v>
      </c>
      <c r="F20" s="88">
        <f>LN('реальные данные'!F19)</f>
        <v>10.21605754327671</v>
      </c>
      <c r="G20" s="32">
        <f>'реальные данные + логи 3 задолж'!G21-'реальные данные + логи 3 задолж'!G20</f>
        <v>0.10952963232927893</v>
      </c>
      <c r="H20" s="84">
        <f>LN('реальные данные'!H19)</f>
        <v>11.421019714146658</v>
      </c>
      <c r="I20" s="84">
        <f>LN('реальные данные'!I19)</f>
        <v>10.76339308286046</v>
      </c>
      <c r="J20" s="32">
        <f>'реальные данные + логи 3 задолж'!J21-'реальные данные + логи 3 задолж'!J20</f>
        <v>0.30845854884944224</v>
      </c>
      <c r="K20" s="84">
        <f>LN('реальные данные'!K19)</f>
        <v>11.700174196091135</v>
      </c>
      <c r="L20" s="33">
        <f>'реальные данные + логи 3 задолж'!L21-'реальные данные + логи 3 задолж'!L20</f>
        <v>-1.3656561550783763E-2</v>
      </c>
      <c r="M20" s="63">
        <f>'реальные данные + логи 3 задолж'!M21-'реальные данные + логи 3 задолж'!M20</f>
        <v>3.0231306500686728E-2</v>
      </c>
      <c r="N20" s="32">
        <f>'реальные данные + логи 3 задолж'!N21-'реальные данные + логи 3 задолж'!N20</f>
        <v>2.6397544439397791E-2</v>
      </c>
      <c r="O20" s="32">
        <f>'реальные данные + логи 3 задолж'!O21-'реальные данные + логи 3 задолж'!O20</f>
        <v>5.9638973953543228E-2</v>
      </c>
      <c r="P20" s="32">
        <f>'реальные данные + логи 3 задолж'!P21-'реальные данные + логи 3 задолж'!P20</f>
        <v>9.380662880538182E-3</v>
      </c>
      <c r="Q20" s="32">
        <f>'реальные данные + логи 3 задолж'!Q21-'реальные данные + логи 3 задолж'!Q20</f>
        <v>2.5301621055545453E-2</v>
      </c>
      <c r="R20" s="32">
        <f>'реальные данные + логи 3 задолж'!R21-'реальные данные + логи 3 задолж'!R20</f>
        <v>6.7892434856885231E-2</v>
      </c>
      <c r="S20" s="73">
        <f>'реальные данные + логи 3 задолж'!S21-'реальные данные + логи 3 задолж'!S20</f>
        <v>1.5397777354602127E-2</v>
      </c>
      <c r="T20" s="28">
        <f>'реальные данные + логи 3 задолж'!T21-'реальные данные + логи 3 задолж'!T20</f>
        <v>0.15265748642486443</v>
      </c>
      <c r="U20" s="14">
        <f>'реальные данные + логи 3 задолж'!U21-'реальные данные + логи 3 задолж'!U20</f>
        <v>1.5918461627672187E-2</v>
      </c>
      <c r="V20" s="14">
        <f>'реальные данные + логи 3 задолж'!V21-'реальные данные + логи 3 задолж'!V20</f>
        <v>0.10779309575143081</v>
      </c>
      <c r="W20" s="14">
        <f>'реальные данные + логи 3 задолж'!W21-'реальные данные + логи 3 задолж'!W20</f>
        <v>7.0466790085799147E-3</v>
      </c>
      <c r="X20" s="14">
        <f>'реальные данные + логи 3 задолж'!X21-'реальные данные + логи 3 задолж'!X20</f>
        <v>3.49583683484056E-3</v>
      </c>
      <c r="Y20" s="14">
        <f>'реальные данные + логи 3 задолж'!Y21-'реальные данные + логи 3 задолж'!Y20</f>
        <v>0.11094762792301971</v>
      </c>
      <c r="Z20" s="29">
        <f>'реальные данные + логи 3 задолж'!Z21-'реальные данные + логи 3 задолж'!Z20</f>
        <v>1.6120533332745879E-2</v>
      </c>
      <c r="AA20" s="32">
        <f>'исходные без сезонности'!AC20</f>
        <v>-4.4201505522631903E-3</v>
      </c>
      <c r="AB20" s="32">
        <f>'исходные без сезонности'!AD20</f>
        <v>-1.78049495261199</v>
      </c>
      <c r="AC20" s="32">
        <f>'исходные без сезонности'!AE20</f>
        <v>-6.0495006695968101</v>
      </c>
      <c r="AD20" s="32">
        <f>'реальные данные + логи 3 задолж'!AD21</f>
        <v>-0.88074720477008839</v>
      </c>
      <c r="AE20" s="32">
        <f>'реальные данные + логи 3 задолж'!AE21</f>
        <v>0.81669668286008346</v>
      </c>
      <c r="AF20" s="32">
        <f>'исходные без сезонности'!AH20</f>
        <v>-0.38155466324868198</v>
      </c>
      <c r="AG20" s="33">
        <f>'исходные без сезонности'!AI20</f>
        <v>1.04295879105971</v>
      </c>
    </row>
    <row r="21" spans="1:33" x14ac:dyDescent="0.2">
      <c r="A21" s="1">
        <v>40909</v>
      </c>
      <c r="B21" s="15">
        <v>4.8</v>
      </c>
      <c r="C21" s="40">
        <f>'исходные без сезонности'!C21</f>
        <v>0.32907248712932302</v>
      </c>
      <c r="D21" s="40">
        <f>'исходные без сезонности'!F21</f>
        <v>2.6297415130608899</v>
      </c>
      <c r="E21" s="25">
        <v>2.6963088347543831</v>
      </c>
      <c r="F21" s="88">
        <f>LN('реальные данные'!F20)</f>
        <v>10.412805931323719</v>
      </c>
      <c r="G21" s="32">
        <f>'реальные данные + логи 3 задолж'!G22-'реальные данные + логи 3 задолж'!G21</f>
        <v>-9.6992162075940414E-2</v>
      </c>
      <c r="H21" s="84">
        <f>LN('реальные данные'!H20)</f>
        <v>10.941809829925175</v>
      </c>
      <c r="I21" s="84">
        <f>LN('реальные данные'!I20)</f>
        <v>10.759740054054381</v>
      </c>
      <c r="J21" s="32">
        <f>'реальные данные + логи 3 задолж'!J22-'реальные данные + логи 3 задолж'!J21</f>
        <v>-1.2849408727113598E-2</v>
      </c>
      <c r="K21" s="84">
        <f>LN('реальные данные'!K20)</f>
        <v>11.476052660721479</v>
      </c>
      <c r="L21" s="33">
        <f>'реальные данные + логи 3 задолж'!L22-'реальные данные + логи 3 задолж'!L21</f>
        <v>-3.5423588692164998E-3</v>
      </c>
      <c r="M21" s="63">
        <f>'реальные данные + логи 3 задолж'!M22-'реальные данные + логи 3 задолж'!M21</f>
        <v>-1.6384053441017343E-2</v>
      </c>
      <c r="N21" s="32">
        <f>'реальные данные + логи 3 задолж'!N22-'реальные данные + логи 3 задолж'!N21</f>
        <v>1.0354622185408502E-2</v>
      </c>
      <c r="O21" s="32">
        <f>'реальные данные + логи 3 задолж'!O22-'реальные данные + логи 3 задолж'!O21</f>
        <v>9.5692450796391881E-3</v>
      </c>
      <c r="P21" s="32">
        <f>'реальные данные + логи 3 задолж'!P22-'реальные данные + логи 3 задолж'!P21</f>
        <v>7.4009504151106853E-3</v>
      </c>
      <c r="Q21" s="32">
        <f>'реальные данные + логи 3 задолж'!Q22-'реальные данные + логи 3 задолж'!Q21</f>
        <v>2.3170364762309603E-2</v>
      </c>
      <c r="R21" s="32">
        <f>'реальные данные + логи 3 задолж'!R22-'реальные данные + логи 3 задолж'!R21</f>
        <v>8.690466687921905E-2</v>
      </c>
      <c r="S21" s="73">
        <f>'реальные данные + логи 3 задолж'!S22-'реальные данные + логи 3 задолж'!S21</f>
        <v>1.1611448988446682E-2</v>
      </c>
      <c r="T21" s="28">
        <f>'реальные данные + логи 3 задолж'!T22-'реальные данные + логи 3 задолж'!T21</f>
        <v>-2.6358095526568093E-2</v>
      </c>
      <c r="U21" s="14">
        <f>'реальные данные + логи 3 задолж'!U22-'реальные данные + логи 3 задолж'!U21</f>
        <v>2.5273632800441703E-2</v>
      </c>
      <c r="V21" s="14">
        <f>'реальные данные + логи 3 задолж'!V22-'реальные данные + логи 3 задолж'!V21</f>
        <v>8.662158872968817E-2</v>
      </c>
      <c r="W21" s="14">
        <f>'реальные данные + логи 3 задолж'!W22-'реальные данные + логи 3 задолж'!W21</f>
        <v>8.6935746076424181E-3</v>
      </c>
      <c r="X21" s="14">
        <f>'реальные данные + логи 3 задолж'!X22-'реальные данные + логи 3 задолж'!X21</f>
        <v>2.0093943019599436E-2</v>
      </c>
      <c r="Y21" s="14">
        <f>'реальные данные + логи 3 задолж'!Y22-'реальные данные + логи 3 задолж'!Y21</f>
        <v>0.10213667507038693</v>
      </c>
      <c r="Z21" s="29">
        <f>'реальные данные + логи 3 задолж'!Z22-'реальные данные + логи 3 задолж'!Z21</f>
        <v>1.4872285180000944E-2</v>
      </c>
      <c r="AA21" s="32">
        <f>'исходные без сезонности'!AC21</f>
        <v>1.3518357053176699</v>
      </c>
      <c r="AB21" s="32">
        <f>'исходные без сезонности'!AD21</f>
        <v>10.362960454166799</v>
      </c>
      <c r="AC21" s="32">
        <f>'исходные без сезонности'!AE21</f>
        <v>5.45497574394438</v>
      </c>
      <c r="AD21" s="32">
        <f>'реальные данные + логи 3 задолж'!AD22</f>
        <v>-0.87832618527481543</v>
      </c>
      <c r="AE21" s="32">
        <f>'реальные данные + логи 3 задолж'!AE22</f>
        <v>-0.96749075002118445</v>
      </c>
      <c r="AF21" s="32">
        <f>'исходные без сезонности'!AH21</f>
        <v>1.6913769957635201</v>
      </c>
      <c r="AG21" s="33">
        <f>'исходные без сезонности'!AI21</f>
        <v>1.1021526926359599</v>
      </c>
    </row>
    <row r="22" spans="1:33" x14ac:dyDescent="0.2">
      <c r="A22" s="1">
        <v>40940</v>
      </c>
      <c r="B22" s="15">
        <v>4.3600000000000003</v>
      </c>
      <c r="C22" s="40">
        <f>'исходные без сезонности'!C22</f>
        <v>0.29253347881584102</v>
      </c>
      <c r="D22" s="40">
        <f>'исходные без сезонности'!F22</f>
        <v>1.5026353495195801</v>
      </c>
      <c r="E22" s="25">
        <v>3.7103030028270858</v>
      </c>
      <c r="F22" s="88">
        <f>LN('реальные данные'!F21)</f>
        <v>10.70558639591161</v>
      </c>
      <c r="G22" s="32">
        <f>'реальные данные + логи 3 задолж'!G23-'реальные данные + логи 3 задолж'!G22</f>
        <v>1.0082472331353287E-2</v>
      </c>
      <c r="H22" s="84">
        <f>LN('реальные данные'!H21)</f>
        <v>11.127524719015076</v>
      </c>
      <c r="I22" s="84">
        <f>LN('реальные данные'!I21)</f>
        <v>10.675906699096405</v>
      </c>
      <c r="J22" s="32">
        <f>'реальные данные + логи 3 задолж'!J23-'реальные данные + логи 3 задолж'!J22</f>
        <v>-0.14435793711276901</v>
      </c>
      <c r="K22" s="84">
        <f>LN('реальные данные'!K21)</f>
        <v>11.440397468322775</v>
      </c>
      <c r="L22" s="33">
        <f>'реальные данные + логи 3 задолж'!L23-'реальные данные + логи 3 задолж'!L22</f>
        <v>-1.7383075863429909E-2</v>
      </c>
      <c r="M22" s="63">
        <f>'реальные данные + логи 3 задолж'!M23-'реальные данные + логи 3 задолж'!M22</f>
        <v>6.7194198633625746E-2</v>
      </c>
      <c r="N22" s="32">
        <f>'реальные данные + логи 3 задолж'!N23-'реальные данные + логи 3 задолж'!N22</f>
        <v>2.2882632380245127E-2</v>
      </c>
      <c r="O22" s="32">
        <f>'реальные данные + логи 3 задолж'!O23-'реальные данные + логи 3 задолж'!O22</f>
        <v>3.560646931748046E-2</v>
      </c>
      <c r="P22" s="32">
        <f>'реальные данные + логи 3 задолж'!P23-'реальные данные + логи 3 задолж'!P22</f>
        <v>6.0825985559169737E-3</v>
      </c>
      <c r="Q22" s="32">
        <f>'реальные данные + логи 3 задолж'!Q23-'реальные данные + логи 3 задолж'!Q22</f>
        <v>2.1745645137388081E-2</v>
      </c>
      <c r="R22" s="32">
        <f>'реальные данные + логи 3 задолж'!R23-'реальные данные + логи 3 задолж'!R22</f>
        <v>2.5198143994300537E-2</v>
      </c>
      <c r="S22" s="73">
        <f>'реальные данные + логи 3 задолж'!S23-'реальные данные + логи 3 задолж'!S22</f>
        <v>4.8183073767660289E-3</v>
      </c>
      <c r="T22" s="28">
        <f>'реальные данные + логи 3 задолж'!T23-'реальные данные + логи 3 задолж'!T22</f>
        <v>-4.0570587987561524E-2</v>
      </c>
      <c r="U22" s="14">
        <f>'реальные данные + логи 3 задолж'!U23-'реальные данные + логи 3 задолж'!U22</f>
        <v>2.4082966431381081E-2</v>
      </c>
      <c r="V22" s="14">
        <f>'реальные данные + логи 3 задолж'!V23-'реальные данные + логи 3 задолж'!V22</f>
        <v>1.870492083597064E-2</v>
      </c>
      <c r="W22" s="14">
        <f>'реальные данные + логи 3 задолж'!W23-'реальные данные + логи 3 задолж'!W22</f>
        <v>6.7606552235588424E-3</v>
      </c>
      <c r="X22" s="14">
        <f>'реальные данные + логи 3 задолж'!X23-'реальные данные + логи 3 задолж'!X22</f>
        <v>2.630833605358518E-2</v>
      </c>
      <c r="Y22" s="14">
        <f>'реальные данные + логи 3 задолж'!Y23-'реальные данные + логи 3 задолж'!Y22</f>
        <v>6.4159942128899417E-2</v>
      </c>
      <c r="Z22" s="29">
        <f>'реальные данные + логи 3 задолж'!Z23-'реальные данные + логи 3 задолж'!Z22</f>
        <v>9.8912792923666615E-3</v>
      </c>
      <c r="AA22" s="32">
        <f>'исходные без сезонности'!AC22</f>
        <v>2.8098323783155399</v>
      </c>
      <c r="AB22" s="32">
        <f>'исходные без сезонности'!AD22</f>
        <v>-0.14110888681518799</v>
      </c>
      <c r="AC22" s="32">
        <f>'исходные без сезонности'!AE22</f>
        <v>7.5685288294222302</v>
      </c>
      <c r="AD22" s="32">
        <f>'реальные данные + логи 3 задолж'!AD23</f>
        <v>6.1360069532767625E-2</v>
      </c>
      <c r="AE22" s="32">
        <f>'реальные данные + логи 3 задолж'!AE23</f>
        <v>0.6104171814813526</v>
      </c>
      <c r="AF22" s="32">
        <f>'исходные без сезонности'!AH22</f>
        <v>1.1005326496969301</v>
      </c>
      <c r="AG22" s="33">
        <f>'исходные без сезонности'!AI22</f>
        <v>1.2184450480506099</v>
      </c>
    </row>
    <row r="23" spans="1:33" x14ac:dyDescent="0.2">
      <c r="A23" s="1">
        <v>40969</v>
      </c>
      <c r="B23" s="15">
        <v>5.04</v>
      </c>
      <c r="C23" s="40">
        <f>'исходные без сезонности'!C23</f>
        <v>0.51881693205821899</v>
      </c>
      <c r="D23" s="40">
        <f>'исходные без сезонности'!F23</f>
        <v>-1.74023307407507</v>
      </c>
      <c r="E23" s="25">
        <v>1.2588449922132097</v>
      </c>
      <c r="F23" s="88">
        <f>LN('реальные данные'!F22)</f>
        <v>10.367801510701355</v>
      </c>
      <c r="G23" s="32">
        <f>'реальные данные + логи 3 задолж'!G24-'реальные данные + логи 3 задолж'!G23</f>
        <v>-0.1106578706271879</v>
      </c>
      <c r="H23" s="84">
        <f>LN('реальные данные'!H22)</f>
        <v>10.617662311390074</v>
      </c>
      <c r="I23" s="84">
        <f>LN('реальные данные'!I22)</f>
        <v>10.68805134459244</v>
      </c>
      <c r="J23" s="32">
        <f>'реальные данные + логи 3 задолж'!J24-'реальные данные + логи 3 задолж'!J23</f>
        <v>0.1440678582165198</v>
      </c>
      <c r="K23" s="84">
        <f>LN('реальные данные'!K22)</f>
        <v>11.522135390767648</v>
      </c>
      <c r="L23" s="33">
        <f>'реальные данные + логи 3 задолж'!L24-'реальные данные + логи 3 задолж'!L23</f>
        <v>8.9514406466610907E-2</v>
      </c>
      <c r="M23" s="63">
        <f>'реальные данные + логи 3 задолж'!M24-'реальные данные + логи 3 задолж'!M23</f>
        <v>1.8729972237750303E-2</v>
      </c>
      <c r="N23" s="32">
        <f>'реальные данные + логи 3 задолж'!N24-'реальные данные + логи 3 задолж'!N23</f>
        <v>1.0726191835564336E-2</v>
      </c>
      <c r="O23" s="32">
        <f>'реальные данные + логи 3 задолж'!O24-'реальные данные + логи 3 задолж'!O23</f>
        <v>4.1201240010764195E-3</v>
      </c>
      <c r="P23" s="32">
        <f>'реальные данные + логи 3 задолж'!P24-'реальные данные + логи 3 задолж'!P23</f>
        <v>4.5024858656503852E-3</v>
      </c>
      <c r="Q23" s="32">
        <f>'реальные данные + логи 3 задолж'!Q24-'реальные данные + логи 3 задолж'!Q23</f>
        <v>5.9901988758639391E-3</v>
      </c>
      <c r="R23" s="32">
        <f>'реальные данные + логи 3 задолж'!R24-'реальные данные + логи 3 задолж'!R23</f>
        <v>-5.1712206841916242E-2</v>
      </c>
      <c r="S23" s="73">
        <f>'реальные данные + логи 3 задолж'!S24-'реальные данные + логи 3 задолж'!S23</f>
        <v>1.0642506929224638E-2</v>
      </c>
      <c r="T23" s="28">
        <f>'реальные данные + логи 3 задолж'!T24-'реальные данные + логи 3 задолж'!T23</f>
        <v>0.15745589450119368</v>
      </c>
      <c r="U23" s="14">
        <f>'реальные данные + логи 3 задолж'!U24-'реальные данные + логи 3 задолж'!U23</f>
        <v>1.7604453612532822E-2</v>
      </c>
      <c r="V23" s="14">
        <f>'реальные данные + логи 3 задолж'!V24-'реальные данные + логи 3 задолж'!V23</f>
        <v>3.121886415929076E-2</v>
      </c>
      <c r="W23" s="14">
        <f>'реальные данные + логи 3 задолж'!W24-'реальные данные + логи 3 задолж'!W23</f>
        <v>6.6825547342261871E-3</v>
      </c>
      <c r="X23" s="14">
        <f>'реальные данные + логи 3 задолж'!X24-'реальные данные + логи 3 задолж'!X23</f>
        <v>4.0920938266602036E-3</v>
      </c>
      <c r="Y23" s="14">
        <f>'реальные данные + логи 3 задолж'!Y24-'реальные данные + логи 3 задолж'!Y23</f>
        <v>-4.9606653811880008E-2</v>
      </c>
      <c r="Z23" s="29">
        <f>'реальные данные + логи 3 задолж'!Z24-'реальные данные + логи 3 задолж'!Z23</f>
        <v>-1.9076506449522412E-3</v>
      </c>
      <c r="AA23" s="32">
        <f>'исходные без сезонности'!AC23</f>
        <v>-2.5378658708975501</v>
      </c>
      <c r="AB23" s="32">
        <f>'исходные без сезонности'!AD23</f>
        <v>-2.3487690383143698</v>
      </c>
      <c r="AC23" s="32">
        <f>'исходные без сезонности'!AE23</f>
        <v>-5.0398511803800803</v>
      </c>
      <c r="AD23" s="32">
        <f>'реальные данные + логи 3 задолж'!AD24</f>
        <v>-1.6178522193072808E-2</v>
      </c>
      <c r="AE23" s="32">
        <f>'реальные данные + логи 3 задолж'!AE24</f>
        <v>-0.28532111845449037</v>
      </c>
      <c r="AF23" s="32">
        <f>'исходные без сезонности'!AH23</f>
        <v>-0.15466591422482701</v>
      </c>
      <c r="AG23" s="33">
        <f>'исходные без сезонности'!AI23</f>
        <v>0.13543727157917701</v>
      </c>
    </row>
    <row r="24" spans="1:33" x14ac:dyDescent="0.2">
      <c r="A24" s="1">
        <v>41000</v>
      </c>
      <c r="B24" s="15">
        <v>5.24</v>
      </c>
      <c r="C24" s="40">
        <f>'исходные без сезонности'!C24</f>
        <v>0.35677244256631802</v>
      </c>
      <c r="D24" s="40">
        <f>'исходные без сезонности'!F24</f>
        <v>0.15487177462205301</v>
      </c>
      <c r="E24" s="25">
        <v>-4.13313537064837</v>
      </c>
      <c r="F24" s="88">
        <f>LN('реальные данные'!F23)</f>
        <v>10.459115137189645</v>
      </c>
      <c r="G24" s="32">
        <f>'реальные данные + логи 3 задолж'!G25-'реальные данные + логи 3 задолж'!G24</f>
        <v>-6.3329421479908277E-2</v>
      </c>
      <c r="H24" s="84">
        <f>LN('реальные данные'!H23)</f>
        <v>10.802672773928768</v>
      </c>
      <c r="I24" s="84">
        <f>LN('реальные данные'!I23)</f>
        <v>10.742801769354454</v>
      </c>
      <c r="J24" s="32">
        <f>'реальные данные + логи 3 задолж'!J25-'реальные данные + логи 3 задолж'!J24</f>
        <v>-2.6579741481638663E-2</v>
      </c>
      <c r="K24" s="84">
        <f>LN('реальные данные'!K23)</f>
        <v>11.705745246035784</v>
      </c>
      <c r="L24" s="33">
        <f>'реальные данные + логи 3 задолж'!L25-'реальные данные + логи 3 задолж'!L24</f>
        <v>-5.8861042996374735E-2</v>
      </c>
      <c r="M24" s="63">
        <f>'реальные данные + логи 3 задолж'!M25-'реальные данные + логи 3 задолж'!M24</f>
        <v>4.6811141004882373E-2</v>
      </c>
      <c r="N24" s="32">
        <f>'реальные данные + логи 3 задолж'!N25-'реальные данные + логи 3 задолж'!N24</f>
        <v>6.3069631785275249E-3</v>
      </c>
      <c r="O24" s="32">
        <f>'реальные данные + логи 3 задолж'!O25-'реальные данные + логи 3 задолж'!O24</f>
        <v>1.3917551013225449E-2</v>
      </c>
      <c r="P24" s="32">
        <f>'реальные данные + логи 3 задолж'!P25-'реальные данные + логи 3 задолж'!P24</f>
        <v>6.2452820691412114E-3</v>
      </c>
      <c r="Q24" s="32">
        <f>'реальные данные + логи 3 задолж'!Q25-'реальные данные + логи 3 задолж'!Q24</f>
        <v>1.7352745728992147E-2</v>
      </c>
      <c r="R24" s="32">
        <f>'реальные данные + логи 3 задолж'!R25-'реальные данные + логи 3 задолж'!R24</f>
        <v>1.6965105969715566E-2</v>
      </c>
      <c r="S24" s="73">
        <f>'реальные данные + логи 3 задолж'!S25-'реальные данные + логи 3 задолж'!S24</f>
        <v>1.0773345055461903E-2</v>
      </c>
      <c r="T24" s="28">
        <f>'реальные данные + логи 3 задолж'!T25-'реальные данные + логи 3 задолж'!T24</f>
        <v>4.4321977023608738E-2</v>
      </c>
      <c r="U24" s="14">
        <f>'реальные данные + логи 3 задолж'!U25-'реальные данные + логи 3 задолж'!U24</f>
        <v>2.2362273369829211E-2</v>
      </c>
      <c r="V24" s="14">
        <f>'реальные данные + логи 3 задолж'!V25-'реальные данные + логи 3 задолж'!V24</f>
        <v>1.4480740567673678E-2</v>
      </c>
      <c r="W24" s="14">
        <f>'реальные данные + логи 3 задолж'!W25-'реальные данные + логи 3 задолж'!W24</f>
        <v>-3.3896729530056291E-3</v>
      </c>
      <c r="X24" s="14">
        <f>'реальные данные + логи 3 задолж'!X25-'реальные данные + логи 3 задолж'!X24</f>
        <v>2.110322972002443E-2</v>
      </c>
      <c r="Y24" s="14">
        <f>'реальные данные + логи 3 задолж'!Y25-'реальные данные + логи 3 задолж'!Y24</f>
        <v>7.2354482011682819E-3</v>
      </c>
      <c r="Z24" s="29">
        <f>'реальные данные + логи 3 задолж'!Z25-'реальные данные + логи 3 задолж'!Z24</f>
        <v>1.4520221370316833E-2</v>
      </c>
      <c r="AA24" s="32">
        <f>'исходные без сезонности'!AC24</f>
        <v>-1.4909517165450099</v>
      </c>
      <c r="AB24" s="32">
        <f>'исходные без сезонности'!AD24</f>
        <v>0.52679322351042102</v>
      </c>
      <c r="AC24" s="32">
        <f>'исходные без сезонности'!AE24</f>
        <v>-1.59540521074842</v>
      </c>
      <c r="AD24" s="32">
        <f>'реальные данные + логи 3 задолж'!AD25</f>
        <v>-0.37704203963801319</v>
      </c>
      <c r="AE24" s="32">
        <f>'реальные данные + логи 3 задолж'!AE25</f>
        <v>4.4444154303966172</v>
      </c>
      <c r="AF24" s="32">
        <f>'исходные без сезонности'!AH24</f>
        <v>-0.27992967456432399</v>
      </c>
      <c r="AG24" s="33">
        <f>'исходные без сезонности'!AI24</f>
        <v>1.48043186563022</v>
      </c>
    </row>
    <row r="25" spans="1:33" x14ac:dyDescent="0.2">
      <c r="A25" s="1">
        <v>41030</v>
      </c>
      <c r="B25" s="15">
        <v>5.7</v>
      </c>
      <c r="C25" s="40">
        <f>'исходные без сезонности'!C25</f>
        <v>0.471817056200104</v>
      </c>
      <c r="D25" s="40">
        <f>'исходные без сезонности'!F25</f>
        <v>1.26338757785816</v>
      </c>
      <c r="E25" s="25">
        <v>-7.9226588550764925</v>
      </c>
      <c r="F25" s="88">
        <f>LN('реальные данные'!F24)</f>
        <v>10.839053896579314</v>
      </c>
      <c r="G25" s="32">
        <f>'реальные данные + логи 3 задолж'!G26-'реальные данные + логи 3 задолж'!G25</f>
        <v>-6.6502072052115224E-2</v>
      </c>
      <c r="H25" s="84">
        <f>LN('реальные данные'!H24)</f>
        <v>11.050907184712335</v>
      </c>
      <c r="I25" s="84">
        <f>LN('реальные данные'!I24)</f>
        <v>10.621905385447393</v>
      </c>
      <c r="J25" s="32">
        <f>'реальные данные + логи 3 задолж'!J26-'реальные данные + логи 3 задолж'!J25</f>
        <v>-3.4305266396719603E-2</v>
      </c>
      <c r="K25" s="84">
        <f>LN('реальные данные'!K24)</f>
        <v>11.996929170452693</v>
      </c>
      <c r="L25" s="33">
        <f>'реальные данные + логи 3 задолж'!L26-'реальные данные + логи 3 задолж'!L25</f>
        <v>1.8018471836388272E-2</v>
      </c>
      <c r="M25" s="63">
        <f>'реальные данные + логи 3 задолж'!M26-'реальные данные + логи 3 задолж'!M25</f>
        <v>9.5077246109307012E-2</v>
      </c>
      <c r="N25" s="32">
        <f>'реальные данные + логи 3 задолж'!N26-'реальные данные + логи 3 задолж'!N25</f>
        <v>4.5153901815453423E-3</v>
      </c>
      <c r="O25" s="32">
        <f>'реальные данные + логи 3 задолж'!O26-'реальные данные + логи 3 задолж'!O25</f>
        <v>2.9628293010032891E-2</v>
      </c>
      <c r="P25" s="32">
        <f>'реальные данные + логи 3 задолж'!P26-'реальные данные + логи 3 задолж'!P25</f>
        <v>6.4153316017776518E-3</v>
      </c>
      <c r="Q25" s="32">
        <f>'реальные данные + логи 3 задолж'!Q26-'реальные данные + логи 3 задолж'!Q25</f>
        <v>6.7573262424236447E-3</v>
      </c>
      <c r="R25" s="32">
        <f>'реальные данные + логи 3 задолж'!R26-'реальные данные + логи 3 задолж'!R25</f>
        <v>6.6132100019682838E-2</v>
      </c>
      <c r="S25" s="73">
        <f>'реальные данные + логи 3 задолж'!S26-'реальные данные + логи 3 задолж'!S25</f>
        <v>6.3903833799159315E-3</v>
      </c>
      <c r="T25" s="28">
        <f>'реальные данные + логи 3 задолж'!T26-'реальные данные + логи 3 задолж'!T25</f>
        <v>1.2552478079046026E-2</v>
      </c>
      <c r="U25" s="14">
        <f>'реальные данные + логи 3 задолж'!U26-'реальные данные + логи 3 задолж'!U25</f>
        <v>1.2227104915652376E-2</v>
      </c>
      <c r="V25" s="14">
        <f>'реальные данные + логи 3 задолж'!V26-'реальные данные + логи 3 задолж'!V25</f>
        <v>2.1645160088219484E-3</v>
      </c>
      <c r="W25" s="14">
        <f>'реальные данные + логи 3 задолж'!W26-'реальные данные + логи 3 задолж'!W25</f>
        <v>1.9091090067847816E-2</v>
      </c>
      <c r="X25" s="14">
        <f>'реальные данные + логи 3 задолж'!X26-'реальные данные + логи 3 задолж'!X25</f>
        <v>1.242550113346752E-2</v>
      </c>
      <c r="Y25" s="14">
        <f>'реальные данные + логи 3 задолж'!Y26-'реальные данные + логи 3 задолж'!Y25</f>
        <v>-3.3181487295447454E-2</v>
      </c>
      <c r="Z25" s="29">
        <f>'реальные данные + логи 3 задолж'!Z26-'реальные данные + логи 3 задолж'!Z25</f>
        <v>8.4173598943664274E-3</v>
      </c>
      <c r="AA25" s="32">
        <f>'исходные без сезонности'!AC25</f>
        <v>-0.75533999950964203</v>
      </c>
      <c r="AB25" s="32">
        <f>'исходные без сезонности'!AD25</f>
        <v>5.1494348403780403</v>
      </c>
      <c r="AC25" s="32">
        <f>'исходные без сезонности'!AE25</f>
        <v>1.91499554713223</v>
      </c>
      <c r="AD25" s="32">
        <f>'реальные данные + логи 3 задолж'!AD26</f>
        <v>-0.48555267556055526</v>
      </c>
      <c r="AE25" s="32">
        <f>'реальные данные + логи 3 задолж'!AE26</f>
        <v>-0.66072141994062861</v>
      </c>
      <c r="AF25" s="32">
        <f>'исходные без сезонности'!AH25</f>
        <v>-0.51548409273044804</v>
      </c>
      <c r="AG25" s="33">
        <f>'исходные без сезонности'!AI25</f>
        <v>1.5688768217882201</v>
      </c>
    </row>
    <row r="26" spans="1:33" x14ac:dyDescent="0.2">
      <c r="A26" s="1">
        <v>41061</v>
      </c>
      <c r="B26" s="15">
        <v>5.65</v>
      </c>
      <c r="C26" s="40">
        <f>'исходные без сезонности'!C26</f>
        <v>0.92055841578444397</v>
      </c>
      <c r="D26" s="40">
        <f>'исходные без сезонности'!F26</f>
        <v>1.1330793214211501</v>
      </c>
      <c r="E26" s="25">
        <v>-5.8242715997693431</v>
      </c>
      <c r="F26" s="88">
        <f>LN('реальные данные'!F25)</f>
        <v>10.087737885154555</v>
      </c>
      <c r="G26" s="32">
        <f>'реальные данные + логи 3 задолж'!G27-'реальные данные + логи 3 задолж'!G26</f>
        <v>6.6429191000377585E-2</v>
      </c>
      <c r="H26" s="84">
        <f>LN('реальные данные'!H25)</f>
        <v>10.83889760734038</v>
      </c>
      <c r="I26" s="84">
        <f>LN('реальные данные'!I25)</f>
        <v>10.729145227118758</v>
      </c>
      <c r="J26" s="32">
        <f>'реальные данные + логи 3 задолж'!J27-'реальные данные + логи 3 задолж'!J26</f>
        <v>-2.6269230299373447E-2</v>
      </c>
      <c r="K26" s="84">
        <f>LN('реальные данные'!K25)</f>
        <v>11.756786170842116</v>
      </c>
      <c r="L26" s="33">
        <f>'реальные данные + логи 3 задолж'!L27-'реальные данные + логи 3 задолж'!L26</f>
        <v>0.17418894219767722</v>
      </c>
      <c r="M26" s="63">
        <f>'реальные данные + логи 3 задолж'!M27-'реальные данные + логи 3 задолж'!M26</f>
        <v>-0.10387326932183782</v>
      </c>
      <c r="N26" s="32">
        <f>'реальные данные + логи 3 задолж'!N27-'реальные данные + логи 3 задолж'!N26</f>
        <v>-2.9448951874986307E-3</v>
      </c>
      <c r="O26" s="32">
        <f>'реальные данные + логи 3 задолж'!O27-'реальные данные + логи 3 задолж'!O26</f>
        <v>-6.7099949395128533E-3</v>
      </c>
      <c r="P26" s="32">
        <f>'реальные данные + логи 3 задолж'!P27-'реальные данные + логи 3 задолж'!P26</f>
        <v>7.7992372936108723E-4</v>
      </c>
      <c r="Q26" s="32">
        <f>'реальные данные + логи 3 задолж'!Q27-'реальные данные + логи 3 задолж'!Q26</f>
        <v>-7.3029689245966978E-3</v>
      </c>
      <c r="R26" s="32">
        <f>'реальные данные + логи 3 задолж'!R27-'реальные данные + логи 3 задолж'!R26</f>
        <v>1.0126028160268419E-2</v>
      </c>
      <c r="S26" s="73">
        <f>'реальные данные + логи 3 задолж'!S27-'реальные данные + логи 3 задолж'!S26</f>
        <v>6.9035772624985725E-3</v>
      </c>
      <c r="T26" s="28">
        <f>'реальные данные + логи 3 задолж'!T27-'реальные данные + логи 3 задолж'!T26</f>
        <v>1.1042847390648092E-2</v>
      </c>
      <c r="U26" s="14">
        <f>'реальные данные + логи 3 задолж'!U27-'реальные данные + логи 3 задолж'!U26</f>
        <v>-1.5493637321091214E-2</v>
      </c>
      <c r="V26" s="14">
        <f>'реальные данные + логи 3 задолж'!V27-'реальные данные + логи 3 задолж'!V26</f>
        <v>2.0844767059802649E-2</v>
      </c>
      <c r="W26" s="14">
        <f>'реальные данные + логи 3 задолж'!W27-'реальные данные + логи 3 задолж'!W26</f>
        <v>-2.4249898102191025E-3</v>
      </c>
      <c r="X26" s="14">
        <f>'реальные данные + логи 3 задолж'!X27-'реальные данные + логи 3 задолж'!X26</f>
        <v>-8.3103998203419849E-3</v>
      </c>
      <c r="Y26" s="14">
        <f>'реальные данные + логи 3 задолж'!Y27-'реальные данные + логи 3 задолж'!Y26</f>
        <v>0.1022533570209383</v>
      </c>
      <c r="Z26" s="29">
        <f>'реальные данные + логи 3 задолж'!Z27-'реальные данные + логи 3 задолж'!Z26</f>
        <v>-1.6413447851212126E-2</v>
      </c>
      <c r="AA26" s="32">
        <f>'исходные без сезонности'!AC26</f>
        <v>0.112464674850882</v>
      </c>
      <c r="AB26" s="32">
        <f>'исходные без сезонности'!AD26</f>
        <v>-2.2631724734582201</v>
      </c>
      <c r="AC26" s="32">
        <f>'исходные без сезонности'!AE26</f>
        <v>0.27885811486283202</v>
      </c>
      <c r="AD26" s="32">
        <f>'реальные данные + логи 3 задолж'!AD27</f>
        <v>0.34571041028151228</v>
      </c>
      <c r="AE26" s="32">
        <f>'реальные данные + логи 3 задолж'!AE27</f>
        <v>1.0399486639480244</v>
      </c>
      <c r="AF26" s="32">
        <f>'исходные без сезонности'!AH26</f>
        <v>0.43192834854384698</v>
      </c>
      <c r="AG26" s="33">
        <f>'исходные без сезонности'!AI26</f>
        <v>0.88304677132654197</v>
      </c>
    </row>
    <row r="27" spans="1:33" x14ac:dyDescent="0.2">
      <c r="A27" s="1">
        <v>41091</v>
      </c>
      <c r="B27" s="15">
        <v>5.53</v>
      </c>
      <c r="C27" s="40">
        <f>'исходные без сезонности'!C27</f>
        <v>1.0760324102315899</v>
      </c>
      <c r="D27" s="40">
        <f>'исходные без сезонности'!F27</f>
        <v>0.53721852597681397</v>
      </c>
      <c r="E27" s="25">
        <v>9.2029326277176526</v>
      </c>
      <c r="F27" s="88">
        <f>LN('реальные данные'!F26)</f>
        <v>10.503173525042786</v>
      </c>
      <c r="G27" s="32">
        <f>'реальные данные + логи 3 задолж'!G28-'реальные данные + логи 3 задолж'!G27</f>
        <v>-6.2452594553352725E-3</v>
      </c>
      <c r="H27" s="84">
        <f>LN('реальные данные'!H26)</f>
        <v>10.835727456474682</v>
      </c>
      <c r="I27" s="84">
        <f>LN('реальные данные'!I26)</f>
        <v>10.606168584502315</v>
      </c>
      <c r="J27" s="32">
        <f>'реальные данные + логи 3 задолж'!J28-'реальные данные + логи 3 задолж'!J27</f>
        <v>3.422526455331365E-2</v>
      </c>
      <c r="K27" s="84">
        <f>LN('реальные данные'!K26)</f>
        <v>11.810659155000559</v>
      </c>
      <c r="L27" s="33">
        <f>'реальные данные + логи 3 задолж'!L28-'реальные данные + логи 3 задолж'!L27</f>
        <v>-9.246506695095924E-2</v>
      </c>
      <c r="M27" s="63">
        <f>'реальные данные + логи 3 задолж'!M28-'реальные данные + логи 3 задолж'!M27</f>
        <v>2.6969932076159608E-2</v>
      </c>
      <c r="N27" s="32">
        <f>'реальные данные + логи 3 задолж'!N28-'реальные данные + логи 3 задолж'!N27</f>
        <v>4.7909061297541911E-3</v>
      </c>
      <c r="O27" s="32">
        <f>'реальные данные + логи 3 задолж'!O28-'реальные данные + логи 3 задолж'!O27</f>
        <v>1.5661936559954626E-2</v>
      </c>
      <c r="P27" s="32">
        <f>'реальные данные + логи 3 задолж'!P28-'реальные данные + логи 3 задолж'!P27</f>
        <v>5.7843943952420318E-3</v>
      </c>
      <c r="Q27" s="32">
        <f>'реальные данные + логи 3 задолж'!Q28-'реальные данные + логи 3 задолж'!Q27</f>
        <v>-2.9068401010139411E-3</v>
      </c>
      <c r="R27" s="32">
        <f>'реальные данные + логи 3 задолж'!R28-'реальные данные + логи 3 задолж'!R27</f>
        <v>3.0703519237183841E-2</v>
      </c>
      <c r="S27" s="73">
        <f>'реальные данные + логи 3 задолж'!S28-'реальные данные + логи 3 задолж'!S27</f>
        <v>1.3175734706845077E-3</v>
      </c>
      <c r="T27" s="28">
        <f>'реальные данные + логи 3 задолж'!T28-'реальные данные + логи 3 задолж'!T27</f>
        <v>-9.0445186943579614E-3</v>
      </c>
      <c r="U27" s="14">
        <f>'реальные данные + логи 3 задолж'!U28-'реальные данные + логи 3 задолж'!U27</f>
        <v>1.0463808365640759E-2</v>
      </c>
      <c r="V27" s="14">
        <f>'реальные данные + логи 3 задолж'!V28-'реальные данные + логи 3 задолж'!V27</f>
        <v>1.1227228301407877E-2</v>
      </c>
      <c r="W27" s="14">
        <f>'реальные данные + логи 3 задолж'!W28-'реальные данные + логи 3 задолж'!W27</f>
        <v>9.4664790713689939E-3</v>
      </c>
      <c r="X27" s="14">
        <f>'реальные данные + логи 3 задолж'!X28-'реальные данные + логи 3 задолж'!X27</f>
        <v>-7.2582750921217354E-3</v>
      </c>
      <c r="Y27" s="14">
        <f>'реальные данные + логи 3 задолж'!Y28-'реальные данные + логи 3 задолж'!Y27</f>
        <v>1.2011702687278358E-2</v>
      </c>
      <c r="Z27" s="29">
        <f>'реальные данные + логи 3 задолж'!Z28-'реальные данные + логи 3 задолж'!Z27</f>
        <v>1.3278210718469907E-2</v>
      </c>
      <c r="AA27" s="32">
        <f>'исходные без сезонности'!AC27</f>
        <v>1.1559028830523299</v>
      </c>
      <c r="AB27" s="32">
        <f>'исходные без сезонности'!AD27</f>
        <v>0.39850705739507702</v>
      </c>
      <c r="AC27" s="32">
        <f>'исходные без сезонности'!AE27</f>
        <v>0.47993462848212598</v>
      </c>
      <c r="AD27" s="32">
        <f>'реальные данные + логи 3 задолж'!AD28</f>
        <v>-1.7042795174031653</v>
      </c>
      <c r="AE27" s="32">
        <f>'реальные данные + логи 3 задолж'!AE28</f>
        <v>-2.8949589539274285</v>
      </c>
      <c r="AF27" s="32">
        <f>'исходные без сезонности'!AH27</f>
        <v>0.73806753046915796</v>
      </c>
      <c r="AG27" s="33">
        <f>'исходные без сезонности'!AI27</f>
        <v>-0.20841053253717501</v>
      </c>
    </row>
    <row r="28" spans="1:33" x14ac:dyDescent="0.2">
      <c r="A28" s="1">
        <v>41122</v>
      </c>
      <c r="B28" s="15">
        <v>5.25</v>
      </c>
      <c r="C28" s="40">
        <f>'исходные без сезонности'!C28</f>
        <v>0.53837362044204595</v>
      </c>
      <c r="D28" s="40">
        <f>'исходные без сезонности'!F28</f>
        <v>0.188596086329333</v>
      </c>
      <c r="E28" s="25">
        <v>4.5663154470072591</v>
      </c>
      <c r="F28" s="88">
        <f>LN('реальные данные'!F27)</f>
        <v>10.418234233639421</v>
      </c>
      <c r="G28" s="32">
        <f>'реальные данные + логи 3 задолж'!G29-'реальные данные + логи 3 задолж'!G28</f>
        <v>5.6975329476038894E-3</v>
      </c>
      <c r="H28" s="84">
        <f>LN('реальные данные'!H27)</f>
        <v>10.896694799434878</v>
      </c>
      <c r="I28" s="84">
        <f>LN('реальные данные'!I27)</f>
        <v>10.73251024321635</v>
      </c>
      <c r="J28" s="32">
        <f>'реальные данные + логи 3 задолж'!J29-'реальные данные + логи 3 задолж'!J28</f>
        <v>-5.5101481978750755E-2</v>
      </c>
      <c r="K28" s="84">
        <f>LN('реальные данные'!K27)</f>
        <v>11.868276061401218</v>
      </c>
      <c r="L28" s="33">
        <f>'реальные данные + логи 3 задолж'!L29-'реальные данные + логи 3 задолж'!L28</f>
        <v>-4.6850606909547565E-3</v>
      </c>
      <c r="M28" s="63">
        <f>'реальные данные + логи 3 задолж'!M29-'реальные данные + логи 3 задолж'!M28</f>
        <v>5.0485025084009649E-2</v>
      </c>
      <c r="N28" s="32">
        <f>'реальные данные + логи 3 задолж'!N29-'реальные данные + логи 3 задолж'!N28</f>
        <v>1.2555624172030377E-2</v>
      </c>
      <c r="O28" s="32">
        <f>'реальные данные + логи 3 задолж'!O29-'реальные данные + логи 3 задолж'!O28</f>
        <v>6.1666521342917946E-3</v>
      </c>
      <c r="P28" s="32">
        <f>'реальные данные + логи 3 задолж'!P29-'реальные данные + логи 3 задолж'!P28</f>
        <v>6.5120947470802548E-3</v>
      </c>
      <c r="Q28" s="32">
        <f>'реальные данные + логи 3 задолж'!Q29-'реальные данные + логи 3 задолж'!Q28</f>
        <v>6.6400561388029189E-3</v>
      </c>
      <c r="R28" s="32">
        <f>'реальные данные + логи 3 задолж'!R29-'реальные данные + логи 3 задолж'!R28</f>
        <v>3.7649827431531335E-2</v>
      </c>
      <c r="S28" s="73">
        <f>'реальные данные + логи 3 задолж'!S29-'реальные данные + логи 3 задолж'!S28</f>
        <v>1.1766057739869495E-2</v>
      </c>
      <c r="T28" s="28">
        <f>'реальные данные + логи 3 задолж'!T29-'реальные данные + логи 3 задолж'!T28</f>
        <v>8.0759222228417471E-2</v>
      </c>
      <c r="U28" s="14">
        <f>'реальные данные + логи 3 задолж'!U29-'реальные данные + логи 3 задолж'!U28</f>
        <v>1.6160596379640069E-2</v>
      </c>
      <c r="V28" s="14">
        <f>'реальные данные + логи 3 задолж'!V29-'реальные данные + логи 3 задолж'!V28</f>
        <v>1.1435025999984916E-2</v>
      </c>
      <c r="W28" s="14">
        <f>'реальные данные + логи 3 задолж'!W29-'реальные данные + логи 3 задолж'!W28</f>
        <v>7.4089533972276911E-4</v>
      </c>
      <c r="X28" s="14">
        <f>'реальные данные + логи 3 задолж'!X29-'реальные данные + логи 3 задолж'!X28</f>
        <v>1.2120037914328918E-2</v>
      </c>
      <c r="Y28" s="14">
        <f>'реальные данные + логи 3 задолж'!Y29-'реальные данные + логи 3 задолж'!Y28</f>
        <v>3.7004043750270554E-2</v>
      </c>
      <c r="Z28" s="29">
        <f>'реальные данные + логи 3 задолж'!Z29-'реальные данные + логи 3 задолж'!Z28</f>
        <v>1.6842096856276356E-2</v>
      </c>
      <c r="AA28" s="32">
        <f>'исходные без сезонности'!AC28</f>
        <v>-0.43743559149820299</v>
      </c>
      <c r="AB28" s="32">
        <f>'исходные без сезонности'!AD28</f>
        <v>-0.87774734682821798</v>
      </c>
      <c r="AC28" s="32">
        <f>'исходные без сезонности'!AE28</f>
        <v>0.62739803385140602</v>
      </c>
      <c r="AD28" s="32">
        <f>'реальные данные + логи 3 задолж'!AD29</f>
        <v>0.67243356766024931</v>
      </c>
      <c r="AE28" s="32">
        <f>'реальные данные + логи 3 задолж'!AE29</f>
        <v>1.7387507082518852</v>
      </c>
      <c r="AF28" s="32">
        <f>'исходные без сезонности'!AH28</f>
        <v>0.87510070038543797</v>
      </c>
      <c r="AG28" s="33">
        <f>'исходные без сезонности'!AI28</f>
        <v>0.70300914195790598</v>
      </c>
    </row>
    <row r="29" spans="1:33" x14ac:dyDescent="0.2">
      <c r="A29" s="1">
        <v>41153</v>
      </c>
      <c r="B29" s="15">
        <v>5.46</v>
      </c>
      <c r="C29" s="40">
        <f>'исходные без сезонности'!C29</f>
        <v>0.72795318826659805</v>
      </c>
      <c r="D29" s="40">
        <f>'исходные без сезонности'!F29</f>
        <v>-0.326014865445789</v>
      </c>
      <c r="E29" s="25">
        <v>0.99012438337110409</v>
      </c>
      <c r="F29" s="88">
        <f>LN('реальные данные'!F28)</f>
        <v>11.747860027750072</v>
      </c>
      <c r="G29" s="32">
        <f>'реальные данные + логи 3 задолж'!G30-'реальные данные + логи 3 задолж'!G29</f>
        <v>5.1094413449380482E-2</v>
      </c>
      <c r="H29" s="84">
        <f>LN('реальные данные'!H28)</f>
        <v>10.822855781272576</v>
      </c>
      <c r="I29" s="84">
        <f>LN('реальные данные'!I28)</f>
        <v>10.725271060779212</v>
      </c>
      <c r="J29" s="32">
        <f>'реальные данные + логи 3 задолж'!J30-'реальные данные + логи 3 задолж'!J29</f>
        <v>9.6667582694935916E-2</v>
      </c>
      <c r="K29" s="84">
        <f>LN('реальные данные'!K28)</f>
        <v>11.761470996721073</v>
      </c>
      <c r="L29" s="33">
        <f>'реальные данные + логи 3 задолж'!L30-'реальные данные + логи 3 задолж'!L29</f>
        <v>6.0135706959842494E-2</v>
      </c>
      <c r="M29" s="63">
        <f>'реальные данные + логи 3 задолж'!M30-'реальные данные + логи 3 задолж'!M29</f>
        <v>0.18088932491725807</v>
      </c>
      <c r="N29" s="32">
        <f>'реальные данные + логи 3 задолж'!N30-'реальные данные + логи 3 задолж'!N29</f>
        <v>5.8405526455853618E-3</v>
      </c>
      <c r="O29" s="32">
        <f>'реальные данные + логи 3 задолж'!O30-'реальные данные + логи 3 задолж'!O29</f>
        <v>-3.1501225521335385E-3</v>
      </c>
      <c r="P29" s="32">
        <f>'реальные данные + логи 3 задолж'!P30-'реальные данные + логи 3 задолж'!P29</f>
        <v>7.1619586057778406E-3</v>
      </c>
      <c r="Q29" s="32">
        <f>'реальные данные + логи 3 задолж'!Q30-'реальные данные + логи 3 задолж'!Q29</f>
        <v>4.0745031355449157E-4</v>
      </c>
      <c r="R29" s="32">
        <f>'реальные данные + логи 3 задолж'!R30-'реальные данные + логи 3 задолж'!R29</f>
        <v>1.1982909017763888E-2</v>
      </c>
      <c r="S29" s="73">
        <f>'реальные данные + логи 3 задолж'!S30-'реальные данные + логи 3 задолж'!S29</f>
        <v>7.5475186448397125E-3</v>
      </c>
      <c r="T29" s="28">
        <f>'реальные данные + логи 3 задолж'!T30-'реальные данные + логи 3 задолж'!T29</f>
        <v>-9.9525270290000023E-2</v>
      </c>
      <c r="U29" s="14">
        <f>'реальные данные + логи 3 задолж'!U30-'реальные данные + логи 3 задолж'!U29</f>
        <v>-2.7194606485725359E-3</v>
      </c>
      <c r="V29" s="14">
        <f>'реальные данные + логи 3 задолж'!V30-'реальные данные + логи 3 задолж'!V29</f>
        <v>3.910651538795662E-3</v>
      </c>
      <c r="W29" s="14">
        <f>'реальные данные + логи 3 задолж'!W30-'реальные данные + логи 3 задолж'!W29</f>
        <v>8.4129678553690468E-3</v>
      </c>
      <c r="X29" s="14">
        <f>'реальные данные + логи 3 задолж'!X30-'реальные данные + логи 3 задолж'!X29</f>
        <v>-5.0386845068057795E-3</v>
      </c>
      <c r="Y29" s="14">
        <f>'реальные данные + логи 3 задолж'!Y30-'реальные данные + логи 3 задолж'!Y29</f>
        <v>3.3168681391252619E-2</v>
      </c>
      <c r="Z29" s="29">
        <f>'реальные данные + логи 3 задолж'!Z30-'реальные данные + логи 3 задолж'!Z29</f>
        <v>-2.8970002041823761E-3</v>
      </c>
      <c r="AA29" s="32">
        <f>'исходные без сезонности'!AC29</f>
        <v>0.24944485385245699</v>
      </c>
      <c r="AB29" s="32">
        <f>'исходные без сезонности'!AD29</f>
        <v>-2.0730435844440498</v>
      </c>
      <c r="AC29" s="32">
        <f>'исходные без сезонности'!AE29</f>
        <v>-1.1410191920571799</v>
      </c>
      <c r="AD29" s="32">
        <f>'реальные данные + логи 3 задолж'!AD30</f>
        <v>-7.9046167720521794</v>
      </c>
      <c r="AE29" s="32">
        <f>'реальные данные + логи 3 задолж'!AE30</f>
        <v>-4.2364285495123681</v>
      </c>
      <c r="AF29" s="32">
        <f>'исходные без сезонности'!AH29</f>
        <v>0.29863410153867298</v>
      </c>
      <c r="AG29" s="33">
        <f>'исходные без сезонности'!AI29</f>
        <v>1.4133162184935499</v>
      </c>
    </row>
    <row r="30" spans="1:33" x14ac:dyDescent="0.2">
      <c r="A30" s="1">
        <v>41183</v>
      </c>
      <c r="B30" s="15">
        <v>6.02</v>
      </c>
      <c r="C30" s="40">
        <f>'исходные без сезонности'!C30</f>
        <v>0.45100163255244402</v>
      </c>
      <c r="D30" s="40">
        <f>'исходные без сезонности'!F30</f>
        <v>-2.6663043474939498E-2</v>
      </c>
      <c r="E30" s="25">
        <v>-0.55512365640523631</v>
      </c>
      <c r="F30" s="88">
        <f>LN('реальные данные'!F29)</f>
        <v>11.226342194752629</v>
      </c>
      <c r="G30" s="32">
        <f>'реальные данные + логи 3 задолж'!G31-'реальные данные + логи 3 задолж'!G30</f>
        <v>4.997165284225602E-2</v>
      </c>
      <c r="H30" s="84">
        <f>LN('реальные данные'!H29)</f>
        <v>10.689488683135608</v>
      </c>
      <c r="I30" s="84">
        <f>LN('реальные данные'!I29)</f>
        <v>10.68475189381466</v>
      </c>
      <c r="J30" s="32">
        <f>'реальные данные + логи 3 задолж'!J31-'реальные данные + логи 3 задолж'!J30</f>
        <v>-4.3750076940522575E-2</v>
      </c>
      <c r="K30" s="84">
        <f>LN('реальные данные'!K29)</f>
        <v>11.480013693118423</v>
      </c>
      <c r="L30" s="33">
        <f>'реальные данные + логи 3 задолж'!L31-'реальные данные + логи 3 задолж'!L30</f>
        <v>-3.7229120193419618E-2</v>
      </c>
      <c r="M30" s="63">
        <f>'реальные данные + логи 3 задолж'!M31-'реальные данные + логи 3 задолж'!M30</f>
        <v>2.4007512138837228E-2</v>
      </c>
      <c r="N30" s="32">
        <f>'реальные данные + логи 3 задолж'!N31-'реальные данные + логи 3 задолж'!N30</f>
        <v>7.7985408621135122E-3</v>
      </c>
      <c r="O30" s="32">
        <f>'реальные данные + логи 3 задолж'!O31-'реальные данные + логи 3 задолж'!O30</f>
        <v>4.8668362627584116E-3</v>
      </c>
      <c r="P30" s="32">
        <f>'реальные данные + логи 3 задолж'!P31-'реальные данные + логи 3 задолж'!P30</f>
        <v>9.9663251410522236E-3</v>
      </c>
      <c r="Q30" s="32">
        <f>'реальные данные + логи 3 задолж'!Q31-'реальные данные + логи 3 задолж'!Q30</f>
        <v>1.5838567020965755E-2</v>
      </c>
      <c r="R30" s="32">
        <f>'реальные данные + логи 3 задолж'!R31-'реальные данные + логи 3 задолж'!R30</f>
        <v>1.0409348697901777E-2</v>
      </c>
      <c r="S30" s="73">
        <f>'реальные данные + логи 3 задолж'!S31-'реальные данные + логи 3 задолж'!S30</f>
        <v>2.8265628026016287E-3</v>
      </c>
      <c r="T30" s="28">
        <f>'реальные данные + логи 3 задолж'!T31-'реальные данные + логи 3 задолж'!T30</f>
        <v>0.21353261371157295</v>
      </c>
      <c r="U30" s="14">
        <f>'реальные данные + логи 3 задолж'!U31-'реальные данные + логи 3 задолж'!U30</f>
        <v>5.4765170174988498E-3</v>
      </c>
      <c r="V30" s="14">
        <f>'реальные данные + логи 3 задолж'!V31-'реальные данные + логи 3 задолж'!V30</f>
        <v>1.193026839464828E-2</v>
      </c>
      <c r="W30" s="14">
        <f>'реальные данные + логи 3 задолж'!W31-'реальные данные + логи 3 задолж'!W30</f>
        <v>1.1468708124523275E-2</v>
      </c>
      <c r="X30" s="14">
        <f>'реальные данные + логи 3 задолж'!X31-'реальные данные + логи 3 задолж'!X30</f>
        <v>2.0622067890151641E-2</v>
      </c>
      <c r="Y30" s="14">
        <f>'реальные данные + логи 3 задолж'!Y31-'реальные данные + логи 3 задолж'!Y30</f>
        <v>3.6193004872437484E-2</v>
      </c>
      <c r="Z30" s="29">
        <f>'реальные данные + логи 3 задолж'!Z31-'реальные данные + логи 3 задолж'!Z30</f>
        <v>7.2178773751740977E-3</v>
      </c>
      <c r="AA30" s="32">
        <f>'исходные без сезонности'!AC30</f>
        <v>0.136941537014974</v>
      </c>
      <c r="AB30" s="32">
        <f>'исходные без сезонности'!AD30</f>
        <v>-0.40329524223199997</v>
      </c>
      <c r="AC30" s="32">
        <f>'исходные без сезонности'!AE30</f>
        <v>-0.149734207016198</v>
      </c>
      <c r="AD30" s="32">
        <f>'реальные данные + логи 3 задолж'!AD31</f>
        <v>-2.9938795185510116</v>
      </c>
      <c r="AE30" s="32">
        <f>'реальные данные + логи 3 задолж'!AE31</f>
        <v>8.5761346049900737</v>
      </c>
      <c r="AF30" s="32">
        <f>'исходные без сезонности'!AH30</f>
        <v>-4.3426721050920003</v>
      </c>
      <c r="AG30" s="33">
        <f>'исходные без сезонности'!AI30</f>
        <v>0.63716009766753401</v>
      </c>
    </row>
    <row r="31" spans="1:33" x14ac:dyDescent="0.2">
      <c r="A31" s="1">
        <v>41214</v>
      </c>
      <c r="B31" s="15">
        <v>6.07</v>
      </c>
      <c r="C31" s="40">
        <f>'исходные без сезонности'!C31</f>
        <v>0.29123744046823002</v>
      </c>
      <c r="D31" s="40">
        <f>'исходные без сезонности'!F31</f>
        <v>0.58132834414886403</v>
      </c>
      <c r="E31" s="25">
        <v>0.43832604864367514</v>
      </c>
      <c r="F31" s="88">
        <f>LN('реальные данные'!F30)</f>
        <v>9.6240422122724798</v>
      </c>
      <c r="G31" s="32">
        <f>'реальные данные + логи 3 задолж'!G32-'реальные данные + логи 3 задолж'!G31</f>
        <v>-8.1651645864758038E-2</v>
      </c>
      <c r="H31" s="84">
        <f>LN('реальные данные'!H30)</f>
        <v>10.85584559372974</v>
      </c>
      <c r="I31" s="84">
        <f>LN('реальные данные'!I30)</f>
        <v>10.626930095385951</v>
      </c>
      <c r="J31" s="32">
        <f>'реальные данные + логи 3 задолж'!J32-'реальные данные + логи 3 задолж'!J31</f>
        <v>1.848093916577831E-2</v>
      </c>
      <c r="K31" s="84">
        <f>LN('реальные данные'!K30)</f>
        <v>11.615900387405022</v>
      </c>
      <c r="L31" s="33">
        <f>'реальные данные + логи 3 задолж'!L32-'реальные данные + логи 3 задолж'!L31</f>
        <v>-4.7650160568988298E-3</v>
      </c>
      <c r="M31" s="63">
        <f>'реальные данные + логи 3 задолж'!M32-'реальные данные + логи 3 задолж'!M31</f>
        <v>-6.6745825483245369E-3</v>
      </c>
      <c r="N31" s="32">
        <f>'реальные данные + логи 3 задолж'!N32-'реальные данные + логи 3 задолж'!N31</f>
        <v>-3.080450809196833E-3</v>
      </c>
      <c r="O31" s="32">
        <f>'реальные данные + логи 3 задолж'!O32-'реальные данные + логи 3 задолж'!O31</f>
        <v>-8.8716037587488472E-3</v>
      </c>
      <c r="P31" s="32">
        <f>'реальные данные + логи 3 задолж'!P32-'реальные данные + логи 3 задолж'!P31</f>
        <v>1.280060810703354E-2</v>
      </c>
      <c r="Q31" s="32">
        <f>'реальные данные + логи 3 задолж'!Q32-'реальные данные + логи 3 задолж'!Q31</f>
        <v>1.268095658788404E-2</v>
      </c>
      <c r="R31" s="32">
        <f>'реальные данные + логи 3 задолж'!R32-'реальные данные + логи 3 задолж'!R31</f>
        <v>5.9025145620594799E-3</v>
      </c>
      <c r="S31" s="73">
        <f>'реальные данные + логи 3 задолж'!S32-'реальные данные + логи 3 задолж'!S31</f>
        <v>8.283317464192308E-3</v>
      </c>
      <c r="T31" s="28">
        <f>'реальные данные + логи 3 задолж'!T32-'реальные данные + логи 3 задолж'!T31</f>
        <v>0.15974250819212443</v>
      </c>
      <c r="U31" s="14">
        <f>'реальные данные + логи 3 задолж'!U32-'реальные данные + логи 3 задолж'!U31</f>
        <v>5.047661012151039E-3</v>
      </c>
      <c r="V31" s="14">
        <f>'реальные данные + логи 3 задолж'!V32-'реальные данные + логи 3 задолж'!V31</f>
        <v>-1.133132906357126E-2</v>
      </c>
      <c r="W31" s="14">
        <f>'реальные данные + логи 3 задолж'!W32-'реальные данные + логи 3 задолж'!W31</f>
        <v>1.5372309919397864E-2</v>
      </c>
      <c r="X31" s="14">
        <f>'реальные данные + логи 3 задолж'!X32-'реальные данные + логи 3 задолж'!X31</f>
        <v>6.2361255058274168E-3</v>
      </c>
      <c r="Y31" s="14">
        <f>'реальные данные + логи 3 задолж'!Y32-'реальные данные + логи 3 задолж'!Y31</f>
        <v>-4.2410866177315043E-2</v>
      </c>
      <c r="Z31" s="29">
        <f>'реальные данные + логи 3 задолж'!Z32-'реальные данные + логи 3 задолж'!Z31</f>
        <v>1.4939119443097226E-2</v>
      </c>
      <c r="AA31" s="32">
        <f>'исходные без сезонности'!AC31</f>
        <v>0.48521028712776698</v>
      </c>
      <c r="AB31" s="32">
        <f>'исходные без сезонности'!AD31</f>
        <v>-0.14306500859138699</v>
      </c>
      <c r="AC31" s="32">
        <f>'исходные без сезонности'!AE31</f>
        <v>3.10280080616654</v>
      </c>
      <c r="AD31" s="32">
        <f>'реальные данные + логи 3 задолж'!AD32</f>
        <v>5.0674651813268383</v>
      </c>
      <c r="AE31" s="32">
        <f>'реальные данные + логи 3 задолж'!AE32</f>
        <v>-6.301179420277137</v>
      </c>
      <c r="AF31" s="32">
        <f>'исходные без сезонности'!AH31</f>
        <v>1.50364429305943</v>
      </c>
      <c r="AG31" s="33">
        <f>'исходные без сезонности'!AI31</f>
        <v>0.58876357378014998</v>
      </c>
    </row>
    <row r="32" spans="1:33" x14ac:dyDescent="0.2">
      <c r="A32" s="1">
        <v>41244</v>
      </c>
      <c r="B32" s="15">
        <v>6.19</v>
      </c>
      <c r="C32" s="40">
        <f>'исходные без сезонности'!C32</f>
        <v>0.41154476399581902</v>
      </c>
      <c r="D32" s="40">
        <f>'исходные без сезонности'!F32</f>
        <v>-0.63621326984309301</v>
      </c>
      <c r="E32" s="25">
        <v>2.8197412728433351</v>
      </c>
      <c r="F32" s="88">
        <f>LN('реальные данные'!F31)</f>
        <v>9.9320563086233715</v>
      </c>
      <c r="G32" s="32">
        <f>'реальные данные + логи 3 задолж'!G33-'реальные данные + логи 3 задолж'!G32</f>
        <v>1.2861808427411248E-2</v>
      </c>
      <c r="H32" s="84">
        <f>LN('реальные данные'!H31)</f>
        <v>10.723084244294801</v>
      </c>
      <c r="I32" s="84">
        <f>LN('реальные данные'!I31)</f>
        <v>10.680921924938044</v>
      </c>
      <c r="J32" s="32">
        <f>'реальные данные + логи 3 задолж'!J33-'реальные данные + логи 3 задолж'!J32</f>
        <v>0.14160647094131917</v>
      </c>
      <c r="K32" s="84">
        <f>LN('реальные данные'!K31)</f>
        <v>11.711231284730887</v>
      </c>
      <c r="L32" s="33">
        <f>'реальные данные + логи 3 задолж'!L33-'реальные данные + логи 3 задолж'!L32</f>
        <v>1.0104606294019547E-2</v>
      </c>
      <c r="M32" s="63">
        <f>'реальные данные + логи 3 задолж'!M33-'реальные данные + логи 3 задолж'!M32</f>
        <v>1.8374093138055159E-2</v>
      </c>
      <c r="N32" s="32">
        <f>'реальные данные + логи 3 задолж'!N33-'реальные данные + логи 3 задолж'!N32</f>
        <v>-5.266099044415995E-3</v>
      </c>
      <c r="O32" s="32">
        <f>'реальные данные + логи 3 задолж'!O33-'реальные данные + логи 3 задолж'!O32</f>
        <v>5.7963203735997837E-3</v>
      </c>
      <c r="P32" s="32">
        <f>'реальные данные + логи 3 задолж'!P33-'реальные данные + логи 3 задолж'!P32</f>
        <v>7.625736198789923E-3</v>
      </c>
      <c r="Q32" s="32">
        <f>'реальные данные + логи 3 задолж'!Q33-'реальные данные + логи 3 задолж'!Q32</f>
        <v>7.8860925238455337E-3</v>
      </c>
      <c r="R32" s="32">
        <f>'реальные данные + логи 3 задолж'!R33-'реальные данные + логи 3 задолж'!R32</f>
        <v>-3.6489279198406166E-3</v>
      </c>
      <c r="S32" s="73">
        <f>'реальные данные + логи 3 задолж'!S33-'реальные данные + логи 3 задолж'!S32</f>
        <v>5.6886755564438118E-3</v>
      </c>
      <c r="T32" s="28">
        <f>'реальные данные + логи 3 задолж'!T33-'реальные данные + логи 3 задолж'!T32</f>
        <v>-5.1194256165288721E-2</v>
      </c>
      <c r="U32" s="14">
        <f>'реальные данные + логи 3 задолж'!U33-'реальные данные + логи 3 задолж'!U32</f>
        <v>-1.0811774223251192E-2</v>
      </c>
      <c r="V32" s="14">
        <f>'реальные данные + логи 3 задолж'!V33-'реальные данные + логи 3 задолж'!V32</f>
        <v>1.5636533588875068E-2</v>
      </c>
      <c r="W32" s="14">
        <f>'реальные данные + логи 3 задолж'!W33-'реальные данные + логи 3 задолж'!W32</f>
        <v>6.6682856771418386E-3</v>
      </c>
      <c r="X32" s="14">
        <f>'реальные данные + логи 3 задолж'!X33-'реальные данные + логи 3 задолж'!X32</f>
        <v>9.0918643721291659E-3</v>
      </c>
      <c r="Y32" s="14">
        <f>'реальные данные + логи 3 задолж'!Y33-'реальные данные + логи 3 задолж'!Y32</f>
        <v>1.1554579774324836E-2</v>
      </c>
      <c r="Z32" s="29">
        <f>'реальные данные + логи 3 задолж'!Z33-'реальные данные + логи 3 задолж'!Z32</f>
        <v>4.1531611758856002E-3</v>
      </c>
      <c r="AA32" s="32">
        <f>'исходные без сезонности'!AC32</f>
        <v>-0.374475368418279</v>
      </c>
      <c r="AB32" s="32">
        <f>'исходные без сезонности'!AD32</f>
        <v>-3.6936119320447101</v>
      </c>
      <c r="AC32" s="32">
        <f>'исходные без сезонности'!AE32</f>
        <v>2.9666369421588699</v>
      </c>
      <c r="AD32" s="32">
        <f>'реальные данные + логи 3 задолж'!AD33</f>
        <v>9.9355409831518813</v>
      </c>
      <c r="AE32" s="32">
        <f>'реальные данные + логи 3 задолж'!AE33</f>
        <v>2.8580605480916148</v>
      </c>
      <c r="AF32" s="32">
        <f>'исходные без сезонности'!AH32</f>
        <v>0.31903351503662097</v>
      </c>
      <c r="AG32" s="33">
        <f>'исходные без сезонности'!AI32</f>
        <v>1.7506804509698499</v>
      </c>
    </row>
    <row r="33" spans="1:33" x14ac:dyDescent="0.2">
      <c r="A33" s="1">
        <v>41275</v>
      </c>
      <c r="B33" s="15">
        <v>5.37</v>
      </c>
      <c r="C33" s="40">
        <f>'исходные без сезонности'!C33</f>
        <v>0.78191905490923996</v>
      </c>
      <c r="D33" s="40">
        <f>'исходные без сезонности'!F33</f>
        <v>2.24526714448898</v>
      </c>
      <c r="E33" s="25">
        <v>4.8548143256676495</v>
      </c>
      <c r="F33" s="88">
        <f>LN('реальные данные'!F32)</f>
        <v>10.811833035950194</v>
      </c>
      <c r="G33" s="32">
        <f>'реальные данные + логи 3 задолж'!G34-'реальные данные + логи 3 задолж'!G33</f>
        <v>1.9613848247868049E-3</v>
      </c>
      <c r="H33" s="84">
        <f>LN('реальные данные'!H32)</f>
        <v>10.94252524476142</v>
      </c>
      <c r="I33" s="84">
        <f>LN('реальные данные'!I32)</f>
        <v>10.664366564707773</v>
      </c>
      <c r="J33" s="32">
        <f>'реальные данные + логи 3 задолж'!J34-'реальные данные + логи 3 задолж'!J33</f>
        <v>-1.4931621751449242E-2</v>
      </c>
      <c r="K33" s="84">
        <f>LN('реальные данные'!K32)</f>
        <v>11.641987956701524</v>
      </c>
      <c r="L33" s="33">
        <f>'реальные данные + логи 3 задолж'!L34-'реальные данные + логи 3 задолж'!L33</f>
        <v>4.4102145295280337E-2</v>
      </c>
      <c r="M33" s="63">
        <f>'реальные данные + логи 3 задолж'!M34-'реальные данные + логи 3 задолж'!M33</f>
        <v>4.5836833140311839E-2</v>
      </c>
      <c r="N33" s="32">
        <f>'реальные данные + логи 3 задолж'!N34-'реальные данные + логи 3 задолж'!N33</f>
        <v>8.5931527492224546E-3</v>
      </c>
      <c r="O33" s="32">
        <f>'реальные данные + логи 3 задолж'!O34-'реальные данные + логи 3 задолж'!O33</f>
        <v>8.1420171108703698E-4</v>
      </c>
      <c r="P33" s="32">
        <f>'реальные данные + логи 3 задолж'!P34-'реальные данные + логи 3 задолж'!P33</f>
        <v>1.063416000685713E-2</v>
      </c>
      <c r="Q33" s="32">
        <f>'реальные данные + логи 3 задолж'!Q34-'реальные данные + логи 3 задолж'!Q33</f>
        <v>1.9372421869849887E-3</v>
      </c>
      <c r="R33" s="32">
        <f>'реальные данные + логи 3 задолж'!R34-'реальные данные + логи 3 задолж'!R33</f>
        <v>1.7307054444245296E-2</v>
      </c>
      <c r="S33" s="73">
        <f>'реальные данные + логи 3 задолж'!S34-'реальные данные + логи 3 задолж'!S33</f>
        <v>1.1041592870911998E-2</v>
      </c>
      <c r="T33" s="28">
        <f>'реальные данные + логи 3 задолж'!T34-'реальные данные + логи 3 задолж'!T33</f>
        <v>2.6034143753967953E-3</v>
      </c>
      <c r="U33" s="14">
        <f>'реальные данные + логи 3 задолж'!U34-'реальные данные + логи 3 задолж'!U33</f>
        <v>1.6157875035702318E-2</v>
      </c>
      <c r="V33" s="14">
        <f>'реальные данные + логи 3 задолж'!V34-'реальные данные + логи 3 задолж'!V33</f>
        <v>-3.3371667315154951E-2</v>
      </c>
      <c r="W33" s="14">
        <f>'реальные данные + логи 3 задолж'!W34-'реальные данные + логи 3 задолж'!W33</f>
        <v>7.7448637772921103E-3</v>
      </c>
      <c r="X33" s="14">
        <f>'реальные данные + логи 3 задолж'!X34-'реальные данные + логи 3 задолж'!X33</f>
        <v>-5.9298971030550263E-3</v>
      </c>
      <c r="Y33" s="14">
        <f>'реальные данные + логи 3 задолж'!Y34-'реальные данные + логи 3 задолж'!Y33</f>
        <v>7.4799266568152945E-3</v>
      </c>
      <c r="Z33" s="29">
        <f>'реальные данные + логи 3 задолж'!Z34-'реальные данные + логи 3 задолж'!Z33</f>
        <v>1.268602865071955E-2</v>
      </c>
      <c r="AA33" s="32">
        <f>'исходные без сезонности'!AC33</f>
        <v>-3.6304370156443201E-2</v>
      </c>
      <c r="AB33" s="32">
        <f>'исходные без сезонности'!AD33</f>
        <v>9.4174704835774303</v>
      </c>
      <c r="AC33" s="32">
        <f>'исходные без сезонности'!AE33</f>
        <v>-0.104662910161351</v>
      </c>
      <c r="AD33" s="32">
        <f>'реальные данные + логи 3 задолж'!AD34</f>
        <v>-0.31868946019653777</v>
      </c>
      <c r="AE33" s="32">
        <f>'реальные данные + логи 3 задолж'!AE34</f>
        <v>1.2429531954132926</v>
      </c>
      <c r="AF33" s="32">
        <f>'исходные без сезонности'!AH33</f>
        <v>-0.85394819471687999</v>
      </c>
      <c r="AG33" s="33">
        <f>'исходные без сезонности'!AI33</f>
        <v>0.80819557750930904</v>
      </c>
    </row>
    <row r="34" spans="1:33" x14ac:dyDescent="0.2">
      <c r="A34" s="1">
        <v>41306</v>
      </c>
      <c r="B34" s="15">
        <v>5.61</v>
      </c>
      <c r="C34" s="40">
        <f>'исходные без сезонности'!C34</f>
        <v>0.48876503879794703</v>
      </c>
      <c r="D34" s="40">
        <f>'исходные без сезонности'!F34</f>
        <v>-0.97107282582629395</v>
      </c>
      <c r="E34" s="25">
        <v>-10.226532651724058</v>
      </c>
      <c r="F34" s="88">
        <f>LN('реальные данные'!F33)</f>
        <v>9.7206265418275084</v>
      </c>
      <c r="G34" s="32">
        <f>'реальные данные + логи 3 задолж'!G35-'реальные данные + логи 3 задолж'!G34</f>
        <v>4.0825066381531272E-2</v>
      </c>
      <c r="H34" s="84">
        <f>LN('реальные данные'!H33)</f>
        <v>11.283310824589073</v>
      </c>
      <c r="I34" s="84">
        <f>LN('реальные данные'!I33)</f>
        <v>10.6854976375754</v>
      </c>
      <c r="J34" s="32">
        <f>'реальные данные + логи 3 задолж'!J35-'реальные данные + логи 3 задолж'!J34</f>
        <v>0.11375121066479466</v>
      </c>
      <c r="K34" s="84">
        <f>LN('реальные данные'!K33)</f>
        <v>11.712746695975842</v>
      </c>
      <c r="L34" s="33">
        <f>'реальные данные + логи 3 задолж'!L35-'реальные данные + логи 3 задолж'!L34</f>
        <v>9.5404448995548563E-2</v>
      </c>
      <c r="M34" s="63">
        <f>'реальные данные + логи 3 задолж'!M35-'реальные данные + логи 3 задолж'!M34</f>
        <v>-1.9989059171440005E-2</v>
      </c>
      <c r="N34" s="32">
        <f>'реальные данные + логи 3 задолж'!N35-'реальные данные + логи 3 задолж'!N34</f>
        <v>-9.5126754091801047E-3</v>
      </c>
      <c r="O34" s="32">
        <f>'реальные данные + логи 3 задолж'!O35-'реальные данные + логи 3 задолж'!O34</f>
        <v>-2.5190709360225938E-2</v>
      </c>
      <c r="P34" s="32">
        <f>'реальные данные + логи 3 задолж'!P35-'реальные данные + логи 3 задолж'!P34</f>
        <v>9.928775575575699E-3</v>
      </c>
      <c r="Q34" s="32">
        <f>'реальные данные + логи 3 задолж'!Q35-'реальные данные + логи 3 задолж'!Q34</f>
        <v>-1.8243002616141979E-2</v>
      </c>
      <c r="R34" s="32">
        <f>'реальные данные + логи 3 задолж'!R35-'реальные данные + логи 3 задолж'!R34</f>
        <v>1.6307787587557243E-3</v>
      </c>
      <c r="S34" s="73">
        <f>'реальные данные + логи 3 задолж'!S35-'реальные данные + логи 3 задолж'!S34</f>
        <v>1.775050532997291E-2</v>
      </c>
      <c r="T34" s="28">
        <f>'реальные данные + логи 3 задолж'!T35-'реальные данные + логи 3 задолж'!T34</f>
        <v>5.0170363002649765E-2</v>
      </c>
      <c r="U34" s="14">
        <f>'реальные данные + логи 3 задолж'!U35-'реальные данные + логи 3 задолж'!U34</f>
        <v>-2.5899555927628271E-2</v>
      </c>
      <c r="V34" s="14">
        <f>'реальные данные + логи 3 задолж'!V35-'реальные данные + логи 3 задолж'!V34</f>
        <v>-5.0383981933473265E-2</v>
      </c>
      <c r="W34" s="14">
        <f>'реальные данные + логи 3 задолж'!W35-'реальные данные + логи 3 задолж'!W34</f>
        <v>1.370397717504801E-2</v>
      </c>
      <c r="X34" s="14">
        <f>'реальные данные + логи 3 задолж'!X35-'реальные данные + логи 3 задолж'!X34</f>
        <v>-2.526401597107153E-2</v>
      </c>
      <c r="Y34" s="14">
        <f>'реальные данные + логи 3 задолж'!Y35-'реальные данные + логи 3 задолж'!Y34</f>
        <v>2.5163258922958676E-2</v>
      </c>
      <c r="Z34" s="29">
        <f>'реальные данные + логи 3 задолж'!Z35-'реальные данные + логи 3 задолж'!Z34</f>
        <v>-1.1357606681505317E-2</v>
      </c>
      <c r="AA34" s="32">
        <f>'исходные без сезонности'!AC34</f>
        <v>0.91879468811819498</v>
      </c>
      <c r="AB34" s="32">
        <f>'исходные без сезонности'!AD34</f>
        <v>-0.38748860012589398</v>
      </c>
      <c r="AC34" s="32">
        <f>'исходные без сезонности'!AE34</f>
        <v>1.71927853031556</v>
      </c>
      <c r="AD34" s="32">
        <f>'реальные данные + логи 3 задолж'!AD35</f>
        <v>-7.9710254919419299E-2</v>
      </c>
      <c r="AE34" s="32">
        <f>'реальные данные + логи 3 задолж'!AE35</f>
        <v>-2.5929333483063743</v>
      </c>
      <c r="AF34" s="32">
        <f>'исходные без сезонности'!AH34</f>
        <v>0.43644347590059601</v>
      </c>
      <c r="AG34" s="33">
        <f>'исходные без сезонности'!AI34</f>
        <v>0.31282433264790799</v>
      </c>
    </row>
    <row r="35" spans="1:33" x14ac:dyDescent="0.2">
      <c r="A35" s="1">
        <v>41334</v>
      </c>
      <c r="B35" s="15">
        <v>5.96</v>
      </c>
      <c r="C35" s="40">
        <f>'исходные без сезонности'!C35</f>
        <v>0.29226469503017399</v>
      </c>
      <c r="D35" s="40">
        <f>'исходные без сезонности'!F35</f>
        <v>3.1810968257999499</v>
      </c>
      <c r="E35" s="25">
        <v>-4.5731798017859156E-2</v>
      </c>
      <c r="F35" s="88">
        <f>LN('реальные данные'!F34)</f>
        <v>10.637867345600041</v>
      </c>
      <c r="G35" s="32">
        <f>'реальные данные + логи 3 задолж'!G36-'реальные данные + логи 3 задолж'!G35</f>
        <v>0.29183211152425592</v>
      </c>
      <c r="H35" s="84">
        <f>LN('реальные данные'!H34)</f>
        <v>10.952289395481545</v>
      </c>
      <c r="I35" s="84">
        <f>LN('реальные данные'!I34)</f>
        <v>10.757396848545508</v>
      </c>
      <c r="J35" s="32">
        <f>'реальные данные + логи 3 задолж'!J36-'реальные данные + логи 3 задолж'!J35</f>
        <v>-7.5583069908885747E-2</v>
      </c>
      <c r="K35" s="84">
        <f>LN('реальные данные'!K34)</f>
        <v>11.161575215218518</v>
      </c>
      <c r="L35" s="33">
        <f>'реальные данные + логи 3 задолж'!L36-'реальные данные + логи 3 задолж'!L35</f>
        <v>6.2252050169943729E-2</v>
      </c>
      <c r="M35" s="63">
        <f>'реальные данные + логи 3 задолж'!M36-'реальные данные + логи 3 задолж'!M35</f>
        <v>3.3838754504030177E-2</v>
      </c>
      <c r="N35" s="32">
        <f>'реальные данные + логи 3 задолж'!N36-'реальные данные + логи 3 задолж'!N35</f>
        <v>4.4605010865570449E-3</v>
      </c>
      <c r="O35" s="32">
        <f>'реальные данные + логи 3 задолж'!O36-'реальные данные + логи 3 задолж'!O35</f>
        <v>3.0542557369871659E-2</v>
      </c>
      <c r="P35" s="32">
        <f>'реальные данные + логи 3 задолж'!P36-'реальные данные + логи 3 задолж'!P35</f>
        <v>7.6604339645847119E-3</v>
      </c>
      <c r="Q35" s="32">
        <f>'реальные данные + логи 3 задолж'!Q36-'реальные данные + логи 3 задолж'!Q35</f>
        <v>3.8607498467193579E-3</v>
      </c>
      <c r="R35" s="32">
        <f>'реальные данные + логи 3 задолж'!R36-'реальные данные + логи 3 задолж'!R35</f>
        <v>-2.9484629425322595E-3</v>
      </c>
      <c r="S35" s="73">
        <f>'реальные данные + логи 3 задолж'!S36-'реальные данные + логи 3 задолж'!S35</f>
        <v>1.555809155280663E-2</v>
      </c>
      <c r="T35" s="28">
        <f>'реальные данные + логи 3 задолж'!T36-'реальные данные + логи 3 задолж'!T35</f>
        <v>-3.3680048621818059E-3</v>
      </c>
      <c r="U35" s="14">
        <f>'реальные данные + логи 3 задолж'!U36-'реальные данные + логи 3 задолж'!U35</f>
        <v>-2.4966823260264448E-2</v>
      </c>
      <c r="V35" s="14">
        <f>'реальные данные + логи 3 задолж'!V36-'реальные данные + логи 3 задолж'!V35</f>
        <v>5.1946443889628213E-2</v>
      </c>
      <c r="W35" s="14">
        <f>'реальные данные + логи 3 задолж'!W36-'реальные данные + логи 3 задолж'!W35</f>
        <v>5.1601873029003542E-3</v>
      </c>
      <c r="X35" s="14">
        <f>'реальные данные + логи 3 задолж'!X36-'реальные данные + логи 3 задолж'!X35</f>
        <v>1.0177594391663547E-2</v>
      </c>
      <c r="Y35" s="14">
        <f>'реальные данные + логи 3 задолж'!Y36-'реальные данные + логи 3 задолж'!Y35</f>
        <v>4.2218714370632071E-2</v>
      </c>
      <c r="Z35" s="29">
        <f>'реальные данные + логи 3 задолж'!Z36-'реальные данные + логи 3 задолж'!Z35</f>
        <v>7.4858214603921169E-3</v>
      </c>
      <c r="AA35" s="32">
        <f>'исходные без сезонности'!AC35</f>
        <v>0.90596508013091703</v>
      </c>
      <c r="AB35" s="32">
        <f>'исходные без сезонности'!AD35</f>
        <v>1.13110689596465</v>
      </c>
      <c r="AC35" s="32">
        <f>'исходные без сезонности'!AE35</f>
        <v>2.8297904466758399</v>
      </c>
      <c r="AD35" s="32">
        <f>'реальные данные + логи 3 задолж'!AD36</f>
        <v>-0.16523084292849433</v>
      </c>
      <c r="AE35" s="32">
        <f>'реальные данные + логи 3 задолж'!AE36</f>
        <v>1.2095678674956218</v>
      </c>
      <c r="AF35" s="32">
        <f>'исходные без сезонности'!AH35</f>
        <v>1.0813123321106399</v>
      </c>
      <c r="AG35" s="33">
        <f>'исходные без сезонности'!AI35</f>
        <v>1.4330230524901799</v>
      </c>
    </row>
    <row r="36" spans="1:33" x14ac:dyDescent="0.2">
      <c r="A36" s="1">
        <v>41365</v>
      </c>
      <c r="B36" s="15">
        <v>6.11</v>
      </c>
      <c r="C36" s="40">
        <f>'исходные без сезонности'!C36</f>
        <v>0.54514826400852801</v>
      </c>
      <c r="D36" s="40">
        <f>'исходные без сезонности'!F36</f>
        <v>9.4234227456800296E-2</v>
      </c>
      <c r="E36" s="25">
        <v>-8.5410352203941411</v>
      </c>
      <c r="F36" s="88">
        <f>LN('реальные данные'!F35)</f>
        <v>10.609746039068787</v>
      </c>
      <c r="G36" s="32">
        <f>'реальные данные + логи 3 задолж'!G37-'реальные данные + логи 3 задолж'!G36</f>
        <v>-0.21176003282171862</v>
      </c>
      <c r="H36" s="84">
        <f>LN('реальные данные'!H35)</f>
        <v>10.847344645349837</v>
      </c>
      <c r="I36" s="84">
        <f>LN('реальные данные'!I35)</f>
        <v>10.688979424342238</v>
      </c>
      <c r="J36" s="32">
        <f>'реальные данные + логи 3 задолж'!J37-'реальные данные + логи 3 задолж'!J36</f>
        <v>-1.6546272960997754E-3</v>
      </c>
      <c r="K36" s="84">
        <f>LN('реальные данные'!K35)</f>
        <v>11.23233204675962</v>
      </c>
      <c r="L36" s="33">
        <f>'реальные данные + логи 3 задолж'!L37-'реальные данные + логи 3 задолж'!L36</f>
        <v>-8.9531268819449394E-3</v>
      </c>
      <c r="M36" s="63">
        <f>'реальные данные + логи 3 задолж'!M37-'реальные данные + логи 3 задолж'!M36</f>
        <v>1.1557893141258546E-2</v>
      </c>
      <c r="N36" s="32">
        <f>'реальные данные + логи 3 задолж'!N37-'реальные данные + логи 3 задолж'!N36</f>
        <v>-1.4070690044576395E-3</v>
      </c>
      <c r="O36" s="32">
        <f>'реальные данные + логи 3 задолж'!O37-'реальные данные + логи 3 задолж'!O36</f>
        <v>-1.3367991404429347E-3</v>
      </c>
      <c r="P36" s="32">
        <f>'реальные данные + логи 3 задолж'!P37-'реальные данные + логи 3 задолж'!P36</f>
        <v>6.3991626744197561E-3</v>
      </c>
      <c r="Q36" s="32">
        <f>'реальные данные + логи 3 задолж'!Q37-'реальные данные + логи 3 задолж'!Q36</f>
        <v>9.5887329614186001E-6</v>
      </c>
      <c r="R36" s="32">
        <f>'реальные данные + логи 3 задолж'!R37-'реальные данные + логи 3 задолж'!R36</f>
        <v>-9.4508664099929973E-2</v>
      </c>
      <c r="S36" s="33">
        <f>'реальные данные + логи 3 задолж'!S37-'реальные данные + логи 3 задолж'!S36</f>
        <v>4.5136883458454236E-3</v>
      </c>
      <c r="T36" s="28">
        <f>'реальные данные + логи 3 задолж'!T37-'реальные данные + логи 3 задолж'!T36</f>
        <v>1.0997048726936853E-2</v>
      </c>
      <c r="U36" s="14">
        <f>'реальные данные + логи 3 задолж'!U37-'реальные данные + логи 3 задолж'!U36</f>
        <v>2.5775859016238911E-2</v>
      </c>
      <c r="V36" s="14">
        <f>'реальные данные + логи 3 задолж'!V37-'реальные данные + логи 3 задолж'!V36</f>
        <v>1.5365703434724765E-2</v>
      </c>
      <c r="W36" s="14">
        <f>'реальные данные + логи 3 задолж'!W37-'реальные данные + логи 3 задолж'!W36</f>
        <v>5.7247763217418424E-3</v>
      </c>
      <c r="X36" s="14">
        <f>'реальные данные + логи 3 задолж'!X37-'реальные данные + логи 3 задолж'!X36</f>
        <v>-7.1978168265278697E-3</v>
      </c>
      <c r="Y36" s="14">
        <f>'реальные данные + логи 3 задолж'!Y37-'реальные данные + логи 3 задолж'!Y36</f>
        <v>-7.7175233758705275E-2</v>
      </c>
      <c r="Z36" s="29">
        <f>'реальные данные + логи 3 задолж'!Z37-'реальные данные + логи 3 задолж'!Z36</f>
        <v>4.2728571841514906E-3</v>
      </c>
      <c r="AA36" s="32">
        <f>'исходные без сезонности'!AC36</f>
        <v>1.0462263746778599</v>
      </c>
      <c r="AB36" s="32">
        <f>'исходные без сезонности'!AD36</f>
        <v>-1.21165030937552</v>
      </c>
      <c r="AC36" s="32">
        <f>'исходные без сезонности'!AE36</f>
        <v>-1.2477677077497999</v>
      </c>
      <c r="AD36" s="32">
        <f>'реальные данные + логи 3 задолж'!AD37</f>
        <v>-0.29310674825431704</v>
      </c>
      <c r="AE36" s="32">
        <f>'реальные данные + логи 3 задолж'!AE37</f>
        <v>-1.5672398061525286</v>
      </c>
      <c r="AF36" s="32">
        <f>'исходные без сезонности'!AH36</f>
        <v>1.5012808112576099</v>
      </c>
      <c r="AG36" s="33">
        <f>'исходные без сезонности'!AI36</f>
        <v>1.0966164439516299</v>
      </c>
    </row>
    <row r="37" spans="1:33" x14ac:dyDescent="0.2">
      <c r="A37" s="1">
        <v>41395</v>
      </c>
      <c r="B37" s="15">
        <v>6.3</v>
      </c>
      <c r="C37" s="40">
        <f>'исходные без сезонности'!C37</f>
        <v>0.61254580999544195</v>
      </c>
      <c r="D37" s="40">
        <f>'исходные без сезонности'!F37</f>
        <v>-0.62903020874010396</v>
      </c>
      <c r="E37" s="25">
        <v>2.0637716132118409</v>
      </c>
      <c r="F37" s="88">
        <f>LN('реальные данные'!F36)</f>
        <v>10.148884689960509</v>
      </c>
      <c r="G37" s="32">
        <f>'реальные данные + логи 3 задолж'!G38-'реальные данные + логи 3 задолж'!G37</f>
        <v>0.10913677065079241</v>
      </c>
      <c r="H37" s="84">
        <f>LN('реальные данные'!H36)</f>
        <v>10.906317259155609</v>
      </c>
      <c r="I37" s="84">
        <f>LN('реальные данные'!I36)</f>
        <v>10.786332242689211</v>
      </c>
      <c r="J37" s="32">
        <f>'реальные данные + логи 3 задолж'!J38-'реальные данные + логи 3 задолж'!J37</f>
        <v>0.10849290615713336</v>
      </c>
      <c r="K37" s="84">
        <f>LN('реальные данные'!K36)</f>
        <v>11.085168373401952</v>
      </c>
      <c r="L37" s="33">
        <f>'реальные данные + логи 3 задолж'!L38-'реальные данные + логи 3 задолж'!L37</f>
        <v>9.1954960780853412E-2</v>
      </c>
      <c r="M37" s="63">
        <f>'реальные данные + логи 3 задолж'!M38-'реальные данные + логи 3 задолж'!M37</f>
        <v>-1.0388017440538633E-2</v>
      </c>
      <c r="N37" s="32">
        <f>'реальные данные + логи 3 задолж'!N38-'реальные данные + логи 3 задолж'!N37</f>
        <v>-5.0912954272011035E-3</v>
      </c>
      <c r="O37" s="32">
        <f>'реальные данные + логи 3 задолж'!O38-'реальные данные + логи 3 задолж'!O37</f>
        <v>-1.6304818194079473E-2</v>
      </c>
      <c r="P37" s="32">
        <f>'реальные данные + логи 3 задолж'!P38-'реальные данные + логи 3 задолж'!P37</f>
        <v>2.2543394611407308E-3</v>
      </c>
      <c r="Q37" s="32">
        <f>'реальные данные + логи 3 задолж'!Q38-'реальные данные + логи 3 задолж'!Q37</f>
        <v>1.9133721364028133E-2</v>
      </c>
      <c r="R37" s="32">
        <f>'реальные данные + логи 3 задолж'!R38-'реальные данные + логи 3 задолж'!R37</f>
        <v>-6.823729262261935E-3</v>
      </c>
      <c r="S37" s="33">
        <f>'реальные данные + логи 3 задолж'!S38-'реальные данные + логи 3 задолж'!S37</f>
        <v>2.1627089100562102E-3</v>
      </c>
      <c r="T37" s="28">
        <f>'реальные данные + логи 3 задолж'!T38-'реальные данные + логи 3 задолж'!T37</f>
        <v>8.429930725100121E-4</v>
      </c>
      <c r="U37" s="14">
        <f>'реальные данные + логи 3 задолж'!U38-'реальные данные + логи 3 задолж'!U37</f>
        <v>-2.0546342736707857E-2</v>
      </c>
      <c r="V37" s="14">
        <f>'реальные данные + логи 3 задолж'!V38-'реальные данные + логи 3 задолж'!V37</f>
        <v>-2.8454233865209844E-2</v>
      </c>
      <c r="W37" s="14">
        <f>'реальные данные + логи 3 задолж'!W38-'реальные данные + логи 3 задолж'!W37</f>
        <v>9.1792092773879119E-4</v>
      </c>
      <c r="X37" s="14">
        <f>'реальные данные + логи 3 задолж'!X38-'реальные данные + логи 3 задолж'!X37</f>
        <v>3.7688845875329946E-3</v>
      </c>
      <c r="Y37" s="14">
        <f>'реальные данные + логи 3 задолж'!Y38-'реальные данные + логи 3 задолж'!Y37</f>
        <v>-1.5393615572515174E-2</v>
      </c>
      <c r="Z37" s="29">
        <f>'реальные данные + логи 3 задолж'!Z38-'реальные данные + логи 3 задолж'!Z37</f>
        <v>-1.5526020202068835E-2</v>
      </c>
      <c r="AA37" s="32">
        <f>'исходные без сезонности'!AC37</f>
        <v>0.314118695120852</v>
      </c>
      <c r="AB37" s="32">
        <f>'исходные без сезонности'!AD37</f>
        <v>-0.60197952907317798</v>
      </c>
      <c r="AC37" s="32">
        <f>'исходные без сезонности'!AE37</f>
        <v>0.72238459050204895</v>
      </c>
      <c r="AD37" s="32">
        <f>'реальные данные + логи 3 задолж'!AD38</f>
        <v>-0.16222105471796056</v>
      </c>
      <c r="AE37" s="32">
        <f>'реальные данные + логи 3 задолж'!AE38</f>
        <v>5.1996553164561874</v>
      </c>
      <c r="AF37" s="32">
        <f>'исходные без сезонности'!AH37</f>
        <v>-0.153085125042277</v>
      </c>
      <c r="AG37" s="33">
        <f>'исходные без сезонности'!AI37</f>
        <v>0.74686492332888899</v>
      </c>
    </row>
    <row r="38" spans="1:33" x14ac:dyDescent="0.2">
      <c r="A38" s="1">
        <v>41426</v>
      </c>
      <c r="B38" s="15">
        <v>6.24</v>
      </c>
      <c r="C38" s="40">
        <f>'исходные без сезонности'!C38</f>
        <v>0.45517110206066602</v>
      </c>
      <c r="D38" s="40">
        <f>'исходные без сезонности'!F38</f>
        <v>-1.19900001195481E-2</v>
      </c>
      <c r="E38" s="25">
        <v>2.9285249499999955</v>
      </c>
      <c r="F38" s="88">
        <f>LN('реальные данные'!F37)</f>
        <v>10.65572014760405</v>
      </c>
      <c r="G38" s="32">
        <f>'реальные данные + логи 3 задолж'!G39-'реальные данные + логи 3 задолж'!G38</f>
        <v>-6.2655025664691166E-2</v>
      </c>
      <c r="H38" s="84">
        <f>LN('реальные данные'!H37)</f>
        <v>11.110133111487142</v>
      </c>
      <c r="I38" s="84">
        <f>LN('реальные данные'!I37)</f>
        <v>10.677710794188519</v>
      </c>
      <c r="J38" s="32">
        <f>'реальные данные + логи 3 задолж'!J39-'реальные данные + логи 3 задолж'!J38</f>
        <v>-0.18431020232242723</v>
      </c>
      <c r="K38" s="84">
        <f>LN('реальные данные'!K37)</f>
        <v>11.191470569286031</v>
      </c>
      <c r="L38" s="33">
        <f>'реальные данные + логи 3 задолж'!L39-'реальные данные + логи 3 задолж'!L38</f>
        <v>-8.1568657421080104E-2</v>
      </c>
      <c r="M38" s="63">
        <f>'реальные данные + логи 3 задолж'!M39-'реальные данные + логи 3 задолж'!M38</f>
        <v>2.1823495173695306E-2</v>
      </c>
      <c r="N38" s="32">
        <f>'реальные данные + логи 3 задолж'!N39-'реальные данные + логи 3 задолж'!N38</f>
        <v>2.7410894313000256E-3</v>
      </c>
      <c r="O38" s="32">
        <f>'реальные данные + логи 3 задолж'!O39-'реальные данные + логи 3 задолж'!O38</f>
        <v>1.1079270176162836E-2</v>
      </c>
      <c r="P38" s="32">
        <f>'реальные данные + логи 3 задолж'!P39-'реальные данные + логи 3 задолж'!P38</f>
        <v>-1.0577346592803849E-3</v>
      </c>
      <c r="Q38" s="32">
        <f>'реальные данные + логи 3 задолж'!Q39-'реальные данные + логи 3 задолж'!Q38</f>
        <v>3.2963030694013185E-3</v>
      </c>
      <c r="R38" s="32">
        <f>'реальные данные + логи 3 задолж'!R39-'реальные данные + логи 3 задолж'!R38</f>
        <v>3.4488305432596178E-3</v>
      </c>
      <c r="S38" s="33">
        <f>'реальные данные + логи 3 задолж'!S39-'реальные данные + логи 3 задолж'!S38</f>
        <v>5.7437612790618431E-3</v>
      </c>
      <c r="T38" s="28">
        <f>'реальные данные + логи 3 задолж'!T39-'реальные данные + логи 3 задолж'!T38</f>
        <v>7.5937410818482931E-3</v>
      </c>
      <c r="U38" s="14">
        <f>'реальные данные + логи 3 задолж'!U39-'реальные данные + логи 3 задолж'!U38</f>
        <v>1.0654939986523004E-2</v>
      </c>
      <c r="V38" s="14">
        <f>'реальные данные + логи 3 задолж'!V39-'реальные данные + логи 3 задолж'!V38</f>
        <v>3.1014351663074535E-3</v>
      </c>
      <c r="W38" s="14">
        <f>'реальные данные + логи 3 задолж'!W39-'реальные данные + логи 3 задолж'!W38</f>
        <v>3.9103688767898603E-3</v>
      </c>
      <c r="X38" s="14">
        <f>'реальные данные + логи 3 задолж'!X39-'реальные данные + логи 3 задолж'!X38</f>
        <v>2.8147906840610304E-2</v>
      </c>
      <c r="Y38" s="14">
        <f>'реальные данные + логи 3 задолж'!Y39-'реальные данные + логи 3 задолж'!Y38</f>
        <v>-1.1745687775961855E-2</v>
      </c>
      <c r="Z38" s="29">
        <f>'реальные данные + логи 3 задолж'!Z39-'реальные данные + логи 3 задолж'!Z38</f>
        <v>3.0026066042754707E-2</v>
      </c>
      <c r="AA38" s="32">
        <f>'исходные без сезонности'!AC38</f>
        <v>0.22296343175814201</v>
      </c>
      <c r="AB38" s="32">
        <f>'исходные без сезонности'!AD38</f>
        <v>1.1382234491817</v>
      </c>
      <c r="AC38" s="32">
        <f>'исходные без сезонности'!AE38</f>
        <v>0.46757845718199498</v>
      </c>
      <c r="AD38" s="32">
        <f>'реальные данные + логи 3 задолж'!AD39</f>
        <v>0.66825796319866981</v>
      </c>
      <c r="AE38" s="32">
        <f>'реальные данные + логи 3 задолж'!AE39</f>
        <v>-6.1653387043936903</v>
      </c>
      <c r="AF38" s="32">
        <f>'исходные без сезонности'!AH38</f>
        <v>-0.780520598861695</v>
      </c>
      <c r="AG38" s="33">
        <f>'исходные без сезонности'!AI38</f>
        <v>1.59671985008742</v>
      </c>
    </row>
    <row r="39" spans="1:33" x14ac:dyDescent="0.2">
      <c r="A39" s="1">
        <v>41456</v>
      </c>
      <c r="B39" s="15">
        <v>6</v>
      </c>
      <c r="C39" s="40">
        <f>'исходные без сезонности'!C39</f>
        <v>0.69047465458574797</v>
      </c>
      <c r="D39" s="40">
        <f>'исходные без сезонности'!F39</f>
        <v>1.18424898855151</v>
      </c>
      <c r="E39" s="25">
        <v>3.7087687344980416</v>
      </c>
      <c r="F39" s="88">
        <f>LN('реальные данные'!F38)</f>
        <v>9.8503899401024242</v>
      </c>
      <c r="G39" s="32">
        <f>'реальные данные + логи 3 задолж'!G40-'реальные данные + логи 3 задолж'!G39</f>
        <v>6.7543150928628393E-4</v>
      </c>
      <c r="H39" s="84">
        <f>LN('реальные данные'!H38)</f>
        <v>11.08425807713585</v>
      </c>
      <c r="I39" s="84">
        <f>LN('реальные данные'!I38)</f>
        <v>10.720425012885201</v>
      </c>
      <c r="J39" s="32">
        <f>'реальные данные + логи 3 задолж'!J40-'реальные данные + логи 3 задолж'!J39</f>
        <v>0.10794588744635547</v>
      </c>
      <c r="K39" s="84">
        <f>LN('реальные данные'!K38)</f>
        <v>10.935132232926565</v>
      </c>
      <c r="L39" s="33">
        <f>'реальные данные + логи 3 задолж'!L40-'реальные данные + логи 3 задолж'!L39</f>
        <v>-1.7538228518070298E-3</v>
      </c>
      <c r="M39" s="63">
        <f>'реальные данные + логи 3 задолж'!M40-'реальные данные + логи 3 задолж'!M39</f>
        <v>1.6719947285803727E-3</v>
      </c>
      <c r="N39" s="32">
        <f>'реальные данные + логи 3 задолж'!N40-'реальные данные + логи 3 задолж'!N39</f>
        <v>-4.5298675834626323E-3</v>
      </c>
      <c r="O39" s="32">
        <f>'реальные данные + логи 3 задолж'!O40-'реальные данные + логи 3 задолж'!O39</f>
        <v>6.8438293687780316E-3</v>
      </c>
      <c r="P39" s="32">
        <f>'реальные данные + логи 3 задолж'!P40-'реальные данные + логи 3 задолж'!P39</f>
        <v>-8.7450424466126719E-3</v>
      </c>
      <c r="Q39" s="32">
        <f>'реальные данные + логи 3 задолж'!Q40-'реальные данные + логи 3 задолж'!Q39</f>
        <v>9.112194785068084E-4</v>
      </c>
      <c r="R39" s="32">
        <f>'реальные данные + логи 3 задолж'!R40-'реальные данные + логи 3 задолж'!R39</f>
        <v>-1.5836455182251186E-2</v>
      </c>
      <c r="S39" s="33">
        <f>'реальные данные + логи 3 задолж'!S40-'реальные данные + логи 3 задолж'!S39</f>
        <v>3.5955408604078087E-3</v>
      </c>
      <c r="T39" s="28">
        <f>'реальные данные + логи 3 задолж'!T40-'реальные данные + логи 3 задолж'!T39</f>
        <v>4.9637848074491231E-2</v>
      </c>
      <c r="U39" s="14">
        <f>'реальные данные + логи 3 задолж'!U40-'реальные данные + логи 3 задолж'!U39</f>
        <v>-3.1366676881088296E-3</v>
      </c>
      <c r="V39" s="14">
        <f>'реальные данные + логи 3 задолж'!V40-'реальные данные + логи 3 задолж'!V39</f>
        <v>-4.8293600803113179E-3</v>
      </c>
      <c r="W39" s="14">
        <f>'реальные данные + логи 3 задолж'!W40-'реальные данные + логи 3 задолж'!W39</f>
        <v>-9.7881289246153358E-3</v>
      </c>
      <c r="X39" s="14">
        <f>'реальные данные + логи 3 задолж'!X40-'реальные данные + логи 3 задолж'!X39</f>
        <v>-1.7367278995246593E-2</v>
      </c>
      <c r="Y39" s="14">
        <f>'реальные данные + логи 3 задолж'!Y40-'реальные данные + логи 3 задолж'!Y39</f>
        <v>-3.7427926351494278E-3</v>
      </c>
      <c r="Z39" s="29">
        <f>'реальные данные + логи 3 задолж'!Z40-'реальные данные + логи 3 задолж'!Z39</f>
        <v>2.2701746885225305E-3</v>
      </c>
      <c r="AA39" s="32">
        <f>'исходные без сезонности'!AC39</f>
        <v>-0.40922150052019501</v>
      </c>
      <c r="AB39" s="32">
        <f>'исходные без сезонности'!AD39</f>
        <v>-0.10427290295125199</v>
      </c>
      <c r="AC39" s="32">
        <f>'исходные без сезонности'!AE39</f>
        <v>-0.93502088685542895</v>
      </c>
      <c r="AD39" s="32">
        <f>'реальные данные + логи 3 задолж'!AD40</f>
        <v>1.108404187345684</v>
      </c>
      <c r="AE39" s="32">
        <f>'реальные данные + логи 3 задолж'!AE40</f>
        <v>5.5282677111779321</v>
      </c>
      <c r="AF39" s="32">
        <f>'исходные без сезонности'!AH39</f>
        <v>0.734668375974318</v>
      </c>
      <c r="AG39" s="33">
        <f>'исходные без сезонности'!AI39</f>
        <v>0.76885750490684801</v>
      </c>
    </row>
    <row r="40" spans="1:33" x14ac:dyDescent="0.2">
      <c r="A40" s="1">
        <v>41487</v>
      </c>
      <c r="B40" s="15">
        <v>6.01</v>
      </c>
      <c r="C40" s="40">
        <f>'исходные без сезонности'!C40</f>
        <v>0.57403210290266304</v>
      </c>
      <c r="D40" s="40">
        <f>'исходные без сезонности'!F40</f>
        <v>0.50684249248707602</v>
      </c>
      <c r="E40" s="25">
        <v>3.4621028549170814</v>
      </c>
      <c r="F40" s="88">
        <f>LN('реальные данные'!F39)</f>
        <v>10.100586137375331</v>
      </c>
      <c r="G40" s="32">
        <f>'реальные данные + логи 3 задолж'!G41-'реальные данные + логи 3 задолж'!G40</f>
        <v>0.21920388818900349</v>
      </c>
      <c r="H40" s="84">
        <f>LN('реальные данные'!H39)</f>
        <v>11.311647490863802</v>
      </c>
      <c r="I40" s="84">
        <f>LN('реальные данные'!I39)</f>
        <v>10.639348409759316</v>
      </c>
      <c r="J40" s="32">
        <f>'реальные данные + логи 3 задолж'!J41-'реальные данные + логи 3 задолж'!J40</f>
        <v>3.2443377427471276E-2</v>
      </c>
      <c r="K40" s="84">
        <f>LN('реальные данные'!K39)</f>
        <v>11.29113768817488</v>
      </c>
      <c r="L40" s="33">
        <f>'реальные данные + логи 3 задолж'!L41-'реальные данные + логи 3 задолж'!L40</f>
        <v>5.8425039346570173E-2</v>
      </c>
      <c r="M40" s="63">
        <f>'реальные данные + логи 3 задолж'!M41-'реальные данные + логи 3 задолж'!M40</f>
        <v>1.3725963911149108E-2</v>
      </c>
      <c r="N40" s="32">
        <f>'реальные данные + логи 3 задолж'!N41-'реальные данные + логи 3 задолж'!N40</f>
        <v>2.4272790064157945E-2</v>
      </c>
      <c r="O40" s="32">
        <f>'реальные данные + логи 3 задолж'!O41-'реальные данные + логи 3 задолж'!O40</f>
        <v>1.381744461723855E-2</v>
      </c>
      <c r="P40" s="32">
        <f>'реальные данные + логи 3 задолж'!P41-'реальные данные + логи 3 задолж'!P40</f>
        <v>2.1443717880185176E-3</v>
      </c>
      <c r="Q40" s="32">
        <f>'реальные данные + логи 3 задолж'!Q41-'реальные данные + логи 3 задолж'!Q40</f>
        <v>1.9402596947035278E-2</v>
      </c>
      <c r="R40" s="32">
        <f>'реальные данные + логи 3 задолж'!R41-'реальные данные + логи 3 задолж'!R40</f>
        <v>-7.0153211082342182E-3</v>
      </c>
      <c r="S40" s="33">
        <f>'реальные данные + логи 3 задолж'!S41-'реальные данные + логи 3 задолж'!S40</f>
        <v>7.5387391782868463E-3</v>
      </c>
      <c r="T40" s="28">
        <f>'реальные данные + логи 3 задолж'!T41-'реальные данные + логи 3 задолж'!T40</f>
        <v>9.018808500648845E-3</v>
      </c>
      <c r="U40" s="14">
        <f>'реальные данные + логи 3 задолж'!U41-'реальные данные + логи 3 задолж'!U40</f>
        <v>-4.3175881971375674E-3</v>
      </c>
      <c r="V40" s="14">
        <f>'реальные данные + логи 3 задолж'!V41-'реальные данные + логи 3 задолж'!V40</f>
        <v>3.440422836726853E-3</v>
      </c>
      <c r="W40" s="14">
        <f>'реальные данные + логи 3 задолж'!W41-'реальные данные + логи 3 задолж'!W40</f>
        <v>3.7980220840498902E-3</v>
      </c>
      <c r="X40" s="14">
        <f>'реальные данные + логи 3 задолж'!X41-'реальные данные + логи 3 задолж'!X40</f>
        <v>1.1767532398817337E-2</v>
      </c>
      <c r="Y40" s="14">
        <f>'реальные данные + логи 3 задолж'!Y41-'реальные данные + логи 3 задолж'!Y40</f>
        <v>-3.2292764305168475E-2</v>
      </c>
      <c r="Z40" s="29">
        <f>'реальные данные + логи 3 задолж'!Z41-'реальные данные + логи 3 задолж'!Z40</f>
        <v>-6.7268681694443444E-4</v>
      </c>
      <c r="AA40" s="32">
        <f>'исходные без сезонности'!AC40</f>
        <v>0.49426350209923597</v>
      </c>
      <c r="AB40" s="32">
        <f>'исходные без сезонности'!AD40</f>
        <v>0.12801157441253699</v>
      </c>
      <c r="AC40" s="32">
        <f>'исходные без сезонности'!AE40</f>
        <v>0.18033957266093401</v>
      </c>
      <c r="AD40" s="32">
        <f>'реальные данные + логи 3 задолж'!AD41</f>
        <v>-0.7516922930894907</v>
      </c>
      <c r="AE40" s="32">
        <f>'реальные данные + логи 3 задолж'!AE41</f>
        <v>-4.7306566098313425</v>
      </c>
      <c r="AF40" s="32">
        <f>'исходные без сезонности'!AH40</f>
        <v>1.7174959417497899</v>
      </c>
      <c r="AG40" s="33">
        <f>'исходные без сезонности'!AI40</f>
        <v>0.26087894435533299</v>
      </c>
    </row>
    <row r="41" spans="1:33" x14ac:dyDescent="0.2">
      <c r="A41" s="1">
        <v>41518</v>
      </c>
      <c r="B41" s="15">
        <v>6.18</v>
      </c>
      <c r="C41" s="40">
        <f>'исходные без сезонности'!C41</f>
        <v>0.39765152628710898</v>
      </c>
      <c r="D41" s="40">
        <f>'исходные без сезонности'!F41</f>
        <v>-1.21371192997651</v>
      </c>
      <c r="E41" s="25">
        <v>-4.091065639926887</v>
      </c>
      <c r="F41" s="88">
        <f>LN('реальные данные'!F40)</f>
        <v>9.9180224303974462</v>
      </c>
      <c r="G41" s="32">
        <f>'реальные данные + логи 3 задолж'!G42-'реальные данные + логи 3 задолж'!G41</f>
        <v>-0.15799687647917793</v>
      </c>
      <c r="H41" s="84">
        <f>LN('реальные данные'!H40)</f>
        <v>11.231444689829296</v>
      </c>
      <c r="I41" s="84">
        <f>LN('реальные данные'!I40)</f>
        <v>10.747884568268388</v>
      </c>
      <c r="J41" s="32">
        <f>'реальные данные + логи 3 задолж'!J42-'реальные данные + логи 3 задолж'!J41</f>
        <v>2.5184202864345195E-2</v>
      </c>
      <c r="K41" s="84">
        <f>LN('реальные данные'!K40)</f>
        <v>11.715124799862121</v>
      </c>
      <c r="L41" s="33">
        <f>'реальные данные + логи 3 задолж'!L42-'реальные данные + логи 3 задолж'!L41</f>
        <v>-2.2002172724750579E-2</v>
      </c>
      <c r="M41" s="63">
        <f>'реальные данные + логи 3 задолж'!M42-'реальные данные + логи 3 задолж'!M41</f>
        <v>-2.2936727346539953E-2</v>
      </c>
      <c r="N41" s="32">
        <f>'реальные данные + логи 3 задолж'!N42-'реальные данные + логи 3 задолж'!N41</f>
        <v>-6.8494947530108874E-3</v>
      </c>
      <c r="O41" s="32">
        <f>'реальные данные + логи 3 задолж'!O42-'реальные данные + логи 3 задолж'!O41</f>
        <v>6.8707196090436184E-3</v>
      </c>
      <c r="P41" s="32">
        <f>'реальные данные + логи 3 задолж'!P42-'реальные данные + логи 3 задолж'!P41</f>
        <v>3.5590962577245477E-3</v>
      </c>
      <c r="Q41" s="32">
        <f>'реальные данные + логи 3 задолж'!Q42-'реальные данные + логи 3 задолж'!Q41</f>
        <v>9.3184352085486921E-3</v>
      </c>
      <c r="R41" s="32">
        <f>'реальные данные + логи 3 задолж'!R42-'реальные данные + логи 3 задолж'!R41</f>
        <v>2.2195521903908499E-2</v>
      </c>
      <c r="S41" s="33">
        <f>'реальные данные + логи 3 задолж'!S42-'реальные данные + логи 3 задолж'!S41</f>
        <v>9.362475828108785E-3</v>
      </c>
      <c r="T41" s="28">
        <f>'реальные данные + логи 3 задолж'!T42-'реальные данные + логи 3 задолж'!T41</f>
        <v>-3.0542675060072355E-3</v>
      </c>
      <c r="U41" s="14">
        <f>'реальные данные + логи 3 задолж'!U42-'реальные данные + логи 3 задолж'!U41</f>
        <v>1.4938582733771355E-2</v>
      </c>
      <c r="V41" s="14">
        <f>'реальные данные + логи 3 задолж'!V42-'реальные данные + логи 3 задолж'!V41</f>
        <v>1.4936471707596155E-2</v>
      </c>
      <c r="W41" s="14">
        <f>'реальные данные + логи 3 задолж'!W42-'реальные данные + логи 3 задолж'!W41</f>
        <v>-3.6123288014344723E-4</v>
      </c>
      <c r="X41" s="14">
        <f>'реальные данные + логи 3 задолж'!X42-'реальные данные + логи 3 задолж'!X41</f>
        <v>2.2122915795780074E-2</v>
      </c>
      <c r="Y41" s="14">
        <f>'реальные данные + логи 3 задолж'!Y42-'реальные данные + логи 3 задолж'!Y41</f>
        <v>-7.1365152646247765E-3</v>
      </c>
      <c r="Z41" s="29">
        <f>'реальные данные + логи 3 задолж'!Z42-'реальные данные + логи 3 задолж'!Z41</f>
        <v>1.5934824560170924E-2</v>
      </c>
      <c r="AA41" s="32">
        <f>'исходные без сезонности'!AC41</f>
        <v>-0.61475248962902096</v>
      </c>
      <c r="AB41" s="32">
        <f>'исходные без сезонности'!AD41</f>
        <v>-2.4588395999656401</v>
      </c>
      <c r="AC41" s="32">
        <f>'исходные без сезонности'!AE41</f>
        <v>3.3487710872832501</v>
      </c>
      <c r="AD41" s="32">
        <f>'реальные данные + логи 3 задолж'!AD42</f>
        <v>-9.9878747191640969</v>
      </c>
      <c r="AE41" s="32">
        <f>'реальные данные + логи 3 задолж'!AE42</f>
        <v>-0.93457475095534903</v>
      </c>
      <c r="AF41" s="32">
        <f>'исходные без сезонности'!AH41</f>
        <v>1.0468265598033399</v>
      </c>
      <c r="AG41" s="33">
        <f>'исходные без сезонности'!AI41</f>
        <v>0.46975156915323801</v>
      </c>
    </row>
    <row r="42" spans="1:33" x14ac:dyDescent="0.2">
      <c r="A42" s="1">
        <v>41548</v>
      </c>
      <c r="B42" s="15">
        <v>5.98</v>
      </c>
      <c r="C42" s="40">
        <f>'исходные без сезонности'!C42</f>
        <v>0.55734960088413099</v>
      </c>
      <c r="D42" s="40">
        <f>'исходные без сезонности'!F42</f>
        <v>1.80896540404727</v>
      </c>
      <c r="E42" s="25">
        <v>-0.36726785346792479</v>
      </c>
      <c r="F42" s="88">
        <f>LN('реальные данные'!F41)</f>
        <v>10.27308711395408</v>
      </c>
      <c r="G42" s="32">
        <f>'реальные данные + логи 3 задолж'!G43-'реальные данные + логи 3 задолж'!G42</f>
        <v>-5.1929720467898122E-2</v>
      </c>
      <c r="H42" s="84">
        <f>LN('реальные данные'!H41)</f>
        <v>11.473998523398228</v>
      </c>
      <c r="I42" s="84">
        <f>LN('реальные данные'!I41)</f>
        <v>10.638459963742809</v>
      </c>
      <c r="J42" s="32">
        <f>'реальные данные + логи 3 задолж'!J43-'реальные данные + логи 3 задолж'!J42</f>
        <v>-0.14900773539115519</v>
      </c>
      <c r="K42" s="84">
        <f>LN('реальные данные'!K41)</f>
        <v>11.656009962759223</v>
      </c>
      <c r="L42" s="33">
        <f>'реальные данные + логи 3 задолж'!L43-'реальные данные + логи 3 задолж'!L42</f>
        <v>7.8124206002510022E-3</v>
      </c>
      <c r="M42" s="63">
        <f>'реальные данные + логи 3 задолж'!M43-'реальные данные + логи 3 задолж'!M42</f>
        <v>2.6371029560312564E-3</v>
      </c>
      <c r="N42" s="32">
        <f>'реальные данные + логи 3 задолж'!N43-'реальные данные + логи 3 задолж'!N42</f>
        <v>1.7325633400187002E-3</v>
      </c>
      <c r="O42" s="32">
        <f>'реальные данные + логи 3 задолж'!O43-'реальные данные + логи 3 задолж'!O42</f>
        <v>4.7681666602100492E-2</v>
      </c>
      <c r="P42" s="32">
        <f>'реальные данные + логи 3 задолж'!P43-'реальные данные + логи 3 задолж'!P42</f>
        <v>5.453500130538913E-3</v>
      </c>
      <c r="Q42" s="32">
        <f>'реальные данные + логи 3 задолж'!Q43-'реальные данные + логи 3 задолж'!Q42</f>
        <v>1.2889353280526095E-2</v>
      </c>
      <c r="R42" s="32">
        <f>'реальные данные + логи 3 задолж'!R43-'реальные данные + логи 3 задолж'!R42</f>
        <v>-1.3428373623000311E-2</v>
      </c>
      <c r="S42" s="33">
        <f>'реальные данные + логи 3 задолж'!S43-'реальные данные + логи 3 задолж'!S42</f>
        <v>4.6015405764450179E-3</v>
      </c>
      <c r="T42" s="28">
        <f>'реальные данные + логи 3 задолж'!T43-'реальные данные + логи 3 задолж'!T42</f>
        <v>-2.3920819515048208E-2</v>
      </c>
      <c r="U42" s="14">
        <f>'реальные данные + логи 3 задолж'!U43-'реальные данные + логи 3 задолж'!U42</f>
        <v>1.0279756324480971E-2</v>
      </c>
      <c r="V42" s="14">
        <f>'реальные данные + логи 3 задолж'!V43-'реальные данные + логи 3 задолж'!V42</f>
        <v>7.3790681973662231E-5</v>
      </c>
      <c r="W42" s="14">
        <f>'реальные данные + логи 3 задолж'!W43-'реальные данные + логи 3 задолж'!W42</f>
        <v>1.0264262582444061E-2</v>
      </c>
      <c r="X42" s="14">
        <f>'реальные данные + логи 3 задолж'!X43-'реальные данные + логи 3 задолж'!X42</f>
        <v>2.6852673720563658E-2</v>
      </c>
      <c r="Y42" s="14">
        <f>'реальные данные + логи 3 задолж'!Y43-'реальные данные + логи 3 задолж'!Y42</f>
        <v>-2.9990001331102079E-2</v>
      </c>
      <c r="Z42" s="29">
        <f>'реальные данные + логи 3 задолж'!Z43-'реальные данные + логи 3 задолж'!Z42</f>
        <v>2.7721231125799051E-3</v>
      </c>
      <c r="AA42" s="32">
        <f>'исходные без сезонности'!AC42</f>
        <v>-4.0638397242132897E-2</v>
      </c>
      <c r="AB42" s="32">
        <f>'исходные без сезонности'!AD42</f>
        <v>-1.34223887797988</v>
      </c>
      <c r="AC42" s="32">
        <f>'исходные без сезонности'!AE42</f>
        <v>-1.3030814511042901</v>
      </c>
      <c r="AD42" s="32">
        <f>'реальные данные + логи 3 задолж'!AD43</f>
        <v>17.814726886871199</v>
      </c>
      <c r="AE42" s="32">
        <f>'реальные данные + логи 3 задолж'!AE43</f>
        <v>0.60494605173234106</v>
      </c>
      <c r="AF42" s="32">
        <f>'исходные без сезонности'!AH42</f>
        <v>0.26330167836554902</v>
      </c>
      <c r="AG42" s="33">
        <f>'исходные без сезонности'!AI42</f>
        <v>1.06268910414634</v>
      </c>
    </row>
    <row r="43" spans="1:33" x14ac:dyDescent="0.2">
      <c r="A43" s="1">
        <v>41579</v>
      </c>
      <c r="B43" s="15">
        <v>6.11</v>
      </c>
      <c r="C43" s="40">
        <f>'исходные без сезонности'!C43</f>
        <v>0.50216274524660098</v>
      </c>
      <c r="D43" s="40">
        <f>'исходные без сезонности'!F43</f>
        <v>0.451104126166752</v>
      </c>
      <c r="E43" s="25">
        <v>4.2998453333376636</v>
      </c>
      <c r="F43" s="88">
        <f>LN('реальные данные'!F42)</f>
        <v>10.302230587457396</v>
      </c>
      <c r="G43" s="32">
        <f>'реальные данные + логи 3 задолж'!G44-'реальные данные + логи 3 задолж'!G43</f>
        <v>0.13451000178403127</v>
      </c>
      <c r="H43" s="84">
        <f>LN('реальные данные'!H42)</f>
        <v>11.165830099587183</v>
      </c>
      <c r="I43" s="84">
        <f>LN('реальные данные'!I42)</f>
        <v>10.640220180087997</v>
      </c>
      <c r="J43" s="32">
        <f>'реальные данные + логи 3 задолж'!J44-'реальные данные + логи 3 задолж'!J43</f>
        <v>0.19572105749561075</v>
      </c>
      <c r="K43" s="84">
        <f>LN('реальные данные'!K42)</f>
        <v>11.40143972305731</v>
      </c>
      <c r="L43" s="33">
        <f>'реальные данные + логи 3 задолж'!L44-'реальные данные + логи 3 задолж'!L43</f>
        <v>2.8888480752049972E-2</v>
      </c>
      <c r="M43" s="63">
        <f>'реальные данные + логи 3 задолж'!M44-'реальные данные + логи 3 задолж'!M43</f>
        <v>1.5714553611292814E-2</v>
      </c>
      <c r="N43" s="32">
        <f>'реальные данные + логи 3 задолж'!N44-'реальные данные + логи 3 задолж'!N43</f>
        <v>6.5587845472929729E-3</v>
      </c>
      <c r="O43" s="32">
        <f>'реальные данные + логи 3 задолж'!O44-'реальные данные + логи 3 задолж'!O43</f>
        <v>-1.9024984916063303E-2</v>
      </c>
      <c r="P43" s="32">
        <f>'реальные данные + логи 3 задолж'!P44-'реальные данные + логи 3 задолж'!P43</f>
        <v>8.0626519880109271E-3</v>
      </c>
      <c r="Q43" s="32">
        <f>'реальные данные + логи 3 задолж'!Q44-'реальные данные + логи 3 задолж'!Q43</f>
        <v>2.3865694243164981E-2</v>
      </c>
      <c r="R43" s="32">
        <f>'реальные данные + логи 3 задолж'!R44-'реальные данные + логи 3 задолж'!R43</f>
        <v>3.2984146513600265E-2</v>
      </c>
      <c r="S43" s="33">
        <f>'реальные данные + логи 3 задолж'!S44-'реальные данные + логи 3 задолж'!S43</f>
        <v>2.5684604679074852E-3</v>
      </c>
      <c r="T43" s="28">
        <f>'реальные данные + логи 3 задолж'!T44-'реальные данные + логи 3 задолж'!T43</f>
        <v>1.2045734705427691E-2</v>
      </c>
      <c r="U43" s="14">
        <f>'реальные данные + логи 3 задолж'!U44-'реальные данные + логи 3 задолж'!U43</f>
        <v>-1.1528091841523036E-2</v>
      </c>
      <c r="V43" s="14">
        <f>'реальные данные + логи 3 задолж'!V44-'реальные данные + логи 3 задолж'!V43</f>
        <v>4.4553567969002117E-2</v>
      </c>
      <c r="W43" s="14">
        <f>'реальные данные + логи 3 задолж'!W44-'реальные данные + логи 3 задолж'!W43</f>
        <v>8.8261109800455984E-3</v>
      </c>
      <c r="X43" s="14">
        <f>'реальные данные + логи 3 задолж'!X44-'реальные данные + логи 3 задолж'!X43</f>
        <v>-4.1394452380494329E-3</v>
      </c>
      <c r="Y43" s="14">
        <f>'реальные данные + логи 3 задолж'!Y44-'реальные данные + логи 3 задолж'!Y43</f>
        <v>4.5568673701971818E-2</v>
      </c>
      <c r="Z43" s="29">
        <f>'реальные данные + логи 3 задолж'!Z44-'реальные данные + логи 3 задолж'!Z43</f>
        <v>-2.3440152704470307E-3</v>
      </c>
      <c r="AA43" s="32">
        <f>'исходные без сезонности'!AC43</f>
        <v>-0.223700390189677</v>
      </c>
      <c r="AB43" s="32">
        <f>'исходные без сезонности'!AD43</f>
        <v>0.17322396623057201</v>
      </c>
      <c r="AC43" s="32">
        <f>'исходные без сезонности'!AE43</f>
        <v>-4.9197197892483802</v>
      </c>
      <c r="AD43" s="32">
        <f>'реальные данные + логи 3 задолж'!AD44</f>
        <v>-4.624291086710457</v>
      </c>
      <c r="AE43" s="32">
        <f>'реальные данные + логи 3 задолж'!AE44</f>
        <v>-0.74573070330436053</v>
      </c>
      <c r="AF43" s="32">
        <f>'исходные без сезонности'!AH43</f>
        <v>-3.3719814598318298</v>
      </c>
      <c r="AG43" s="33">
        <f>'исходные без сезонности'!AI43</f>
        <v>1.2731983112666301</v>
      </c>
    </row>
    <row r="44" spans="1:33" x14ac:dyDescent="0.2">
      <c r="A44" s="1">
        <v>41609</v>
      </c>
      <c r="B44" s="15">
        <v>6.43</v>
      </c>
      <c r="C44" s="40">
        <f>'исходные без сезонности'!C44</f>
        <v>0.36610244697857303</v>
      </c>
      <c r="D44" s="40">
        <f>'исходные без сезонности'!F44</f>
        <v>-0.173334456069797</v>
      </c>
      <c r="E44" s="25">
        <v>3.0195710922325176</v>
      </c>
      <c r="F44" s="88">
        <f>LN('реальные данные'!F43)</f>
        <v>9.995611380896726</v>
      </c>
      <c r="G44" s="32">
        <f>'реальные данные + логи 3 задолж'!G45-'реальные данные + логи 3 задолж'!G44</f>
        <v>-5.3452727718175552E-2</v>
      </c>
      <c r="H44" s="84">
        <f>LN('реальные данные'!H43)</f>
        <v>11.37437921724611</v>
      </c>
      <c r="I44" s="84">
        <f>LN('реальные данные'!I43)</f>
        <v>10.616748635517054</v>
      </c>
      <c r="J44" s="32">
        <f>'реальные данные + логи 3 задолж'!J45-'реальные данные + логи 3 задолж'!J44</f>
        <v>-0.15135883098180436</v>
      </c>
      <c r="K44" s="84">
        <f>LN('реальные данные'!K43)</f>
        <v>11.204654269336118</v>
      </c>
      <c r="L44" s="33">
        <f>'реальные данные + логи 3 задолж'!L45-'реальные данные + логи 3 задолж'!L44</f>
        <v>3.838762981656707E-2</v>
      </c>
      <c r="M44" s="63">
        <f>'реальные данные + логи 3 задолж'!M45-'реальные данные + логи 3 задолж'!M44</f>
        <v>-6.3270234685912641E-3</v>
      </c>
      <c r="N44" s="32">
        <f>'реальные данные + логи 3 задолж'!N45-'реальные данные + логи 3 задолж'!N44</f>
        <v>6.4845095536494313E-3</v>
      </c>
      <c r="O44" s="32">
        <f>'реальные данные + логи 3 задолж'!O45-'реальные данные + логи 3 задолж'!O44</f>
        <v>-9.7451978561693409E-3</v>
      </c>
      <c r="P44" s="32">
        <f>'реальные данные + логи 3 задолж'!P45-'реальные данные + логи 3 задолж'!P44</f>
        <v>-7.9791558710837762E-3</v>
      </c>
      <c r="Q44" s="32">
        <f>'реальные данные + логи 3 задолж'!Q45-'реальные данные + логи 3 задолж'!Q44</f>
        <v>1.7240866861438775E-3</v>
      </c>
      <c r="R44" s="32">
        <f>'реальные данные + логи 3 задолж'!R45-'реальные данные + логи 3 задолж'!R44</f>
        <v>-3.5633677472409531E-2</v>
      </c>
      <c r="S44" s="33">
        <f>'реальные данные + логи 3 задолж'!S45-'реальные данные + логи 3 задолж'!S44</f>
        <v>1.102486429369165E-3</v>
      </c>
      <c r="T44" s="28">
        <f>'реальные данные + логи 3 задолж'!T45-'реальные данные + логи 3 задолж'!T44</f>
        <v>-1.6887902779476605E-2</v>
      </c>
      <c r="U44" s="14">
        <f>'реальные данные + логи 3 задолж'!U45-'реальные данные + логи 3 задолж'!U44</f>
        <v>1.4574771636548078E-2</v>
      </c>
      <c r="V44" s="14">
        <f>'реальные данные + логи 3 задолж'!V45-'реальные данные + логи 3 задолж'!V44</f>
        <v>-3.905712138844919E-2</v>
      </c>
      <c r="W44" s="14">
        <f>'реальные данные + логи 3 задолж'!W45-'реальные данные + логи 3 задолж'!W44</f>
        <v>-8.1887109836316085E-3</v>
      </c>
      <c r="X44" s="14">
        <f>'реальные данные + логи 3 задолж'!X45-'реальные данные + логи 3 задолж'!X44</f>
        <v>4.5381231037739056E-2</v>
      </c>
      <c r="Y44" s="14">
        <f>'реальные данные + логи 3 задолж'!Y45-'реальные данные + логи 3 задолж'!Y44</f>
        <v>4.2001065913446212E-3</v>
      </c>
      <c r="Z44" s="29">
        <f>'реальные данные + логи 3 задолж'!Z45-'реальные данные + логи 3 задолж'!Z44</f>
        <v>-4.8283533949344815E-3</v>
      </c>
      <c r="AA44" s="32">
        <f>'исходные без сезонности'!AC44</f>
        <v>-0.29925458379818198</v>
      </c>
      <c r="AB44" s="32">
        <f>'исходные без сезонности'!AD44</f>
        <v>-1.6503318271582299</v>
      </c>
      <c r="AC44" s="32">
        <f>'исходные без сезонности'!AE44</f>
        <v>1.57782178119496</v>
      </c>
      <c r="AD44" s="32">
        <f>'реальные данные + логи 3 задолж'!AD45</f>
        <v>-0.40826384670040738</v>
      </c>
      <c r="AE44" s="32">
        <f>'реальные данные + логи 3 задолж'!AE45</f>
        <v>-3.5294766028601856</v>
      </c>
      <c r="AF44" s="32">
        <f>'исходные без сезонности'!AH44</f>
        <v>2.0534921223244602</v>
      </c>
      <c r="AG44" s="33">
        <f>'исходные без сезонности'!AI44</f>
        <v>0.42167799061863998</v>
      </c>
    </row>
    <row r="45" spans="1:33" x14ac:dyDescent="0.2">
      <c r="A45" s="1">
        <v>41640</v>
      </c>
      <c r="B45" s="15">
        <v>6.05</v>
      </c>
      <c r="C45" s="40">
        <f>'исходные без сезонности'!C45</f>
        <v>0.39357033539846398</v>
      </c>
      <c r="D45" s="40">
        <f>'исходные без сезонности'!F45</f>
        <v>4.034679760116E-2</v>
      </c>
      <c r="E45" s="25">
        <v>-0.76133570259579642</v>
      </c>
      <c r="F45" s="88">
        <f>LN('реальные данные'!F44)</f>
        <v>10.071882673572935</v>
      </c>
      <c r="G45" s="32">
        <f>'реальные данные + логи 3 задолж'!G46-'реальные данные + логи 3 задолж'!G45</f>
        <v>5.6049195407746666E-2</v>
      </c>
      <c r="H45" s="84">
        <f>LN('реальные данные'!H44)</f>
        <v>11.328450886939288</v>
      </c>
      <c r="I45" s="84">
        <f>LN('реальные данные'!I44)</f>
        <v>10.671861564041576</v>
      </c>
      <c r="J45" s="32">
        <f>'реальные данные + логи 3 задолж'!J46-'реальные данные + логи 3 задолж'!J45</f>
        <v>5.063612271828255E-2</v>
      </c>
      <c r="K45" s="84">
        <f>LN('реальные данные'!K44)</f>
        <v>11.281554042693367</v>
      </c>
      <c r="L45" s="33">
        <f>'реальные данные + логи 3 задолж'!L46-'реальные данные + логи 3 задолж'!L45</f>
        <v>1.3535211235478073E-3</v>
      </c>
      <c r="M45" s="63">
        <f>'реальные данные + логи 3 задолж'!M46-'реальные данные + логи 3 задолж'!M45</f>
        <v>-2.2517016249855359E-2</v>
      </c>
      <c r="N45" s="32">
        <f>'реальные данные + логи 3 задолж'!N46-'реальные данные + логи 3 задолж'!N45</f>
        <v>-8.2539038613127502E-4</v>
      </c>
      <c r="O45" s="32">
        <f>'реальные данные + логи 3 задолж'!O46-'реальные данные + логи 3 задолж'!O45</f>
        <v>-7.273806826127327E-3</v>
      </c>
      <c r="P45" s="32">
        <f>'реальные данные + логи 3 задолж'!P46-'реальные данные + логи 3 задолж'!P45</f>
        <v>-5.6347814407882169E-3</v>
      </c>
      <c r="Q45" s="32">
        <f>'реальные данные + логи 3 задолж'!Q46-'реальные данные + логи 3 задолж'!Q45</f>
        <v>-2.6072831469276636E-2</v>
      </c>
      <c r="R45" s="32">
        <f>'реальные данные + логи 3 задолж'!R46-'реальные данные + логи 3 задолж'!R45</f>
        <v>-2.6954964594038344E-2</v>
      </c>
      <c r="S45" s="33">
        <f>'реальные данные + логи 3 задолж'!S46-'реальные данные + логи 3 задолж'!S45</f>
        <v>-2.7434917922649404E-2</v>
      </c>
      <c r="T45" s="28">
        <f>'реальные данные + логи 3 задолж'!T46-'реальные данные + логи 3 задолж'!T45</f>
        <v>2.2565047785713332E-2</v>
      </c>
      <c r="U45" s="14">
        <f>'реальные данные + логи 3 задолж'!U46-'реальные данные + логи 3 задолж'!U45</f>
        <v>-1.2630763226958663E-2</v>
      </c>
      <c r="V45" s="14">
        <f>'реальные данные + логи 3 задолж'!V46-'реальные данные + логи 3 задолж'!V45</f>
        <v>-5.3134263262304415E-2</v>
      </c>
      <c r="W45" s="14">
        <f>'реальные данные + логи 3 задолж'!W46-'реальные данные + логи 3 задолж'!W45</f>
        <v>3.6949953633858001E-4</v>
      </c>
      <c r="X45" s="14">
        <f>'реальные данные + логи 3 задолж'!X46-'реальные данные + логи 3 задолж'!X45</f>
        <v>-4.7219869532924008E-2</v>
      </c>
      <c r="Y45" s="14">
        <f>'реальные данные + логи 3 задолж'!Y46-'реальные данные + логи 3 задолж'!Y45</f>
        <v>-2.7645986393970645E-2</v>
      </c>
      <c r="Z45" s="29">
        <f>'реальные данные + логи 3 задолж'!Z46-'реальные данные + логи 3 задолж'!Z45</f>
        <v>-2.5568292764882372E-2</v>
      </c>
      <c r="AA45" s="32">
        <f>'исходные без сезонности'!AC45</f>
        <v>-0.13045576653468999</v>
      </c>
      <c r="AB45" s="32">
        <f>'исходные без сезонности'!AD45</f>
        <v>-4.90553862691918E-2</v>
      </c>
      <c r="AC45" s="32">
        <f>'исходные без сезонности'!AE45</f>
        <v>1.7065988146679401</v>
      </c>
      <c r="AD45" s="32">
        <f>'реальные данные + логи 3 задолж'!AD46</f>
        <v>1.0132638535995682</v>
      </c>
      <c r="AE45" s="32">
        <f>'реальные данные + логи 3 задолж'!AE46</f>
        <v>-0.18994439879497804</v>
      </c>
      <c r="AF45" s="32">
        <f>'исходные без сезонности'!AH45</f>
        <v>0.37106558205797502</v>
      </c>
      <c r="AG45" s="33">
        <f>'исходные без сезонности'!AI45</f>
        <v>7.8911376644359904E-2</v>
      </c>
    </row>
    <row r="46" spans="1:33" x14ac:dyDescent="0.2">
      <c r="A46" s="1">
        <v>41671</v>
      </c>
      <c r="B46" s="15">
        <v>5.96</v>
      </c>
      <c r="C46" s="40">
        <f>'исходные без сезонности'!C46</f>
        <v>0.63429542159556795</v>
      </c>
      <c r="D46" s="40">
        <f>'исходные без сезонности'!F46</f>
        <v>1.57235337849318</v>
      </c>
      <c r="E46" s="25">
        <v>-3.1058517143902029</v>
      </c>
      <c r="F46" s="88">
        <f>LN('реальные данные'!F45)</f>
        <v>10.911898900712098</v>
      </c>
      <c r="G46" s="32">
        <f>'реальные данные + логи 3 задолж'!G47-'реальные данные + логи 3 задолж'!G46</f>
        <v>8.7591703824271505E-2</v>
      </c>
      <c r="H46" s="84">
        <f>LN('реальные данные'!H45)</f>
        <v>11.524940082954611</v>
      </c>
      <c r="I46" s="84">
        <f>LN('реальные данные'!I45)</f>
        <v>10.440791252182308</v>
      </c>
      <c r="J46" s="32">
        <f>'реальные данные + логи 3 задолж'!J47-'реальные данные + логи 3 задолж'!J46</f>
        <v>4.1956836455735669E-2</v>
      </c>
      <c r="K46" s="84">
        <f>LN('реальные данные'!K45)</f>
        <v>11.267579078770231</v>
      </c>
      <c r="L46" s="33">
        <f>'реальные данные + логи 3 задолж'!L47-'реальные данные + логи 3 задолж'!L46</f>
        <v>3.0255789124254306E-2</v>
      </c>
      <c r="M46" s="63">
        <f>'реальные данные + логи 3 задолж'!M47-'реальные данные + логи 3 задолж'!M46</f>
        <v>2.1750270383542158E-2</v>
      </c>
      <c r="N46" s="32">
        <f>'реальные данные + логи 3 задолж'!N47-'реальные данные + логи 3 задолж'!N46</f>
        <v>8.7402708672534857E-3</v>
      </c>
      <c r="O46" s="32">
        <f>'реальные данные + логи 3 задолж'!O47-'реальные данные + логи 3 задолж'!O46</f>
        <v>3.880072904146914E-2</v>
      </c>
      <c r="P46" s="32">
        <f>'реальные данные + логи 3 задолж'!P47-'реальные данные + логи 3 задолж'!P46</f>
        <v>1.864858111265022E-3</v>
      </c>
      <c r="Q46" s="32">
        <f>'реальные данные + логи 3 задолж'!Q47-'реальные данные + логи 3 задолж'!Q46</f>
        <v>-8.2716858921951797E-3</v>
      </c>
      <c r="R46" s="32">
        <f>'реальные данные + логи 3 задолж'!R47-'реальные данные + логи 3 задолж'!R46</f>
        <v>1.1707066392197873E-2</v>
      </c>
      <c r="S46" s="33">
        <f>'реальные данные + логи 3 задолж'!S47-'реальные данные + логи 3 задолж'!S46</f>
        <v>1.0927488296552212E-2</v>
      </c>
      <c r="T46" s="28">
        <f>'реальные данные + логи 3 задолж'!T47-'реальные данные + логи 3 задолж'!T46</f>
        <v>-0.1308494547989838</v>
      </c>
      <c r="U46" s="14">
        <f>'реальные данные + логи 3 задолж'!U47-'реальные данные + логи 3 задолж'!U46</f>
        <v>2.9571914200907656E-3</v>
      </c>
      <c r="V46" s="14">
        <f>'реальные данные + логи 3 задолж'!V47-'реальные данные + логи 3 задолж'!V46</f>
        <v>7.8295749567933726E-2</v>
      </c>
      <c r="W46" s="14">
        <f>'реальные данные + логи 3 задолж'!W47-'реальные данные + логи 3 задолж'!W46</f>
        <v>-4.506279626514953E-3</v>
      </c>
      <c r="X46" s="14">
        <f>'реальные данные + логи 3 задолж'!X47-'реальные данные + логи 3 задолж'!X46</f>
        <v>1.2537491333617368E-3</v>
      </c>
      <c r="Y46" s="14">
        <f>'реальные данные + логи 3 задолж'!Y47-'реальные данные + логи 3 задолж'!Y46</f>
        <v>-3.5873943214301818E-3</v>
      </c>
      <c r="Z46" s="29">
        <f>'реальные данные + логи 3 задолж'!Z47-'реальные данные + логи 3 задолж'!Z46</f>
        <v>-9.250949502161987E-3</v>
      </c>
      <c r="AA46" s="32">
        <f>'исходные без сезонности'!AC46</f>
        <v>-0.20837874741200299</v>
      </c>
      <c r="AB46" s="32">
        <f>'исходные без сезонности'!AD46</f>
        <v>4.4330997793050901</v>
      </c>
      <c r="AC46" s="32">
        <f>'исходные без сезонности'!AE46</f>
        <v>1.4079540728571101</v>
      </c>
      <c r="AD46" s="32">
        <f>'реальные данные + логи 3 задолж'!AD47</f>
        <v>0.10154535274212151</v>
      </c>
      <c r="AE46" s="32">
        <f>'реальные данные + логи 3 задолж'!AE47</f>
        <v>-0.24406702012483095</v>
      </c>
      <c r="AF46" s="32">
        <f>'исходные без сезонности'!AH46</f>
        <v>-1.3348207905068099</v>
      </c>
      <c r="AG46" s="33">
        <f>'исходные без сезонности'!AI46</f>
        <v>1.4894181756789999</v>
      </c>
    </row>
    <row r="47" spans="1:33" x14ac:dyDescent="0.2">
      <c r="A47" s="1">
        <v>41699</v>
      </c>
      <c r="B47" s="15">
        <v>7.83</v>
      </c>
      <c r="C47" s="40">
        <f>'исходные без сезонности'!C47</f>
        <v>0.97977047641264203</v>
      </c>
      <c r="D47" s="40">
        <f>'исходные без сезонности'!F47</f>
        <v>-0.30833710910623802</v>
      </c>
      <c r="E47" s="25">
        <v>-1.2181390436416264</v>
      </c>
      <c r="F47" s="88">
        <f>LN('реальные данные'!F46)</f>
        <v>9.9728650378905819</v>
      </c>
      <c r="G47" s="32">
        <f>'реальные данные + логи 3 задолж'!G48-'реальные данные + логи 3 задолж'!G47</f>
        <v>-9.5417138744872787E-2</v>
      </c>
      <c r="H47" s="84">
        <f>LN('реальные данные'!H46)</f>
        <v>11.123346413136179</v>
      </c>
      <c r="I47" s="84">
        <f>LN('реальные данные'!I46)</f>
        <v>10.548261225066982</v>
      </c>
      <c r="J47" s="32">
        <f>'реальные данные + логи 3 задолж'!J48-'реальные данные + логи 3 задолж'!J47</f>
        <v>4.117471127486283E-3</v>
      </c>
      <c r="K47" s="84">
        <f>LN('реальные данные'!K46)</f>
        <v>11.322560763219492</v>
      </c>
      <c r="L47" s="33">
        <f>'реальные данные + логи 3 задолж'!L48-'реальные данные + логи 3 задолж'!L47</f>
        <v>-0.12291800789736484</v>
      </c>
      <c r="M47" s="63">
        <f>'реальные данные + логи 3 задолж'!M48-'реальные данные + логи 3 задолж'!M47</f>
        <v>-1.5581994999539717E-2</v>
      </c>
      <c r="N47" s="32">
        <f>'реальные данные + логи 3 задолж'!N48-'реальные данные + логи 3 задолж'!N47</f>
        <v>1.6641712053127478E-2</v>
      </c>
      <c r="O47" s="32">
        <f>'реальные данные + логи 3 задолж'!O48-'реальные данные + логи 3 задолж'!O47</f>
        <v>8.469126923698056E-3</v>
      </c>
      <c r="P47" s="32">
        <f>'реальные данные + логи 3 задолж'!P48-'реальные данные + логи 3 задолж'!P47</f>
        <v>-4.0384211677739756E-3</v>
      </c>
      <c r="Q47" s="32">
        <f>'реальные данные + логи 3 задолж'!Q48-'реальные данные + логи 3 задолж'!Q47</f>
        <v>-2.6012380215121311E-3</v>
      </c>
      <c r="R47" s="32">
        <f>'реальные данные + логи 3 задолж'!R48-'реальные данные + логи 3 задолж'!R47</f>
        <v>7.5978629814272836E-3</v>
      </c>
      <c r="S47" s="33">
        <f>'реальные данные + логи 3 задолж'!S48-'реальные данные + логи 3 задолж'!S47</f>
        <v>-4.3691764199298433E-3</v>
      </c>
      <c r="T47" s="28">
        <f>'реальные данные + логи 3 задолж'!T48-'реальные данные + логи 3 задолж'!T47</f>
        <v>0.12618225765405811</v>
      </c>
      <c r="U47" s="14">
        <f>'реальные данные + логи 3 задолж'!U48-'реальные данные + логи 3 задолж'!U47</f>
        <v>3.1736032057652963E-2</v>
      </c>
      <c r="V47" s="14">
        <f>'реальные данные + логи 3 задолж'!V48-'реальные данные + логи 3 задолж'!V47</f>
        <v>4.3139183117387958E-2</v>
      </c>
      <c r="W47" s="14">
        <f>'реальные данные + логи 3 задолж'!W48-'реальные данные + логи 3 задолж'!W47</f>
        <v>-1.7152132435001022E-3</v>
      </c>
      <c r="X47" s="14">
        <f>'реальные данные + логи 3 задолж'!X48-'реальные данные + логи 3 задолж'!X47</f>
        <v>-7.8142323034668948E-3</v>
      </c>
      <c r="Y47" s="14">
        <f>'реальные данные + логи 3 задолж'!Y48-'реальные данные + логи 3 задолж'!Y47</f>
        <v>1.8813627940366118E-2</v>
      </c>
      <c r="Z47" s="29">
        <f>'реальные данные + логи 3 задолж'!Z48-'реальные данные + логи 3 задолж'!Z47</f>
        <v>1.9687094636893221E-2</v>
      </c>
      <c r="AA47" s="32">
        <f>'исходные без сезонности'!AC47</f>
        <v>-1.38909298384373E-2</v>
      </c>
      <c r="AB47" s="32">
        <f>'исходные без сезонности'!AD47</f>
        <v>-1.1002221837337101</v>
      </c>
      <c r="AC47" s="32">
        <f>'исходные без сезонности'!AE47</f>
        <v>-0.57773630251017905</v>
      </c>
      <c r="AD47" s="32">
        <f>'реальные данные + логи 3 задолж'!AD48</f>
        <v>4.9931459550393242E-2</v>
      </c>
      <c r="AE47" s="32">
        <f>'реальные данные + логи 3 задолж'!AE48</f>
        <v>-0.71072638503105168</v>
      </c>
      <c r="AF47" s="32">
        <f>'исходные без сезонности'!AH47</f>
        <v>7.9593845842719405E-2</v>
      </c>
      <c r="AG47" s="33">
        <f>'исходные без сезонности'!AI47</f>
        <v>1.51567679851628</v>
      </c>
    </row>
    <row r="48" spans="1:33" x14ac:dyDescent="0.2">
      <c r="A48" s="1">
        <v>41730</v>
      </c>
      <c r="B48" s="15">
        <v>7.82</v>
      </c>
      <c r="C48" s="40">
        <f>'исходные без сезонности'!C48</f>
        <v>0.92156076853472801</v>
      </c>
      <c r="D48" s="40">
        <f>'исходные без сезонности'!F48</f>
        <v>1.6122638908598701</v>
      </c>
      <c r="E48" s="25">
        <v>-2.5164662241244069</v>
      </c>
      <c r="F48" s="88">
        <f>LN('реальные данные'!F47)</f>
        <v>11.182467733589339</v>
      </c>
      <c r="G48" s="32">
        <f>'реальные данные + логи 3 задолж'!G49-'реальные данные + логи 3 задолж'!G48</f>
        <v>6.4298267916019114E-2</v>
      </c>
      <c r="H48" s="84">
        <f>LN('реальные данные'!H47)</f>
        <v>11.353307152300163</v>
      </c>
      <c r="I48" s="84">
        <f>LN('реальные данные'!I47)</f>
        <v>10.538013318753348</v>
      </c>
      <c r="J48" s="32">
        <f>'реальные данные + логи 3 задолж'!J49-'реальные данные + логи 3 задолж'!J48</f>
        <v>-0.20678133299754542</v>
      </c>
      <c r="K48" s="84">
        <f>LN('реальные данные'!K47)</f>
        <v>11.41410930771273</v>
      </c>
      <c r="L48" s="33">
        <f>'реальные данные + логи 3 задолж'!L49-'реальные данные + логи 3 задолж'!L48</f>
        <v>-9.9137958535191473E-3</v>
      </c>
      <c r="M48" s="63">
        <f>'реальные данные + логи 3 задолж'!M49-'реальные данные + логи 3 задолж'!M48</f>
        <v>0.11694970742301969</v>
      </c>
      <c r="N48" s="32">
        <f>'реальные данные + логи 3 задолж'!N49-'реальные данные + логи 3 задолж'!N48</f>
        <v>2.3298001533566648E-2</v>
      </c>
      <c r="O48" s="32">
        <f>'реальные данные + логи 3 задолж'!O49-'реальные данные + логи 3 задолж'!O48</f>
        <v>2.8432974787111931E-2</v>
      </c>
      <c r="P48" s="32">
        <f>'реальные данные + логи 3 задолж'!P49-'реальные данные + логи 3 задолж'!P48</f>
        <v>-4.5146517579723877E-3</v>
      </c>
      <c r="Q48" s="32">
        <f>'реальные данные + логи 3 задолж'!Q49-'реальные данные + логи 3 задолж'!Q48</f>
        <v>3.6922414545781379E-3</v>
      </c>
      <c r="R48" s="32">
        <f>'реальные данные + логи 3 задолж'!R49-'реальные данные + логи 3 задолж'!R48</f>
        <v>-5.2090499672239332E-3</v>
      </c>
      <c r="S48" s="33">
        <f>'реальные данные + логи 3 задолж'!S49-'реальные данные + логи 3 задолж'!S48</f>
        <v>4.3096259888564248E-3</v>
      </c>
      <c r="T48" s="28">
        <f>'реальные данные + логи 3 задолж'!T49-'реальные данные + логи 3 задолж'!T48</f>
        <v>-1.1694302309802396E-2</v>
      </c>
      <c r="U48" s="14">
        <f>'реальные данные + логи 3 задолж'!U49-'реальные данные + логи 3 задолж'!U48</f>
        <v>1.5706475136441966E-2</v>
      </c>
      <c r="V48" s="14">
        <f>'реальные данные + логи 3 задолж'!V49-'реальные данные + логи 3 задолж'!V48</f>
        <v>9.8593007339289329E-3</v>
      </c>
      <c r="W48" s="14">
        <f>'реальные данные + логи 3 задолж'!W49-'реальные данные + логи 3 задолж'!W48</f>
        <v>-5.2692646252925357E-3</v>
      </c>
      <c r="X48" s="14">
        <f>'реальные данные + логи 3 задолж'!X49-'реальные данные + логи 3 задолж'!X48</f>
        <v>1.625014802570135E-2</v>
      </c>
      <c r="Y48" s="14">
        <f>'реальные данные + логи 3 задолж'!Y49-'реальные данные + логи 3 задолж'!Y48</f>
        <v>1.5051540452162726E-2</v>
      </c>
      <c r="Z48" s="29">
        <f>'реальные данные + логи 3 задолж'!Z49-'реальные данные + логи 3 задолж'!Z48</f>
        <v>7.9856979916979043E-3</v>
      </c>
      <c r="AA48" s="32">
        <f>'исходные без сезонности'!AC48</f>
        <v>1.2837048207647499</v>
      </c>
      <c r="AB48" s="32">
        <f>'исходные без сезонности'!AD48</f>
        <v>2.1172821630324701</v>
      </c>
      <c r="AC48" s="32">
        <f>'исходные без сезонности'!AE48</f>
        <v>3.0330098626705602</v>
      </c>
      <c r="AD48" s="32">
        <f>'реальные данные + логи 3 задолж'!AD49</f>
        <v>0.82432429701349008</v>
      </c>
      <c r="AE48" s="32">
        <f>'реальные данные + логи 3 задолж'!AE49</f>
        <v>0.73644992704984702</v>
      </c>
      <c r="AF48" s="32">
        <f>'исходные без сезонности'!AH48</f>
        <v>0.72520308611722695</v>
      </c>
      <c r="AG48" s="33">
        <f>'исходные без сезонности'!AI48</f>
        <v>0.34634808406731499</v>
      </c>
    </row>
    <row r="49" spans="1:33" x14ac:dyDescent="0.2">
      <c r="A49" s="1">
        <v>41760</v>
      </c>
      <c r="B49" s="15">
        <v>8.15</v>
      </c>
      <c r="C49" s="40">
        <f>'исходные без сезонности'!C49</f>
        <v>0.84881910337679101</v>
      </c>
      <c r="D49" s="40">
        <f>'исходные без сезонности'!F49</f>
        <v>0.97686709450952702</v>
      </c>
      <c r="E49" s="25">
        <v>0.27720628017388038</v>
      </c>
      <c r="F49" s="88">
        <f>LN('реальные данные'!F48)</f>
        <v>9.5753272205016664</v>
      </c>
      <c r="G49" s="32">
        <f>'реальные данные + логи 3 задолж'!G50-'реальные данные + логи 3 задолж'!G49</f>
        <v>2.7886961574509428E-2</v>
      </c>
      <c r="H49" s="84">
        <f>LN('реальные данные'!H48)</f>
        <v>11.123264928955402</v>
      </c>
      <c r="I49" s="84">
        <f>LN('реальные данные'!I48)</f>
        <v>10.472495206548066</v>
      </c>
      <c r="J49" s="32">
        <f>'реальные данные + логи 3 задолж'!J50-'реальные данные + логи 3 задолж'!J49</f>
        <v>-2.6996554443160292E-2</v>
      </c>
      <c r="K49" s="84">
        <f>LN('реальные данные'!K48)</f>
        <v>11.464756037548414</v>
      </c>
      <c r="L49" s="33">
        <f>'реальные данные + логи 3 задолж'!L50-'реальные данные + логи 3 задолж'!L49</f>
        <v>-4.7470982891562485E-2</v>
      </c>
      <c r="M49" s="63">
        <f>'реальные данные + логи 3 задолж'!M50-'реальные данные + логи 3 задолж'!M49</f>
        <v>-7.0984771845328254E-3</v>
      </c>
      <c r="N49" s="32">
        <f>'реальные данные + логи 3 задолж'!N50-'реальные данные + логи 3 задолж'!N49</f>
        <v>2.2087523704030332E-2</v>
      </c>
      <c r="O49" s="32">
        <f>'реальные данные + логи 3 задолж'!O50-'реальные данные + логи 3 задолж'!O49</f>
        <v>4.3753702193646049E-2</v>
      </c>
      <c r="P49" s="32">
        <f>'реальные данные + логи 3 задолж'!P50-'реальные данные + логи 3 задолж'!P49</f>
        <v>-6.1514602591774548E-3</v>
      </c>
      <c r="Q49" s="32">
        <f>'реальные данные + логи 3 задолж'!Q50-'реальные данные + логи 3 задолж'!Q49</f>
        <v>-1.6174640982455912E-3</v>
      </c>
      <c r="R49" s="32">
        <f>'реальные данные + логи 3 задолж'!R50-'реальные данные + логи 3 задолж'!R49</f>
        <v>1.8174047031962459E-2</v>
      </c>
      <c r="S49" s="33">
        <f>'реальные данные + логи 3 задолж'!S50-'реальные данные + логи 3 задолж'!S49</f>
        <v>-2.0946432529562742E-3</v>
      </c>
      <c r="T49" s="28">
        <f>'реальные данные + логи 3 задолж'!T50-'реальные данные + логи 3 задолж'!T49</f>
        <v>0.11189416875613567</v>
      </c>
      <c r="U49" s="14">
        <f>'реальные данные + логи 3 задолж'!U50-'реальные данные + логи 3 задолж'!U49</f>
        <v>2.0482509545225014E-2</v>
      </c>
      <c r="V49" s="14">
        <f>'реальные данные + логи 3 задолж'!V50-'реальные данные + логи 3 задолж'!V49</f>
        <v>6.4062098718498106E-2</v>
      </c>
      <c r="W49" s="14">
        <f>'реальные данные + логи 3 задолж'!W50-'реальные данные + логи 3 задолж'!W49</f>
        <v>-2.8329629322580985E-3</v>
      </c>
      <c r="X49" s="14">
        <f>'реальные данные + логи 3 задолж'!X50-'реальные данные + логи 3 задолж'!X49</f>
        <v>6.1904120660294382E-4</v>
      </c>
      <c r="Y49" s="14">
        <f>'реальные данные + логи 3 задолж'!Y50-'реальные данные + логи 3 задолж'!Y49</f>
        <v>-2.1169964922206574E-2</v>
      </c>
      <c r="Z49" s="29">
        <f>'реальные данные + логи 3 задолж'!Z50-'реальные данные + логи 3 задолж'!Z49</f>
        <v>9.5047807507029347E-3</v>
      </c>
      <c r="AA49" s="32">
        <f>'исходные без сезонности'!AC49</f>
        <v>0.42532522169820702</v>
      </c>
      <c r="AB49" s="32">
        <f>'исходные без сезонности'!AD49</f>
        <v>0.17660463589326</v>
      </c>
      <c r="AC49" s="32">
        <f>'исходные без сезонности'!AE49</f>
        <v>0.738710504139927</v>
      </c>
      <c r="AD49" s="32">
        <f>'реальные данные + логи 3 задолж'!AD50</f>
        <v>0.28921300868614708</v>
      </c>
      <c r="AE49" s="32">
        <f>'реальные данные + логи 3 задолж'!AE50</f>
        <v>2.2389776881268375</v>
      </c>
      <c r="AF49" s="32">
        <f>'исходные без сезонности'!AH49</f>
        <v>2.2741906727767902</v>
      </c>
      <c r="AG49" s="33">
        <f>'исходные без сезонности'!AI49</f>
        <v>0.46634958045935898</v>
      </c>
    </row>
    <row r="50" spans="1:33" x14ac:dyDescent="0.2">
      <c r="A50" s="1">
        <v>41791</v>
      </c>
      <c r="B50" s="15">
        <v>8.18</v>
      </c>
      <c r="C50" s="40">
        <f>'исходные без сезонности'!C50</f>
        <v>0.66008920854678099</v>
      </c>
      <c r="D50" s="40">
        <f>'исходные без сезонности'!F50</f>
        <v>-0.15206315237922899</v>
      </c>
      <c r="E50" s="25">
        <v>2.4791508541256908</v>
      </c>
      <c r="F50" s="88">
        <f>LN('реальные данные'!F49)</f>
        <v>10.886784650746783</v>
      </c>
      <c r="G50" s="32">
        <f>'реальные данные + логи 3 задолж'!G51-'реальные данные + логи 3 задолж'!G50</f>
        <v>-0.12882142429497634</v>
      </c>
      <c r="H50" s="84">
        <f>LN('реальные данные'!H49)</f>
        <v>10.776288617960791</v>
      </c>
      <c r="I50" s="84">
        <f>LN('реальные данные'!I49)</f>
        <v>10.480858802697602</v>
      </c>
      <c r="J50" s="32">
        <f>'реальные данные + логи 3 задолж'!J51-'реальные данные + логи 3 задолж'!J50</f>
        <v>8.9639278687370094E-2</v>
      </c>
      <c r="K50" s="84">
        <f>LN('реальные данные'!K49)</f>
        <v>11.267594001406342</v>
      </c>
      <c r="L50" s="33">
        <f>'реальные данные + логи 3 задолж'!L51-'реальные данные + логи 3 задолж'!L50</f>
        <v>-4.0242659283268978E-2</v>
      </c>
      <c r="M50" s="63">
        <f>'реальные данные + логи 3 задолж'!M51-'реальные данные + логи 3 задолж'!M50</f>
        <v>4.7175780068030804E-2</v>
      </c>
      <c r="N50" s="32">
        <f>'реальные данные + логи 3 задолж'!N51-'реальные данные + логи 3 задолж'!N50</f>
        <v>1.3946710316448119E-2</v>
      </c>
      <c r="O50" s="32">
        <f>'реальные данные + логи 3 задолж'!O51-'реальные данные + логи 3 задолж'!O50</f>
        <v>1.2915305141785183E-3</v>
      </c>
      <c r="P50" s="32">
        <f>'реальные данные + логи 3 задолж'!P51-'реальные данные + логи 3 задолж'!P50</f>
        <v>-3.5034778724867266E-3</v>
      </c>
      <c r="Q50" s="32">
        <f>'реальные данные + логи 3 задолж'!Q51-'реальные данные + логи 3 задолж'!Q50</f>
        <v>1.8628062480573249E-2</v>
      </c>
      <c r="R50" s="32">
        <f>'реальные данные + логи 3 задолж'!R51-'реальные данные + логи 3 задолж'!R50</f>
        <v>6.3800673283473941E-3</v>
      </c>
      <c r="S50" s="33">
        <f>'реальные данные + логи 3 задолж'!S51-'реальные данные + логи 3 задолж'!S50</f>
        <v>8.6646569320070199E-3</v>
      </c>
      <c r="T50" s="28">
        <f>'реальные данные + логи 3 задолж'!T51-'реальные данные + логи 3 задолж'!T50</f>
        <v>-9.2116681663210187E-3</v>
      </c>
      <c r="U50" s="14">
        <f>'реальные данные + логи 3 задолж'!U51-'реальные данные + логи 3 задолж'!U50</f>
        <v>3.2588751486160916E-2</v>
      </c>
      <c r="V50" s="14">
        <f>'реальные данные + логи 3 задолж'!V51-'реальные данные + логи 3 задолж'!V50</f>
        <v>3.4696615742483061E-2</v>
      </c>
      <c r="W50" s="14">
        <f>'реальные данные + логи 3 задолж'!W51-'реальные данные + логи 3 задолж'!W50</f>
        <v>-6.1541827069895305E-3</v>
      </c>
      <c r="X50" s="14">
        <f>'реальные данные + логи 3 задолж'!X51-'реальные данные + логи 3 задолж'!X50</f>
        <v>7.757538305181555E-3</v>
      </c>
      <c r="Y50" s="14">
        <f>'реальные данные + логи 3 задолж'!Y51-'реальные данные + логи 3 задолж'!Y50</f>
        <v>3.1638360837796142E-2</v>
      </c>
      <c r="Z50" s="29">
        <f>'реальные данные + логи 3 задолж'!Z51-'реальные данные + логи 3 задолж'!Z50</f>
        <v>1.9374249606828542E-2</v>
      </c>
      <c r="AA50" s="32">
        <f>'исходные без сезонности'!AC50</f>
        <v>0.35839624890603999</v>
      </c>
      <c r="AB50" s="32">
        <f>'исходные без сезонности'!AD50</f>
        <v>-1.40728630637559</v>
      </c>
      <c r="AC50" s="32">
        <f>'исходные без сезонности'!AE50</f>
        <v>1.46825935384489</v>
      </c>
      <c r="AD50" s="32">
        <f>'реальные данные + логи 3 задолж'!AD51</f>
        <v>0.40279718432047673</v>
      </c>
      <c r="AE50" s="32">
        <f>'реальные данные + логи 3 задолж'!AE51</f>
        <v>-0.74874973207721496</v>
      </c>
      <c r="AF50" s="32">
        <f>'исходные без сезонности'!AH50</f>
        <v>0.31309584076828501</v>
      </c>
      <c r="AG50" s="33">
        <f>'исходные без сезонности'!AI50</f>
        <v>6.2513171778942403E-2</v>
      </c>
    </row>
    <row r="51" spans="1:33" x14ac:dyDescent="0.2">
      <c r="A51" s="1">
        <v>41821</v>
      </c>
      <c r="B51" s="15">
        <v>8.1199999999999992</v>
      </c>
      <c r="C51" s="40">
        <f>'исходные без сезонности'!C51</f>
        <v>0.38639601381256</v>
      </c>
      <c r="D51" s="40">
        <f>'исходные без сезонности'!F51</f>
        <v>2.0890626187393599</v>
      </c>
      <c r="E51" s="25">
        <v>-3.723391731657316</v>
      </c>
      <c r="F51" s="88">
        <f>LN('реальные данные'!F50)</f>
        <v>10.304485429596271</v>
      </c>
      <c r="G51" s="32">
        <f>'реальные данные + логи 3 задолж'!G52-'реальные данные + логи 3 задолж'!G51</f>
        <v>-2.1322483322146368E-2</v>
      </c>
      <c r="H51" s="84">
        <f>LN('реальные данные'!H50)</f>
        <v>10.823129918411405</v>
      </c>
      <c r="I51" s="84">
        <f>LN('реальные данные'!I50)</f>
        <v>10.573308729957974</v>
      </c>
      <c r="J51" s="32">
        <f>'реальные данные + логи 3 задолж'!J52-'реальные данные + логи 3 задолж'!J51</f>
        <v>-0.26683819917857932</v>
      </c>
      <c r="K51" s="84">
        <f>LN('реальные данные'!K50)</f>
        <v>11.268134172102876</v>
      </c>
      <c r="L51" s="33">
        <f>'реальные данные + логи 3 задолж'!L52-'реальные данные + логи 3 задолж'!L51</f>
        <v>-9.608393335610188E-2</v>
      </c>
      <c r="M51" s="63">
        <f>'реальные данные + логи 3 задолж'!M52-'реальные данные + логи 3 задолж'!M51</f>
        <v>1.6708641267948465E-2</v>
      </c>
      <c r="N51" s="32">
        <f>'реальные данные + логи 3 задолж'!N52-'реальные данные + логи 3 задолж'!N51</f>
        <v>1.3162534986232544E-2</v>
      </c>
      <c r="O51" s="32">
        <f>'реальные данные + логи 3 задолж'!O52-'реальные данные + логи 3 задолж'!O51</f>
        <v>-1.2311428679407044E-2</v>
      </c>
      <c r="P51" s="32">
        <f>'реальные данные + логи 3 задолж'!P52-'реальные данные + логи 3 задолж'!P51</f>
        <v>-5.1766706532418993E-4</v>
      </c>
      <c r="Q51" s="32">
        <f>'реальные данные + логи 3 задолж'!Q52-'реальные данные + логи 3 задолж'!Q51</f>
        <v>3.9028529356350816E-3</v>
      </c>
      <c r="R51" s="32">
        <f>'реальные данные + логи 3 задолж'!R52-'реальные данные + логи 3 задолж'!R51</f>
        <v>1.4839248476636868E-2</v>
      </c>
      <c r="S51" s="33">
        <f>'реальные данные + логи 3 задолж'!S52-'реальные данные + логи 3 задолж'!S51</f>
        <v>-5.2016643963508358E-3</v>
      </c>
      <c r="T51" s="28">
        <f>'реальные данные + логи 3 задолж'!T52-'реальные данные + логи 3 задолж'!T51</f>
        <v>5.951686484622698E-2</v>
      </c>
      <c r="U51" s="14">
        <f>'реальные данные + логи 3 задолж'!U52-'реальные данные + логи 3 задолж'!U51</f>
        <v>2.1106944421147134E-2</v>
      </c>
      <c r="V51" s="14">
        <f>'реальные данные + логи 3 задолж'!V52-'реальные данные + логи 3 задолж'!V51</f>
        <v>-9.715718257574224E-3</v>
      </c>
      <c r="W51" s="14">
        <f>'реальные данные + логи 3 задолж'!W52-'реальные данные + логи 3 задолж'!W51</f>
        <v>2.4532985783309869E-4</v>
      </c>
      <c r="X51" s="14">
        <f>'реальные данные + логи 3 задолж'!X52-'реальные данные + логи 3 задолж'!X51</f>
        <v>3.052968896160202E-2</v>
      </c>
      <c r="Y51" s="14">
        <f>'реальные данные + логи 3 задолж'!Y52-'реальные данные + логи 3 задолж'!Y51</f>
        <v>1.1171602372350264E-2</v>
      </c>
      <c r="Z51" s="29">
        <f>'реальные данные + логи 3 задолж'!Z52-'реальные данные + логи 3 задолж'!Z51</f>
        <v>1.3039325253478395E-2</v>
      </c>
      <c r="AA51" s="32">
        <f>'исходные без сезонности'!AC51</f>
        <v>-0.37154284054995201</v>
      </c>
      <c r="AB51" s="32">
        <f>'исходные без сезонности'!AD51</f>
        <v>1.6010092471895601</v>
      </c>
      <c r="AC51" s="32">
        <f>'исходные без сезонности'!AE51</f>
        <v>1.3718777947167899</v>
      </c>
      <c r="AD51" s="32">
        <f>'реальные данные + логи 3 задолж'!AD52</f>
        <v>5.075557668573353</v>
      </c>
      <c r="AE51" s="32">
        <f>'реальные данные + логи 3 задолж'!AE52</f>
        <v>2.4995122208397902</v>
      </c>
      <c r="AF51" s="32">
        <f>'исходные без сезонности'!AH51</f>
        <v>-2.5836691399282898</v>
      </c>
      <c r="AG51" s="33">
        <f>'исходные без сезонности'!AI51</f>
        <v>0.44545802421756697</v>
      </c>
    </row>
    <row r="52" spans="1:33" x14ac:dyDescent="0.2">
      <c r="A52" s="1">
        <v>41852</v>
      </c>
      <c r="B52" s="15">
        <v>7.85</v>
      </c>
      <c r="C52" s="40">
        <f>'исходные без сезонности'!C52</f>
        <v>0.67163975207037596</v>
      </c>
      <c r="D52" s="40">
        <f>'исходные без сезонности'!F52</f>
        <v>-0.16899508636961799</v>
      </c>
      <c r="E52" s="25">
        <v>-6.7705891623270062</v>
      </c>
      <c r="F52" s="88">
        <f>LN('реальные данные'!F51)</f>
        <v>10.721094365603864</v>
      </c>
      <c r="G52" s="32">
        <f>'реальные данные + логи 3 задолж'!G53-'реальные данные + логи 3 задолж'!G52</f>
        <v>0.12341835787346866</v>
      </c>
      <c r="H52" s="84">
        <f>LN('реальные данные'!H51)</f>
        <v>11.093030772008373</v>
      </c>
      <c r="I52" s="84">
        <f>LN('реальные данные'!I51)</f>
        <v>10.402296333346536</v>
      </c>
      <c r="J52" s="32">
        <f>'реальные данные + логи 3 задолж'!J53-'реальные данные + логи 3 задолж'!J52</f>
        <v>6.7894857757542226E-2</v>
      </c>
      <c r="K52" s="84">
        <f>LN('реальные данные'!K51)</f>
        <v>11.000959589633895</v>
      </c>
      <c r="L52" s="33">
        <f>'реальные данные + логи 3 задолж'!L53-'реальные данные + логи 3 задолж'!L52</f>
        <v>0.19825321828002629</v>
      </c>
      <c r="M52" s="63">
        <f>'реальные данные + логи 3 задолж'!M53-'реальные данные + логи 3 задолж'!M52</f>
        <v>4.345980269462757E-2</v>
      </c>
      <c r="N52" s="32">
        <f>'реальные данные + логи 3 задолж'!N53-'реальные данные + логи 3 задолж'!N52</f>
        <v>2.9759218155973599E-3</v>
      </c>
      <c r="O52" s="32">
        <f>'реальные данные + логи 3 задолж'!O53-'реальные данные + логи 3 задолж'!O52</f>
        <v>4.6954681761590678E-4</v>
      </c>
      <c r="P52" s="32">
        <f>'реальные данные + логи 3 задолж'!P53-'реальные данные + логи 3 задолж'!P52</f>
        <v>-3.9725374853620821E-3</v>
      </c>
      <c r="Q52" s="32">
        <f>'реальные данные + логи 3 задолж'!Q53-'реальные данные + логи 3 задолж'!Q52</f>
        <v>0.10932834833255178</v>
      </c>
      <c r="R52" s="32">
        <f>'реальные данные + логи 3 задолж'!R53-'реальные данные + логи 3 задолж'!R52</f>
        <v>-3.449275684000952E-2</v>
      </c>
      <c r="S52" s="33">
        <f>'реальные данные + логи 3 задолж'!S53-'реальные данные + логи 3 задолж'!S52</f>
        <v>-2.2926295829996945E-3</v>
      </c>
      <c r="T52" s="28">
        <f>'реальные данные + логи 3 задолж'!T53-'реальные данные + логи 3 задолж'!T52</f>
        <v>2.4600424951211508E-2</v>
      </c>
      <c r="U52" s="14">
        <f>'реальные данные + логи 3 задолж'!U53-'реальные данные + логи 3 задолж'!U52</f>
        <v>-1.2225643603120062E-2</v>
      </c>
      <c r="V52" s="14">
        <f>'реальные данные + логи 3 задолж'!V53-'реальные данные + логи 3 задолж'!V52</f>
        <v>-1.9105478219188399E-2</v>
      </c>
      <c r="W52" s="14">
        <f>'реальные данные + логи 3 задолж'!W53-'реальные данные + логи 3 задолж'!W52</f>
        <v>-1.0637053150652775E-4</v>
      </c>
      <c r="X52" s="14">
        <f>'реальные данные + логи 3 задолж'!X53-'реальные данные + логи 3 задолж'!X52</f>
        <v>0.10963036992501429</v>
      </c>
      <c r="Y52" s="14">
        <f>'реальные данные + логи 3 задолж'!Y53-'реальные данные + логи 3 задолж'!Y52</f>
        <v>-1.7185258242376378E-2</v>
      </c>
      <c r="Z52" s="29">
        <f>'реальные данные + логи 3 задолж'!Z53-'реальные данные + логи 3 задолж'!Z52</f>
        <v>-3.8634711799248933E-2</v>
      </c>
      <c r="AA52" s="32">
        <f>'исходные без сезонности'!AC52</f>
        <v>0.386494723350221</v>
      </c>
      <c r="AB52" s="32">
        <f>'исходные без сезонности'!AD52</f>
        <v>-1.2397999338593499</v>
      </c>
      <c r="AC52" s="32">
        <f>'исходные без сезонности'!AE52</f>
        <v>0.47420684770601401</v>
      </c>
      <c r="AD52" s="32">
        <f>'реальные данные + логи 3 задолж'!AD53</f>
        <v>-3.3761954667237433</v>
      </c>
      <c r="AE52" s="32">
        <f>'реальные данные + логи 3 задолж'!AE53</f>
        <v>-2.3749593568030463</v>
      </c>
      <c r="AF52" s="32">
        <f>'исходные без сезонности'!AH52</f>
        <v>0.20069391799597</v>
      </c>
      <c r="AG52" s="33">
        <f>'исходные без сезонности'!AI52</f>
        <v>0.33374985220410602</v>
      </c>
    </row>
    <row r="53" spans="1:33" x14ac:dyDescent="0.2">
      <c r="A53" s="1">
        <v>41883</v>
      </c>
      <c r="B53" s="15">
        <v>7.94</v>
      </c>
      <c r="C53" s="40">
        <f>'исходные без сезонности'!C53</f>
        <v>0.85364520448430203</v>
      </c>
      <c r="D53" s="40">
        <f>'исходные без сезонности'!F53</f>
        <v>0.86912940706333697</v>
      </c>
      <c r="E53" s="25">
        <v>-5.4108837689156193</v>
      </c>
      <c r="F53" s="88">
        <f>LN('реальные данные'!F52)</f>
        <v>11.286725450739715</v>
      </c>
      <c r="G53" s="32">
        <f>'реальные данные + логи 3 задолж'!G54-'реальные данные + логи 3 задолж'!G53</f>
        <v>-8.648990104018317E-2</v>
      </c>
      <c r="H53" s="84">
        <f>LN('реальные данные'!H52)</f>
        <v>10.986863831716684</v>
      </c>
      <c r="I53" s="84">
        <f>LN('реальные данные'!I52)</f>
        <v>10.336794950405984</v>
      </c>
      <c r="J53" s="32">
        <f>'реальные данные + логи 3 задолж'!J54-'реальные данные + логи 3 задолж'!J53</f>
        <v>-3.2249575340873804E-2</v>
      </c>
      <c r="K53" s="84">
        <f>LN('реальные данные'!K52)</f>
        <v>11.09032863142188</v>
      </c>
      <c r="L53" s="33">
        <f>'реальные данные + логи 3 задолж'!L54-'реальные данные + логи 3 задолж'!L53</f>
        <v>-0.1305315631773869</v>
      </c>
      <c r="M53" s="63">
        <f>'реальные данные + логи 3 задолж'!M54-'реальные данные + логи 3 задолж'!M53</f>
        <v>6.6546087607219917E-2</v>
      </c>
      <c r="N53" s="32">
        <f>'реальные данные + логи 3 задолж'!N54-'реальные данные + логи 3 задолж'!N53</f>
        <v>-5.0014099967086167E-3</v>
      </c>
      <c r="O53" s="32">
        <f>'реальные данные + логи 3 задолж'!O54-'реальные данные + логи 3 задолж'!O53</f>
        <v>-1.568705175870555E-2</v>
      </c>
      <c r="P53" s="32">
        <f>'реальные данные + логи 3 задолж'!P54-'реальные данные + логи 3 задолж'!P53</f>
        <v>-6.2595122516615476E-3</v>
      </c>
      <c r="Q53" s="32">
        <f>'реальные данные + логи 3 задолж'!Q54-'реальные данные + логи 3 задолж'!Q53</f>
        <v>3.6733490935798585E-3</v>
      </c>
      <c r="R53" s="32">
        <f>'реальные данные + логи 3 задолж'!R54-'реальные данные + логи 3 задолж'!R53</f>
        <v>-4.5080723761312669E-3</v>
      </c>
      <c r="S53" s="33">
        <f>'реальные данные + логи 3 задолж'!S54-'реальные данные + логи 3 задолж'!S53</f>
        <v>-6.535719151621322E-4</v>
      </c>
      <c r="T53" s="28">
        <f>'реальные данные + логи 3 задолж'!T54-'реальные данные + логи 3 задолж'!T53</f>
        <v>1.5136058252025464E-2</v>
      </c>
      <c r="U53" s="14">
        <f>'реальные данные + логи 3 задолж'!U54-'реальные данные + логи 3 задолж'!U53</f>
        <v>3.4765632527200552E-3</v>
      </c>
      <c r="V53" s="14">
        <f>'реальные данные + логи 3 задолж'!V54-'реальные данные + логи 3 задолж'!V53</f>
        <v>-1.5095430396057097E-2</v>
      </c>
      <c r="W53" s="14">
        <f>'реальные данные + логи 3 задолж'!W54-'реальные данные + логи 3 задолж'!W53</f>
        <v>-5.6326780745017402E-3</v>
      </c>
      <c r="X53" s="14">
        <f>'реальные данные + логи 3 задолж'!X54-'реальные данные + логи 3 задолж'!X53</f>
        <v>1.8471718491719358E-2</v>
      </c>
      <c r="Y53" s="14">
        <f>'реальные данные + логи 3 задолж'!Y54-'реальные данные + логи 3 задолж'!Y53</f>
        <v>-6.7097924199224224E-3</v>
      </c>
      <c r="Z53" s="29">
        <f>'реальные данные + логи 3 задолж'!Z54-'реальные данные + логи 3 задолж'!Z53</f>
        <v>2.6124242445474621E-2</v>
      </c>
      <c r="AA53" s="32">
        <f>'исходные без сезонности'!AC53</f>
        <v>0.68606297715679299</v>
      </c>
      <c r="AB53" s="32">
        <f>'исходные без сезонности'!AD53</f>
        <v>2.1488915281786798</v>
      </c>
      <c r="AC53" s="32">
        <f>'исходные без сезонности'!AE53</f>
        <v>1.6289357524675601</v>
      </c>
      <c r="AD53" s="32">
        <f>'реальные данные + логи 3 задолж'!AD54</f>
        <v>-1.194909370554484</v>
      </c>
      <c r="AE53" s="32">
        <f>'реальные данные + логи 3 задолж'!AE54</f>
        <v>-2.6010411446149533</v>
      </c>
      <c r="AF53" s="32">
        <f>'исходные без сезонности'!AH53</f>
        <v>0.56774587884010197</v>
      </c>
      <c r="AG53" s="33">
        <f>'исходные без сезонности'!AI53</f>
        <v>0.82559923742268104</v>
      </c>
    </row>
    <row r="54" spans="1:33" x14ac:dyDescent="0.2">
      <c r="A54" s="1">
        <v>41913</v>
      </c>
      <c r="B54" s="15">
        <v>8.23</v>
      </c>
      <c r="C54" s="40">
        <f>'исходные без сезонности'!C54</f>
        <v>0.80474557981522998</v>
      </c>
      <c r="D54" s="40">
        <f>'исходные без сезонности'!F54</f>
        <v>-0.32940423226224502</v>
      </c>
      <c r="E54" s="25">
        <v>-9.4790904093330539</v>
      </c>
      <c r="F54" s="88">
        <f>LN('реальные данные'!F53)</f>
        <v>10.848961641996128</v>
      </c>
      <c r="G54" s="32">
        <f>'реальные данные + логи 3 задолж'!G55-'реальные данные + логи 3 задолж'!G54</f>
        <v>8.1648822752278249E-3</v>
      </c>
      <c r="H54" s="84">
        <f>LN('реальные данные'!H53)</f>
        <v>10.75931760395849</v>
      </c>
      <c r="I54" s="84">
        <f>LN('реальные данные'!I53)</f>
        <v>10.53525233751961</v>
      </c>
      <c r="J54" s="32">
        <f>'реальные данные + логи 3 задолж'!J55-'реальные данные + логи 3 задолж'!J54</f>
        <v>-3.8966552829116097E-2</v>
      </c>
      <c r="K54" s="84">
        <f>LN('реальные данные'!K53)</f>
        <v>11.291599476118998</v>
      </c>
      <c r="L54" s="33">
        <f>'реальные данные + логи 3 задолж'!L55-'реальные данные + логи 3 задолж'!L54</f>
        <v>7.3166923838485332E-2</v>
      </c>
      <c r="M54" s="63">
        <f>'реальные данные + логи 3 задолж'!M55-'реальные данные + логи 3 задолж'!M54</f>
        <v>4.0260392427686753E-2</v>
      </c>
      <c r="N54" s="32">
        <f>'реальные данные + логи 3 задолж'!N55-'реальные данные + логи 3 задолж'!N54</f>
        <v>-5.2690642191528525E-3</v>
      </c>
      <c r="O54" s="32">
        <f>'реальные данные + логи 3 задолж'!O55-'реальные данные + логи 3 задолж'!O54</f>
        <v>-6.4046216659097155E-3</v>
      </c>
      <c r="P54" s="32">
        <f>'реальные данные + логи 3 задолж'!P55-'реальные данные + логи 3 задолж'!P54</f>
        <v>-1.0457599999588396E-2</v>
      </c>
      <c r="Q54" s="32">
        <f>'реальные данные + логи 3 задолж'!Q55-'реальные данные + логи 3 задолж'!Q54</f>
        <v>-1.1876187097811908E-2</v>
      </c>
      <c r="R54" s="32">
        <f>'реальные данные + логи 3 задолж'!R55-'реальные данные + логи 3 задолж'!R54</f>
        <v>3.6839400653772003E-3</v>
      </c>
      <c r="S54" s="33">
        <f>'реальные данные + логи 3 задолж'!S55-'реальные данные + логи 3 задолж'!S54</f>
        <v>-1.0247616970493922E-2</v>
      </c>
      <c r="T54" s="28">
        <f>'реальные данные + логи 3 задолж'!T55-'реальные данные + логи 3 задолж'!T54</f>
        <v>9.533613914583583E-2</v>
      </c>
      <c r="U54" s="14">
        <f>'реальные данные + логи 3 задолж'!U55-'реальные данные + логи 3 задолж'!U54</f>
        <v>-3.9319293357298335E-3</v>
      </c>
      <c r="V54" s="14">
        <f>'реальные данные + логи 3 задолж'!V55-'реальные данные + логи 3 задолж'!V54</f>
        <v>1.6063016366484106E-2</v>
      </c>
      <c r="W54" s="14">
        <f>'реальные данные + логи 3 задолж'!W55-'реальные данные + логи 3 задолж'!W54</f>
        <v>-1.5254805256818216E-2</v>
      </c>
      <c r="X54" s="14">
        <f>'реальные данные + логи 3 задолж'!X55-'реальные данные + логи 3 задолж'!X54</f>
        <v>-1.5832191818663688E-2</v>
      </c>
      <c r="Y54" s="14">
        <f>'реальные данные + логи 3 задолж'!Y55-'реальные данные + логи 3 задолж'!Y54</f>
        <v>-1.4716819150747185E-2</v>
      </c>
      <c r="Z54" s="29">
        <f>'реальные данные + логи 3 задолж'!Z55-'реальные данные + логи 3 задолж'!Z54</f>
        <v>-2.8110525625594462E-2</v>
      </c>
      <c r="AA54" s="32">
        <f>'исходные без сезонности'!AC54</f>
        <v>-6.9477220129860601E-2</v>
      </c>
      <c r="AB54" s="32">
        <f>'исходные без сезонности'!AD54</f>
        <v>0.81674132210086903</v>
      </c>
      <c r="AC54" s="32">
        <f>'исходные без сезонности'!AE54</f>
        <v>2.6690946377443701</v>
      </c>
      <c r="AD54" s="32">
        <f>'реальные данные + логи 3 задолж'!AD55</f>
        <v>-9.5968269484990145</v>
      </c>
      <c r="AE54" s="32">
        <f>'реальные данные + логи 3 задолж'!AE55</f>
        <v>-0.4527388537117929</v>
      </c>
      <c r="AF54" s="32">
        <f>'исходные без сезонности'!AH54</f>
        <v>-1.43952858906694</v>
      </c>
      <c r="AG54" s="33">
        <f>'исходные без сезонности'!AI54</f>
        <v>0.98760927015175204</v>
      </c>
    </row>
    <row r="55" spans="1:33" x14ac:dyDescent="0.2">
      <c r="A55" s="1">
        <v>41944</v>
      </c>
      <c r="B55" s="15">
        <v>10.23</v>
      </c>
      <c r="C55" s="40">
        <f>'исходные без сезонности'!C55</f>
        <v>1.21100534229665</v>
      </c>
      <c r="D55" s="40">
        <f>'исходные без сезонности'!F55</f>
        <v>-0.49977943190997998</v>
      </c>
      <c r="E55" s="25">
        <v>-12.349070721655888</v>
      </c>
      <c r="F55" s="88">
        <f>LN('реальные данные'!F54)</f>
        <v>10.88493467992369</v>
      </c>
      <c r="G55" s="32">
        <f>'реальные данные + логи 3 задолж'!G56-'реальные данные + логи 3 задолж'!G55</f>
        <v>1.9727198585339778E-3</v>
      </c>
      <c r="H55" s="84">
        <f>LN('реальные данные'!H54)</f>
        <v>10.888978954851352</v>
      </c>
      <c r="I55" s="84">
        <f>LN('реальные данные'!I54)</f>
        <v>10.562936588090825</v>
      </c>
      <c r="J55" s="32">
        <f>'реальные данные + логи 3 задолж'!J56-'реальные данные + логи 3 задолж'!J55</f>
        <v>-0.11930418023470502</v>
      </c>
      <c r="K55" s="84">
        <f>LN('реальные данные'!K54)</f>
        <v>11.353301157296276</v>
      </c>
      <c r="L55" s="33">
        <f>'реальные данные + логи 3 задолж'!L56-'реальные данные + логи 3 задолж'!L55</f>
        <v>4.7638513697782159E-2</v>
      </c>
      <c r="M55" s="63">
        <f>'реальные данные + логи 3 задолж'!M56-'реальные данные + логи 3 задолж'!M55</f>
        <v>1.2595858008115357E-3</v>
      </c>
      <c r="N55" s="32">
        <f>'реальные данные + логи 3 задолж'!N56-'реальные данные + логи 3 задолж'!N55</f>
        <v>1.9031100205495477E-3</v>
      </c>
      <c r="O55" s="32">
        <f>'реальные данные + логи 3 задолж'!O56-'реальные данные + логи 3 задолж'!O55</f>
        <v>-7.6565417860479101E-3</v>
      </c>
      <c r="P55" s="32">
        <f>'реальные данные + логи 3 задолж'!P56-'реальные данные + логи 3 задолж'!P55</f>
        <v>-9.4568661046867675E-3</v>
      </c>
      <c r="Q55" s="32">
        <f>'реальные данные + логи 3 задолж'!Q56-'реальные данные + логи 3 задолж'!Q55</f>
        <v>-6.1766065860151542E-3</v>
      </c>
      <c r="R55" s="32">
        <f>'реальные данные + логи 3 задолж'!R56-'реальные данные + логи 3 задолж'!R55</f>
        <v>-8.3955549378487149E-3</v>
      </c>
      <c r="S55" s="33">
        <f>'реальные данные + логи 3 задолж'!S56-'реальные данные + логи 3 задолж'!S55</f>
        <v>-2.1578784968205866E-3</v>
      </c>
      <c r="T55" s="28">
        <f>'реальные данные + логи 3 задолж'!T56-'реальные данные + логи 3 задолж'!T55</f>
        <v>-2.1754926966819355E-2</v>
      </c>
      <c r="U55" s="14">
        <f>'реальные данные + логи 3 задолж'!U56-'реальные данные + логи 3 задолж'!U55</f>
        <v>1.7231595675433198E-3</v>
      </c>
      <c r="V55" s="14">
        <f>'реальные данные + логи 3 задолж'!V56-'реальные данные + логи 3 задолж'!V55</f>
        <v>-1.6122864596098907E-2</v>
      </c>
      <c r="W55" s="14">
        <f>'реальные данные + логи 3 задолж'!W56-'реальные данные + логи 3 задолж'!W55</f>
        <v>-9.4837618971137516E-3</v>
      </c>
      <c r="X55" s="14">
        <f>'реальные данные + логи 3 задолж'!X56-'реальные данные + логи 3 задолж'!X55</f>
        <v>4.6295845529940038E-3</v>
      </c>
      <c r="Y55" s="14">
        <f>'реальные данные + логи 3 задолж'!Y56-'реальные данные + логи 3 задолж'!Y55</f>
        <v>-3.9699479378727531E-2</v>
      </c>
      <c r="Z55" s="29">
        <f>'реальные данные + логи 3 задолж'!Z56-'реальные данные + логи 3 задолж'!Z55</f>
        <v>-1.2242505417402683E-2</v>
      </c>
      <c r="AA55" s="32">
        <f>'исходные без сезонности'!AC55</f>
        <v>0.66464321270321902</v>
      </c>
      <c r="AB55" s="32">
        <f>'исходные без сезонности'!AD55</f>
        <v>-0.64383232584428596</v>
      </c>
      <c r="AC55" s="32">
        <f>'исходные без сезонности'!AE55</f>
        <v>-1.12886639218826</v>
      </c>
      <c r="AD55" s="32">
        <f>'реальные данные + логи 3 задолж'!AD56</f>
        <v>9.8627793885971045</v>
      </c>
      <c r="AE55" s="32">
        <f>'реальные данные + логи 3 задолж'!AE56</f>
        <v>-0.92254067953660979</v>
      </c>
      <c r="AF55" s="32">
        <f>'исходные без сезонности'!AH55</f>
        <v>-0.43469196661345699</v>
      </c>
      <c r="AG55" s="33">
        <f>'исходные без сезонности'!AI55</f>
        <v>1.3697258488570301</v>
      </c>
    </row>
    <row r="56" spans="1:33" x14ac:dyDescent="0.2">
      <c r="A56" s="1">
        <v>41974</v>
      </c>
      <c r="B56" s="15">
        <v>15.45</v>
      </c>
      <c r="C56" s="40">
        <f>'исходные без сезонности'!C56</f>
        <v>2.4610933297758701</v>
      </c>
      <c r="D56" s="40">
        <f>'исходные без сезонности'!F56</f>
        <v>1.39894910677331</v>
      </c>
      <c r="E56" s="25">
        <v>-18.030925534564922</v>
      </c>
      <c r="F56" s="88">
        <f>LN('реальные данные'!F55)</f>
        <v>10.869593534434587</v>
      </c>
      <c r="G56" s="32">
        <f>'реальные данные + логи 3 задолж'!G57-'реальные данные + логи 3 задолж'!G56</f>
        <v>-1.6499548492053151E-2</v>
      </c>
      <c r="H56" s="84">
        <f>LN('реальные данные'!H55)</f>
        <v>10.729146733695003</v>
      </c>
      <c r="I56" s="84">
        <f>LN('реальные данные'!I55)</f>
        <v>10.459628582213435</v>
      </c>
      <c r="J56" s="32">
        <f>'реальные данные + логи 3 задолж'!J57-'реальные данные + логи 3 задолж'!J56</f>
        <v>-0.18530552411951895</v>
      </c>
      <c r="K56" s="84">
        <f>LN('реальные данные'!K55)</f>
        <v>11.05082814818808</v>
      </c>
      <c r="L56" s="33">
        <f>'реальные данные + логи 3 задолж'!L57-'реальные данные + логи 3 задолж'!L56</f>
        <v>-0.16219295942749667</v>
      </c>
      <c r="M56" s="63">
        <f>'реальные данные + логи 3 задолж'!M57-'реальные данные + логи 3 задолж'!M56</f>
        <v>1.8418809137724423E-2</v>
      </c>
      <c r="N56" s="32">
        <f>'реальные данные + логи 3 задолж'!N57-'реальные данные + логи 3 задолж'!N56</f>
        <v>-6.1329243173879888E-3</v>
      </c>
      <c r="O56" s="32">
        <f>'реальные данные + логи 3 задолж'!O57-'реальные данные + логи 3 задолж'!O56</f>
        <v>-5.438587560796293E-3</v>
      </c>
      <c r="P56" s="32">
        <f>'реальные данные + логи 3 задолж'!P57-'реальные данные + логи 3 задолж'!P56</f>
        <v>-2.4741072470302328E-2</v>
      </c>
      <c r="Q56" s="32">
        <f>'реальные данные + логи 3 задолж'!Q57-'реальные данные + логи 3 задолж'!Q56</f>
        <v>-3.8630680675238338E-2</v>
      </c>
      <c r="R56" s="32">
        <f>'реальные данные + логи 3 задолж'!R57-'реальные данные + логи 3 задолж'!R56</f>
        <v>-4.7587436650076143E-4</v>
      </c>
      <c r="S56" s="33">
        <f>'реальные данные + логи 3 задолж'!S57-'реальные данные + логи 3 задолж'!S56</f>
        <v>-2.624001371714435E-2</v>
      </c>
      <c r="T56" s="28">
        <f>'реальные данные + логи 3 задолж'!T57-'реальные данные + логи 3 задолж'!T56</f>
        <v>7.95915205821629E-3</v>
      </c>
      <c r="U56" s="14">
        <f>'реальные данные + логи 3 задолж'!U57-'реальные данные + логи 3 задолж'!U56</f>
        <v>-7.7786054410768912E-3</v>
      </c>
      <c r="V56" s="14">
        <f>'реальные данные + логи 3 задолж'!V57-'реальные данные + логи 3 задолж'!V56</f>
        <v>9.7345182867005775E-3</v>
      </c>
      <c r="W56" s="14">
        <f>'реальные данные + логи 3 задолж'!W57-'реальные данные + логи 3 задолж'!W56</f>
        <v>-2.4345099272478521E-2</v>
      </c>
      <c r="X56" s="14">
        <f>'реальные данные + логи 3 задолж'!X57-'реальные данные + логи 3 задолж'!X56</f>
        <v>-1.646123242589681E-2</v>
      </c>
      <c r="Y56" s="14">
        <f>'реальные данные + логи 3 задолж'!Y57-'реальные данные + логи 3 задолж'!Y56</f>
        <v>4.9909015219148145E-2</v>
      </c>
      <c r="Z56" s="29">
        <f>'реальные данные + логи 3 задолж'!Z57-'реальные данные + логи 3 задолж'!Z56</f>
        <v>4.8871844448381552E-3</v>
      </c>
      <c r="AA56" s="32">
        <f>'исходные без сезонности'!AC56</f>
        <v>0.64677130560973195</v>
      </c>
      <c r="AB56" s="32">
        <f>'исходные без сезонности'!AD56</f>
        <v>3.2591374589750202</v>
      </c>
      <c r="AC56" s="32">
        <f>'исходные без сезонности'!AE56</f>
        <v>-0.93391258625266205</v>
      </c>
      <c r="AD56" s="32">
        <f>'реальные данные + логи 3 задолж'!AD57</f>
        <v>1.4579494086871989</v>
      </c>
      <c r="AE56" s="32">
        <f>'реальные данные + логи 3 задолж'!AE57</f>
        <v>-3.907032264692063</v>
      </c>
      <c r="AF56" s="32">
        <f>'исходные без сезонности'!AH56</f>
        <v>-0.62989494289028003</v>
      </c>
      <c r="AG56" s="33">
        <f>'исходные без сезонности'!AI56</f>
        <v>4.78622864705076</v>
      </c>
    </row>
    <row r="57" spans="1:33" x14ac:dyDescent="0.2">
      <c r="A57" s="1">
        <v>42005</v>
      </c>
      <c r="B57" s="15">
        <v>16.96</v>
      </c>
      <c r="C57" s="40">
        <f>'исходные без сезонности'!C57</f>
        <v>3.6512742338461299</v>
      </c>
      <c r="D57" s="40">
        <f>'исходные без сезонности'!F57</f>
        <v>-1.4915699094199499</v>
      </c>
      <c r="E57" s="25">
        <v>-8.3499399232861649</v>
      </c>
      <c r="F57" s="88">
        <f>LN('реальные данные'!F56)</f>
        <v>10.769218599548365</v>
      </c>
      <c r="G57" s="32">
        <f>'реальные данные + логи 3 задолж'!G58-'реальные данные + логи 3 задолж'!G57</f>
        <v>7.494799044249234E-2</v>
      </c>
      <c r="H57" s="84">
        <f>LN('реальные данные'!H56)</f>
        <v>10.303603808564436</v>
      </c>
      <c r="I57" s="84">
        <f>LN('реальные данные'!I56)</f>
        <v>10.42362224258664</v>
      </c>
      <c r="J57" s="32">
        <f>'реальные данные + логи 3 задолж'!J58-'реальные данные + логи 3 задолж'!J57</f>
        <v>0.18791235685782937</v>
      </c>
      <c r="K57" s="84">
        <f>LN('реальные данные'!K56)</f>
        <v>11.091282392646882</v>
      </c>
      <c r="L57" s="33">
        <f>'реальные данные + логи 3 задолж'!L58-'реальные данные + логи 3 задолж'!L57</f>
        <v>0.17985793946379758</v>
      </c>
      <c r="M57" s="63">
        <f>'реальные данные + логи 3 задолж'!M58-'реальные данные + логи 3 задолж'!M57</f>
        <v>-8.1741689577510712E-2</v>
      </c>
      <c r="N57" s="32">
        <f>'реальные данные + логи 3 задолж'!N58-'реальные данные + логи 3 задолж'!N57</f>
        <v>-3.372278920274141E-3</v>
      </c>
      <c r="O57" s="32">
        <f>'реальные данные + логи 3 задолж'!O58-'реальные данные + логи 3 задолж'!O57</f>
        <v>-3.1873027153503486E-2</v>
      </c>
      <c r="P57" s="32">
        <f>'реальные данные + логи 3 задолж'!P58-'реальные данные + логи 3 задолж'!P57</f>
        <v>-4.4708132153738589E-2</v>
      </c>
      <c r="Q57" s="32">
        <f>'реальные данные + логи 3 задолж'!Q58-'реальные данные + логи 3 задолж'!Q57</f>
        <v>-2.7195496662439922E-3</v>
      </c>
      <c r="R57" s="32">
        <f>'реальные данные + логи 3 задолж'!R58-'реальные данные + логи 3 задолж'!R57</f>
        <v>2.6899354277496457E-3</v>
      </c>
      <c r="S57" s="33">
        <f>'реальные данные + логи 3 задолж'!S58-'реальные данные + логи 3 задолж'!S57</f>
        <v>5.1836412326515813E-3</v>
      </c>
      <c r="T57" s="28">
        <f>'реальные данные + логи 3 задолж'!T58-'реальные данные + логи 3 задолж'!T57</f>
        <v>-2.8854998730100334E-2</v>
      </c>
      <c r="U57" s="14">
        <f>'реальные данные + логи 3 задолж'!U58-'реальные данные + логи 3 задолж'!U57</f>
        <v>-1.5054351263872334E-2</v>
      </c>
      <c r="V57" s="14">
        <f>'реальные данные + логи 3 задолж'!V58-'реальные данные + логи 3 задолж'!V57</f>
        <v>-2.6903160471217547E-2</v>
      </c>
      <c r="W57" s="14">
        <f>'реальные данные + логи 3 задолж'!W58-'реальные данные + логи 3 задолж'!W57</f>
        <v>-3.8976428377853978E-2</v>
      </c>
      <c r="X57" s="14">
        <f>'реальные данные + логи 3 задолж'!X58-'реальные данные + логи 3 задолж'!X57</f>
        <v>-2.0871305003073104E-2</v>
      </c>
      <c r="Y57" s="14">
        <f>'реальные данные + логи 3 задолж'!Y58-'реальные данные + логи 3 задолж'!Y57</f>
        <v>2.985924097288617E-2</v>
      </c>
      <c r="Z57" s="29">
        <f>'реальные данные + логи 3 задолж'!Z58-'реальные данные + логи 3 задолж'!Z57</f>
        <v>-1.6017959846788443E-2</v>
      </c>
      <c r="AA57" s="32">
        <f>'исходные без сезонности'!AC57</f>
        <v>-1.0610691198862301</v>
      </c>
      <c r="AB57" s="32">
        <f>'исходные без сезонности'!AD57</f>
        <v>-1.4643623560183601</v>
      </c>
      <c r="AC57" s="32">
        <f>'исходные без сезонности'!AE57</f>
        <v>-0.78643764381273495</v>
      </c>
      <c r="AD57" s="32">
        <f>'реальные данные + логи 3 задолж'!AD58</f>
        <v>0.27686208184228178</v>
      </c>
      <c r="AE57" s="32">
        <f>'реальные данные + логи 3 задолж'!AE58</f>
        <v>-4.3914697335393242</v>
      </c>
      <c r="AF57" s="32">
        <f>'исходные без сезонности'!AH57</f>
        <v>-0.42511559173497299</v>
      </c>
      <c r="AG57" s="33">
        <f>'исходные без сезонности'!AI57</f>
        <v>-5.93406517590509</v>
      </c>
    </row>
    <row r="58" spans="1:33" x14ac:dyDescent="0.2">
      <c r="A58" s="1">
        <v>42036</v>
      </c>
      <c r="B58" s="15">
        <v>15.1</v>
      </c>
      <c r="C58" s="40">
        <f>'исходные без сезонности'!C58</f>
        <v>2.1543905679656401</v>
      </c>
      <c r="D58" s="40">
        <f>'исходные без сезонности'!F58</f>
        <v>-0.24904789123813101</v>
      </c>
      <c r="E58" s="25">
        <v>23.012366913025385</v>
      </c>
      <c r="F58" s="88">
        <f>LN('реальные данные'!F57)</f>
        <v>10.559830420652716</v>
      </c>
      <c r="G58" s="32">
        <f>'реальные данные + логи 3 задолж'!G59-'реальные данные + логи 3 задолж'!G58</f>
        <v>-0.10222447847380778</v>
      </c>
      <c r="H58" s="84">
        <f>LN('реальные данные'!H57)</f>
        <v>10.247423811743955</v>
      </c>
      <c r="I58" s="84">
        <f>LN('реальные данные'!I57)</f>
        <v>9.9935835981123695</v>
      </c>
      <c r="J58" s="32">
        <f>'реальные данные + логи 3 задолж'!J59-'реальные данные + логи 3 задолж'!J58</f>
        <v>-0.6175192785891177</v>
      </c>
      <c r="K58" s="84">
        <f>LN('реальные данные'!K57)</f>
        <v>10.227956014463849</v>
      </c>
      <c r="L58" s="33">
        <f>'реальные данные + логи 3 задолж'!L59-'реальные данные + логи 3 задолж'!L58</f>
        <v>-0.62441504864439068</v>
      </c>
      <c r="M58" s="63">
        <f>'реальные данные + логи 3 задолж'!M59-'реальные данные + логи 3 задолж'!M58</f>
        <v>-1.4220606027715021E-2</v>
      </c>
      <c r="N58" s="32">
        <f>'реальные данные + логи 3 задолж'!N59-'реальные данные + логи 3 задолж'!N58</f>
        <v>-2.4156667693082667E-2</v>
      </c>
      <c r="O58" s="32">
        <f>'реальные данные + логи 3 задолж'!O59-'реальные данные + логи 3 задолж'!O58</f>
        <v>-1.8342589248955932E-2</v>
      </c>
      <c r="P58" s="32">
        <f>'реальные данные + логи 3 задолж'!P59-'реальные данные + логи 3 задолж'!P58</f>
        <v>-1.013664325535224E-2</v>
      </c>
      <c r="Q58" s="32">
        <f>'реальные данные + логи 3 задолж'!Q59-'реальные данные + логи 3 задолж'!Q58</f>
        <v>4.9888605742438585E-3</v>
      </c>
      <c r="R58" s="32">
        <f>'реальные данные + логи 3 задолж'!R59-'реальные данные + логи 3 задолж'!R58</f>
        <v>-2.063742887622233E-2</v>
      </c>
      <c r="S58" s="33">
        <f>'реальные данные + логи 3 задолж'!S59-'реальные данные + логи 3 задолж'!S58</f>
        <v>-2.6025328316743312E-2</v>
      </c>
      <c r="T58" s="28">
        <f>'реальные данные + логи 3 задолж'!T59-'реальные данные + логи 3 задолж'!T58</f>
        <v>-5.719580485330944E-2</v>
      </c>
      <c r="U58" s="14">
        <f>'реальные данные + логи 3 задолж'!U59-'реальные данные + логи 3 задолж'!U58</f>
        <v>-2.0528462394993952E-2</v>
      </c>
      <c r="V58" s="14">
        <f>'реальные данные + логи 3 задолж'!V59-'реальные данные + логи 3 задолж'!V58</f>
        <v>-1.4315973056062248E-2</v>
      </c>
      <c r="W58" s="14">
        <f>'реальные данные + логи 3 задолж'!W59-'реальные данные + логи 3 задолж'!W58</f>
        <v>-1.2430938491570842E-2</v>
      </c>
      <c r="X58" s="14">
        <f>'реальные данные + логи 3 задолж'!X59-'реальные данные + логи 3 задолж'!X58</f>
        <v>1.6624470417884396E-2</v>
      </c>
      <c r="Y58" s="14">
        <f>'реальные данные + логи 3 задолж'!Y59-'реальные данные + логи 3 задолж'!Y58</f>
        <v>-4.4693560784510922E-2</v>
      </c>
      <c r="Z58" s="29">
        <f>'реальные данные + логи 3 задолж'!Z59-'реальные данные + логи 3 задолж'!Z58</f>
        <v>4.3903022370423983E-2</v>
      </c>
      <c r="AA58" s="32">
        <f>'исходные без сезонности'!AC58</f>
        <v>-1.49436609250134</v>
      </c>
      <c r="AB58" s="32">
        <f>'исходные без сезонности'!AD58</f>
        <v>1.4344484922943499</v>
      </c>
      <c r="AC58" s="32">
        <f>'исходные без сезонности'!AE58</f>
        <v>-0.649261217474282</v>
      </c>
      <c r="AD58" s="32">
        <f>'реальные данные + логи 3 задолж'!AD59</f>
        <v>0.31238069557726078</v>
      </c>
      <c r="AE58" s="32">
        <f>'реальные данные + логи 3 задолж'!AE59</f>
        <v>2.8713350209787194</v>
      </c>
      <c r="AF58" s="32">
        <f>'исходные без сезонности'!AH58</f>
        <v>1.2737968074797701</v>
      </c>
      <c r="AG58" s="33">
        <f>'исходные без сезонности'!AI58</f>
        <v>-1.8293772544015701</v>
      </c>
    </row>
    <row r="59" spans="1:33" x14ac:dyDescent="0.2">
      <c r="A59" s="1">
        <v>42064</v>
      </c>
      <c r="B59" s="15">
        <v>14.83</v>
      </c>
      <c r="C59" s="40">
        <f>'исходные без сезонности'!C59</f>
        <v>1.1631622306212599</v>
      </c>
      <c r="D59" s="40">
        <f>'исходные без сезонности'!F59</f>
        <v>0.19789146541896899</v>
      </c>
      <c r="E59" s="25">
        <v>-11.605752829776248</v>
      </c>
      <c r="F59" s="88">
        <f>LN('реальные данные'!F58)</f>
        <v>10.726836651975926</v>
      </c>
      <c r="G59" s="32">
        <f>'реальные данные + логи 3 задолж'!G60-'реальные данные + логи 3 задолж'!G59</f>
        <v>0.20976290847200296</v>
      </c>
      <c r="H59" s="84">
        <f>LN('реальные данные'!H58)</f>
        <v>10.504346734607209</v>
      </c>
      <c r="I59" s="84">
        <f>LN('реальные данные'!I58)</f>
        <v>10.177009329874968</v>
      </c>
      <c r="J59" s="32">
        <f>'реальные данные + логи 3 задолж'!J60-'реальные данные + логи 3 задолж'!J59</f>
        <v>-6.6935380389629984E-3</v>
      </c>
      <c r="K59" s="84">
        <f>LN('реальные данные'!K58)</f>
        <v>11.241836180688477</v>
      </c>
      <c r="L59" s="33">
        <f>'реальные данные + логи 3 задолж'!L60-'реальные данные + логи 3 задолж'!L59</f>
        <v>6.1922630984206251E-2</v>
      </c>
      <c r="M59" s="63">
        <f>'реальные данные + логи 3 задолж'!M60-'реальные данные + логи 3 задолж'!M59</f>
        <v>-2.6238452352060904E-2</v>
      </c>
      <c r="N59" s="32">
        <f>'реальные данные + логи 3 задолж'!N60-'реальные данные + логи 3 задолж'!N59</f>
        <v>-1.7598755612207029E-2</v>
      </c>
      <c r="O59" s="32">
        <f>'реальные данные + логи 3 задолж'!O60-'реальные данные + логи 3 задолж'!O59</f>
        <v>6.1395890308606482E-3</v>
      </c>
      <c r="P59" s="32">
        <f>'реальные данные + логи 3 задолж'!P60-'реальные данные + логи 3 задолж'!P59</f>
        <v>-1.3578278079917183E-2</v>
      </c>
      <c r="Q59" s="32">
        <f>'реальные данные + логи 3 задолж'!Q60-'реальные данные + логи 3 задолж'!Q59</f>
        <v>-3.2717793302273535E-2</v>
      </c>
      <c r="R59" s="32">
        <f>'реальные данные + логи 3 задолж'!R60-'реальные данные + логи 3 задолж'!R59</f>
        <v>1.0216010112859664E-2</v>
      </c>
      <c r="S59" s="33">
        <f>'реальные данные + логи 3 задолж'!S60-'реальные данные + логи 3 задолж'!S59</f>
        <v>-1.5795289568362847E-2</v>
      </c>
      <c r="T59" s="28">
        <f>'реальные данные + логи 3 задолж'!T60-'реальные данные + логи 3 задолж'!T59</f>
        <v>-5.95030299613164E-3</v>
      </c>
      <c r="U59" s="14">
        <f>'реальные данные + логи 3 задолж'!U60-'реальные данные + логи 3 задолж'!U59</f>
        <v>-3.4655713233339824E-2</v>
      </c>
      <c r="V59" s="14">
        <f>'реальные данные + логи 3 задолж'!V60-'реальные данные + логи 3 задолж'!V59</f>
        <v>-6.0559335145082827E-3</v>
      </c>
      <c r="W59" s="14">
        <f>'реальные данные + логи 3 задолж'!W60-'реальные данные + логи 3 задолж'!W59</f>
        <v>-1.1058202171421172E-2</v>
      </c>
      <c r="X59" s="14">
        <f>'реальные данные + логи 3 задолж'!X60-'реальные данные + логи 3 задолж'!X59</f>
        <v>-2.4802705964509286E-2</v>
      </c>
      <c r="Y59" s="14">
        <f>'реальные данные + логи 3 задолж'!Y60-'реальные данные + логи 3 задолж'!Y59</f>
        <v>-1.0276848331724153E-2</v>
      </c>
      <c r="Z59" s="29">
        <f>'реальные данные + логи 3 задолж'!Z60-'реальные данные + логи 3 задолж'!Z59</f>
        <v>-2.4336339016102215E-2</v>
      </c>
      <c r="AA59" s="32">
        <f>'исходные без сезонности'!AC59</f>
        <v>0.53899366180252894</v>
      </c>
      <c r="AB59" s="32">
        <f>'исходные без сезонности'!AD59</f>
        <v>4.8037729841086098E-2</v>
      </c>
      <c r="AC59" s="32">
        <f>'исходные без сезонности'!AE59</f>
        <v>2.3561919088640302</v>
      </c>
      <c r="AD59" s="32">
        <f>'реальные данные + логи 3 задолж'!AD60</f>
        <v>0.66111098331423079</v>
      </c>
      <c r="AE59" s="32">
        <f>'реальные данные + логи 3 задолж'!AE60</f>
        <v>-5.496701839856982</v>
      </c>
      <c r="AF59" s="32">
        <f>'исходные без сезонности'!AH59</f>
        <v>2.22532768971142</v>
      </c>
      <c r="AG59" s="33">
        <f>'исходные без сезонности'!AI59</f>
        <v>-0.36179387532413698</v>
      </c>
    </row>
    <row r="60" spans="1:33" x14ac:dyDescent="0.2">
      <c r="A60" s="1">
        <v>42095</v>
      </c>
      <c r="B60" s="15">
        <v>14.37</v>
      </c>
      <c r="C60" s="40">
        <f>'исходные без сезонности'!C60</f>
        <v>0.46804757503066602</v>
      </c>
      <c r="D60" s="40">
        <f>'исходные без сезонности'!F60</f>
        <v>-1.81430689984034</v>
      </c>
      <c r="E60" s="25">
        <v>12.807342840778981</v>
      </c>
      <c r="F60" s="88">
        <f>LN('реальные данные'!F59)</f>
        <v>10.05534087067128</v>
      </c>
      <c r="G60" s="32">
        <f>'реальные данные + логи 3 задолж'!G61-'реальные данные + логи 3 задолж'!G60</f>
        <v>-3.1237025742832714E-2</v>
      </c>
      <c r="H60" s="84">
        <f>LN('реальные данные'!H59)</f>
        <v>10.565740230023</v>
      </c>
      <c r="I60" s="84">
        <f>LN('реальные данные'!I59)</f>
        <v>10.254234431725665</v>
      </c>
      <c r="J60" s="32">
        <f>'реальные данные + логи 3 задолж'!J61-'реальные данные + логи 3 задолж'!J60</f>
        <v>0.19882740732595217</v>
      </c>
      <c r="K60" s="84">
        <f>LN('реальные данные'!K59)</f>
        <v>10.935615423749008</v>
      </c>
      <c r="L60" s="33">
        <f>'реальные данные + логи 3 задолж'!L61-'реальные данные + логи 3 задолж'!L60</f>
        <v>3.8319601228083755E-2</v>
      </c>
      <c r="M60" s="63">
        <f>'реальные данные + логи 3 задолж'!M61-'реальные данные + логи 3 задолж'!M60</f>
        <v>-4.1582574708172615E-2</v>
      </c>
      <c r="N60" s="32">
        <f>'реальные данные + логи 3 задолж'!N61-'реальные данные + логи 3 задолж'!N60</f>
        <v>3.5290139282864175E-3</v>
      </c>
      <c r="O60" s="32">
        <f>'реальные данные + логи 3 задолж'!O61-'реальные данные + логи 3 задолж'!O60</f>
        <v>6.3177631234179188E-3</v>
      </c>
      <c r="P60" s="32">
        <f>'реальные данные + логи 3 задолж'!P61-'реальные данные + логи 3 задолж'!P60</f>
        <v>-6.061367950177754E-3</v>
      </c>
      <c r="Q60" s="32">
        <f>'реальные данные + логи 3 задолж'!Q61-'реальные данные + логи 3 задолж'!Q60</f>
        <v>-1.4978264231936933E-2</v>
      </c>
      <c r="R60" s="32">
        <f>'реальные данные + логи 3 задолж'!R61-'реальные данные + логи 3 задолж'!R60</f>
        <v>-1.9584106781740829E-2</v>
      </c>
      <c r="S60" s="33">
        <f>'реальные данные + логи 3 задолж'!S61-'реальные данные + логи 3 задолж'!S60</f>
        <v>-7.392766855600641E-3</v>
      </c>
      <c r="T60" s="28">
        <f>'реальные данные + логи 3 задолж'!T61-'реальные данные + логи 3 задолж'!T60</f>
        <v>-3.2292417828809761E-3</v>
      </c>
      <c r="U60" s="14">
        <f>'реальные данные + логи 3 задолж'!U61-'реальные данные + логи 3 задолж'!U60</f>
        <v>-8.018866713399575E-5</v>
      </c>
      <c r="V60" s="14">
        <f>'реальные данные + логи 3 задолж'!V61-'реальные данные + логи 3 задолж'!V60</f>
        <v>1.6185163071060771E-2</v>
      </c>
      <c r="W60" s="14">
        <f>'реальные данные + логи 3 задолж'!W61-'реальные данные + логи 3 задолж'!W60</f>
        <v>-8.2556753419300577E-3</v>
      </c>
      <c r="X60" s="14">
        <f>'реальные данные + логи 3 задолж'!X61-'реальные данные + логи 3 задолж'!X60</f>
        <v>-1.9547482492994206E-2</v>
      </c>
      <c r="Y60" s="14">
        <f>'реальные данные + логи 3 задолж'!Y61-'реальные данные + логи 3 задолж'!Y60</f>
        <v>3.6300610355473495E-2</v>
      </c>
      <c r="Z60" s="29">
        <f>'реальные данные + логи 3 задолж'!Z61-'реальные данные + логи 3 задолж'!Z60</f>
        <v>-9.5048329798821385E-3</v>
      </c>
      <c r="AA60" s="32">
        <f>'исходные без сезонности'!AC60</f>
        <v>-0.14742440602238499</v>
      </c>
      <c r="AB60" s="32">
        <f>'исходные без сезонности'!AD60</f>
        <v>-3.25018083969394</v>
      </c>
      <c r="AC60" s="32">
        <f>'исходные без сезонности'!AE60</f>
        <v>2.85088337581614</v>
      </c>
      <c r="AD60" s="32">
        <f>'реальные данные + логи 3 задолж'!AD61</f>
        <v>0.23102204493935119</v>
      </c>
      <c r="AE60" s="32">
        <f>'реальные данные + логи 3 задолж'!AE61</f>
        <v>-1.4388083208503701</v>
      </c>
      <c r="AF60" s="32">
        <f>'исходные без сезонности'!AH60</f>
        <v>-0.92245883860535505</v>
      </c>
      <c r="AG60" s="33">
        <f>'исходные без сезонности'!AI60</f>
        <v>-0.90804118024750502</v>
      </c>
    </row>
    <row r="61" spans="1:33" x14ac:dyDescent="0.2">
      <c r="A61" s="1">
        <v>42125</v>
      </c>
      <c r="B61" s="15">
        <v>12.79</v>
      </c>
      <c r="C61" s="40">
        <f>'исходные без сезонности'!C61</f>
        <v>0.30387978703408203</v>
      </c>
      <c r="D61" s="40">
        <f>'исходные без сезонности'!F61</f>
        <v>1.07229271842523</v>
      </c>
      <c r="E61" s="25">
        <v>-1.9136733352852773</v>
      </c>
      <c r="F61" s="88">
        <f>LN('реальные данные'!F60)</f>
        <v>10.16908695854567</v>
      </c>
      <c r="G61" s="32">
        <f>'реальные данные + логи 3 задолж'!G62-'реальные данные + логи 3 задолж'!G61</f>
        <v>-3.1535569544178799E-2</v>
      </c>
      <c r="H61" s="84">
        <f>LN('реальные данные'!H60)</f>
        <v>10.618379806882722</v>
      </c>
      <c r="I61" s="84">
        <f>LN('реальные данные'!I60)</f>
        <v>10.262477151659413</v>
      </c>
      <c r="J61" s="32">
        <f>'реальные данные + логи 3 задолж'!J62-'реальные данные + логи 3 задолж'!J61</f>
        <v>0.11953922987545695</v>
      </c>
      <c r="K61" s="84">
        <f>LN('реальные данные'!K60)</f>
        <v>11.22076061743874</v>
      </c>
      <c r="L61" s="33">
        <f>'реальные данные + логи 3 задолж'!L62-'реальные данные + логи 3 задолж'!L61</f>
        <v>5.9219341756177712E-2</v>
      </c>
      <c r="M61" s="63">
        <f>'реальные данные + логи 3 задолж'!M62-'реальные данные + логи 3 задолж'!M61</f>
        <v>-1.0425811553487208E-2</v>
      </c>
      <c r="N61" s="32">
        <f>'реальные данные + логи 3 задолж'!N62-'реальные данные + логи 3 задолж'!N61</f>
        <v>9.3625319981960331E-3</v>
      </c>
      <c r="O61" s="32">
        <f>'реальные данные + логи 3 задолж'!O62-'реальные данные + логи 3 задолж'!O61</f>
        <v>-2.2069477422252959E-3</v>
      </c>
      <c r="P61" s="32">
        <f>'реальные данные + логи 3 задолж'!P62-'реальные данные + логи 3 задолж'!P61</f>
        <v>-1.4830462078414541E-3</v>
      </c>
      <c r="Q61" s="32">
        <f>'реальные данные + логи 3 задолж'!Q62-'реальные данные + логи 3 задолж'!Q61</f>
        <v>-1.1001172486226451E-2</v>
      </c>
      <c r="R61" s="32">
        <f>'реальные данные + логи 3 задолж'!R62-'реальные данные + логи 3 задолж'!R61</f>
        <v>-1.5959249238340689E-2</v>
      </c>
      <c r="S61" s="33">
        <f>'реальные данные + логи 3 задолж'!S62-'реальные данные + логи 3 задолж'!S61</f>
        <v>-1.2163451131286251E-3</v>
      </c>
      <c r="T61" s="28">
        <f>'реальные данные + логи 3 задолж'!T62-'реальные данные + логи 3 задолж'!T61</f>
        <v>-3.9819994292420446E-2</v>
      </c>
      <c r="U61" s="14">
        <f>'реальные данные + логи 3 задолж'!U62-'реальные данные + логи 3 задолж'!U61</f>
        <v>1.53675477725006E-2</v>
      </c>
      <c r="V61" s="14">
        <f>'реальные данные + логи 3 задолж'!V62-'реальные данные + логи 3 задолж'!V61</f>
        <v>-1.8955274616578421E-2</v>
      </c>
      <c r="W61" s="14">
        <f>'реальные данные + логи 3 задолж'!W62-'реальные данные + логи 3 задолж'!W61</f>
        <v>-1.6365214430891228E-3</v>
      </c>
      <c r="X61" s="14">
        <f>'реальные данные + логи 3 задолж'!X62-'реальные данные + логи 3 задолж'!X61</f>
        <v>-1.6410568959264182E-2</v>
      </c>
      <c r="Y61" s="14">
        <f>'реальные данные + логи 3 задолж'!Y62-'реальные данные + логи 3 задолж'!Y61</f>
        <v>-7.2937429439884127E-2</v>
      </c>
      <c r="Z61" s="29">
        <f>'реальные данные + логи 3 задолж'!Z62-'реальные данные + логи 3 задолж'!Z61</f>
        <v>-8.9847366044022436E-3</v>
      </c>
      <c r="AA61" s="32">
        <f>'исходные без сезонности'!AC61</f>
        <v>0.368165700173812</v>
      </c>
      <c r="AB61" s="32">
        <f>'исходные без сезонности'!AD61</f>
        <v>-0.847839550120706</v>
      </c>
      <c r="AC61" s="32">
        <f>'исходные без сезонности'!AE61</f>
        <v>-1.7416423291729899</v>
      </c>
      <c r="AD61" s="32">
        <f>'реальные данные + логи 3 задолж'!AD62</f>
        <v>2.764589675794582E-2</v>
      </c>
      <c r="AE61" s="32">
        <f>'реальные данные + логи 3 задолж'!AE62</f>
        <v>-0.92835122786752322</v>
      </c>
      <c r="AF61" s="32">
        <f>'исходные без сезонности'!AH61</f>
        <v>-0.34161295478139198</v>
      </c>
      <c r="AG61" s="33">
        <f>'исходные без сезонности'!AI61</f>
        <v>1.30330861544272</v>
      </c>
    </row>
    <row r="62" spans="1:33" x14ac:dyDescent="0.2">
      <c r="A62" s="1">
        <v>42156</v>
      </c>
      <c r="B62" s="15">
        <v>12.5</v>
      </c>
      <c r="C62" s="40">
        <f>'исходные без сезонности'!C62</f>
        <v>0.23812576118326301</v>
      </c>
      <c r="D62" s="40">
        <f>'исходные без сезонности'!F62</f>
        <v>-0.47219748107575599</v>
      </c>
      <c r="E62" s="25">
        <v>-2.8469466911821928</v>
      </c>
      <c r="F62" s="88">
        <f>LN('реальные данные'!F61)</f>
        <v>9.8455831781381971</v>
      </c>
      <c r="G62" s="32">
        <f>'реальные данные + логи 3 задолж'!G63-'реальные данные + логи 3 задолж'!G62</f>
        <v>0.11284457019114846</v>
      </c>
      <c r="H62" s="84">
        <f>LN('реальные данные'!H61)</f>
        <v>10.607017300812073</v>
      </c>
      <c r="I62" s="84">
        <f>LN('реальные данные'!I61)</f>
        <v>10.307871836119807</v>
      </c>
      <c r="J62" s="32">
        <f>'реальные данные + логи 3 задолж'!J63-'реальные данные + логи 3 задолж'!J62</f>
        <v>-3.973442732744914E-3</v>
      </c>
      <c r="K62" s="84">
        <f>LN('реальные данные'!K61)</f>
        <v>10.905284684903675</v>
      </c>
      <c r="L62" s="33">
        <f>'реальные данные + логи 3 задолж'!L63-'реальные данные + логи 3 задолж'!L62</f>
        <v>5.9692847860013387E-3</v>
      </c>
      <c r="M62" s="63">
        <f>'реальные данные + логи 3 задолж'!M63-'реальные данные + логи 3 задолж'!M62</f>
        <v>5.0717916478220104E-3</v>
      </c>
      <c r="N62" s="32">
        <f>'реальные данные + логи 3 задолж'!N63-'реальные данные + логи 3 задолж'!N62</f>
        <v>7.896659903487091E-3</v>
      </c>
      <c r="O62" s="32">
        <f>'реальные данные + логи 3 задолж'!O63-'реальные данные + логи 3 задолж'!O62</f>
        <v>8.2270280241694138E-3</v>
      </c>
      <c r="P62" s="32">
        <f>'реальные данные + логи 3 задолж'!P63-'реальные данные + логи 3 задолж'!P62</f>
        <v>6.1781677721874928E-3</v>
      </c>
      <c r="Q62" s="32">
        <f>'реальные данные + логи 3 задолж'!Q63-'реальные данные + логи 3 задолж'!Q62</f>
        <v>-1.4826984612016147E-2</v>
      </c>
      <c r="R62" s="32">
        <f>'реальные данные + логи 3 задолж'!R63-'реальные данные + логи 3 задолж'!R62</f>
        <v>-2.0115823157707879E-2</v>
      </c>
      <c r="S62" s="33">
        <f>'реальные данные + логи 3 задолж'!S63-'реальные данные + логи 3 задолж'!S62</f>
        <v>-4.893513654941728E-3</v>
      </c>
      <c r="T62" s="28">
        <f>'реальные данные + логи 3 задолж'!T63-'реальные данные + логи 3 задолж'!T62</f>
        <v>3.2199843477584977E-2</v>
      </c>
      <c r="U62" s="14">
        <f>'реальные данные + логи 3 задолж'!U63-'реальные данные + логи 3 задолж'!U62</f>
        <v>-4.797794843547365E-3</v>
      </c>
      <c r="V62" s="14">
        <f>'реальные данные + логи 3 задолж'!V63-'реальные данные + логи 3 задолж'!V62</f>
        <v>1.1601225526034042E-2</v>
      </c>
      <c r="W62" s="14">
        <f>'реальные данные + логи 3 задолж'!W63-'реальные данные + логи 3 задолж'!W62</f>
        <v>1.8776894094543195E-3</v>
      </c>
      <c r="X62" s="14">
        <f>'реальные данные + логи 3 задолж'!X63-'реальные данные + логи 3 задолж'!X62</f>
        <v>-1.9988301901666006E-2</v>
      </c>
      <c r="Y62" s="14">
        <f>'реальные данные + логи 3 задолж'!Y63-'реальные данные + логи 3 задолж'!Y62</f>
        <v>-3.189904961462986E-3</v>
      </c>
      <c r="Z62" s="29">
        <f>'реальные данные + логи 3 задолж'!Z63-'реальные данные + логи 3 задолж'!Z62</f>
        <v>-7.9831344415524086E-3</v>
      </c>
      <c r="AA62" s="32">
        <f>'исходные без сезонности'!AC62</f>
        <v>0.23357149125440399</v>
      </c>
      <c r="AB62" s="32">
        <f>'исходные без сезонности'!AD62</f>
        <v>0.30736098596547401</v>
      </c>
      <c r="AC62" s="32">
        <f>'исходные без сезонности'!AE62</f>
        <v>1.5661899339223599</v>
      </c>
      <c r="AD62" s="32">
        <f>'реальные данные + логи 3 задолж'!AD63</f>
        <v>-4.8125802155567499E-3</v>
      </c>
      <c r="AE62" s="32">
        <f>'реальные данные + логи 3 задолж'!AE63</f>
        <v>2.5389634602432096</v>
      </c>
      <c r="AF62" s="32">
        <f>'исходные без сезонности'!AH62</f>
        <v>0.63548266732595404</v>
      </c>
      <c r="AG62" s="33">
        <f>'исходные без сезонности'!AI62</f>
        <v>-0.163922235307286</v>
      </c>
    </row>
    <row r="63" spans="1:33" x14ac:dyDescent="0.2">
      <c r="A63" s="1">
        <v>42186</v>
      </c>
      <c r="B63" s="15">
        <v>11.49</v>
      </c>
      <c r="C63" s="40">
        <f>'исходные без сезонности'!C63</f>
        <v>0.71582873131453895</v>
      </c>
      <c r="D63" s="40">
        <f>'исходные без сезонности'!F63</f>
        <v>4.3112457557443902</v>
      </c>
      <c r="E63" s="25">
        <v>-11.324116296119778</v>
      </c>
      <c r="F63" s="88">
        <f>LN('реальные данные'!F62)</f>
        <v>10.031635887439714</v>
      </c>
      <c r="G63" s="32">
        <f>'реальные данные + логи 3 задолж'!G64-'реальные данные + логи 3 задолж'!G63</f>
        <v>-1.6855049837479541E-2</v>
      </c>
      <c r="H63" s="84">
        <f>LN('реальные данные'!H62)</f>
        <v>10.747042852104876</v>
      </c>
      <c r="I63" s="84">
        <f>LN('реальные данные'!I62)</f>
        <v>10.629995802748532</v>
      </c>
      <c r="J63" s="32">
        <f>'реальные данные + логи 3 задолж'!J64-'реальные данные + логи 3 задолж'!J63</f>
        <v>-3.8319209220855299E-2</v>
      </c>
      <c r="K63" s="84">
        <f>LN('реальные данные'!K62)</f>
        <v>11.265257952263816</v>
      </c>
      <c r="L63" s="33">
        <f>'реальные данные + логи 3 задолж'!L64-'реальные данные + логи 3 задолж'!L63</f>
        <v>2.61540223192398E-2</v>
      </c>
      <c r="M63" s="63">
        <f>'реальные данные + логи 3 задолж'!M64-'реальные данные + логи 3 задолж'!M63</f>
        <v>-1.8374054623883751E-2</v>
      </c>
      <c r="N63" s="32">
        <f>'реальные данные + логи 3 задолж'!N64-'реальные данные + логи 3 задолж'!N63</f>
        <v>5.8034210091424399E-3</v>
      </c>
      <c r="O63" s="32">
        <f>'реальные данные + логи 3 задолж'!O64-'реальные данные + логи 3 задолж'!O63</f>
        <v>-8.800911272082601E-3</v>
      </c>
      <c r="P63" s="32">
        <f>'реальные данные + логи 3 задолж'!P64-'реальные данные + логи 3 задолж'!P63</f>
        <v>2.7863862987995702E-3</v>
      </c>
      <c r="Q63" s="32">
        <f>'реальные данные + логи 3 задолж'!Q64-'реальные данные + логи 3 задолж'!Q63</f>
        <v>-4.1838765278132684E-3</v>
      </c>
      <c r="R63" s="32">
        <f>'реальные данные + логи 3 задолж'!R64-'реальные данные + логи 3 задолж'!R63</f>
        <v>-7.8341141191522468E-3</v>
      </c>
      <c r="S63" s="33">
        <f>'реальные данные + логи 3 задолж'!S64-'реальные данные + логи 3 задолж'!S63</f>
        <v>-8.2307176871179166E-3</v>
      </c>
      <c r="T63" s="28">
        <f>'реальные данные + логи 3 задолж'!T64-'реальные данные + логи 3 задолж'!T63</f>
        <v>-1.4535369114229368E-2</v>
      </c>
      <c r="U63" s="14">
        <f>'реальные данные + логи 3 задолж'!U64-'реальные данные + логи 3 задолж'!U63</f>
        <v>9.7494245285272285E-3</v>
      </c>
      <c r="V63" s="14">
        <f>'реальные данные + логи 3 задолж'!V64-'реальные данные + логи 3 задолж'!V63</f>
        <v>-8.3079268812191742E-4</v>
      </c>
      <c r="W63" s="14">
        <f>'реальные данные + логи 3 задолж'!W64-'реальные данные + логи 3 задолж'!W63</f>
        <v>-4.5050158729935674E-3</v>
      </c>
      <c r="X63" s="14">
        <f>'реальные данные + логи 3 задолж'!X64-'реальные данные + логи 3 задолж'!X63</f>
        <v>2.9417772036843814E-4</v>
      </c>
      <c r="Y63" s="14">
        <f>'реальные данные + логи 3 задолж'!Y64-'реальные данные + логи 3 задолж'!Y63</f>
        <v>-3.4368272748677597E-2</v>
      </c>
      <c r="Z63" s="29">
        <f>'реальные данные + логи 3 задолж'!Z64-'реальные данные + логи 3 задолж'!Z63</f>
        <v>-8.3889617031829289E-3</v>
      </c>
      <c r="AA63" s="32">
        <f>'исходные без сезонности'!AC63</f>
        <v>0.72672125857054803</v>
      </c>
      <c r="AB63" s="32">
        <f>'исходные без сезонности'!AD63</f>
        <v>1.6898293403356099</v>
      </c>
      <c r="AC63" s="32">
        <f>'исходные без сезонности'!AE63</f>
        <v>1.36402410846169</v>
      </c>
      <c r="AD63" s="32">
        <f>'реальные данные + логи 3 задолж'!AD64</f>
        <v>-0.24551759388461392</v>
      </c>
      <c r="AE63" s="32">
        <f>'реальные данные + логи 3 задолж'!AE64</f>
        <v>-4.6662686851838515</v>
      </c>
      <c r="AF63" s="32">
        <f>'исходные без сезонности'!AH63</f>
        <v>2.2792232968680302</v>
      </c>
      <c r="AG63" s="33">
        <f>'исходные без сезонности'!AI63</f>
        <v>0.39122277353292301</v>
      </c>
    </row>
    <row r="64" spans="1:33" x14ac:dyDescent="0.2">
      <c r="A64" s="1">
        <v>42217</v>
      </c>
      <c r="B64" s="15">
        <v>10.81</v>
      </c>
      <c r="C64" s="40">
        <f>'исходные без сезонности'!C64</f>
        <v>0.78130458834136596</v>
      </c>
      <c r="D64" s="40">
        <f>'исходные без сезонности'!F64</f>
        <v>-1.33709316503214</v>
      </c>
      <c r="E64" s="25">
        <v>-10.949688084527184</v>
      </c>
      <c r="F64" s="88">
        <f>LN('реальные данные'!F63)</f>
        <v>9.6321671843125269</v>
      </c>
      <c r="G64" s="32">
        <f>'реальные данные + логи 3 задолж'!G65-'реальные данные + логи 3 задолж'!G64</f>
        <v>8.7894079161847216E-2</v>
      </c>
      <c r="H64" s="84">
        <f>LN('реальные данные'!H63)</f>
        <v>10.731090279733451</v>
      </c>
      <c r="I64" s="84">
        <f>LN('реальные данные'!I63)</f>
        <v>10.676722085504501</v>
      </c>
      <c r="J64" s="32">
        <f>'реальные данные + логи 3 задолж'!J65-'реальные данные + логи 3 задолж'!J64</f>
        <v>6.6077473001898923E-2</v>
      </c>
      <c r="K64" s="84">
        <f>LN('реальные данные'!K63)</f>
        <v>11.036059855507036</v>
      </c>
      <c r="L64" s="33">
        <f>'реальные данные + логи 3 задолж'!L65-'реальные данные + логи 3 задолж'!L64</f>
        <v>2.6510413750381545E-2</v>
      </c>
      <c r="M64" s="63">
        <f>'реальные данные + логи 3 задолж'!M65-'реальные данные + логи 3 задолж'!M64</f>
        <v>-3.7026269220199026E-2</v>
      </c>
      <c r="N64" s="32">
        <f>'реальные данные + логи 3 задолж'!N65-'реальные данные + логи 3 задолж'!N64</f>
        <v>6.7670618444708452E-3</v>
      </c>
      <c r="O64" s="32">
        <f>'реальные данные + логи 3 задолж'!O65-'реальные данные + логи 3 задолж'!O64</f>
        <v>-1.9262775839070656E-3</v>
      </c>
      <c r="P64" s="32">
        <f>'реальные данные + логи 3 задолж'!P65-'реальные данные + логи 3 задолж'!P64</f>
        <v>-6.3394025206555682E-3</v>
      </c>
      <c r="Q64" s="32">
        <f>'реальные данные + логи 3 задолж'!Q65-'реальные данные + логи 3 задолж'!Q64</f>
        <v>-3.6565524231750857E-3</v>
      </c>
      <c r="R64" s="32">
        <f>'реальные данные + логи 3 задолж'!R65-'реальные данные + логи 3 задолж'!R64</f>
        <v>-8.3241666589461971E-3</v>
      </c>
      <c r="S64" s="33">
        <f>'реальные данные + логи 3 задолж'!S65-'реальные данные + логи 3 задолж'!S64</f>
        <v>-1.0972446552250048E-2</v>
      </c>
      <c r="T64" s="28">
        <f>'реальные данные + логи 3 задолж'!T65-'реальные данные + логи 3 задолж'!T64</f>
        <v>-3.1844201978822539E-2</v>
      </c>
      <c r="U64" s="14">
        <f>'реальные данные + логи 3 задолж'!U65-'реальные данные + логи 3 задолж'!U64</f>
        <v>-1.1078380419252909E-2</v>
      </c>
      <c r="V64" s="14">
        <f>'реальные данные + логи 3 задолж'!V65-'реальные данные + логи 3 задолж'!V64</f>
        <v>-1.0055476173958411E-2</v>
      </c>
      <c r="W64" s="14">
        <f>'реальные данные + логи 3 задолж'!W65-'реальные данные + логи 3 задолж'!W64</f>
        <v>-8.2505787206752501E-3</v>
      </c>
      <c r="X64" s="14">
        <f>'реальные данные + логи 3 задолж'!X65-'реальные данные + логи 3 задолж'!X64</f>
        <v>-1.053403928832175E-2</v>
      </c>
      <c r="Y64" s="14">
        <f>'реальные данные + логи 3 задолж'!Y65-'реальные данные + логи 3 задолж'!Y64</f>
        <v>1.3349702525081497E-2</v>
      </c>
      <c r="Z64" s="29">
        <f>'реальные данные + логи 3 задолж'!Z65-'реальные данные + логи 3 задолж'!Z64</f>
        <v>-1.5308225733146941E-2</v>
      </c>
      <c r="AA64" s="32">
        <f>'исходные без сезонности'!AC64</f>
        <v>0.98045919740694298</v>
      </c>
      <c r="AB64" s="32">
        <f>'исходные без сезонности'!AD64</f>
        <v>-1.06503602524418</v>
      </c>
      <c r="AC64" s="32">
        <f>'исходные без сезонности'!AE64</f>
        <v>0.60951551090288003</v>
      </c>
      <c r="AD64" s="32">
        <f>'реальные данные + логи 3 задолж'!AD65</f>
        <v>2.2314540675852754</v>
      </c>
      <c r="AE64" s="32">
        <f>'реальные данные + логи 3 задолж'!AE65</f>
        <v>-0.21558589108970239</v>
      </c>
      <c r="AF64" s="32">
        <f>'исходные без сезонности'!AH64</f>
        <v>-1.10197769611709</v>
      </c>
      <c r="AG64" s="33">
        <f>'исходные без сезонности'!AI64</f>
        <v>0.44794695942915103</v>
      </c>
    </row>
    <row r="65" spans="1:33" x14ac:dyDescent="0.2">
      <c r="A65" s="1">
        <v>42248</v>
      </c>
      <c r="B65" s="15">
        <v>11.1</v>
      </c>
      <c r="C65" s="40">
        <f>'исходные без сезонности'!C65</f>
        <v>0.79389862436288405</v>
      </c>
      <c r="D65" s="40">
        <f>'исходные без сезонности'!F65</f>
        <v>1.0894521326422699</v>
      </c>
      <c r="E65" s="25">
        <v>-2.7299164800239861</v>
      </c>
      <c r="F65" s="88">
        <f>LN('реальные данные'!F64)</f>
        <v>9.5975472004406068</v>
      </c>
      <c r="G65" s="32">
        <f>'реальные данные + логи 3 задолж'!G66-'реальные данные + логи 3 задолж'!G65</f>
        <v>-0.10713577889292125</v>
      </c>
      <c r="H65" s="84">
        <f>LN('реальные данные'!H64)</f>
        <v>10.510093858834992</v>
      </c>
      <c r="I65" s="84">
        <f>LN('реальные данные'!I64)</f>
        <v>10.529492978934993</v>
      </c>
      <c r="J65" s="32">
        <f>'реальные данные + логи 3 задолж'!J66-'реальные данные + логи 3 задолж'!J65</f>
        <v>-0.21135066050829643</v>
      </c>
      <c r="K65" s="84">
        <f>LN('реальные данные'!K64)</f>
        <v>11.056528533461327</v>
      </c>
      <c r="L65" s="33">
        <f>'реальные данные + логи 3 задолж'!L66-'реальные данные + логи 3 задолж'!L65</f>
        <v>3.5011860239247738E-2</v>
      </c>
      <c r="M65" s="63">
        <f>'реальные данные + логи 3 задолж'!M66-'реальные данные + логи 3 задолж'!M65</f>
        <v>8.8605970655422084E-3</v>
      </c>
      <c r="N65" s="32">
        <f>'реальные данные + логи 3 задолж'!N66-'реальные данные + логи 3 задолж'!N65</f>
        <v>8.9466561303819248E-3</v>
      </c>
      <c r="O65" s="32">
        <f>'реальные данные + логи 3 задолж'!O66-'реальные данные + логи 3 задолж'!O65</f>
        <v>3.7796458074641492E-3</v>
      </c>
      <c r="P65" s="32">
        <f>'реальные данные + логи 3 задолж'!P66-'реальные данные + логи 3 задолж'!P65</f>
        <v>-4.654896372677797E-3</v>
      </c>
      <c r="Q65" s="32">
        <f>'реальные данные + логи 3 задолж'!Q66-'реальные данные + логи 3 задолж'!Q65</f>
        <v>-4.9491554395368453E-2</v>
      </c>
      <c r="R65" s="32">
        <f>'реальные данные + логи 3 задолж'!R66-'реальные данные + логи 3 задолж'!R65</f>
        <v>-5.8614440503230725E-3</v>
      </c>
      <c r="S65" s="33">
        <f>'реальные данные + логи 3 задолж'!S66-'реальные данные + логи 3 задолж'!S65</f>
        <v>-6.9895435706524012E-3</v>
      </c>
      <c r="T65" s="28">
        <f>'реальные данные + логи 3 задолж'!T66-'реальные данные + логи 3 задолж'!T65</f>
        <v>2.6338468899293588E-2</v>
      </c>
      <c r="U65" s="14">
        <f>'реальные данные + логи 3 задолж'!U66-'реальные данные + логи 3 задолж'!U65</f>
        <v>3.0854263856669562E-2</v>
      </c>
      <c r="V65" s="14">
        <f>'реальные данные + логи 3 задолж'!V66-'реальные данные + логи 3 задолж'!V65</f>
        <v>8.0537781495237937E-3</v>
      </c>
      <c r="W65" s="14">
        <f>'реальные данные + логи 3 задолж'!W66-'реальные данные + логи 3 задолж'!W65</f>
        <v>-2.5887037083727193E-4</v>
      </c>
      <c r="X65" s="14">
        <f>'реальные данные + логи 3 задолж'!X66-'реальные данные + логи 3 задолж'!X65</f>
        <v>-3.1376654876346777E-2</v>
      </c>
      <c r="Y65" s="14">
        <f>'реальные данные + логи 3 задолж'!Y66-'реальные данные + логи 3 задолж'!Y65</f>
        <v>-4.8864908193753109E-3</v>
      </c>
      <c r="Z65" s="29">
        <f>'реальные данные + логи 3 задолж'!Z66-'реальные данные + логи 3 задолж'!Z65</f>
        <v>-1.1268294757130093E-2</v>
      </c>
      <c r="AA65" s="32">
        <f>'исходные без сезонности'!AC65</f>
        <v>0.61770663151664595</v>
      </c>
      <c r="AB65" s="32">
        <f>'исходные без сезонности'!AD65</f>
        <v>3.1985200457278902</v>
      </c>
      <c r="AC65" s="32">
        <f>'исходные без сезонности'!AE65</f>
        <v>-0.20457305747634</v>
      </c>
      <c r="AD65" s="32">
        <f>'реальные данные + логи 3 задолж'!AD66</f>
        <v>-1.692881743617292</v>
      </c>
      <c r="AE65" s="32">
        <f>'реальные данные + логи 3 задолж'!AE66</f>
        <v>2.2869338052142467</v>
      </c>
      <c r="AF65" s="32">
        <f>'исходные без сезонности'!AH65</f>
        <v>1.19845857784007</v>
      </c>
      <c r="AG65" s="33">
        <f>'исходные без сезонности'!AI65</f>
        <v>-1.08518324660603</v>
      </c>
    </row>
    <row r="66" spans="1:33" x14ac:dyDescent="0.2">
      <c r="A66" s="1">
        <v>42278</v>
      </c>
      <c r="B66" s="15">
        <v>11.16</v>
      </c>
      <c r="C66" s="40">
        <f>'исходные без сезонности'!C66</f>
        <v>0.732777609451014</v>
      </c>
      <c r="D66" s="40">
        <f>'исходные без сезонности'!F66</f>
        <v>1.1924099509010799</v>
      </c>
      <c r="E66" s="25">
        <v>1.7710328206022321</v>
      </c>
      <c r="F66" s="88">
        <f>LN('реальные данные'!F65)</f>
        <v>9.7319444744049992</v>
      </c>
      <c r="G66" s="32">
        <f>'реальные данные + логи 3 задолж'!G67-'реальные данные + логи 3 задолж'!G66</f>
        <v>8.0553292645156205E-2</v>
      </c>
      <c r="H66" s="84">
        <f>LN('реальные данные'!H65)</f>
        <v>10.767920795458945</v>
      </c>
      <c r="I66" s="84">
        <f>LN('реальные данные'!I65)</f>
        <v>10.636242212084117</v>
      </c>
      <c r="J66" s="32">
        <f>'реальные данные + логи 3 задолж'!J67-'реальные данные + логи 3 задолж'!J66</f>
        <v>0.24156356988927996</v>
      </c>
      <c r="K66" s="84">
        <f>LN('реальные данные'!K65)</f>
        <v>10.909862725119101</v>
      </c>
      <c r="L66" s="33">
        <f>'реальные данные + логи 3 задолж'!L67-'реальные данные + логи 3 задолж'!L66</f>
        <v>-1.9226484109271524E-2</v>
      </c>
      <c r="M66" s="63">
        <f>'реальные данные + логи 3 задолж'!M67-'реальные данные + логи 3 задолж'!M66</f>
        <v>2.9047363593068809E-3</v>
      </c>
      <c r="N66" s="32">
        <f>'реальные данные + логи 3 задолж'!N67-'реальные данные + логи 3 задолж'!N66</f>
        <v>1.9094715896237346E-3</v>
      </c>
      <c r="O66" s="32">
        <f>'реальные данные + логи 3 задолж'!O67-'реальные данные + логи 3 задолж'!O66</f>
        <v>6.9521487333101817E-3</v>
      </c>
      <c r="P66" s="32">
        <f>'реальные данные + логи 3 задолж'!P67-'реальные данные + логи 3 задолж'!P66</f>
        <v>-1.2469901378686643E-3</v>
      </c>
      <c r="Q66" s="32">
        <f>'реальные данные + логи 3 задолж'!Q67-'реальные данные + логи 3 задолж'!Q66</f>
        <v>3.3131480734844843E-3</v>
      </c>
      <c r="R66" s="32">
        <f>'реальные данные + логи 3 задолж'!R67-'реальные данные + логи 3 задолж'!R66</f>
        <v>1.1220063627881416E-4</v>
      </c>
      <c r="S66" s="33">
        <f>'реальные данные + логи 3 задолж'!S67-'реальные данные + логи 3 задолж'!S66</f>
        <v>-6.9013483808042508E-3</v>
      </c>
      <c r="T66" s="28">
        <f>'реальные данные + логи 3 задолж'!T67-'реальные данные + логи 3 задолж'!T66</f>
        <v>-1.0005380085651439E-2</v>
      </c>
      <c r="U66" s="14">
        <f>'реальные данные + логи 3 задолж'!U67-'реальные данные + логи 3 задолж'!U66</f>
        <v>-1.0362677332663495E-2</v>
      </c>
      <c r="V66" s="14">
        <f>'реальные данные + логи 3 задолж'!V67-'реальные данные + логи 3 задолж'!V66</f>
        <v>-1.2831714702983277E-3</v>
      </c>
      <c r="W66" s="14">
        <f>'реальные данные + логи 3 задолж'!W67-'реальные данные + логи 3 задолж'!W66</f>
        <v>-4.1664479755247896E-3</v>
      </c>
      <c r="X66" s="14">
        <f>'реальные данные + логи 3 задолж'!X67-'реальные данные + логи 3 задолж'!X66</f>
        <v>-1.6087998680243132E-2</v>
      </c>
      <c r="Y66" s="14">
        <f>'реальные данные + логи 3 задолж'!Y67-'реальные данные + логи 3 задолж'!Y66</f>
        <v>1.2507556044567991E-2</v>
      </c>
      <c r="Z66" s="29">
        <f>'реальные данные + логи 3 задолж'!Z67-'реальные данные + логи 3 задолж'!Z66</f>
        <v>-9.2878526002042605E-3</v>
      </c>
      <c r="AA66" s="32">
        <f>'исходные без сезонности'!AC66</f>
        <v>0.56608371848324701</v>
      </c>
      <c r="AB66" s="32">
        <f>'исходные без сезонности'!AD66</f>
        <v>-6.9642826238423397E-2</v>
      </c>
      <c r="AC66" s="32">
        <f>'исходные без сезонности'!AE66</f>
        <v>0.96990562554860205</v>
      </c>
      <c r="AD66" s="32">
        <f>'реальные данные + логи 3 задолж'!AD67</f>
        <v>-5.1375416609774618</v>
      </c>
      <c r="AE66" s="32">
        <f>'реальные данные + логи 3 задолж'!AE67</f>
        <v>-6.4534799723844571E-2</v>
      </c>
      <c r="AF66" s="32">
        <f>'исходные без сезонности'!AH66</f>
        <v>2.1446108761262002</v>
      </c>
      <c r="AG66" s="33">
        <f>'исходные без сезонности'!AI66</f>
        <v>-6.7285726606810106E-2</v>
      </c>
    </row>
    <row r="67" spans="1:33" x14ac:dyDescent="0.2">
      <c r="A67" s="1">
        <v>42309</v>
      </c>
      <c r="B67" s="15">
        <v>11.45</v>
      </c>
      <c r="C67" s="40">
        <f>'исходные без сезонности'!C67</f>
        <v>0.66742857728626104</v>
      </c>
      <c r="D67" s="40">
        <f>'исходные без сезонности'!F67</f>
        <v>-0.73533533643566795</v>
      </c>
      <c r="E67" s="25">
        <v>-5.9772193346305702</v>
      </c>
      <c r="F67" s="88">
        <f>LN('реальные данные'!F66)</f>
        <v>11.559576503827133</v>
      </c>
      <c r="G67" s="32">
        <f>'реальные данные + логи 3 задолж'!G68-'реальные данные + логи 3 задолж'!G67</f>
        <v>9.8027910000695329E-2</v>
      </c>
      <c r="H67" s="84">
        <f>LN('реальные данные'!H66)</f>
        <v>10.726069811358713</v>
      </c>
      <c r="I67" s="84">
        <f>LN('реальные данные'!I66)</f>
        <v>10.666467805750141</v>
      </c>
      <c r="J67" s="32">
        <f>'реальные данные + логи 3 задолж'!J68-'реальные данные + логи 3 задолж'!J67</f>
        <v>-0.12119058683747852</v>
      </c>
      <c r="K67" s="84">
        <f>LN('реальные данные'!K66)</f>
        <v>10.841164463669944</v>
      </c>
      <c r="L67" s="33">
        <f>'реальные данные + логи 3 задолж'!L68-'реальные данные + логи 3 задолж'!L67</f>
        <v>5.50620326809792E-3</v>
      </c>
      <c r="M67" s="63">
        <f>'реальные данные + логи 3 задолж'!M68-'реальные данные + логи 3 задолж'!M67</f>
        <v>0.10459046130639749</v>
      </c>
      <c r="N67" s="32">
        <f>'реальные данные + логи 3 задолж'!N68-'реальные данные + логи 3 задолж'!N67</f>
        <v>1.7602125451421813E-2</v>
      </c>
      <c r="O67" s="32">
        <f>'реальные данные + логи 3 задолж'!O68-'реальные данные + логи 3 задолж'!O67</f>
        <v>1.989619052797309E-2</v>
      </c>
      <c r="P67" s="32">
        <f>'реальные данные + логи 3 задолж'!P68-'реальные данные + логи 3 задолж'!P67</f>
        <v>1.3170596254550304E-3</v>
      </c>
      <c r="Q67" s="32">
        <f>'реальные данные + логи 3 задолж'!Q68-'реальные данные + логи 3 задолж'!Q67</f>
        <v>-1.5246272168932151E-2</v>
      </c>
      <c r="R67" s="32">
        <f>'реальные данные + логи 3 задолж'!R68-'реальные данные + логи 3 задолж'!R67</f>
        <v>-6.2795897377281307E-3</v>
      </c>
      <c r="S67" s="33">
        <f>'реальные данные + логи 3 задолж'!S68-'реальные данные + логи 3 задолж'!S67</f>
        <v>-2.4751784940919563E-2</v>
      </c>
      <c r="T67" s="28">
        <f>'реальные данные + логи 3 задолж'!T68-'реальные данные + логи 3 задолж'!T67</f>
        <v>-0.13292880185773193</v>
      </c>
      <c r="U67" s="14">
        <f>'реальные данные + логи 3 задолж'!U68-'реальные данные + логи 3 задолж'!U67</f>
        <v>5.5305535320790966E-3</v>
      </c>
      <c r="V67" s="14">
        <f>'реальные данные + логи 3 задолж'!V68-'реальные данные + логи 3 задолж'!V67</f>
        <v>2.4713054616436025E-2</v>
      </c>
      <c r="W67" s="14">
        <f>'реальные данные + логи 3 задолж'!W68-'реальные данные + логи 3 задолж'!W67</f>
        <v>2.8524359296113744E-3</v>
      </c>
      <c r="X67" s="14">
        <f>'реальные данные + логи 3 задолж'!X68-'реальные данные + логи 3 задолж'!X67</f>
        <v>-5.0980768809747445E-3</v>
      </c>
      <c r="Y67" s="14">
        <f>'реальные данные + логи 3 задолж'!Y68-'реальные данные + логи 3 задолж'!Y67</f>
        <v>-1.8214314928949094E-2</v>
      </c>
      <c r="Z67" s="29">
        <f>'реальные данные + логи 3 задолж'!Z68-'реальные данные + логи 3 задолж'!Z67</f>
        <v>-2.4587195462633105E-2</v>
      </c>
      <c r="AA67" s="32">
        <f>'исходные без сезонности'!AC67</f>
        <v>-0.34252115542364803</v>
      </c>
      <c r="AB67" s="32">
        <f>'исходные без сезонности'!AD67</f>
        <v>8.62877500568449E-2</v>
      </c>
      <c r="AC67" s="32">
        <f>'исходные без сезонности'!AE67</f>
        <v>-1.19148494038838</v>
      </c>
      <c r="AD67" s="32">
        <f>'реальные данные + логи 3 задолж'!AD68</f>
        <v>5.4791343044299197</v>
      </c>
      <c r="AE67" s="32">
        <f>'реальные данные + логи 3 задолж'!AE68</f>
        <v>3.0597104202863221</v>
      </c>
      <c r="AF67" s="32">
        <f>'исходные без сезонности'!AH67</f>
        <v>-1.1533896156360799</v>
      </c>
      <c r="AG67" s="33">
        <f>'исходные без сезонности'!AI67</f>
        <v>-0.41298530959845597</v>
      </c>
    </row>
    <row r="68" spans="1:33" x14ac:dyDescent="0.2">
      <c r="A68" s="1">
        <v>42339</v>
      </c>
      <c r="B68" s="15">
        <v>11.2</v>
      </c>
      <c r="C68" s="40">
        <f>'исходные без сезонности'!C68</f>
        <v>0.59228791479777199</v>
      </c>
      <c r="D68" s="40">
        <f>'исходные без сезонности'!F68</f>
        <v>-0.22510664130911601</v>
      </c>
      <c r="E68" s="25">
        <v>-11.211363972797152</v>
      </c>
      <c r="F68" s="88">
        <f>LN('реальные данные'!F67)</f>
        <v>9.8163968285340459</v>
      </c>
      <c r="G68" s="32">
        <f>'реальные данные + логи 3 задолж'!G69-'реальные данные + логи 3 задолж'!G68</f>
        <v>-0.16993051108746471</v>
      </c>
      <c r="H68" s="84">
        <f>LN('реальные данные'!H67)</f>
        <v>10.576831919224151</v>
      </c>
      <c r="I68" s="84">
        <f>LN('реальные данные'!I67)</f>
        <v>10.400134531897672</v>
      </c>
      <c r="J68" s="32">
        <f>'реальные данные + логи 3 задолж'!J69-'реальные данные + логи 3 задолж'!J68</f>
        <v>-7.3489700830117854E-2</v>
      </c>
      <c r="K68" s="84">
        <f>LN('реальные данные'!K67)</f>
        <v>11.037045762325187</v>
      </c>
      <c r="L68" s="33">
        <f>'реальные данные + логи 3 задолж'!L69-'реальные данные + логи 3 задолж'!L68</f>
        <v>-0.13303058090753339</v>
      </c>
      <c r="M68" s="63">
        <f>'реальные данные + логи 3 задолж'!M69-'реальные данные + логи 3 задолж'!M68</f>
        <v>5.2661096292023757E-3</v>
      </c>
      <c r="N68" s="32">
        <f>'реальные данные + логи 3 задолж'!N69-'реальные данные + логи 3 задолж'!N68</f>
        <v>3.4928656173587314E-3</v>
      </c>
      <c r="O68" s="32">
        <f>'реальные данные + логи 3 задолж'!O69-'реальные данные + логи 3 задолж'!O68</f>
        <v>3.2780258022651054E-3</v>
      </c>
      <c r="P68" s="32">
        <f>'реальные данные + логи 3 задолж'!P69-'реальные данные + логи 3 задолж'!P68</f>
        <v>7.3484114003719014E-4</v>
      </c>
      <c r="Q68" s="32">
        <f>'реальные данные + логи 3 задолж'!Q69-'реальные данные + логи 3 задолж'!Q68</f>
        <v>-1.3628478092863716E-2</v>
      </c>
      <c r="R68" s="32">
        <f>'реальные данные + логи 3 задолж'!R69-'реальные данные + логи 3 задолж'!R68</f>
        <v>-7.7907028413601864E-3</v>
      </c>
      <c r="S68" s="33">
        <f>'реальные данные + логи 3 задолж'!S69-'реальные данные + логи 3 задолж'!S68</f>
        <v>-1.3592206311265898E-2</v>
      </c>
      <c r="T68" s="28">
        <f>'реальные данные + логи 3 задолж'!T69-'реальные данные + логи 3 задолж'!T68</f>
        <v>0.2320713722709673</v>
      </c>
      <c r="U68" s="14">
        <f>'реальные данные + логи 3 задолж'!U69-'реальные данные + логи 3 задолж'!U68</f>
        <v>3.370814701870728E-2</v>
      </c>
      <c r="V68" s="14">
        <f>'реальные данные + логи 3 задолж'!V69-'реальные данные + логи 3 задолж'!V68</f>
        <v>1.1337079441689824E-2</v>
      </c>
      <c r="W68" s="14">
        <f>'реальные данные + логи 3 задолж'!W69-'реальные данные + логи 3 задолж'!W68</f>
        <v>7.8647189037202025E-3</v>
      </c>
      <c r="X68" s="14">
        <f>'реальные данные + логи 3 задолж'!X69-'реальные данные + логи 3 задолж'!X68</f>
        <v>-4.3649861797767642E-4</v>
      </c>
      <c r="Y68" s="14">
        <f>'реальные данные + логи 3 задолж'!Y69-'реальные данные + логи 3 задолж'!Y68</f>
        <v>-1.1505319413025461E-3</v>
      </c>
      <c r="Z68" s="29">
        <f>'реальные данные + логи 3 задолж'!Z69-'реальные данные + логи 3 задолж'!Z68</f>
        <v>7.4591368185199514E-3</v>
      </c>
      <c r="AA68" s="32">
        <f>'исходные без сезонности'!AC68</f>
        <v>0.58839709560698505</v>
      </c>
      <c r="AB68" s="32">
        <f>'исходные без сезонности'!AD68</f>
        <v>1.5919009606947301</v>
      </c>
      <c r="AC68" s="32">
        <f>'исходные без сезонности'!AE68</f>
        <v>-3.49752683806997</v>
      </c>
      <c r="AD68" s="32">
        <f>'реальные данные + логи 3 задолж'!AD69</f>
        <v>1.6710514936467007</v>
      </c>
      <c r="AE68" s="32">
        <f>'реальные данные + логи 3 задолж'!AE69</f>
        <v>2.8612474103541672</v>
      </c>
      <c r="AF68" s="32">
        <f>'исходные без сезонности'!AH68</f>
        <v>-0.237888675623708</v>
      </c>
      <c r="AG68" s="33">
        <f>'исходные без сезонности'!AI68</f>
        <v>1.4991922856620301</v>
      </c>
    </row>
    <row r="69" spans="1:33" x14ac:dyDescent="0.2">
      <c r="A69" s="1">
        <v>42370</v>
      </c>
      <c r="B69" s="15">
        <v>11.06</v>
      </c>
      <c r="C69" s="40">
        <f>'исходные без сезонности'!C69</f>
        <v>0.75757720555239805</v>
      </c>
      <c r="D69" s="40">
        <f>'исходные без сезонности'!F69</f>
        <v>-1.08090569603785</v>
      </c>
      <c r="E69" s="25">
        <v>-6.6523802557242142</v>
      </c>
      <c r="F69" s="88">
        <f>LN('реальные данные'!F68)</f>
        <v>9.9946348771163276</v>
      </c>
      <c r="G69" s="32">
        <f>'реальные данные + логи 3 задолж'!G70-'реальные данные + логи 3 задолж'!G69</f>
        <v>0.10788857630853066</v>
      </c>
      <c r="H69" s="84">
        <f>LN('реальные данные'!H68)</f>
        <v>10.785191573038235</v>
      </c>
      <c r="I69" s="84">
        <f>LN('реальные данные'!I68)</f>
        <v>10.466666941851937</v>
      </c>
      <c r="J69" s="32">
        <f>'реальные данные + логи 3 задолж'!J70-'реальные данные + логи 3 задолж'!J69</f>
        <v>0.43298085996824121</v>
      </c>
      <c r="K69" s="84">
        <f>LN('реальные данные'!K68)</f>
        <v>11.185929924396222</v>
      </c>
      <c r="L69" s="33">
        <f>'реальные данные + логи 3 задолж'!L70-'реальные данные + логи 3 задолж'!L69</f>
        <v>8.3541704028759156E-2</v>
      </c>
      <c r="M69" s="63">
        <f>'реальные данные + логи 3 задолж'!M70-'реальные данные + логи 3 задолж'!M69</f>
        <v>-9.3007682909167499E-3</v>
      </c>
      <c r="N69" s="32">
        <f>'реальные данные + логи 3 задолж'!N70-'реальные данные + логи 3 задолж'!N69</f>
        <v>1.7434236302340977E-2</v>
      </c>
      <c r="O69" s="32">
        <f>'реальные данные + логи 3 задолж'!O70-'реальные данные + логи 3 задолж'!O69</f>
        <v>-3.1518842890459808E-2</v>
      </c>
      <c r="P69" s="32">
        <f>'реальные данные + логи 3 задолж'!P70-'реальные данные + логи 3 задолж'!P69</f>
        <v>1.5767712724290561E-3</v>
      </c>
      <c r="Q69" s="32">
        <f>'реальные данные + логи 3 задолж'!Q70-'реальные данные + логи 3 задолж'!Q69</f>
        <v>2.5025835881477221E-2</v>
      </c>
      <c r="R69" s="32">
        <f>'реальные данные + логи 3 задолж'!R70-'реальные данные + логи 3 задолж'!R69</f>
        <v>-7.2474688570398627E-3</v>
      </c>
      <c r="S69" s="33">
        <f>'реальные данные + логи 3 задолж'!S70-'реальные данные + логи 3 задолж'!S69</f>
        <v>-0.1038365909874539</v>
      </c>
      <c r="T69" s="28">
        <f>'реальные данные + логи 3 задолж'!T70-'реальные данные + логи 3 задолж'!T69</f>
        <v>3.5669817862105546E-2</v>
      </c>
      <c r="U69" s="14">
        <f>'реальные данные + логи 3 задолж'!U70-'реальные данные + логи 3 задолж'!U69</f>
        <v>-8.4496953337716008E-3</v>
      </c>
      <c r="V69" s="14">
        <f>'реальные данные + логи 3 задолж'!V70-'реальные данные + логи 3 задолж'!V69</f>
        <v>-8.2423747441890072E-2</v>
      </c>
      <c r="W69" s="14">
        <f>'реальные данные + логи 3 задолж'!W70-'реальные данные + логи 3 задолж'!W69</f>
        <v>-8.6762314907140592E-4</v>
      </c>
      <c r="X69" s="14">
        <f>'реальные данные + логи 3 задолж'!X70-'реальные данные + логи 3 задолж'!X69</f>
        <v>-9.4635512689986712E-3</v>
      </c>
      <c r="Y69" s="14">
        <f>'реальные данные + логи 3 задолж'!Y70-'реальные данные + логи 3 задолж'!Y69</f>
        <v>-2.1005812158827908E-2</v>
      </c>
      <c r="Z69" s="29">
        <f>'реальные данные + логи 3 задолж'!Z70-'реальные данные + логи 3 задолж'!Z69</f>
        <v>-0.11896765656858577</v>
      </c>
      <c r="AA69" s="32">
        <f>'исходные без сезонности'!AC69</f>
        <v>-0.52944321297811103</v>
      </c>
      <c r="AB69" s="32">
        <f>'исходные без сезонности'!AD69</f>
        <v>-0.197647524971444</v>
      </c>
      <c r="AC69" s="32">
        <f>'исходные без сезонности'!AE69</f>
        <v>8.4094923813606606</v>
      </c>
      <c r="AD69" s="32">
        <f>'реальные данные + логи 3 задолж'!AD70</f>
        <v>0.78927949546421416</v>
      </c>
      <c r="AE69" s="32">
        <f>'реальные данные + логи 3 задолж'!AE70</f>
        <v>8.0684428742557657E-2</v>
      </c>
      <c r="AF69" s="32">
        <f>'исходные без сезонности'!AH69</f>
        <v>-3.0302951523106798</v>
      </c>
      <c r="AG69" s="33">
        <f>'исходные без сезонности'!AI69</f>
        <v>-0.79791231110611305</v>
      </c>
    </row>
    <row r="70" spans="1:33" x14ac:dyDescent="0.2">
      <c r="A70" s="1">
        <v>42401</v>
      </c>
      <c r="B70" s="15">
        <v>10.88</v>
      </c>
      <c r="C70" s="40">
        <f>'исходные без сезонности'!C70</f>
        <v>0.55197616106913905</v>
      </c>
      <c r="D70" s="40">
        <f>'исходные без сезонности'!F70</f>
        <v>4.3731244384103798</v>
      </c>
      <c r="E70" s="25">
        <v>5.3096496325945504</v>
      </c>
      <c r="F70" s="88">
        <f>LN('реальные данные'!F69)</f>
        <v>11.637273651453864</v>
      </c>
      <c r="G70" s="32">
        <f>'реальные данные + логи 3 задолж'!G71-'реальные данные + логи 3 задолж'!G70</f>
        <v>-7.6882466133936234E-2</v>
      </c>
      <c r="H70" s="84">
        <f>LN('реальные данные'!H69)</f>
        <v>10.756959089029975</v>
      </c>
      <c r="I70" s="84">
        <f>LN('реальные данные'!I69)</f>
        <v>10.6867413559065</v>
      </c>
      <c r="J70" s="32">
        <f>'реальные данные + логи 3 задолж'!J71-'реальные данные + логи 3 задолж'!J70</f>
        <v>-0.46716672901770906</v>
      </c>
      <c r="K70" s="84">
        <f>LN('реальные данные'!K69)</f>
        <v>10.909886503438713</v>
      </c>
      <c r="L70" s="33">
        <f>'реальные данные + логи 3 задолж'!L71-'реальные данные + логи 3 задолж'!L70</f>
        <v>-0.10461058240458954</v>
      </c>
      <c r="M70" s="63">
        <f>'реальные данные + логи 3 задолж'!M71-'реальные данные + логи 3 задолж'!M70</f>
        <v>0.19648444094538497</v>
      </c>
      <c r="N70" s="32">
        <f>'реальные данные + логи 3 задолж'!N71-'реальные данные + логи 3 задолж'!N70</f>
        <v>5.6702848296197317E-3</v>
      </c>
      <c r="O70" s="32">
        <f>'реальные данные + логи 3 задолж'!O71-'реальные данные + логи 3 задолж'!O70</f>
        <v>-3.106204975993343E-2</v>
      </c>
      <c r="P70" s="32">
        <f>'реальные данные + логи 3 задолж'!P71-'реальные данные + логи 3 задолж'!P70</f>
        <v>-3.3885756201357253E-3</v>
      </c>
      <c r="Q70" s="32">
        <f>'реальные данные + логи 3 задолж'!Q71-'реальные данные + логи 3 задолж'!Q70</f>
        <v>2.9085776585944245E-3</v>
      </c>
      <c r="R70" s="32">
        <f>'реальные данные + логи 3 задолж'!R71-'реальные данные + логи 3 задолж'!R70</f>
        <v>1.7661592195711506E-2</v>
      </c>
      <c r="S70" s="33">
        <f>'реальные данные + логи 3 задолж'!S71-'реальные данные + логи 3 задолж'!S70</f>
        <v>-9.9482018692711449E-3</v>
      </c>
      <c r="T70" s="28">
        <f>'реальные данные + логи 3 задолж'!T71-'реальные данные + логи 3 задолж'!T70</f>
        <v>-4.7670049782944091E-2</v>
      </c>
      <c r="U70" s="14">
        <f>'реальные данные + логи 3 задолж'!U71-'реальные данные + логи 3 задолж'!U70</f>
        <v>2.2336811448447236E-2</v>
      </c>
      <c r="V70" s="14">
        <f>'реальные данные + логи 3 задолж'!V71-'реальные данные + логи 3 задолж'!V70</f>
        <v>-8.9302945277758283E-4</v>
      </c>
      <c r="W70" s="14">
        <f>'реальные данные + логи 3 задолж'!W71-'реальные данные + логи 3 задолж'!W70</f>
        <v>-1.2311358122591542E-2</v>
      </c>
      <c r="X70" s="14">
        <f>'реальные данные + логи 3 задолж'!X71-'реальные данные + логи 3 задолж'!X70</f>
        <v>1.9542428060455919E-2</v>
      </c>
      <c r="Y70" s="14">
        <f>'реальные данные + логи 3 задолж'!Y71-'реальные данные + логи 3 задолж'!Y70</f>
        <v>1.4016820896513238E-2</v>
      </c>
      <c r="Z70" s="29">
        <f>'реальные данные + логи 3 задолж'!Z71-'реальные данные + логи 3 задолж'!Z70</f>
        <v>-1.9672561062924032E-2</v>
      </c>
      <c r="AA70" s="32">
        <f>'исходные без сезонности'!AC70</f>
        <v>3.2638931054849398</v>
      </c>
      <c r="AB70" s="32">
        <f>'исходные без сезонности'!AD70</f>
        <v>6.9961524448331804</v>
      </c>
      <c r="AC70" s="32">
        <f>'исходные без сезонности'!AE70</f>
        <v>0.88125378686785705</v>
      </c>
      <c r="AD70" s="32">
        <f>'реальные данные + логи 3 задолж'!AD71</f>
        <v>0.44192276343449066</v>
      </c>
      <c r="AE70" s="32">
        <f>'реальные данные + логи 3 задолж'!AE71</f>
        <v>7.5809585815527498</v>
      </c>
      <c r="AF70" s="32">
        <f>'исходные без сезонности'!AH70</f>
        <v>4.0227574679559996</v>
      </c>
      <c r="AG70" s="33">
        <f>'исходные без сезонности'!AI70</f>
        <v>0.37112291658316798</v>
      </c>
    </row>
    <row r="71" spans="1:33" x14ac:dyDescent="0.2">
      <c r="A71" s="1">
        <v>42430</v>
      </c>
      <c r="B71" s="15">
        <v>10.93</v>
      </c>
      <c r="C71" s="40">
        <f>'исходные без сезонности'!C71</f>
        <v>0.40611953411438201</v>
      </c>
      <c r="D71" s="40">
        <f>'исходные без сезонности'!F71</f>
        <v>-0.29623596603784003</v>
      </c>
      <c r="E71" s="25">
        <v>5.5431434306324139</v>
      </c>
      <c r="F71" s="88">
        <f>LN('реальные данные'!F70)</f>
        <v>11.71990698320579</v>
      </c>
      <c r="G71" s="32">
        <f>'реальные данные + логи 3 задолж'!G72-'реальные данные + логи 3 задолж'!G71</f>
        <v>-0.10874919431317842</v>
      </c>
      <c r="H71" s="84">
        <f>LN('реальные данные'!H70)</f>
        <v>10.928774133457605</v>
      </c>
      <c r="I71" s="84">
        <f>LN('реальные данные'!I70)</f>
        <v>10.602900233941257</v>
      </c>
      <c r="J71" s="32">
        <f>'реальные данные + логи 3 задолж'!J72-'реальные данные + логи 3 задолж'!J71</f>
        <v>-1.3833901975797147E-2</v>
      </c>
      <c r="K71" s="84">
        <f>LN('реальные данные'!K70)</f>
        <v>11.119843909475639</v>
      </c>
      <c r="L71" s="33">
        <f>'реальные данные + логи 3 задолж'!L72-'реальные данные + логи 3 задолж'!L71</f>
        <v>9.615884895751492E-3</v>
      </c>
      <c r="M71" s="63">
        <f>'реальные данные + логи 3 задолж'!M72-'реальные данные + логи 3 задолж'!M71</f>
        <v>8.3960561888291707E-2</v>
      </c>
      <c r="N71" s="32">
        <f>'реальные данные + логи 3 задолж'!N72-'реальные данные + логи 3 задолж'!N71</f>
        <v>6.1412380350507334E-3</v>
      </c>
      <c r="O71" s="32">
        <f>'реальные данные + логи 3 задолж'!O72-'реальные данные + логи 3 задолж'!O71</f>
        <v>1.5277222578466976E-2</v>
      </c>
      <c r="P71" s="32">
        <f>'реальные данные + логи 3 задолж'!P72-'реальные данные + логи 3 задолж'!P71</f>
        <v>-1.3058175321845056E-4</v>
      </c>
      <c r="Q71" s="32">
        <f>'реальные данные + логи 3 задолж'!Q72-'реальные данные + логи 3 задолж'!Q71</f>
        <v>8.9413725301223934E-3</v>
      </c>
      <c r="R71" s="32">
        <f>'реальные данные + логи 3 задолж'!R72-'реальные данные + логи 3 задолж'!R71</f>
        <v>-7.8133334434937751E-4</v>
      </c>
      <c r="S71" s="33">
        <f>'реальные данные + логи 3 задолж'!S72-'реальные данные + логи 3 задолж'!S71</f>
        <v>-8.0859009098936951E-3</v>
      </c>
      <c r="T71" s="28">
        <f>'реальные данные + логи 3 задолж'!T72-'реальные данные + логи 3 задолж'!T71</f>
        <v>0.14792832111105447</v>
      </c>
      <c r="U71" s="14">
        <f>'реальные данные + логи 3 задолж'!U72-'реальные данные + логи 3 задолж'!U71</f>
        <v>2.8495528943690118E-2</v>
      </c>
      <c r="V71" s="14">
        <f>'реальные данные + логи 3 задолж'!V72-'реальные данные + логи 3 задолж'!V71</f>
        <v>1.1689225500173706E-2</v>
      </c>
      <c r="W71" s="14">
        <f>'реальные данные + логи 3 задолж'!W72-'реальные данные + логи 3 задолж'!W71</f>
        <v>4.1470354588177827E-3</v>
      </c>
      <c r="X71" s="14">
        <f>'реальные данные + логи 3 задолж'!X72-'реальные данные + логи 3 задолж'!X71</f>
        <v>1.5703476107944425E-2</v>
      </c>
      <c r="Y71" s="14">
        <f>'реальные данные + логи 3 задолж'!Y72-'реальные данные + логи 3 задолж'!Y71</f>
        <v>-2.9916348685805616E-3</v>
      </c>
      <c r="Z71" s="29">
        <f>'реальные данные + логи 3 задолж'!Z72-'реальные данные + логи 3 задолж'!Z71</f>
        <v>-1.1566458552120906E-2</v>
      </c>
      <c r="AA71" s="32">
        <f>'исходные без сезонности'!AC71</f>
        <v>-1.1372355043829601</v>
      </c>
      <c r="AB71" s="32">
        <f>'исходные без сезонности'!AD71</f>
        <v>-2.2382875680735999</v>
      </c>
      <c r="AC71" s="32">
        <f>'исходные без сезонности'!AE71</f>
        <v>-1.4331443630493399</v>
      </c>
      <c r="AD71" s="32">
        <f>'реальные данные + логи 3 задолж'!AD72</f>
        <v>-0.10366090899344726</v>
      </c>
      <c r="AE71" s="32">
        <f>'реальные данные + логи 3 задолж'!AE72</f>
        <v>-2.5991263364591362</v>
      </c>
      <c r="AF71" s="32">
        <f>'исходные без сезонности'!AH71</f>
        <v>-2.4584208843741799</v>
      </c>
      <c r="AG71" s="33">
        <f>'исходные без сезонности'!AI71</f>
        <v>-2.2059149050345601</v>
      </c>
    </row>
    <row r="72" spans="1:33" x14ac:dyDescent="0.2">
      <c r="A72" s="1">
        <v>42461</v>
      </c>
      <c r="B72" s="15">
        <v>10.71</v>
      </c>
      <c r="C72" s="40">
        <f>'исходные без сезонности'!C72</f>
        <v>0.43373620644508998</v>
      </c>
      <c r="D72" s="40">
        <f>'исходные без сезонности'!F72</f>
        <v>-1.5244058489777199</v>
      </c>
      <c r="E72" s="25">
        <v>14.294518793065365</v>
      </c>
      <c r="F72" s="88">
        <f>LN('реальные данные'!F71)</f>
        <v>10.097874339702241</v>
      </c>
      <c r="G72" s="32">
        <f>'реальные данные + логи 3 задолж'!G73-'реальные данные + логи 3 задолж'!G72</f>
        <v>7.898822502714431E-2</v>
      </c>
      <c r="H72" s="84">
        <f>LN('реальные данные'!H71)</f>
        <v>10.937275808017942</v>
      </c>
      <c r="I72" s="84">
        <f>LN('реальные данные'!I71)</f>
        <v>10.452306916705673</v>
      </c>
      <c r="J72" s="32">
        <f>'реальные данные + логи 3 задолж'!J73-'реальные данные + логи 3 задолж'!J72</f>
        <v>0.12132358997771497</v>
      </c>
      <c r="K72" s="84">
        <f>LN('реальные данные'!K71)</f>
        <v>11.54981351113136</v>
      </c>
      <c r="L72" s="33">
        <f>'реальные данные + логи 3 задолж'!L73-'реальные данные + логи 3 задолж'!L72</f>
        <v>-5.4669679355347611E-2</v>
      </c>
      <c r="M72" s="63">
        <f>'реальные данные + логи 3 задолж'!M73-'реальные данные + логи 3 задолж'!M72</f>
        <v>-4.9046098625197487E-2</v>
      </c>
      <c r="N72" s="32">
        <f>'реальные данные + логи 3 задолж'!N73-'реальные данные + логи 3 задолж'!N72</f>
        <v>-1.0253236051406489E-2</v>
      </c>
      <c r="O72" s="32">
        <f>'реальные данные + логи 3 задолж'!O73-'реальные данные + логи 3 задолж'!O72</f>
        <v>1.8649913297192455E-2</v>
      </c>
      <c r="P72" s="32">
        <f>'реальные данные + логи 3 задолж'!P73-'реальные данные + логи 3 задолж'!P72</f>
        <v>1.6176935764988798E-4</v>
      </c>
      <c r="Q72" s="32">
        <f>'реальные данные + логи 3 задолж'!Q73-'реальные данные + логи 3 задолж'!Q72</f>
        <v>-2.2735951336624538E-2</v>
      </c>
      <c r="R72" s="32">
        <f>'реальные данные + логи 3 задолж'!R73-'реальные данные + логи 3 задолж'!R72</f>
        <v>1.5757044097499673E-2</v>
      </c>
      <c r="S72" s="33">
        <f>'реальные данные + логи 3 задолж'!S73-'реальные данные + логи 3 задолж'!S72</f>
        <v>-9.0182850889366506E-3</v>
      </c>
      <c r="T72" s="28">
        <f>'реальные данные + логи 3 задолж'!T73-'реальные данные + логи 3 задолж'!T72</f>
        <v>9.4846940245608025E-2</v>
      </c>
      <c r="U72" s="14">
        <f>'реальные данные + логи 3 задолж'!U73-'реальные данные + логи 3 задолж'!U72</f>
        <v>-2.8080272089814784E-2</v>
      </c>
      <c r="V72" s="14">
        <f>'реальные данные + логи 3 задолж'!V73-'реальные данные + логи 3 задолж'!V72</f>
        <v>3.0506286225392643E-2</v>
      </c>
      <c r="W72" s="14">
        <f>'реальные данные + логи 3 задолж'!W73-'реальные данные + логи 3 задолж'!W72</f>
        <v>9.6414843251579896E-4</v>
      </c>
      <c r="X72" s="14">
        <f>'реальные данные + логи 3 задолж'!X73-'реальные данные + логи 3 задолж'!X72</f>
        <v>-2.8108895273918577E-2</v>
      </c>
      <c r="Y72" s="14">
        <f>'реальные данные + логи 3 задолж'!Y73-'реальные данные + логи 3 задолж'!Y72</f>
        <v>7.3223366867960493E-3</v>
      </c>
      <c r="Z72" s="29">
        <f>'реальные данные + логи 3 задолж'!Z73-'реальные данные + логи 3 задолж'!Z72</f>
        <v>-2.1794836625659286E-3</v>
      </c>
      <c r="AA72" s="32">
        <f>'исходные без сезонности'!AC72</f>
        <v>-2.5196158912583599</v>
      </c>
      <c r="AB72" s="32">
        <f>'исходные без сезонности'!AD72</f>
        <v>0.15369625581979399</v>
      </c>
      <c r="AC72" s="32">
        <f>'исходные без сезонности'!AE72</f>
        <v>-0.81883428080176801</v>
      </c>
      <c r="AD72" s="32">
        <f>'реальные данные + логи 3 задолж'!AD73</f>
        <v>0.26111255893503937</v>
      </c>
      <c r="AE72" s="32">
        <f>'реальные данные + логи 3 задолж'!AE73</f>
        <v>-3.0608286470790631</v>
      </c>
      <c r="AF72" s="32">
        <f>'исходные без сезонности'!AH72</f>
        <v>-9.1282673544101897E-2</v>
      </c>
      <c r="AG72" s="33">
        <f>'исходные без сезонности'!AI72</f>
        <v>0.455424892322709</v>
      </c>
    </row>
    <row r="73" spans="1:33" x14ac:dyDescent="0.2">
      <c r="A73" s="1">
        <v>42491</v>
      </c>
      <c r="B73" s="15">
        <v>11.06</v>
      </c>
      <c r="C73" s="40">
        <f>'исходные без сезонности'!C73</f>
        <v>0.36532655772790401</v>
      </c>
      <c r="D73" s="40">
        <f>'исходные без сезонности'!F73</f>
        <v>0.81162152176998503</v>
      </c>
      <c r="E73" s="25">
        <v>5.6928355044342975</v>
      </c>
      <c r="F73" s="88">
        <f>LN('реальные данные'!F72)</f>
        <v>10.27401627833088</v>
      </c>
      <c r="G73" s="32">
        <f>'реальные данные + логи 3 задолж'!G74-'реальные данные + логи 3 задолж'!G73</f>
        <v>-1.4216213496460739E-2</v>
      </c>
      <c r="H73" s="84">
        <f>LN('реальные данные'!H72)</f>
        <v>10.98572187671361</v>
      </c>
      <c r="I73" s="84">
        <f>LN('реальные данные'!I72)</f>
        <v>10.619831485177734</v>
      </c>
      <c r="J73" s="32">
        <f>'реальные данные + логи 3 задолж'!J74-'реальные данные + логи 3 задолж'!J73</f>
        <v>3.7184408564504778E-2</v>
      </c>
      <c r="K73" s="84">
        <f>LN('реальные данные'!K72)</f>
        <v>10.858358810306632</v>
      </c>
      <c r="L73" s="33">
        <f>'реальные данные + логи 3 задолж'!L74-'реальные данные + логи 3 задолж'!L73</f>
        <v>2.4441781721003863E-2</v>
      </c>
      <c r="M73" s="63">
        <f>'реальные данные + логи 3 задолж'!M74-'реальные данные + логи 3 задолж'!M73</f>
        <v>1.772099831186047E-2</v>
      </c>
      <c r="N73" s="32">
        <f>'реальные данные + логи 3 задолж'!N74-'реальные данные + логи 3 задолж'!N73</f>
        <v>-9.4808393320526818E-3</v>
      </c>
      <c r="O73" s="32">
        <f>'реальные данные + логи 3 задолж'!O74-'реальные данные + логи 3 задолж'!O73</f>
        <v>1.292140196251168E-2</v>
      </c>
      <c r="P73" s="32">
        <f>'реальные данные + логи 3 задолж'!P74-'реальные данные + логи 3 задолж'!P73</f>
        <v>1.2778085152476137E-4</v>
      </c>
      <c r="Q73" s="32">
        <f>'реальные данные + логи 3 задолж'!Q74-'реальные данные + логи 3 задолж'!Q73</f>
        <v>-7.8307835618183219E-3</v>
      </c>
      <c r="R73" s="32">
        <f>'реальные данные + логи 3 задолж'!R74-'реальные данные + логи 3 задолж'!R73</f>
        <v>-2.8360469696639967E-3</v>
      </c>
      <c r="S73" s="33">
        <f>'реальные данные + логи 3 задолж'!S74-'реальные данные + логи 3 задолж'!S73</f>
        <v>-1.3457163403643335E-2</v>
      </c>
      <c r="T73" s="28">
        <f>'реальные данные + логи 3 задолж'!T74-'реальные данные + логи 3 задолж'!T73</f>
        <v>-2.4332408641338787E-3</v>
      </c>
      <c r="U73" s="14">
        <f>'реальные данные + логи 3 задолж'!U74-'реальные данные + логи 3 задолж'!U73</f>
        <v>-7.9664633715310629E-3</v>
      </c>
      <c r="V73" s="14">
        <f>'реальные данные + логи 3 задолж'!V74-'реальные данные + логи 3 задолж'!V73</f>
        <v>-1.0187849892265177E-2</v>
      </c>
      <c r="W73" s="14">
        <f>'реальные данные + логи 3 задолж'!W74-'реальные данные + логи 3 задолж'!W73</f>
        <v>-4.2540379054560873E-3</v>
      </c>
      <c r="X73" s="14">
        <f>'реальные данные + логи 3 задолж'!X74-'реальные данные + логи 3 задолж'!X73</f>
        <v>-9.4562658379153675E-3</v>
      </c>
      <c r="Y73" s="14">
        <f>'реальные данные + логи 3 задолж'!Y74-'реальные данные + логи 3 задолж'!Y73</f>
        <v>2.8634072722153903E-2</v>
      </c>
      <c r="Z73" s="29">
        <f>'реальные данные + логи 3 задолж'!Z74-'реальные данные + логи 3 задолж'!Z73</f>
        <v>-1.8687684577356478E-2</v>
      </c>
      <c r="AA73" s="32">
        <f>'исходные без сезонности'!AC73</f>
        <v>-0.245618487790177</v>
      </c>
      <c r="AB73" s="32">
        <f>'исходные без сезонности'!AD73</f>
        <v>-1.05774009225196</v>
      </c>
      <c r="AC73" s="32">
        <f>'исходные без сезонности'!AE73</f>
        <v>3.4954675528640999</v>
      </c>
      <c r="AD73" s="32">
        <f>'реальные данные + логи 3 задолж'!AD74</f>
        <v>0.1592375510230255</v>
      </c>
      <c r="AE73" s="32">
        <f>'реальные данные + логи 3 задолж'!AE74</f>
        <v>-2.0256667570660341</v>
      </c>
      <c r="AF73" s="32">
        <f>'исходные без сезонности'!AH73</f>
        <v>-0.13456507878030699</v>
      </c>
      <c r="AG73" s="33">
        <f>'исходные без сезонности'!AI73</f>
        <v>-0.19309032942696899</v>
      </c>
    </row>
    <row r="74" spans="1:33" x14ac:dyDescent="0.2">
      <c r="A74" s="1">
        <v>42522</v>
      </c>
      <c r="B74" s="15">
        <v>10.55</v>
      </c>
      <c r="C74" s="40">
        <f>'исходные без сезонности'!C74</f>
        <v>0.42743831691536099</v>
      </c>
      <c r="D74" s="40">
        <f>'исходные без сезонности'!F74</f>
        <v>0.769874677611044</v>
      </c>
      <c r="E74" s="25">
        <v>-1.022852822553012</v>
      </c>
      <c r="F74" s="88">
        <f>LN('реальные данные'!F73)</f>
        <v>10.181071075184299</v>
      </c>
      <c r="G74" s="32">
        <f>'реальные данные + логи 3 задолж'!G75-'реальные данные + логи 3 задолж'!G74</f>
        <v>-4.0870778838964839E-2</v>
      </c>
      <c r="H74" s="84">
        <f>LN('реальные данные'!H73)</f>
        <v>10.892383073839852</v>
      </c>
      <c r="I74" s="84">
        <f>LN('реальные данные'!I73)</f>
        <v>10.480671148003237</v>
      </c>
      <c r="J74" s="32">
        <f>'реальные данные + логи 3 задолж'!J75-'реальные данные + логи 3 задолж'!J74</f>
        <v>-0.37031140237464477</v>
      </c>
      <c r="K74" s="84">
        <f>LN('реальные данные'!K73)</f>
        <v>11.048538111611583</v>
      </c>
      <c r="L74" s="33">
        <f>'реальные данные + логи 3 задолж'!L75-'реальные данные + логи 3 задолж'!L74</f>
        <v>-6.2320919175382627E-2</v>
      </c>
      <c r="M74" s="63">
        <f>'реальные данные + логи 3 задолж'!M75-'реальные данные + логи 3 задолж'!M74</f>
        <v>-1.7888803706311407E-2</v>
      </c>
      <c r="N74" s="32">
        <f>'реальные данные + логи 3 задолж'!N75-'реальные данные + логи 3 задолж'!N74</f>
        <v>-1.0167291089828723E-3</v>
      </c>
      <c r="O74" s="32">
        <f>'реальные данные + логи 3 задолж'!O75-'реальные данные + логи 3 задолж'!O74</f>
        <v>1.3782447471783144E-2</v>
      </c>
      <c r="P74" s="32">
        <f>'реальные данные + логи 3 задолж'!P75-'реальные данные + логи 3 задолж'!P74</f>
        <v>-3.2021874422447638E-3</v>
      </c>
      <c r="Q74" s="32">
        <f>'реальные данные + логи 3 задолж'!Q75-'реальные данные + логи 3 задолж'!Q74</f>
        <v>-3.3322100677697364E-3</v>
      </c>
      <c r="R74" s="32">
        <f>'реальные данные + логи 3 задолж'!R75-'реальные данные + логи 3 задолж'!R74</f>
        <v>1.8244940260959908E-2</v>
      </c>
      <c r="S74" s="33">
        <f>'реальные данные + логи 3 задолж'!S75-'реальные данные + логи 3 задолж'!S74</f>
        <v>-6.8896420165760475E-3</v>
      </c>
      <c r="T74" s="28">
        <f>'реальные данные + логи 3 задолж'!T75-'реальные данные + логи 3 задолж'!T74</f>
        <v>-1.3162555638785989E-2</v>
      </c>
      <c r="U74" s="14">
        <f>'реальные данные + логи 3 задолж'!U75-'реальные данные + логи 3 задолж'!U74</f>
        <v>5.9369569826444035E-3</v>
      </c>
      <c r="V74" s="14">
        <f>'реальные данные + логи 3 задолж'!V75-'реальные данные + логи 3 задолж'!V74</f>
        <v>2.3667564940195618E-2</v>
      </c>
      <c r="W74" s="14">
        <f>'реальные данные + логи 3 задолж'!W75-'реальные данные + логи 3 задолж'!W74</f>
        <v>3.7983906704397441E-5</v>
      </c>
      <c r="X74" s="14">
        <f>'реальные данные + логи 3 задолж'!X75-'реальные данные + логи 3 задолж'!X74</f>
        <v>1.1015975197523176E-2</v>
      </c>
      <c r="Y74" s="14">
        <f>'реальные данные + логи 3 задолж'!Y75-'реальные данные + логи 3 задолж'!Y74</f>
        <v>9.3384874392477002E-4</v>
      </c>
      <c r="Z74" s="29">
        <f>'реальные данные + логи 3 задолж'!Z75-'реальные данные + логи 3 задолж'!Z74</f>
        <v>3.2470276490261796E-3</v>
      </c>
      <c r="AA74" s="32">
        <f>'исходные без сезонности'!AC74</f>
        <v>0.120663851969667</v>
      </c>
      <c r="AB74" s="32">
        <f>'исходные без сезонности'!AD74</f>
        <v>1.4416181137752599</v>
      </c>
      <c r="AC74" s="32">
        <f>'исходные без сезонности'!AE74</f>
        <v>1.44344432894732</v>
      </c>
      <c r="AD74" s="32">
        <f>'реальные данные + логи 3 задолж'!AD75</f>
        <v>0.40410136557049725</v>
      </c>
      <c r="AE74" s="32">
        <f>'реальные данные + логи 3 задолж'!AE75</f>
        <v>2.3721416449014754</v>
      </c>
      <c r="AF74" s="32">
        <f>'исходные без сезонности'!AH74</f>
        <v>1.37611062704795</v>
      </c>
      <c r="AG74" s="33">
        <f>'исходные без сезонности'!AI74</f>
        <v>0.13821260898080401</v>
      </c>
    </row>
    <row r="75" spans="1:33" x14ac:dyDescent="0.2">
      <c r="A75" s="1">
        <v>42552</v>
      </c>
      <c r="B75" s="15">
        <v>10.28</v>
      </c>
      <c r="C75" s="40">
        <f>'исходные без сезонности'!C75</f>
        <v>0.48300320218885601</v>
      </c>
      <c r="D75" s="40">
        <f>'исходные без сезонности'!F75</f>
        <v>1.0198379296189</v>
      </c>
      <c r="E75" s="25">
        <v>-11.494055826802898</v>
      </c>
      <c r="F75" s="88">
        <f>LN('реальные данные'!F74)</f>
        <v>10.539533234923077</v>
      </c>
      <c r="G75" s="32">
        <f>'реальные данные + логи 3 задолж'!G76-'реальные данные + логи 3 задолж'!G75</f>
        <v>0.15564065668847071</v>
      </c>
      <c r="H75" s="84">
        <f>LN('реальные данные'!H74)</f>
        <v>11.310137817740237</v>
      </c>
      <c r="I75" s="84">
        <f>LN('реальные данные'!I74)</f>
        <v>10.591722554099906</v>
      </c>
      <c r="J75" s="32">
        <f>'реальные данные + логи 3 задолж'!J76-'реальные данные + логи 3 задолж'!J75</f>
        <v>0.38943561393903359</v>
      </c>
      <c r="K75" s="84">
        <f>LN('реальные данные'!K74)</f>
        <v>11.099464194478866</v>
      </c>
      <c r="L75" s="33">
        <f>'реальные данные + логи 3 задолж'!L76-'реальные данные + логи 3 задолж'!L75</f>
        <v>6.1937467745188712E-2</v>
      </c>
      <c r="M75" s="63">
        <f>'реальные данные + логи 3 задолж'!M76-'реальные данные + логи 3 задолж'!M75</f>
        <v>-4.1838093097368301E-4</v>
      </c>
      <c r="N75" s="32">
        <f>'реальные данные + логи 3 задолж'!N76-'реальные данные + логи 3 задолж'!N75</f>
        <v>8.112827489625829E-5</v>
      </c>
      <c r="O75" s="32">
        <f>'реальные данные + логи 3 задолж'!O76-'реальные данные + логи 3 задолж'!O75</f>
        <v>4.0384249326711696E-2</v>
      </c>
      <c r="P75" s="32">
        <f>'реальные данные + логи 3 задолж'!P76-'реальные данные + логи 3 задолж'!P75</f>
        <v>-4.5636014283676474E-3</v>
      </c>
      <c r="Q75" s="32">
        <f>'реальные данные + логи 3 задолж'!Q76-'реальные данные + логи 3 задолж'!Q75</f>
        <v>4.7980666468347977E-3</v>
      </c>
      <c r="R75" s="32">
        <f>'реальные данные + логи 3 задолж'!R76-'реальные данные + логи 3 задолж'!R75</f>
        <v>-1.3080355153586964E-2</v>
      </c>
      <c r="S75" s="33">
        <f>'реальные данные + логи 3 задолж'!S76-'реальные данные + логи 3 задолж'!S75</f>
        <v>-1.1413715650652634E-2</v>
      </c>
      <c r="T75" s="28">
        <f>'реальные данные + логи 3 задолж'!T76-'реальные данные + логи 3 задолж'!T75</f>
        <v>3.0231720941031881E-3</v>
      </c>
      <c r="U75" s="14">
        <f>'реальные данные + логи 3 задолж'!U76-'реальные данные + логи 3 задолж'!U75</f>
        <v>-2.0948764306497836E-2</v>
      </c>
      <c r="V75" s="14">
        <f>'реальные данные + логи 3 задолж'!V76-'реальные данные + логи 3 задолж'!V75</f>
        <v>1.5632475967798598E-2</v>
      </c>
      <c r="W75" s="14">
        <f>'реальные данные + логи 3 задолж'!W76-'реальные данные + логи 3 задолж'!W75</f>
        <v>-6.2815641830695768E-3</v>
      </c>
      <c r="X75" s="14">
        <f>'реальные данные + логи 3 задолж'!X76-'реальные данные + логи 3 задолж'!X75</f>
        <v>-1.3280878182774458E-2</v>
      </c>
      <c r="Y75" s="14">
        <f>'реальные данные + логи 3 задолж'!Y76-'реальные данные + логи 3 задолж'!Y75</f>
        <v>-1.676521094029404E-2</v>
      </c>
      <c r="Z75" s="29">
        <f>'реальные данные + логи 3 задолж'!Z76-'реальные данные + логи 3 задолж'!Z75</f>
        <v>-2.2516425305814991E-2</v>
      </c>
      <c r="AA75" s="32">
        <f>'исходные без сезонности'!AC75</f>
        <v>0.31928981757108799</v>
      </c>
      <c r="AB75" s="32">
        <f>'исходные без сезонности'!AD75</f>
        <v>-0.56910433405222605</v>
      </c>
      <c r="AC75" s="32">
        <f>'исходные без сезонности'!AE75</f>
        <v>0.19788396408588699</v>
      </c>
      <c r="AD75" s="32">
        <f>'реальные данные + логи 3 задолж'!AD76</f>
        <v>2.6714405720605043</v>
      </c>
      <c r="AE75" s="32">
        <f>'реальные данные + логи 3 задолж'!AE76</f>
        <v>2.2228689950566434</v>
      </c>
      <c r="AF75" s="32">
        <f>'исходные без сезонности'!AH75</f>
        <v>1.71011318896204</v>
      </c>
      <c r="AG75" s="33">
        <f>'исходные без сезонности'!AI75</f>
        <v>1.55951505563292</v>
      </c>
    </row>
    <row r="76" spans="1:33" x14ac:dyDescent="0.2">
      <c r="A76" s="1">
        <v>42583</v>
      </c>
      <c r="B76" s="15">
        <v>10.29</v>
      </c>
      <c r="C76" s="40">
        <f>'исходные без сезонности'!C76</f>
        <v>0.444396938477431</v>
      </c>
      <c r="D76" s="40">
        <f>'исходные без сезонности'!F76</f>
        <v>0.98283436033138405</v>
      </c>
      <c r="E76" s="25">
        <v>9.6476199011987838</v>
      </c>
      <c r="F76" s="88">
        <f>LN('реальные данные'!F75)</f>
        <v>10.21106572883026</v>
      </c>
      <c r="G76" s="32">
        <f>'реальные данные + логи 3 задолж'!G77-'реальные данные + логи 3 задолж'!G76</f>
        <v>-0.14155973413201828</v>
      </c>
      <c r="H76" s="84">
        <f>LN('реальные данные'!H75)</f>
        <v>10.887409292213542</v>
      </c>
      <c r="I76" s="84">
        <f>LN('реальные данные'!I75)</f>
        <v>10.714134986437429</v>
      </c>
      <c r="J76" s="32">
        <f>'реальные данные + логи 3 задолж'!J77-'реальные данные + логи 3 задолж'!J76</f>
        <v>-4.411060570997094E-2</v>
      </c>
      <c r="K76" s="84">
        <f>LN('реальные данные'!K75)</f>
        <v>11.141009997068211</v>
      </c>
      <c r="L76" s="33">
        <f>'реальные данные + логи 3 задолж'!L77-'реальные данные + логи 3 задолж'!L76</f>
        <v>-5.9143119801248645E-2</v>
      </c>
      <c r="M76" s="63">
        <f>'реальные данные + логи 3 задолж'!M77-'реальные данные + логи 3 задолж'!M76</f>
        <v>1.9851940577689575E-2</v>
      </c>
      <c r="N76" s="32">
        <f>'реальные данные + логи 3 задолж'!N77-'реальные данные + логи 3 задолж'!N76</f>
        <v>-1.1963032544368701E-2</v>
      </c>
      <c r="O76" s="32">
        <f>'реальные данные + логи 3 задолж'!O77-'реальные данные + логи 3 задолж'!O76</f>
        <v>-4.6307025366179033E-3</v>
      </c>
      <c r="P76" s="32">
        <f>'реальные данные + логи 3 задолж'!P77-'реальные данные + логи 3 задолж'!P76</f>
        <v>6.7652814009839801E-3</v>
      </c>
      <c r="Q76" s="32">
        <f>'реальные данные + логи 3 задолж'!Q77-'реальные данные + логи 3 задолж'!Q76</f>
        <v>-1.0572557184763909E-2</v>
      </c>
      <c r="R76" s="32">
        <f>'реальные данные + логи 3 задолж'!R77-'реальные данные + логи 3 задолж'!R76</f>
        <v>3.4416186689814054E-3</v>
      </c>
      <c r="S76" s="33">
        <f>'реальные данные + логи 3 задолж'!S77-'реальные данные + логи 3 задолж'!S76</f>
        <v>-8.8665486974335295E-3</v>
      </c>
      <c r="T76" s="28">
        <f>'реальные данные + логи 3 задолж'!T77-'реальные данные + логи 3 задолж'!T76</f>
        <v>2.245925251063241E-2</v>
      </c>
      <c r="U76" s="14">
        <f>'реальные данные + логи 3 задолж'!U77-'реальные данные + логи 3 задолж'!U76</f>
        <v>7.861920772123554E-3</v>
      </c>
      <c r="V76" s="14">
        <f>'реальные данные + логи 3 задолж'!V77-'реальные данные + логи 3 задолж'!V76</f>
        <v>2.8592219748251324E-2</v>
      </c>
      <c r="W76" s="14">
        <f>'реальные данные + логи 3 задолж'!W77-'реальные данные + логи 3 задолж'!W76</f>
        <v>3.8568531153533314E-3</v>
      </c>
      <c r="X76" s="14">
        <f>'реальные данные + логи 3 задолж'!X77-'реальные данные + логи 3 задолж'!X76</f>
        <v>-1.0417163433725563E-2</v>
      </c>
      <c r="Y76" s="14">
        <f>'реальные данные + логи 3 задолж'!Y77-'реальные данные + логи 3 задолж'!Y76</f>
        <v>6.0295385937578772E-3</v>
      </c>
      <c r="Z76" s="29">
        <f>'реальные данные + логи 3 задолж'!Z77-'реальные данные + логи 3 задолж'!Z76</f>
        <v>-4.379037065209701E-4</v>
      </c>
      <c r="AA76" s="32">
        <f>'исходные без сезонности'!AC76</f>
        <v>8.2242554438057405E-2</v>
      </c>
      <c r="AB76" s="32">
        <f>'исходные без сезонности'!AD76</f>
        <v>0.899849174026781</v>
      </c>
      <c r="AC76" s="32">
        <f>'исходные без сезонности'!AE76</f>
        <v>0.58343602768359704</v>
      </c>
      <c r="AD76" s="32">
        <f>'реальные данные + логи 3 задолж'!AD77</f>
        <v>1.9014726631602912</v>
      </c>
      <c r="AE76" s="32">
        <f>'реальные данные + логи 3 задолж'!AE77</f>
        <v>-1.1194218212253304</v>
      </c>
      <c r="AF76" s="32">
        <f>'исходные без сезонности'!AH76</f>
        <v>0.19346752452204299</v>
      </c>
      <c r="AG76" s="33">
        <f>'исходные без сезонности'!AI76</f>
        <v>0.425906308650433</v>
      </c>
    </row>
    <row r="77" spans="1:33" x14ac:dyDescent="0.2">
      <c r="A77" s="1">
        <v>42614</v>
      </c>
      <c r="B77" s="15">
        <v>10.24</v>
      </c>
      <c r="C77" s="40">
        <f>'исходные без сезонности'!C77</f>
        <v>0.41481817568441098</v>
      </c>
      <c r="D77" s="40">
        <f>'исходные без сезонности'!F77</f>
        <v>0.56534329974167497</v>
      </c>
      <c r="E77" s="25">
        <v>2.2642825349239253</v>
      </c>
      <c r="F77" s="88">
        <f>LN('реальные данные'!F76)</f>
        <v>10.626647473380801</v>
      </c>
      <c r="G77" s="32">
        <f>'реальные данные + логи 3 задолж'!G78-'реальные данные + логи 3 задолж'!G77</f>
        <v>0.24244778616405149</v>
      </c>
      <c r="H77" s="84">
        <f>LN('реальные данные'!H76)</f>
        <v>11.004518350158728</v>
      </c>
      <c r="I77" s="84">
        <f>LN('реальные данные'!I76)</f>
        <v>10.733152172446303</v>
      </c>
      <c r="J77" s="32">
        <f>'реальные данные + логи 3 задолж'!J78-'реальные данные + логи 3 задолж'!J77</f>
        <v>-0.12219977169751495</v>
      </c>
      <c r="K77" s="84">
        <f>LN('реальные данные'!K76)</f>
        <v>11.068340788603729</v>
      </c>
      <c r="L77" s="33">
        <f>'реальные данные + логи 3 задолж'!L78-'реальные данные + логи 3 задолж'!L77</f>
        <v>8.3070753497562322E-2</v>
      </c>
      <c r="M77" s="63">
        <f>'реальные данные + логи 3 задолж'!M78-'реальные данные + логи 3 задолж'!M77</f>
        <v>-1.2241073288647542E-2</v>
      </c>
      <c r="N77" s="32">
        <f>'реальные данные + логи 3 задолж'!N78-'реальные данные + логи 3 задолж'!N77</f>
        <v>-4.202726933367984E-3</v>
      </c>
      <c r="O77" s="32">
        <f>'реальные данные + логи 3 задолж'!O78-'реальные данные + логи 3 задолж'!O77</f>
        <v>3.2473220318440355E-2</v>
      </c>
      <c r="P77" s="32">
        <f>'реальные данные + логи 3 задолж'!P78-'реальные данные + логи 3 задолж'!P77</f>
        <v>4.892021945787306E-3</v>
      </c>
      <c r="Q77" s="32">
        <f>'реальные данные + логи 3 задолж'!Q78-'реальные данные + логи 3 задолж'!Q77</f>
        <v>-3.9592567888764307E-3</v>
      </c>
      <c r="R77" s="32">
        <f>'реальные данные + логи 3 задолж'!R78-'реальные данные + логи 3 задолж'!R77</f>
        <v>-6.5061646837474285E-3</v>
      </c>
      <c r="S77" s="33">
        <f>'реальные данные + логи 3 задолж'!S78-'реальные данные + логи 3 задолж'!S77</f>
        <v>-1.7864575616933109E-2</v>
      </c>
      <c r="T77" s="28">
        <f>'реальные данные + логи 3 задолж'!T78-'реальные данные + логи 3 задолж'!T77</f>
        <v>-2.137603583408243E-2</v>
      </c>
      <c r="U77" s="14">
        <f>'реальные данные + логи 3 задолж'!U78-'реальные данные + логи 3 задолж'!U77</f>
        <v>-4.7622590826909672E-2</v>
      </c>
      <c r="V77" s="14">
        <f>'реальные данные + логи 3 задолж'!V78-'реальные данные + логи 3 задолж'!V77</f>
        <v>1.9310401523549459E-2</v>
      </c>
      <c r="W77" s="14">
        <f>'реальные данные + логи 3 задолж'!W78-'реальные данные + логи 3 задолж'!W77</f>
        <v>4.4858665742602E-3</v>
      </c>
      <c r="X77" s="14">
        <f>'реальные данные + логи 3 задолж'!X78-'реальные данные + логи 3 задолж'!X77</f>
        <v>1.1695054233275215E-2</v>
      </c>
      <c r="Y77" s="14">
        <f>'реальные данные + логи 3 задолж'!Y78-'реальные данные + логи 3 задолж'!Y77</f>
        <v>2.0315641295862719E-3</v>
      </c>
      <c r="Z77" s="29">
        <f>'реальные данные + логи 3 задолж'!Z78-'реальные данные + логи 3 задолж'!Z77</f>
        <v>-3.187340906051439E-2</v>
      </c>
      <c r="AA77" s="32">
        <f>'исходные без сезонности'!AC77</f>
        <v>0.96239387401654597</v>
      </c>
      <c r="AB77" s="32">
        <f>'исходные без сезонности'!AD77</f>
        <v>-0.25872420379369998</v>
      </c>
      <c r="AC77" s="32">
        <f>'исходные без сезонности'!AE77</f>
        <v>0.33072812216814601</v>
      </c>
      <c r="AD77" s="32">
        <f>'реальные данные + логи 3 задолж'!AD78</f>
        <v>-4.4026861417709284</v>
      </c>
      <c r="AE77" s="32">
        <f>'реальные данные + логи 3 задолж'!AE78</f>
        <v>-2.1623612439278332</v>
      </c>
      <c r="AF77" s="32">
        <f>'исходные без сезонности'!AH77</f>
        <v>2.8060966826253599</v>
      </c>
      <c r="AG77" s="33">
        <f>'исходные без сезонности'!AI77</f>
        <v>0.51357178885184895</v>
      </c>
    </row>
    <row r="78" spans="1:33" x14ac:dyDescent="0.2">
      <c r="A78" s="1">
        <v>42644</v>
      </c>
      <c r="B78" s="15">
        <v>10.32</v>
      </c>
      <c r="C78" s="40">
        <f>'исходные без сезонности'!C78</f>
        <v>0.42538731837786897</v>
      </c>
      <c r="D78" s="40">
        <f>'исходные без сезонности'!F78</f>
        <v>0.62622845317171205</v>
      </c>
      <c r="E78" s="25">
        <v>-2.1822204441121764</v>
      </c>
      <c r="F78" s="88">
        <f>LN('реальные данные'!F77)</f>
        <v>10.470182172843911</v>
      </c>
      <c r="G78" s="32">
        <f>'реальные данные + логи 3 задолж'!G79-'реальные данные + логи 3 задолж'!G78</f>
        <v>-0.12301381123785937</v>
      </c>
      <c r="H78" s="84">
        <f>LN('реальные данные'!H77)</f>
        <v>11.229083912293776</v>
      </c>
      <c r="I78" s="84">
        <f>LN('реальные данные'!I77)</f>
        <v>10.608076240875512</v>
      </c>
      <c r="J78" s="32">
        <f>'реальные данные + логи 3 задолж'!J79-'реальные данные + логи 3 задолж'!J78</f>
        <v>2.9713201904790765E-2</v>
      </c>
      <c r="K78" s="84">
        <f>LN('реальные данные'!K77)</f>
        <v>10.924553564309344</v>
      </c>
      <c r="L78" s="33">
        <f>'реальные данные + логи 3 задолж'!L79-'реальные данные + логи 3 задолж'!L78</f>
        <v>-7.2240302291133318E-2</v>
      </c>
      <c r="M78" s="63">
        <f>'реальные данные + логи 3 задолж'!M79-'реальные данные + логи 3 задолж'!M78</f>
        <v>-5.5983324264872181E-3</v>
      </c>
      <c r="N78" s="32">
        <f>'реальные данные + логи 3 задолж'!N79-'реальные данные + логи 3 задолж'!N78</f>
        <v>-5.1051706300029309E-3</v>
      </c>
      <c r="O78" s="32">
        <f>'реальные данные + логи 3 задолж'!O79-'реальные данные + логи 3 задолж'!O78</f>
        <v>-1.0100394057772633E-3</v>
      </c>
      <c r="P78" s="32">
        <f>'реальные данные + логи 3 задолж'!P79-'реальные данные + логи 3 задолж'!P78</f>
        <v>5.2614619045012745E-3</v>
      </c>
      <c r="Q78" s="32">
        <f>'реальные данные + логи 3 задолж'!Q79-'реальные данные + логи 3 задолж'!Q78</f>
        <v>-2.8386361439151742E-2</v>
      </c>
      <c r="R78" s="32">
        <f>'реальные данные + логи 3 задолж'!R79-'реальные данные + логи 3 задолж'!R78</f>
        <v>-1.0402356271585589E-2</v>
      </c>
      <c r="S78" s="33">
        <f>'реальные данные + логи 3 задолж'!S79-'реальные данные + логи 3 задолж'!S78</f>
        <v>-5.4461468255748713E-3</v>
      </c>
      <c r="T78" s="28">
        <f>'реальные данные + логи 3 задолж'!T79-'реальные данные + логи 3 задолж'!T78</f>
        <v>-8.2443147495663283E-3</v>
      </c>
      <c r="U78" s="14">
        <f>'реальные данные + логи 3 задолж'!U79-'реальные данные + логи 3 задолж'!U78</f>
        <v>1.921846325016574E-2</v>
      </c>
      <c r="V78" s="14">
        <f>'реальные данные + логи 3 задолж'!V79-'реальные данные + логи 3 задолж'!V78</f>
        <v>-2.5516814692840839E-2</v>
      </c>
      <c r="W78" s="14">
        <f>'реальные данные + логи 3 задолж'!W79-'реальные данные + логи 3 задолж'!W78</f>
        <v>1.1174993700318936E-2</v>
      </c>
      <c r="X78" s="14">
        <f>'реальные данные + логи 3 задолж'!X79-'реальные данные + логи 3 задолж'!X78</f>
        <v>-3.6432866336214786E-2</v>
      </c>
      <c r="Y78" s="14">
        <f>'реальные данные + логи 3 задолж'!Y79-'реальные данные + логи 3 задолж'!Y78</f>
        <v>2.3416047972215637E-3</v>
      </c>
      <c r="Z78" s="29">
        <f>'реальные данные + логи 3 задолж'!Z79-'реальные данные + логи 3 задолж'!Z78</f>
        <v>-2.0066935996023716E-3</v>
      </c>
      <c r="AA78" s="32">
        <f>'исходные без сезонности'!AC78</f>
        <v>-7.5027117505843698E-4</v>
      </c>
      <c r="AB78" s="32">
        <f>'исходные без сезонности'!AD78</f>
        <v>0.95198258983002804</v>
      </c>
      <c r="AC78" s="32">
        <f>'исходные без сезонности'!AE78</f>
        <v>0.91354983094993303</v>
      </c>
      <c r="AD78" s="32">
        <f>'реальные данные + логи 3 задолж'!AD79</f>
        <v>-4.9639663559603093</v>
      </c>
      <c r="AE78" s="32">
        <f>'реальные данные + логи 3 задолж'!AE79</f>
        <v>8.6251576306245283</v>
      </c>
      <c r="AF78" s="32">
        <f>'исходные без сезонности'!AH78</f>
        <v>-2.6591847891602201</v>
      </c>
      <c r="AG78" s="33">
        <f>'исходные без сезонности'!AI78</f>
        <v>0.28131249333180203</v>
      </c>
    </row>
    <row r="79" spans="1:33" x14ac:dyDescent="0.2">
      <c r="A79" s="1">
        <v>42675</v>
      </c>
      <c r="B79" s="15">
        <v>10</v>
      </c>
      <c r="C79" s="40">
        <f>'исходные без сезонности'!C79</f>
        <v>0.33418821058792297</v>
      </c>
      <c r="D79" s="40">
        <f>'исходные без сезонности'!F79</f>
        <v>1.48443103084572</v>
      </c>
      <c r="E79" s="25">
        <v>4.2884366688408386</v>
      </c>
      <c r="F79" s="88">
        <f>LN('реальные данные'!F78)</f>
        <v>10.156211170902901</v>
      </c>
      <c r="G79" s="32">
        <f>'реальные данные + логи 3 задолж'!G80-'реальные данные + логи 3 задолж'!G79</f>
        <v>-0.12583500477270171</v>
      </c>
      <c r="H79" s="84">
        <f>LN('реальные данные'!H78)</f>
        <v>10.899994763314655</v>
      </c>
      <c r="I79" s="84">
        <f>LN('реальные данные'!I78)</f>
        <v>10.480163059372318</v>
      </c>
      <c r="J79" s="32">
        <f>'реальные данные + логи 3 задолж'!J80-'реальные данные + логи 3 задолж'!J79</f>
        <v>-0.13915487776329982</v>
      </c>
      <c r="K79" s="84">
        <f>LN('реальные данные'!K78)</f>
        <v>11.357081466801587</v>
      </c>
      <c r="L79" s="33">
        <f>'реальные данные + логи 3 задолж'!L80-'реальные данные + логи 3 задолж'!L79</f>
        <v>9.6781142045246682E-2</v>
      </c>
      <c r="M79" s="63">
        <f>'реальные данные + логи 3 задолж'!M80-'реальные данные + логи 3 задолж'!M79</f>
        <v>-9.7379618089146192E-3</v>
      </c>
      <c r="N79" s="32">
        <f>'реальные данные + логи 3 задолж'!N80-'реальные данные + логи 3 задолж'!N79</f>
        <v>1.7966630075125778E-3</v>
      </c>
      <c r="O79" s="32">
        <f>'реальные данные + логи 3 задолж'!O80-'реальные данные + логи 3 задолж'!O79</f>
        <v>-1.5821088810421102E-2</v>
      </c>
      <c r="P79" s="32">
        <f>'реальные данные + логи 3 задолж'!P80-'реальные данные + логи 3 задолж'!P79</f>
        <v>-5.0838640565391557E-3</v>
      </c>
      <c r="Q79" s="32">
        <f>'реальные данные + логи 3 задолж'!Q80-'реальные данные + логи 3 задолж'!Q79</f>
        <v>-1.1033996269954827E-2</v>
      </c>
      <c r="R79" s="32">
        <f>'реальные данные + логи 3 задолж'!R80-'реальные данные + логи 3 задолж'!R79</f>
        <v>4.2732683176929243E-3</v>
      </c>
      <c r="S79" s="33">
        <f>'реальные данные + логи 3 задолж'!S80-'реальные данные + логи 3 задолж'!S79</f>
        <v>7.3907445685446049E-3</v>
      </c>
      <c r="T79" s="28">
        <f>'реальные данные + логи 3 задолж'!T80-'реальные данные + логи 3 задолж'!T79</f>
        <v>1.8602345967785539E-2</v>
      </c>
      <c r="U79" s="14">
        <f>'реальные данные + логи 3 задолж'!U80-'реальные данные + логи 3 задолж'!U79</f>
        <v>2.5424691629668317E-2</v>
      </c>
      <c r="V79" s="14">
        <f>'реальные данные + логи 3 задолж'!V80-'реальные данные + логи 3 задолж'!V79</f>
        <v>1.9620334298998898E-2</v>
      </c>
      <c r="W79" s="14">
        <f>'реальные данные + логи 3 задолж'!W80-'реальные данные + логи 3 задолж'!W79</f>
        <v>4.3906730897003143E-3</v>
      </c>
      <c r="X79" s="14">
        <f>'реальные данные + логи 3 задолж'!X80-'реальные данные + логи 3 задолж'!X79</f>
        <v>-1.4364869259058111E-3</v>
      </c>
      <c r="Y79" s="14">
        <f>'реальные данные + логи 3 задолж'!Y80-'реальные данные + логи 3 задолж'!Y79</f>
        <v>-4.2323426320658442E-2</v>
      </c>
      <c r="Z79" s="29">
        <f>'реальные данные + логи 3 задолж'!Z80-'реальные данные + логи 3 задолж'!Z79</f>
        <v>6.6875280216329713E-3</v>
      </c>
      <c r="AA79" s="32">
        <f>'исходные без сезонности'!AC79</f>
        <v>0.58997017871010105</v>
      </c>
      <c r="AB79" s="32">
        <f>'исходные без сезонности'!AD79</f>
        <v>3.7566553106185698</v>
      </c>
      <c r="AC79" s="32">
        <f>'исходные без сезонности'!AE79</f>
        <v>1.3802786343351601</v>
      </c>
      <c r="AD79" s="32">
        <f>'реальные данные + логи 3 задолж'!AD80</f>
        <v>8.8565769054750376</v>
      </c>
      <c r="AE79" s="32">
        <f>'реальные данные + логи 3 задолж'!AE80</f>
        <v>5.9027254769209634</v>
      </c>
      <c r="AF79" s="32">
        <f>'исходные без сезонности'!AH79</f>
        <v>2.1961655984058899</v>
      </c>
      <c r="AG79" s="33">
        <f>'исходные без сезонности'!AI79</f>
        <v>0.274380563785806</v>
      </c>
    </row>
    <row r="80" spans="1:33" x14ac:dyDescent="0.2">
      <c r="A80" s="1">
        <v>42705</v>
      </c>
      <c r="B80" s="15">
        <v>10.18</v>
      </c>
      <c r="C80" s="40">
        <f>'исходные без сезонности'!C80</f>
        <v>0.20626268265223799</v>
      </c>
      <c r="D80" s="40">
        <f>'исходные без сезонности'!F80</f>
        <v>-0.57920285477232802</v>
      </c>
      <c r="E80" s="25">
        <v>18.049111213892839</v>
      </c>
      <c r="F80" s="88">
        <f>LN('реальные данные'!F79)</f>
        <v>10.543742388695696</v>
      </c>
      <c r="G80" s="32">
        <f>'реальные данные + логи 3 задолж'!G81-'реальные данные + логи 3 задолж'!G80</f>
        <v>3.9722474232105398E-2</v>
      </c>
      <c r="H80" s="84">
        <f>LN('реальные данные'!H79)</f>
        <v>10.829927070174685</v>
      </c>
      <c r="I80" s="84">
        <f>LN('реальные данные'!I79)</f>
        <v>10.635277272848242</v>
      </c>
      <c r="J80" s="32">
        <f>'реальные данные + логи 3 задолж'!J81-'реальные данные + логи 3 задолж'!J80</f>
        <v>0.15498756046243933</v>
      </c>
      <c r="K80" s="84">
        <f>LN('реальные данные'!K79)</f>
        <v>11.585713560849701</v>
      </c>
      <c r="L80" s="33">
        <f>'реальные данные + логи 3 задолж'!L81-'реальные данные + логи 3 задолж'!L80</f>
        <v>9.2908309557692803E-2</v>
      </c>
      <c r="M80" s="63">
        <f>'реальные данные + логи 3 задолж'!M81-'реальные данные + логи 3 задолж'!M80</f>
        <v>1.5169627464537427E-3</v>
      </c>
      <c r="N80" s="32">
        <f>'реальные данные + логи 3 задолж'!N81-'реальные данные + логи 3 задолж'!N80</f>
        <v>8.1038443278131922E-3</v>
      </c>
      <c r="O80" s="32">
        <f>'реальные данные + логи 3 задолж'!O81-'реальные данные + логи 3 задолж'!O80</f>
        <v>7.1866852853883501E-3</v>
      </c>
      <c r="P80" s="32">
        <f>'реальные данные + логи 3 задолж'!P81-'реальные данные + логи 3 задолж'!P80</f>
        <v>1.0353473250207301E-2</v>
      </c>
      <c r="Q80" s="32">
        <f>'реальные данные + логи 3 задолж'!Q81-'реальные данные + логи 3 задолж'!Q80</f>
        <v>4.7424997701384086E-4</v>
      </c>
      <c r="R80" s="32">
        <f>'реальные данные + логи 3 задолж'!R81-'реальные данные + логи 3 задолж'!R80</f>
        <v>5.4653800597659341E-3</v>
      </c>
      <c r="S80" s="33">
        <f>'реальные данные + логи 3 задолж'!S81-'реальные данные + логи 3 задолж'!S80</f>
        <v>6.162681164420647E-3</v>
      </c>
      <c r="T80" s="28">
        <f>'реальные данные + логи 3 задолж'!T81-'реальные данные + логи 3 задолж'!T80</f>
        <v>-4.5226457184242008E-2</v>
      </c>
      <c r="U80" s="14">
        <f>'реальные данные + логи 3 задолж'!U81-'реальные данные + логи 3 задолж'!U80</f>
        <v>1.6422082198275234E-3</v>
      </c>
      <c r="V80" s="14">
        <f>'реальные данные + логи 3 задолж'!V81-'реальные данные + логи 3 задолж'!V80</f>
        <v>9.1537070591662939E-4</v>
      </c>
      <c r="W80" s="14">
        <f>'реальные данные + логи 3 задолж'!W81-'реальные данные + логи 3 задолж'!W80</f>
        <v>1.6706542165945137E-3</v>
      </c>
      <c r="X80" s="14">
        <f>'реальные данные + логи 3 задолж'!X81-'реальные данные + логи 3 задолж'!X80</f>
        <v>-3.5735740848075181E-4</v>
      </c>
      <c r="Y80" s="14">
        <f>'реальные данные + логи 3 задолж'!Y81-'реальные данные + логи 3 задолж'!Y80</f>
        <v>-7.8076297617712953E-3</v>
      </c>
      <c r="Z80" s="29">
        <f>'реальные данные + логи 3 задолж'!Z81-'реальные данные + логи 3 задолж'!Z80</f>
        <v>-1.2459153872354634E-2</v>
      </c>
      <c r="AA80" s="32">
        <f>'исходные без сезонности'!AC80</f>
        <v>0.81637350622488203</v>
      </c>
      <c r="AB80" s="32">
        <f>'исходные без сезонности'!AD80</f>
        <v>0.48659145658618902</v>
      </c>
      <c r="AC80" s="32">
        <f>'исходные без сезонности'!AE80</f>
        <v>-1.6015364721529299</v>
      </c>
      <c r="AD80" s="32">
        <f>'реальные данные + логи 3 задолж'!AD81</f>
        <v>-2.0251995589288896</v>
      </c>
      <c r="AE80" s="32">
        <f>'реальные данные + логи 3 задолж'!AE81</f>
        <v>-5.3481171676750137</v>
      </c>
      <c r="AF80" s="32">
        <f>'исходные без сезонности'!AH80</f>
        <v>0.55740540791427395</v>
      </c>
      <c r="AG80" s="33">
        <f>'исходные без сезонности'!AI80</f>
        <v>-3.2079069817601898E-2</v>
      </c>
    </row>
    <row r="81" spans="1:33" x14ac:dyDescent="0.2">
      <c r="A81" s="1">
        <v>42736</v>
      </c>
      <c r="B81" s="15">
        <v>10.119999999999999</v>
      </c>
      <c r="C81" s="40">
        <f>'исходные без сезонности'!C81</f>
        <v>0.42099690411534701</v>
      </c>
      <c r="D81" s="40">
        <f>'исходные без сезонности'!F81</f>
        <v>-2.3080059090515799</v>
      </c>
      <c r="E81" s="25">
        <v>4.3574270273187237</v>
      </c>
      <c r="F81" s="88">
        <f>LN('реальные данные'!F80)</f>
        <v>11.651843545210795</v>
      </c>
      <c r="G81" s="32">
        <f>'реальные данные + логи 3 задолж'!G82-'реальные данные + логи 3 задолж'!G81</f>
        <v>2.0634243317740442E-2</v>
      </c>
      <c r="H81" s="84">
        <f>LN('реальные данные'!H80)</f>
        <v>11.468760305554314</v>
      </c>
      <c r="I81" s="84">
        <f>LN('реальные данные'!I80)</f>
        <v>11.06364729134952</v>
      </c>
      <c r="J81" s="32">
        <f>'реальные данные + логи 3 задолж'!J82-'реальные данные + логи 3 задолж'!J81</f>
        <v>1.0605510399651994</v>
      </c>
      <c r="K81" s="84">
        <f>LN('реальные данные'!K80)</f>
        <v>11.399949967945977</v>
      </c>
      <c r="L81" s="33">
        <f>'реальные данные + логи 3 задолж'!L82-'реальные данные + логи 3 задолж'!L81</f>
        <v>0.20157847947625385</v>
      </c>
      <c r="M81" s="63">
        <f>'реальные данные + логи 3 задолж'!M82-'реальные данные + логи 3 задолж'!M81</f>
        <v>4.057555295825388E-2</v>
      </c>
      <c r="N81" s="32">
        <f>'реальные данные + логи 3 задолж'!N82-'реальные данные + логи 3 задолж'!N81</f>
        <v>-0.10271389275427545</v>
      </c>
      <c r="O81" s="32">
        <f>'реальные данные + логи 3 задолж'!O82-'реальные данные + логи 3 задолж'!O81</f>
        <v>1.8851263755081504E-2</v>
      </c>
      <c r="P81" s="32">
        <f>'реальные данные + логи 3 задолж'!P82-'реальные данные + логи 3 задолж'!P81</f>
        <v>2.0577195389350322E-2</v>
      </c>
      <c r="Q81" s="32">
        <f>'реальные данные + логи 3 задолж'!Q82-'реальные данные + логи 3 задолж'!Q81</f>
        <v>-1.508817770714721E-2</v>
      </c>
      <c r="R81" s="32">
        <f>'реальные данные + логи 3 задолж'!R82-'реальные данные + логи 3 задолж'!R81</f>
        <v>-1.0142953816854927E-2</v>
      </c>
      <c r="S81" s="33">
        <f>'реальные данные + логи 3 задолж'!S82-'реальные данные + логи 3 задолж'!S81</f>
        <v>4.1529161235231982E-4</v>
      </c>
      <c r="T81" s="28">
        <f>'реальные данные + логи 3 задолж'!T82-'реальные данные + логи 3 задолж'!T81</f>
        <v>-8.9229306955385113E-3</v>
      </c>
      <c r="U81" s="14">
        <f>'реальные данные + логи 3 задолж'!U82-'реальные данные + логи 3 задолж'!U81</f>
        <v>-0.13213019704351225</v>
      </c>
      <c r="V81" s="14">
        <f>'реальные данные + логи 3 задолж'!V82-'реальные данные + логи 3 задолж'!V81</f>
        <v>-0.10016074049821633</v>
      </c>
      <c r="W81" s="14">
        <f>'реальные данные + логи 3 задолж'!W82-'реальные данные + логи 3 задолж'!W81</f>
        <v>3.0854595509541838E-3</v>
      </c>
      <c r="X81" s="14">
        <f>'реальные данные + логи 3 задолж'!X82-'реальные данные + логи 3 задолж'!X81</f>
        <v>-0.13279153133380994</v>
      </c>
      <c r="Y81" s="14">
        <f>'реальные данные + логи 3 задолж'!Y82-'реальные данные + логи 3 задолж'!Y81</f>
        <v>-4.1234686484798999E-3</v>
      </c>
      <c r="Z81" s="29">
        <f>'реальные данные + логи 3 задолж'!Z82-'реальные данные + логи 3 задолж'!Z81</f>
        <v>-3.0830362809838974E-2</v>
      </c>
      <c r="AA81" s="32">
        <f>'исходные без сезонности'!AC81</f>
        <v>0.90363598415285096</v>
      </c>
      <c r="AB81" s="32">
        <f>'исходные без сезонности'!AD81</f>
        <v>-2.4492006506522799</v>
      </c>
      <c r="AC81" s="32">
        <f>'исходные без сезонности'!AE81</f>
        <v>-8.8327505615760395E-3</v>
      </c>
      <c r="AD81" s="32">
        <f>'реальные данные + логи 3 задолж'!AD82</f>
        <v>-0.81137001881847937</v>
      </c>
      <c r="AE81" s="32">
        <f>'реальные данные + логи 3 задолж'!AE82</f>
        <v>-0.79803830282419597</v>
      </c>
      <c r="AF81" s="32">
        <f>'исходные без сезонности'!AH81</f>
        <v>1.0880075034757299</v>
      </c>
      <c r="AG81" s="33">
        <f>'исходные без сезонности'!AI81</f>
        <v>1.28025549378716</v>
      </c>
    </row>
    <row r="82" spans="1:33" x14ac:dyDescent="0.2">
      <c r="A82" s="1">
        <v>42767</v>
      </c>
      <c r="B82" s="15">
        <v>10.16</v>
      </c>
      <c r="C82" s="40">
        <f>'исходные без сезонности'!C82</f>
        <v>0.12874211623927101</v>
      </c>
      <c r="D82" s="40">
        <f>'исходные без сезонности'!F82</f>
        <v>0.82927818237269801</v>
      </c>
      <c r="E82" s="25">
        <v>-3.0791697208314912</v>
      </c>
      <c r="F82" s="88">
        <f>LN('реальные данные'!F81)</f>
        <v>10.030988400684762</v>
      </c>
      <c r="G82" s="32">
        <f>'реальные данные + логи 3 задолж'!G83-'реальные данные + логи 3 задолж'!G82</f>
        <v>-1.2808966055626314E-2</v>
      </c>
      <c r="H82" s="84">
        <f>LN('реальные данные'!H81)</f>
        <v>11.328319506690196</v>
      </c>
      <c r="I82" s="84">
        <f>LN('реальные данные'!I81)</f>
        <v>10.506253448923125</v>
      </c>
      <c r="J82" s="32">
        <f>'реальные данные + логи 3 задолж'!J83-'реальные данные + логи 3 задолж'!J82</f>
        <v>-1.1932155399491702</v>
      </c>
      <c r="K82" s="84">
        <f>LN('реальные данные'!K81)</f>
        <v>11.211452228741877</v>
      </c>
      <c r="L82" s="33">
        <f>'реальные данные + логи 3 задолж'!L83-'реальные данные + логи 3 задолж'!L82</f>
        <v>-0.28787449820001498</v>
      </c>
      <c r="M82" s="63">
        <f>'реальные данные + логи 3 задолж'!M83-'реальные данные + логи 3 задолж'!M82</f>
        <v>1.6437166395904867E-2</v>
      </c>
      <c r="N82" s="32">
        <f>'реальные данные + логи 3 задолж'!N83-'реальные данные + логи 3 задолж'!N82</f>
        <v>3.296794745722309E-2</v>
      </c>
      <c r="O82" s="32">
        <f>'реальные данные + логи 3 задолж'!O83-'реальные данные + логи 3 задолж'!O82</f>
        <v>5.5941260267076132E-2</v>
      </c>
      <c r="P82" s="32">
        <f>'реальные данные + логи 3 задолж'!P83-'реальные данные + логи 3 задолж'!P82</f>
        <v>2.0436251116326076E-2</v>
      </c>
      <c r="Q82" s="32">
        <f>'реальные данные + логи 3 задолж'!Q83-'реальные данные + логи 3 задолж'!Q82</f>
        <v>-1.4686787214834851E-3</v>
      </c>
      <c r="R82" s="32">
        <f>'реальные данные + логи 3 задолж'!R83-'реальные данные + логи 3 задолж'!R82</f>
        <v>-4.0035830610740675E-3</v>
      </c>
      <c r="S82" s="33">
        <f>'реальные данные + логи 3 задолж'!S83-'реальные данные + логи 3 задолж'!S82</f>
        <v>-1.6817273406623201E-2</v>
      </c>
      <c r="T82" s="28">
        <f>'реальные данные + логи 3 задолж'!T83-'реальные данные + логи 3 задолж'!T82</f>
        <v>8.511698580834981E-2</v>
      </c>
      <c r="U82" s="14">
        <f>'реальные данные + логи 3 задолж'!U83-'реальные данные + логи 3 задолж'!U82</f>
        <v>4.4624049026696255E-2</v>
      </c>
      <c r="V82" s="14">
        <f>'реальные данные + логи 3 задолж'!V83-'реальные данные + логи 3 задолж'!V82</f>
        <v>0.16263522517553852</v>
      </c>
      <c r="W82" s="14">
        <f>'реальные данные + логи 3 задолж'!W83-'реальные данные + логи 3 задолж'!W82</f>
        <v>2.894865835325966E-2</v>
      </c>
      <c r="X82" s="14">
        <f>'реальные данные + логи 3 задолж'!X83-'реальные данные + логи 3 задолж'!X82</f>
        <v>0.10460720654857525</v>
      </c>
      <c r="Y82" s="14">
        <f>'реальные данные + логи 3 задолж'!Y83-'реальные данные + логи 3 задолж'!Y82</f>
        <v>7.9441663392803008E-3</v>
      </c>
      <c r="Z82" s="29">
        <f>'реальные данные + логи 3 задолж'!Z83-'реальные данные + логи 3 задолж'!Z82</f>
        <v>2.0780221501388141E-2</v>
      </c>
      <c r="AA82" s="32">
        <f>'исходные без сезонности'!AC82</f>
        <v>1.0580858258743799</v>
      </c>
      <c r="AB82" s="32">
        <f>'исходные без сезонности'!AD82</f>
        <v>-0.89783017880999205</v>
      </c>
      <c r="AC82" s="32">
        <f>'исходные без сезонности'!AE82</f>
        <v>-1.31643449230919</v>
      </c>
      <c r="AD82" s="32">
        <f>'реальные данные + логи 3 задолж'!AD83</f>
        <v>-0.2714731747890653</v>
      </c>
      <c r="AE82" s="32">
        <f>'реальные данные + логи 3 задолж'!AE83</f>
        <v>-3.9898536589603708</v>
      </c>
      <c r="AF82" s="32">
        <f>'исходные без сезонности'!AH82</f>
        <v>0.31209865188590802</v>
      </c>
      <c r="AG82" s="33">
        <f>'исходные без сезонности'!AI82</f>
        <v>0.79291870414988197</v>
      </c>
    </row>
    <row r="83" spans="1:33" x14ac:dyDescent="0.2">
      <c r="A83" s="1">
        <v>42795</v>
      </c>
      <c r="B83" s="15">
        <v>9.89</v>
      </c>
      <c r="C83" s="40">
        <f>'исходные без сезонности'!C83</f>
        <v>5.5114600614676802E-2</v>
      </c>
      <c r="D83" s="40">
        <f>'исходные без сезонности'!F83</f>
        <v>2.0532579134483502</v>
      </c>
      <c r="E83" s="25">
        <v>-3.9712628747853489</v>
      </c>
      <c r="F83" s="88">
        <f>LN('реальные данные'!F82)</f>
        <v>9.9739487540744118</v>
      </c>
      <c r="G83" s="32">
        <f>'реальные данные + логи 3 задолж'!G84-'реальные данные + логи 3 задолж'!G83</f>
        <v>-0.17107248295934596</v>
      </c>
      <c r="H83" s="84">
        <f>LN('реальные данные'!H82)</f>
        <v>11.383867023762402</v>
      </c>
      <c r="I83" s="84">
        <f>LN('реальные данные'!I82)</f>
        <v>10.494241122973239</v>
      </c>
      <c r="J83" s="32">
        <f>'реальные данные + логи 3 задолж'!J84-'реальные данные + логи 3 задолж'!J83</f>
        <v>8.9865426512147906E-2</v>
      </c>
      <c r="K83" s="84">
        <f>LN('реальные данные'!K82)</f>
        <v>11.437189110404919</v>
      </c>
      <c r="L83" s="33">
        <f>'реальные данные + логи 3 задолж'!L84-'реальные данные + логи 3 задолж'!L83</f>
        <v>-4.2982626699883397E-2</v>
      </c>
      <c r="M83" s="63">
        <f>'реальные данные + логи 3 задолж'!M84-'реальные данные + логи 3 задолж'!M83</f>
        <v>-6.7129349328105548E-3</v>
      </c>
      <c r="N83" s="32">
        <f>'реальные данные + логи 3 задолж'!N84-'реальные данные + логи 3 задолж'!N83</f>
        <v>9.9973604100167535E-3</v>
      </c>
      <c r="O83" s="32">
        <f>'реальные данные + логи 3 задолж'!O84-'реальные данные + логи 3 задолж'!O83</f>
        <v>1.3657389700362899E-2</v>
      </c>
      <c r="P83" s="32">
        <f>'реальные данные + логи 3 задолж'!P84-'реальные данные + логи 3 задолж'!P83</f>
        <v>-3.9889789721581081E-3</v>
      </c>
      <c r="Q83" s="32">
        <f>'реальные данные + логи 3 задолж'!Q84-'реальные данные + логи 3 задолж'!Q83</f>
        <v>-4.1713477394189624E-4</v>
      </c>
      <c r="R83" s="32">
        <f>'реальные данные + логи 3 задолж'!R84-'реальные данные + логи 3 задолж'!R83</f>
        <v>1.4377472595228369E-2</v>
      </c>
      <c r="S83" s="33">
        <f>'реальные данные + логи 3 задолж'!S84-'реальные данные + логи 3 задолж'!S83</f>
        <v>-2.2461355805642569E-2</v>
      </c>
      <c r="T83" s="28">
        <f>'реальные данные + логи 3 задолж'!T84-'реальные данные + логи 3 задолж'!T83</f>
        <v>8.8226859339926023E-3</v>
      </c>
      <c r="U83" s="14">
        <f>'реальные данные + логи 3 задолж'!U84-'реальные данные + логи 3 задолж'!U83</f>
        <v>3.75242588337521E-2</v>
      </c>
      <c r="V83" s="14">
        <f>'реальные данные + логи 3 задолж'!V84-'реальные данные + логи 3 задолж'!V83</f>
        <v>1.3880627135614887E-2</v>
      </c>
      <c r="W83" s="14">
        <f>'реальные данные + логи 3 задолж'!W84-'реальные данные + логи 3 задолж'!W83</f>
        <v>9.959973673645095E-3</v>
      </c>
      <c r="X83" s="14">
        <f>'реальные данные + логи 3 задолж'!X84-'реальные данные + логи 3 задолж'!X83</f>
        <v>1.0005330111706456E-3</v>
      </c>
      <c r="Y83" s="14">
        <f>'реальные данные + логи 3 задолж'!Y84-'реальные данные + логи 3 задолж'!Y83</f>
        <v>1.6158432113471122E-3</v>
      </c>
      <c r="Z83" s="29">
        <f>'реальные данные + логи 3 задолж'!Z84-'реальные данные + логи 3 задолж'!Z83</f>
        <v>-1.8434844783874027E-2</v>
      </c>
      <c r="AA83" s="32">
        <f>'исходные без сезонности'!AC83</f>
        <v>-0.136856661380369</v>
      </c>
      <c r="AB83" s="32">
        <f>'исходные без сезонности'!AD83</f>
        <v>3.7672438385020399</v>
      </c>
      <c r="AC83" s="32">
        <f>'исходные без сезонности'!AE83</f>
        <v>-0.60730171029150704</v>
      </c>
      <c r="AD83" s="32">
        <f>'реальные данные + логи 3 задолж'!AD84</f>
        <v>0.18389909395884274</v>
      </c>
      <c r="AE83" s="32">
        <f>'реальные данные + логи 3 задолж'!AE84</f>
        <v>4.5068117230186147</v>
      </c>
      <c r="AF83" s="32">
        <f>'исходные без сезонности'!AH83</f>
        <v>-2.29005369898884</v>
      </c>
      <c r="AG83" s="33">
        <f>'исходные без сезонности'!AI83</f>
        <v>0.357978475034058</v>
      </c>
    </row>
    <row r="84" spans="1:33" x14ac:dyDescent="0.2">
      <c r="A84" s="1">
        <v>42826</v>
      </c>
      <c r="B84" s="15">
        <v>9.5500000000000007</v>
      </c>
      <c r="C84" s="40">
        <f>'исходные без сезонности'!C84</f>
        <v>0.31170220506355101</v>
      </c>
      <c r="D84" s="40">
        <f>'исходные без сезонности'!F84</f>
        <v>2.5280437328489298</v>
      </c>
      <c r="E84" s="25">
        <v>-9.9629111906502104</v>
      </c>
      <c r="F84" s="88">
        <f>LN('реальные данные'!F83)</f>
        <v>11.251173939840273</v>
      </c>
      <c r="G84" s="32">
        <f>'реальные данные + логи 3 задолж'!G85-'реальные данные + логи 3 задолж'!G84</f>
        <v>-2.9829259045865086E-2</v>
      </c>
      <c r="H84" s="84">
        <f>LN('реальные данные'!H83)</f>
        <v>11.683745555800957</v>
      </c>
      <c r="I84" s="84">
        <f>LN('реальные данные'!I83)</f>
        <v>10.760574942522718</v>
      </c>
      <c r="J84" s="32">
        <f>'реальные данные + логи 3 задолж'!J85-'реальные данные + логи 3 задолж'!J84</f>
        <v>0.52158156792072496</v>
      </c>
      <c r="K84" s="84">
        <f>LN('реальные данные'!K83)</f>
        <v>11.877136775816908</v>
      </c>
      <c r="L84" s="33">
        <f>'реальные данные + логи 3 задолж'!L85-'реальные данные + логи 3 задолж'!L84</f>
        <v>0.14989834402376623</v>
      </c>
      <c r="M84" s="63">
        <f>'реальные данные + логи 3 задолж'!M85-'реальные данные + логи 3 задолж'!M84</f>
        <v>7.1315993391847243E-2</v>
      </c>
      <c r="N84" s="32">
        <f>'реальные данные + логи 3 задолж'!N85-'реальные данные + логи 3 задолж'!N84</f>
        <v>-1.0599672047643338E-2</v>
      </c>
      <c r="O84" s="32">
        <f>'реальные данные + логи 3 задолж'!O85-'реальные данные + логи 3 задолж'!O84</f>
        <v>-3.7061176497987347E-2</v>
      </c>
      <c r="P84" s="32">
        <f>'реальные данные + логи 3 задолж'!P85-'реальные данные + логи 3 задолж'!P84</f>
        <v>4.6702565108258653E-3</v>
      </c>
      <c r="Q84" s="32">
        <f>'реальные данные + логи 3 задолж'!Q85-'реальные данные + логи 3 задолж'!Q84</f>
        <v>2.6018516390790225E-2</v>
      </c>
      <c r="R84" s="32">
        <f>'реальные данные + логи 3 задолж'!R85-'реальные данные + логи 3 задолж'!R84</f>
        <v>2.2643642179966506E-2</v>
      </c>
      <c r="S84" s="33">
        <f>'реальные данные + логи 3 задолж'!S85-'реальные данные + логи 3 задолж'!S84</f>
        <v>2.1122859971232089E-3</v>
      </c>
      <c r="T84" s="28">
        <f>'реальные данные + логи 3 задолж'!T85-'реальные данные + логи 3 задолж'!T84</f>
        <v>-1.327203747813499E-2</v>
      </c>
      <c r="U84" s="14">
        <f>'реальные данные + логи 3 задолж'!U85-'реальные данные + логи 3 задолж'!U84</f>
        <v>-1.0780564667994597E-2</v>
      </c>
      <c r="V84" s="14">
        <f>'реальные данные + логи 3 задолж'!V85-'реальные данные + логи 3 задолж'!V84</f>
        <v>-7.760230136984525E-2</v>
      </c>
      <c r="W84" s="14">
        <f>'реальные данные + логи 3 задолж'!W85-'реальные данные + логи 3 задолж'!W84</f>
        <v>-1.379168569400413E-2</v>
      </c>
      <c r="X84" s="14">
        <f>'реальные данные + логи 3 задолж'!X85-'реальные данные + логи 3 задолж'!X84</f>
        <v>-1.0781650373582252E-2</v>
      </c>
      <c r="Y84" s="14">
        <f>'реальные данные + логи 3 задолж'!Y85-'реальные данные + логи 3 задолж'!Y84</f>
        <v>-1.7697874696597893E-2</v>
      </c>
      <c r="Z84" s="29">
        <f>'реальные данные + логи 3 задолж'!Z85-'реальные данные + логи 3 задолж'!Z84</f>
        <v>-3.0248167571558682E-2</v>
      </c>
      <c r="AA84" s="32">
        <f>'исходные без сезонности'!AC84</f>
        <v>1.28393428631697</v>
      </c>
      <c r="AB84" s="32">
        <f>'исходные без сезонности'!AD84</f>
        <v>1.9741009616215699</v>
      </c>
      <c r="AC84" s="32">
        <f>'исходные без сезонности'!AE84</f>
        <v>1.67127148360727</v>
      </c>
      <c r="AD84" s="32">
        <f>'реальные данные + логи 3 задолж'!AD85</f>
        <v>-2.740807074734164E-2</v>
      </c>
      <c r="AE84" s="32">
        <f>'реальные данные + логи 3 задолж'!AE85</f>
        <v>-4.2081320850499964</v>
      </c>
      <c r="AF84" s="32">
        <f>'исходные без сезонности'!AH84</f>
        <v>4.7432072612866403</v>
      </c>
      <c r="AG84" s="33">
        <f>'исходные без сезонности'!AI84</f>
        <v>0.55161971349088201</v>
      </c>
    </row>
    <row r="85" spans="1:33" x14ac:dyDescent="0.2">
      <c r="A85" s="1">
        <v>42856</v>
      </c>
      <c r="B85" s="15">
        <v>9.1199999999999992</v>
      </c>
      <c r="C85" s="40">
        <f>'исходные без сезонности'!C85</f>
        <v>0.326669461123474</v>
      </c>
      <c r="D85" s="40">
        <f>'исходные без сезонности'!F85</f>
        <v>0.33364344725911399</v>
      </c>
      <c r="E85" s="25">
        <v>-3.1707614508040827</v>
      </c>
      <c r="F85" s="88">
        <f>LN('реальные данные'!F84)</f>
        <v>11.60724139648031</v>
      </c>
      <c r="G85" s="32">
        <f>'реальные данные + логи 3 задолж'!G86-'реальные данные + логи 3 задолж'!G85</f>
        <v>0.14592809552416419</v>
      </c>
      <c r="H85" s="84">
        <f>LN('реальные данные'!H84)</f>
        <v>11.244961123824156</v>
      </c>
      <c r="I85" s="84">
        <f>LN('реальные данные'!I84)</f>
        <v>10.764443986327938</v>
      </c>
      <c r="J85" s="32">
        <f>'реальные данные + логи 3 задолж'!J86-'реальные данные + логи 3 задолж'!J85</f>
        <v>-0.49446814650477222</v>
      </c>
      <c r="K85" s="84">
        <f>LN('реальные данные'!K84)</f>
        <v>11.488013919658693</v>
      </c>
      <c r="L85" s="33">
        <f>'реальные данные + логи 3 задолж'!L86-'реальные данные + логи 3 задолж'!L85</f>
        <v>-3.3143264251496163E-3</v>
      </c>
      <c r="M85" s="63">
        <f>'реальные данные + логи 3 задолж'!M86-'реальные данные + логи 3 задолж'!M85</f>
        <v>3.5266261144238698E-2</v>
      </c>
      <c r="N85" s="32">
        <f>'реальные данные + логи 3 задолж'!N86-'реальные данные + логи 3 задолж'!N85</f>
        <v>6.1259525641421675E-3</v>
      </c>
      <c r="O85" s="32">
        <f>'реальные данные + логи 3 задолж'!O86-'реальные данные + логи 3 задолж'!O85</f>
        <v>-2.1128294280067905E-2</v>
      </c>
      <c r="P85" s="32">
        <f>'реальные данные + логи 3 задолж'!P86-'реальные данные + логи 3 задолж'!P85</f>
        <v>5.8680242442843422E-3</v>
      </c>
      <c r="Q85" s="32">
        <f>'реальные данные + логи 3 задолж'!Q86-'реальные данные + логи 3 задолж'!Q85</f>
        <v>-1.496648713037807E-2</v>
      </c>
      <c r="R85" s="32">
        <f>'реальные данные + логи 3 задолж'!R86-'реальные данные + логи 3 задолж'!R85</f>
        <v>8.8642249371506665E-3</v>
      </c>
      <c r="S85" s="33">
        <f>'реальные данные + логи 3 задолж'!S86-'реальные данные + логи 3 задолж'!S85</f>
        <v>-4.457638978456302E-3</v>
      </c>
      <c r="T85" s="28">
        <f>'реальные данные + логи 3 задолж'!T86-'реальные данные + логи 3 задолж'!T85</f>
        <v>2.3072566941898742E-2</v>
      </c>
      <c r="U85" s="14">
        <f>'реальные данные + логи 3 задолж'!U86-'реальные данные + логи 3 задолж'!U85</f>
        <v>-1.2341057411800804E-2</v>
      </c>
      <c r="V85" s="14">
        <f>'реальные данные + логи 3 задолж'!V86-'реальные данные + логи 3 задолж'!V85</f>
        <v>1.1354129763345711E-2</v>
      </c>
      <c r="W85" s="14">
        <f>'реальные данные + логи 3 задолж'!W86-'реальные данные + логи 3 задолж'!W85</f>
        <v>1.1033025383142103E-2</v>
      </c>
      <c r="X85" s="14">
        <f>'реальные данные + логи 3 задолж'!X86-'реальные данные + логи 3 задолж'!X85</f>
        <v>2.2457974070581699E-2</v>
      </c>
      <c r="Y85" s="14">
        <f>'реальные данные + логи 3 задолж'!Y86-'реальные данные + логи 3 задолж'!Y85</f>
        <v>3.8827888838540048E-2</v>
      </c>
      <c r="Z85" s="29">
        <f>'реальные данные + логи 3 задолж'!Z86-'реальные данные + логи 3 задолж'!Z85</f>
        <v>-1.9160180834969509E-3</v>
      </c>
      <c r="AA85" s="32">
        <f>'исходные без сезонности'!AC85</f>
        <v>0.95757918673040698</v>
      </c>
      <c r="AB85" s="32">
        <f>'исходные без сезонности'!AD85</f>
        <v>3.1059182024113401</v>
      </c>
      <c r="AC85" s="32">
        <f>'исходные без сезонности'!AE85</f>
        <v>0.38927932593620401</v>
      </c>
      <c r="AD85" s="32">
        <f>'реальные данные + логи 3 задолж'!AD86</f>
        <v>-0.10226265969851056</v>
      </c>
      <c r="AE85" s="32">
        <f>'реальные данные + логи 3 задолж'!AE86</f>
        <v>1.739796884467836</v>
      </c>
      <c r="AF85" s="32">
        <f>'исходные без сезонности'!AH85</f>
        <v>0.18449982381020399</v>
      </c>
      <c r="AG85" s="33">
        <f>'исходные без сезонности'!AI85</f>
        <v>0.90625746906860005</v>
      </c>
    </row>
    <row r="86" spans="1:33" x14ac:dyDescent="0.2">
      <c r="A86" s="1">
        <v>42887</v>
      </c>
      <c r="B86" s="15">
        <v>9.11</v>
      </c>
      <c r="C86" s="40">
        <f>'исходные без сезонности'!C86</f>
        <v>0.69708124332144406</v>
      </c>
      <c r="D86" s="40">
        <f>'исходные без сезонности'!F86</f>
        <v>1.42005843391499</v>
      </c>
      <c r="E86" s="25">
        <v>-3.4042737340983362</v>
      </c>
      <c r="F86" s="88">
        <f>LN('реальные данные'!F85)</f>
        <v>11.393599326485344</v>
      </c>
      <c r="G86" s="32">
        <f>'реальные данные + логи 3 задолж'!G87-'реальные данные + логи 3 задолж'!G86</f>
        <v>4.3872474530614269E-2</v>
      </c>
      <c r="H86" s="84">
        <f>LN('реальные данные'!H85)</f>
        <v>11.570282115825313</v>
      </c>
      <c r="I86" s="84">
        <f>LN('реальные данные'!I85)</f>
        <v>10.797719027868915</v>
      </c>
      <c r="J86" s="32">
        <f>'реальные данные + логи 3 задолж'!J87-'реальные данные + логи 3 задолж'!J86</f>
        <v>5.8776338495160729E-2</v>
      </c>
      <c r="K86" s="84">
        <f>LN('реальные данные'!K85)</f>
        <v>11.384075850915096</v>
      </c>
      <c r="L86" s="33">
        <f>'реальные данные + логи 3 задолж'!L87-'реальные данные + логи 3 задолж'!L86</f>
        <v>3.8523380231390902E-2</v>
      </c>
      <c r="M86" s="63">
        <f>'реальные данные + логи 3 задолж'!M87-'реальные данные + логи 3 задолж'!M86</f>
        <v>1.4215136750701518E-2</v>
      </c>
      <c r="N86" s="32">
        <f>'реальные данные + логи 3 задолж'!N87-'реальные данные + логи 3 задолж'!N86</f>
        <v>1.0198487791139854E-2</v>
      </c>
      <c r="O86" s="32">
        <f>'реальные данные + логи 3 задолж'!O87-'реальные данные + логи 3 задолж'!O86</f>
        <v>-2.3980224159902974E-2</v>
      </c>
      <c r="P86" s="32">
        <f>'реальные данные + логи 3 задолж'!P87-'реальные данные + логи 3 задолж'!P86</f>
        <v>4.8508064135273088E-3</v>
      </c>
      <c r="Q86" s="32">
        <f>'реальные данные + логи 3 задолж'!Q87-'реальные данные + логи 3 задолж'!Q86</f>
        <v>-4.7145300586137751E-3</v>
      </c>
      <c r="R86" s="32">
        <f>'реальные данные + логи 3 задолж'!R87-'реальные данные + логи 3 задолж'!R86</f>
        <v>-1.2898597124664235E-2</v>
      </c>
      <c r="S86" s="33">
        <f>'реальные данные + логи 3 задолж'!S87-'реальные данные + логи 3 задолж'!S86</f>
        <v>-8.8542798070747608E-3</v>
      </c>
      <c r="T86" s="28">
        <f>'реальные данные + логи 3 задолж'!T87-'реальные данные + логи 3 задолж'!T86</f>
        <v>3.6585686795982397E-2</v>
      </c>
      <c r="U86" s="14">
        <f>'реальные данные + логи 3 задолж'!U87-'реальные данные + логи 3 задолж'!U86</f>
        <v>6.5840609871941069E-3</v>
      </c>
      <c r="V86" s="14">
        <f>'реальные данные + логи 3 задолж'!V87-'реальные данные + логи 3 задолж'!V86</f>
        <v>-6.9646163608362954E-2</v>
      </c>
      <c r="W86" s="14">
        <f>'реальные данные + логи 3 задолж'!W87-'реальные данные + логи 3 задолж'!W86</f>
        <v>1.5624511673753005E-3</v>
      </c>
      <c r="X86" s="14">
        <f>'реальные данные + логи 3 задолж'!X87-'реальные данные + логи 3 задолж'!X86</f>
        <v>-1.0561477840120403E-2</v>
      </c>
      <c r="Y86" s="14">
        <f>'реальные данные + логи 3 задолж'!Y87-'реальные данные + логи 3 задолж'!Y86</f>
        <v>1.057240470576204E-3</v>
      </c>
      <c r="Z86" s="29">
        <f>'реальные данные + логи 3 задолж'!Z87-'реальные данные + логи 3 задолж'!Z86</f>
        <v>-1.9856214036181541E-2</v>
      </c>
      <c r="AA86" s="32">
        <f>'исходные без сезонности'!AC86</f>
        <v>-0.35211255322917101</v>
      </c>
      <c r="AB86" s="32">
        <f>'исходные без сезонности'!AD86</f>
        <v>0.62030290175832603</v>
      </c>
      <c r="AC86" s="32">
        <f>'исходные без сезонности'!AE86</f>
        <v>-1.74769273726158</v>
      </c>
      <c r="AD86" s="32">
        <f>'реальные данные + логи 3 задолж'!AD87</f>
        <v>-0.21245151945016971</v>
      </c>
      <c r="AE86" s="32">
        <f>'реальные данные + логи 3 задолж'!AE87</f>
        <v>1.1454088838540599</v>
      </c>
      <c r="AF86" s="32">
        <f>'исходные без сезонности'!AH86</f>
        <v>0.81116905145921303</v>
      </c>
      <c r="AG86" s="33">
        <f>'исходные без сезонности'!AI86</f>
        <v>0.54371390023782895</v>
      </c>
    </row>
    <row r="87" spans="1:33" x14ac:dyDescent="0.2">
      <c r="A87" s="1">
        <v>42917</v>
      </c>
      <c r="B87" s="15">
        <v>8.93</v>
      </c>
      <c r="C87" s="40">
        <f>'исходные без сезонности'!C87</f>
        <v>5.6296632308343503E-2</v>
      </c>
      <c r="D87" s="40">
        <f>'исходные без сезонности'!F87</f>
        <v>-0.106070891084205</v>
      </c>
      <c r="E87" s="25">
        <v>14.809188955522552</v>
      </c>
      <c r="F87" s="88">
        <f>LN('реальные данные'!F86)</f>
        <v>12.057427897729204</v>
      </c>
      <c r="G87" s="32">
        <f>'реальные данные + логи 3 задолж'!G88-'реальные данные + логи 3 задолж'!G87</f>
        <v>-0.11004592204521657</v>
      </c>
      <c r="H87" s="84">
        <f>LN('реальные данные'!H86)</f>
        <v>11.488712472138923</v>
      </c>
      <c r="I87" s="84">
        <f>LN('реальные данные'!I86)</f>
        <v>10.689597891785048</v>
      </c>
      <c r="J87" s="32">
        <f>'реальные данные + логи 3 задолж'!J88-'реальные данные + логи 3 задолж'!J87</f>
        <v>0.36363115029853432</v>
      </c>
      <c r="K87" s="84">
        <f>LN('реальные данные'!K86)</f>
        <v>11.26838286001327</v>
      </c>
      <c r="L87" s="33">
        <f>'реальные данные + логи 3 задолж'!L88-'реальные данные + логи 3 задолж'!L87</f>
        <v>-5.867632185647409E-2</v>
      </c>
      <c r="M87" s="63">
        <f>'реальные данные + логи 3 задолж'!M88-'реальные данные + логи 3 задолж'!M87</f>
        <v>6.1829163497209905E-2</v>
      </c>
      <c r="N87" s="32">
        <f>'реальные данные + логи 3 задолж'!N88-'реальные данные + логи 3 задолж'!N87</f>
        <v>-1.5797158830288538E-2</v>
      </c>
      <c r="O87" s="32">
        <f>'реальные данные + логи 3 задолж'!O88-'реальные данные + логи 3 задолж'!O87</f>
        <v>-1.5664833894568631E-3</v>
      </c>
      <c r="P87" s="32">
        <f>'реальные данные + логи 3 задолж'!P88-'реальные данные + логи 3 задолж'!P87</f>
        <v>4.9881619153886447E-3</v>
      </c>
      <c r="Q87" s="32">
        <f>'реальные данные + логи 3 задолж'!Q88-'реальные данные + логи 3 задолж'!Q87</f>
        <v>9.3028482150536718E-3</v>
      </c>
      <c r="R87" s="32">
        <f>'реальные данные + логи 3 задолж'!R88-'реальные данные + логи 3 задолж'!R87</f>
        <v>-6.8009337061649688E-3</v>
      </c>
      <c r="S87" s="33">
        <f>'реальные данные + логи 3 задолж'!S88-'реальные данные + логи 3 задолж'!S87</f>
        <v>-1.9523636874261285E-3</v>
      </c>
      <c r="T87" s="28">
        <f>'реальные данные + логи 3 задолж'!T88-'реальные данные + логи 3 задолж'!T87</f>
        <v>-3.7189182443357893E-2</v>
      </c>
      <c r="U87" s="14">
        <f>'реальные данные + логи 3 задолж'!U88-'реальные данные + логи 3 задолж'!U87</f>
        <v>-3.0606046086134597E-4</v>
      </c>
      <c r="V87" s="14">
        <f>'реальные данные + логи 3 задолж'!V88-'реальные данные + логи 3 задолж'!V87</f>
        <v>1.7171830399488996E-2</v>
      </c>
      <c r="W87" s="14">
        <f>'реальные данные + логи 3 задолж'!W88-'реальные данные + логи 3 задолж'!W87</f>
        <v>1.0904524781286895E-2</v>
      </c>
      <c r="X87" s="14">
        <f>'реальные данные + логи 3 задолж'!X88-'реальные данные + логи 3 задолж'!X87</f>
        <v>-2.1233985312525405E-2</v>
      </c>
      <c r="Y87" s="14">
        <f>'реальные данные + логи 3 задолж'!Y88-'реальные данные + логи 3 задолж'!Y87</f>
        <v>5.0759473919121945E-3</v>
      </c>
      <c r="Z87" s="29">
        <f>'реальные данные + логи 3 задолж'!Z88-'реальные данные + логи 3 задолж'!Z87</f>
        <v>6.2854483988701304E-3</v>
      </c>
      <c r="AA87" s="32">
        <f>'исходные без сезонности'!AC87</f>
        <v>-0.22449072153135599</v>
      </c>
      <c r="AB87" s="32">
        <f>'исходные без сезонности'!AD87</f>
        <v>-3.98167713962044</v>
      </c>
      <c r="AC87" s="32">
        <f>'исходные без сезонности'!AE87</f>
        <v>0.64413746617441203</v>
      </c>
      <c r="AD87" s="32">
        <f>'реальные данные + логи 3 задолж'!AD88</f>
        <v>-0.46390822563469669</v>
      </c>
      <c r="AE87" s="32">
        <f>'реальные данные + логи 3 задолж'!AE88</f>
        <v>-2.0464478438605056</v>
      </c>
      <c r="AF87" s="32">
        <f>'исходные без сезонности'!AH87</f>
        <v>-1.31035287106842</v>
      </c>
      <c r="AG87" s="33">
        <f>'исходные без сезонности'!AI87</f>
        <v>1.00974910045397</v>
      </c>
    </row>
    <row r="88" spans="1:33" x14ac:dyDescent="0.2">
      <c r="A88" s="1">
        <v>42948</v>
      </c>
      <c r="B88" s="15">
        <v>8.5</v>
      </c>
      <c r="C88" s="40">
        <f>'исходные без сезонности'!C88</f>
        <v>-9.6614235701596995E-2</v>
      </c>
      <c r="D88" s="40">
        <f>'исходные без сезонности'!F88</f>
        <v>2.4583024348115301</v>
      </c>
      <c r="E88" s="25">
        <v>-1.2040475953524288</v>
      </c>
      <c r="F88" s="88">
        <f>LN('реальные данные'!F87)</f>
        <v>12.317943609225217</v>
      </c>
      <c r="G88" s="32">
        <f>'реальные данные + логи 3 задолж'!G89-'реальные данные + логи 3 задолж'!G88</f>
        <v>-8.8681305921936016E-2</v>
      </c>
      <c r="H88" s="84">
        <f>LN('реальные данные'!H87)</f>
        <v>11.403954398021444</v>
      </c>
      <c r="I88" s="84">
        <f>LN('реальные данные'!I87)</f>
        <v>10.538742279473983</v>
      </c>
      <c r="J88" s="32">
        <f>'реальные данные + логи 3 задолж'!J89-'реальные данные + логи 3 задолж'!J88</f>
        <v>-0.37539509966128293</v>
      </c>
      <c r="K88" s="84">
        <f>LN('реальные данные'!K87)</f>
        <v>11.547348003268754</v>
      </c>
      <c r="L88" s="33">
        <f>'реальные данные + логи 3 задолж'!L89-'реальные данные + логи 3 задолж'!L88</f>
        <v>-7.3550679780980843E-2</v>
      </c>
      <c r="M88" s="63">
        <f>'реальные данные + логи 3 задолж'!M89-'реальные данные + логи 3 задолж'!M88</f>
        <v>2.7851913053247301E-2</v>
      </c>
      <c r="N88" s="32">
        <f>'реальные данные + логи 3 задолж'!N89-'реальные данные + логи 3 задолж'!N88</f>
        <v>1.5828909705822625E-2</v>
      </c>
      <c r="O88" s="32">
        <f>'реальные данные + логи 3 задолж'!O89-'реальные данные + логи 3 задолж'!O88</f>
        <v>4.8059506053466094E-3</v>
      </c>
      <c r="P88" s="32">
        <f>'реальные данные + логи 3 задолж'!P89-'реальные данные + логи 3 задолж'!P88</f>
        <v>2.9464677508830306E-3</v>
      </c>
      <c r="Q88" s="32">
        <f>'реальные данные + логи 3 задолж'!Q89-'реальные данные + логи 3 задолж'!Q88</f>
        <v>-3.5577363282762065E-2</v>
      </c>
      <c r="R88" s="32">
        <f>'реальные данные + логи 3 задолж'!R89-'реальные данные + логи 3 задолж'!R88</f>
        <v>2.1842812177077064E-2</v>
      </c>
      <c r="S88" s="33">
        <f>'реальные данные + логи 3 задолж'!S89-'реальные данные + логи 3 задолж'!S88</f>
        <v>1.1969272284773069E-3</v>
      </c>
      <c r="T88" s="28">
        <f>'реальные данные + логи 3 задолж'!T89-'реальные данные + логи 3 задолж'!T88</f>
        <v>-2.4584805412056099E-2</v>
      </c>
      <c r="U88" s="14">
        <f>'реальные данные + логи 3 задолж'!U89-'реальные данные + логи 3 задолж'!U88</f>
        <v>3.3844876834084658E-2</v>
      </c>
      <c r="V88" s="14">
        <f>'реальные данные + логи 3 задолж'!V89-'реальные данные + логи 3 задолж'!V88</f>
        <v>1.0052384989066354E-2</v>
      </c>
      <c r="W88" s="14">
        <f>'реальные данные + логи 3 задолж'!W89-'реальные данные + логи 3 задолж'!W88</f>
        <v>1.05817473327523E-2</v>
      </c>
      <c r="X88" s="14">
        <f>'реальные данные + логи 3 задолж'!X89-'реальные данные + логи 3 задолж'!X88</f>
        <v>-5.5440287512915631E-3</v>
      </c>
      <c r="Y88" s="14">
        <f>'реальные данные + логи 3 задолж'!Y89-'реальные данные + логи 3 задолж'!Y88</f>
        <v>-9.130081572408244E-3</v>
      </c>
      <c r="Z88" s="29">
        <f>'реальные данные + логи 3 задолж'!Z89-'реальные данные + логи 3 задолж'!Z88</f>
        <v>1.642097379318308E-2</v>
      </c>
      <c r="AA88" s="32">
        <f>'исходные без сезонности'!AC88</f>
        <v>-1.0003092186189899</v>
      </c>
      <c r="AB88" s="32">
        <f>'исходные без сезонности'!AD88</f>
        <v>2.23408191475716</v>
      </c>
      <c r="AC88" s="32">
        <f>'исходные без сезонности'!AE88</f>
        <v>1.5670607075270999</v>
      </c>
      <c r="AD88" s="32">
        <f>'реальные данные + логи 3 задолж'!AD89</f>
        <v>12.058702953896855</v>
      </c>
      <c r="AE88" s="32">
        <f>'реальные данные + логи 3 задолж'!AE89</f>
        <v>5.9941601647441729</v>
      </c>
      <c r="AF88" s="32">
        <f>'исходные без сезонности'!AH88</f>
        <v>1.43128527497197</v>
      </c>
      <c r="AG88" s="33">
        <f>'исходные без сезонности'!AI88</f>
        <v>0.97057785835548405</v>
      </c>
    </row>
    <row r="89" spans="1:33" x14ac:dyDescent="0.2">
      <c r="A89" s="1">
        <v>42979</v>
      </c>
      <c r="B89" s="15">
        <v>8.34</v>
      </c>
      <c r="C89" s="40">
        <f>'исходные без сезонности'!C89</f>
        <v>9.9934280812615295E-2</v>
      </c>
      <c r="D89" s="40">
        <f>'исходные без сезонности'!F89</f>
        <v>0.59829927684435802</v>
      </c>
      <c r="E89" s="25">
        <v>6.0870211043424209</v>
      </c>
      <c r="F89" s="88">
        <f>LN('реальные данные'!F88)</f>
        <v>11.336770144502333</v>
      </c>
      <c r="G89" s="32">
        <f>'реальные данные + логи 3 задолж'!G90-'реальные данные + логи 3 задолж'!G89</f>
        <v>6.6495505657860221E-2</v>
      </c>
      <c r="H89" s="84">
        <f>LN('реальные данные'!H88)</f>
        <v>11.227131792041501</v>
      </c>
      <c r="I89" s="84">
        <f>LN('реальные данные'!I88)</f>
        <v>10.538847652477068</v>
      </c>
      <c r="J89" s="32">
        <f>'реальные данные + логи 3 задолж'!J90-'реальные данные + логи 3 задолж'!J89</f>
        <v>4.0951555669382245E-2</v>
      </c>
      <c r="K89" s="84">
        <f>LN('реальные данные'!K88)</f>
        <v>11.240330119009998</v>
      </c>
      <c r="L89" s="33">
        <f>'реальные данные + логи 3 задолж'!L90-'реальные данные + логи 3 задолж'!L89</f>
        <v>2.8854022404077639E-2</v>
      </c>
      <c r="M89" s="63">
        <f>'реальные данные + логи 3 задолж'!M90-'реальные данные + логи 3 задолж'!M89</f>
        <v>1.2998776772066734E-2</v>
      </c>
      <c r="N89" s="32">
        <f>'реальные данные + логи 3 задолж'!N90-'реальные данные + логи 3 задолж'!N89</f>
        <v>6.449709824027039E-3</v>
      </c>
      <c r="O89" s="32">
        <f>'реальные данные + логи 3 задолж'!O90-'реальные данные + логи 3 задолж'!O89</f>
        <v>-2.0607846286360143E-3</v>
      </c>
      <c r="P89" s="32">
        <f>'реальные данные + логи 3 задолж'!P90-'реальные данные + логи 3 задолж'!P89</f>
        <v>-3.4249317370438348E-4</v>
      </c>
      <c r="Q89" s="32">
        <f>'реальные данные + логи 3 задолж'!Q90-'реальные данные + логи 3 задолж'!Q89</f>
        <v>-1.4981861672163532E-2</v>
      </c>
      <c r="R89" s="32">
        <f>'реальные данные + логи 3 задолж'!R90-'реальные данные + логи 3 задолж'!R89</f>
        <v>5.8439127269238611E-4</v>
      </c>
      <c r="S89" s="33">
        <f>'реальные данные + логи 3 задолж'!S90-'реальные данные + логи 3 задолж'!S89</f>
        <v>-1.1511051110472792E-2</v>
      </c>
      <c r="T89" s="28">
        <f>'реальные данные + логи 3 задолж'!T90-'реальные данные + логи 3 задолж'!T89</f>
        <v>0.18792485166412121</v>
      </c>
      <c r="U89" s="14">
        <f>'реальные данные + логи 3 задолж'!U90-'реальные данные + логи 3 задолж'!U89</f>
        <v>-5.2485483212247885E-3</v>
      </c>
      <c r="V89" s="14">
        <f>'реальные данные + логи 3 задолж'!V90-'реальные данные + логи 3 задолж'!V89</f>
        <v>1.7080868616449862E-2</v>
      </c>
      <c r="W89" s="14">
        <f>'реальные данные + логи 3 задолж'!W90-'реальные данные + логи 3 задолж'!W89</f>
        <v>1.2959068251596761E-3</v>
      </c>
      <c r="X89" s="14">
        <f>'реальные данные + логи 3 задолж'!X90-'реальные данные + логи 3 задолж'!X89</f>
        <v>-1.3051201170711124E-2</v>
      </c>
      <c r="Y89" s="14">
        <f>'реальные данные + логи 3 задолж'!Y90-'реальные данные + логи 3 задолж'!Y89</f>
        <v>4.7659968595080926E-2</v>
      </c>
      <c r="Z89" s="29">
        <f>'реальные данные + логи 3 задолж'!Z90-'реальные данные + логи 3 задолж'!Z89</f>
        <v>-1.4544506717507844E-2</v>
      </c>
      <c r="AA89" s="32">
        <f>'исходные без сезонности'!AC89</f>
        <v>-2.3388372756544999</v>
      </c>
      <c r="AB89" s="32">
        <f>'исходные без сезонности'!AD89</f>
        <v>0.35154907037030803</v>
      </c>
      <c r="AC89" s="32">
        <f>'исходные без сезонности'!AE89</f>
        <v>1.1086511371655501</v>
      </c>
      <c r="AD89" s="32">
        <f>'реальные данные + логи 3 задолж'!AD90</f>
        <v>-3.3042760453659383</v>
      </c>
      <c r="AE89" s="32">
        <f>'реальные данные + логи 3 задолж'!AE90</f>
        <v>-1.7931607933959697</v>
      </c>
      <c r="AF89" s="32">
        <f>'исходные без сезонности'!AH89</f>
        <v>-1.3272494246905899</v>
      </c>
      <c r="AG89" s="33">
        <f>'исходные без сезонности'!AI89</f>
        <v>1.1833360396869199</v>
      </c>
    </row>
    <row r="90" spans="1:33" x14ac:dyDescent="0.2">
      <c r="A90" s="1">
        <v>43009</v>
      </c>
      <c r="B90" s="15">
        <v>8.0299999999999994</v>
      </c>
      <c r="C90" s="40">
        <f>'исходные без сезонности'!C90</f>
        <v>0.205145139429566</v>
      </c>
      <c r="D90" s="40">
        <f>'исходные без сезонности'!F90</f>
        <v>-2.2802824710285199</v>
      </c>
      <c r="E90" s="25">
        <v>9.6300627492328257</v>
      </c>
      <c r="F90" s="88">
        <f>LN('реальные данные'!F89)</f>
        <v>11.487622955684193</v>
      </c>
      <c r="G90" s="32">
        <f>'реальные данные + логи 3 задолж'!G91-'реальные данные + логи 3 задолж'!G90</f>
        <v>-7.5395074582125687E-2</v>
      </c>
      <c r="H90" s="84">
        <f>LN('реальные данные'!H89)</f>
        <v>11.217113122054352</v>
      </c>
      <c r="I90" s="84">
        <f>LN('реальные данные'!I89)</f>
        <v>10.664533210019261</v>
      </c>
      <c r="J90" s="32">
        <f>'реальные данные + логи 3 задолж'!J91-'реальные данные + логи 3 задолж'!J90</f>
        <v>-8.2962495323879892E-2</v>
      </c>
      <c r="K90" s="84">
        <f>LN('реальные данные'!K89)</f>
        <v>11.168630238878054</v>
      </c>
      <c r="L90" s="33">
        <f>'реальные данные + логи 3 задолж'!L91-'реальные данные + логи 3 задолж'!L90</f>
        <v>8.7130800352852589E-3</v>
      </c>
      <c r="M90" s="63">
        <f>'реальные данные + логи 3 задолж'!M91-'реальные данные + логи 3 задолж'!M90</f>
        <v>3.2375513591313521E-2</v>
      </c>
      <c r="N90" s="32">
        <f>'реальные данные + логи 3 задолж'!N91-'реальные данные + логи 3 задолж'!N90</f>
        <v>6.7783828554937031E-3</v>
      </c>
      <c r="O90" s="32">
        <f>'реальные данные + логи 3 задолж'!O91-'реальные данные + логи 3 задолж'!O90</f>
        <v>-9.3382232755452321E-3</v>
      </c>
      <c r="P90" s="32">
        <f>'реальные данные + логи 3 задолж'!P91-'реальные данные + логи 3 задолж'!P90</f>
        <v>1.7328953911626144E-3</v>
      </c>
      <c r="Q90" s="32">
        <f>'реальные данные + логи 3 задолж'!Q91-'реальные данные + логи 3 задолж'!Q90</f>
        <v>1.7395293370690013E-3</v>
      </c>
      <c r="R90" s="32">
        <f>'реальные данные + логи 3 задолж'!R91-'реальные данные + логи 3 задолж'!R90</f>
        <v>-7.6695950509098054E-4</v>
      </c>
      <c r="S90" s="33">
        <f>'реальные данные + логи 3 задолж'!S91-'реальные данные + логи 3 задолж'!S90</f>
        <v>1.7203334194881847E-2</v>
      </c>
      <c r="T90" s="28">
        <f>'реальные данные + логи 3 задолж'!T91-'реальные данные + логи 3 задолж'!T90</f>
        <v>-7.4210181577836209E-3</v>
      </c>
      <c r="U90" s="14">
        <f>'реальные данные + логи 3 задолж'!U91-'реальные данные + логи 3 задолж'!U90</f>
        <v>2.1220055551959049E-2</v>
      </c>
      <c r="V90" s="14">
        <f>'реальные данные + логи 3 задолж'!V91-'реальные данные + логи 3 задолж'!V90</f>
        <v>-1.695197593551967E-2</v>
      </c>
      <c r="W90" s="14">
        <f>'реальные данные + логи 3 задолж'!W91-'реальные данные + логи 3 задолж'!W90</f>
        <v>-2.7340075911830297E-4</v>
      </c>
      <c r="X90" s="14">
        <f>'реальные данные + логи 3 задолж'!X91-'реальные данные + логи 3 задолж'!X90</f>
        <v>2.504590025752762E-3</v>
      </c>
      <c r="Y90" s="14">
        <f>'реальные данные + логи 3 задолж'!Y91-'реальные данные + логи 3 задолж'!Y90</f>
        <v>1.0404658192998184E-2</v>
      </c>
      <c r="Z90" s="29">
        <f>'реальные данные + логи 3 задолж'!Z91-'реальные данные + логи 3 задолж'!Z90</f>
        <v>7.9488316481253207E-3</v>
      </c>
      <c r="AA90" s="32">
        <f>'исходные без сезонности'!AC90</f>
        <v>0.67645280375399297</v>
      </c>
      <c r="AB90" s="32">
        <f>'исходные без сезонности'!AD90</f>
        <v>1.3978087291847401</v>
      </c>
      <c r="AC90" s="32">
        <f>'исходные без сезонности'!AE90</f>
        <v>3.08123954122031</v>
      </c>
      <c r="AD90" s="32">
        <f>'реальные данные + логи 3 задолж'!AD91</f>
        <v>-14.444935728143221</v>
      </c>
      <c r="AE90" s="32">
        <f>'реальные данные + логи 3 задолж'!AE91</f>
        <v>-1.965416354320098</v>
      </c>
      <c r="AF90" s="32">
        <f>'исходные без сезонности'!AH90</f>
        <v>1.18645313794118</v>
      </c>
      <c r="AG90" s="33">
        <f>'исходные без сезонности'!AI90</f>
        <v>6.0513877720053399E-2</v>
      </c>
    </row>
    <row r="91" spans="1:33" x14ac:dyDescent="0.2">
      <c r="A91" s="1">
        <v>43040</v>
      </c>
      <c r="B91" s="15">
        <v>7.99</v>
      </c>
      <c r="C91" s="40">
        <f>'исходные без сезонности'!C91</f>
        <v>9.7791229311170499E-2</v>
      </c>
      <c r="D91" s="40">
        <f>'исходные без сезонности'!F91</f>
        <v>2.1409537937669998</v>
      </c>
      <c r="E91" s="25">
        <v>1.7566409771853551</v>
      </c>
      <c r="F91" s="88">
        <f>LN('реальные данные'!F90)</f>
        <v>11.188430069789217</v>
      </c>
      <c r="G91" s="32">
        <f>'реальные данные + логи 3 задолж'!G92-'реальные данные + логи 3 задолж'!G91</f>
        <v>-9.9467039754745912E-3</v>
      </c>
      <c r="H91" s="84">
        <f>LN('реальные данные'!H90)</f>
        <v>11.353467843867227</v>
      </c>
      <c r="I91" s="84">
        <f>LN('реальные данные'!I90)</f>
        <v>10.752544602448527</v>
      </c>
      <c r="J91" s="32">
        <f>'реальные данные + логи 3 задолж'!J92-'реальные данные + логи 3 задолж'!J91</f>
        <v>7.1940590961764528E-2</v>
      </c>
      <c r="K91" s="84">
        <f>LN('реальные данные'!K90)</f>
        <v>10.840848137907138</v>
      </c>
      <c r="L91" s="33">
        <f>'реальные данные + логи 3 задолж'!L92-'реальные данные + логи 3 задолж'!L91</f>
        <v>-4.5404447304484563E-2</v>
      </c>
      <c r="M91" s="63">
        <f>'реальные данные + логи 3 задолж'!M92-'реальные данные + логи 3 задолж'!M91</f>
        <v>-3.2843167572119469E-2</v>
      </c>
      <c r="N91" s="32">
        <f>'реальные данные + логи 3 задолж'!N92-'реальные данные + логи 3 задолж'!N91</f>
        <v>-1.5808459606869718E-3</v>
      </c>
      <c r="O91" s="32">
        <f>'реальные данные + логи 3 задолж'!O92-'реальные данные + логи 3 задолж'!O91</f>
        <v>5.6811562662222315E-3</v>
      </c>
      <c r="P91" s="32">
        <f>'реальные данные + логи 3 задолж'!P92-'реальные данные + логи 3 задолж'!P91</f>
        <v>3.9503247719174794E-4</v>
      </c>
      <c r="Q91" s="32">
        <f>'реальные данные + логи 3 задолж'!Q92-'реальные данные + логи 3 задолж'!Q91</f>
        <v>-0.11063694809303648</v>
      </c>
      <c r="R91" s="32">
        <f>'реальные данные + логи 3 задолж'!R92-'реальные данные + логи 3 задолж'!R91</f>
        <v>1.4328162734447147E-3</v>
      </c>
      <c r="S91" s="33">
        <f>'реальные данные + логи 3 задолж'!S92-'реальные данные + логи 3 задолж'!S91</f>
        <v>-2.034926617147903E-2</v>
      </c>
      <c r="T91" s="28">
        <f>'реальные данные + логи 3 задолж'!T92-'реальные данные + логи 3 задолж'!T91</f>
        <v>9.385315393101834E-3</v>
      </c>
      <c r="U91" s="14">
        <f>'реальные данные + логи 3 задолж'!U92-'реальные данные + логи 3 задолж'!U91</f>
        <v>1.4498732106726919E-3</v>
      </c>
      <c r="V91" s="14">
        <f>'реальные данные + логи 3 задолж'!V92-'реальные данные + логи 3 задолж'!V91</f>
        <v>-1.4426232213784473E-2</v>
      </c>
      <c r="W91" s="14">
        <f>'реальные данные + логи 3 задолж'!W92-'реальные данные + логи 3 задолж'!W91</f>
        <v>2.4549152303166011E-3</v>
      </c>
      <c r="X91" s="14">
        <f>'реальные данные + логи 3 задолж'!X92-'реальные данные + логи 3 задолж'!X91</f>
        <v>-0.11954434161342853</v>
      </c>
      <c r="Y91" s="14">
        <f>'реальные данные + логи 3 задолж'!Y92-'реальные данные + логи 3 задолж'!Y91</f>
        <v>1.7545598669022056E-2</v>
      </c>
      <c r="Z91" s="29">
        <f>'реальные данные + логи 3 задолж'!Z92-'реальные данные + логи 3 задолж'!Z91</f>
        <v>9.3006772621304634E-3</v>
      </c>
      <c r="AA91" s="32">
        <f>'исходные без сезонности'!AC91</f>
        <v>-0.38530240934285698</v>
      </c>
      <c r="AB91" s="32">
        <f>'исходные без сезонности'!AD91</f>
        <v>0.74529672612099496</v>
      </c>
      <c r="AC91" s="32">
        <f>'исходные без сезонности'!AE91</f>
        <v>-1.7095220171047101</v>
      </c>
      <c r="AD91" s="32">
        <f>'реальные данные + логи 3 задолж'!AD92</f>
        <v>13.601649466442638</v>
      </c>
      <c r="AE91" s="32">
        <f>'реальные данные + логи 3 задолж'!AE92</f>
        <v>0.98457377162992543</v>
      </c>
      <c r="AF91" s="32">
        <f>'исходные без сезонности'!AH91</f>
        <v>-4.2034189711122298</v>
      </c>
      <c r="AG91" s="33">
        <f>'исходные без сезонности'!AI91</f>
        <v>-0.153513329804392</v>
      </c>
    </row>
    <row r="92" spans="1:33" x14ac:dyDescent="0.2">
      <c r="A92" s="1">
        <v>43070</v>
      </c>
      <c r="B92" s="15">
        <v>7.78</v>
      </c>
      <c r="C92" s="40">
        <f>'исходные без сезонности'!C92</f>
        <v>0.19239194893676601</v>
      </c>
      <c r="D92" s="40">
        <f>'исходные без сезонности'!F92</f>
        <v>1.3833128147212199</v>
      </c>
      <c r="E92" s="25">
        <v>8.7407050528621877</v>
      </c>
      <c r="F92" s="88">
        <f>LN('реальные данные'!F91)</f>
        <v>10.607911472162108</v>
      </c>
      <c r="G92" s="32">
        <f>'реальные данные + логи 3 задолж'!G93-'реальные данные + логи 3 задолж'!G92</f>
        <v>-4.3870068479687774E-3</v>
      </c>
      <c r="H92" s="84">
        <f>LN('реальные данные'!H91)</f>
        <v>11.165372605261291</v>
      </c>
      <c r="I92" s="84">
        <f>LN('реальные данные'!I91)</f>
        <v>11.160629903757716</v>
      </c>
      <c r="J92" s="32">
        <f>'реальные данные + логи 3 задолж'!J93-'реальные данные + логи 3 задолж'!J92</f>
        <v>-3.5470885978494238E-2</v>
      </c>
      <c r="K92" s="84">
        <f>LN('реальные данные'!K91)</f>
        <v>11.058843360294196</v>
      </c>
      <c r="L92" s="33">
        <f>'реальные данные + логи 3 задолж'!L93-'реальные данные + логи 3 задолж'!L92</f>
        <v>1.8856619113801543E-2</v>
      </c>
      <c r="M92" s="63">
        <f>'реальные данные + логи 3 задолж'!M93-'реальные данные + логи 3 задолж'!M92</f>
        <v>1.2031551602776247E-2</v>
      </c>
      <c r="N92" s="32">
        <f>'реальные данные + логи 3 задолж'!N93-'реальные данные + логи 3 задолж'!N92</f>
        <v>9.4711117822754431E-4</v>
      </c>
      <c r="O92" s="32">
        <f>'реальные данные + логи 3 задолж'!O93-'реальные данные + логи 3 задолж'!O92</f>
        <v>-3.7052390469067831E-3</v>
      </c>
      <c r="P92" s="32">
        <f>'реальные данные + логи 3 задолж'!P93-'реальные данные + логи 3 задолж'!P92</f>
        <v>7.6354278908397077E-4</v>
      </c>
      <c r="Q92" s="32">
        <f>'реальные данные + логи 3 задолж'!Q93-'реальные данные + логи 3 задолж'!Q92</f>
        <v>-2.1920852326838158E-2</v>
      </c>
      <c r="R92" s="32">
        <f>'реальные данные + логи 3 задолж'!R93-'реальные данные + логи 3 задолж'!R92</f>
        <v>3.7378412419890594E-3</v>
      </c>
      <c r="S92" s="33">
        <f>'реальные данные + логи 3 задолж'!S93-'реальные данные + логи 3 задолж'!S92</f>
        <v>-7.0721631649384165E-3</v>
      </c>
      <c r="T92" s="28">
        <f>'реальные данные + логи 3 задолж'!T93-'реальные данные + логи 3 задолж'!T92</f>
        <v>4.6659990933505924E-2</v>
      </c>
      <c r="U92" s="14">
        <f>'реальные данные + логи 3 задолж'!U93-'реальные данные + логи 3 задолж'!U92</f>
        <v>3.0922287399093307E-5</v>
      </c>
      <c r="V92" s="14">
        <f>'реальные данные + логи 3 задолж'!V93-'реальные данные + логи 3 задолж'!V92</f>
        <v>-8.8452347475769244E-3</v>
      </c>
      <c r="W92" s="14">
        <f>'реальные данные + логи 3 задолж'!W93-'реальные данные + логи 3 задолж'!W92</f>
        <v>-2.8147278679030663E-2</v>
      </c>
      <c r="X92" s="14">
        <f>'реальные данные + логи 3 задолж'!X93-'реальные данные + логи 3 задолж'!X92</f>
        <v>-1.544804325550686E-2</v>
      </c>
      <c r="Y92" s="14">
        <f>'реальные данные + логи 3 задолж'!Y93-'реальные данные + логи 3 задолж'!Y92</f>
        <v>1.1029940900058932E-2</v>
      </c>
      <c r="Z92" s="29">
        <f>'реальные данные + логи 3 задолж'!Z93-'реальные данные + логи 3 задолж'!Z92</f>
        <v>-2.0009690957989434E-2</v>
      </c>
      <c r="AA92" s="32">
        <f>'исходные без сезонности'!AC92</f>
        <v>0.116923289650732</v>
      </c>
      <c r="AB92" s="32">
        <f>'исходные без сезонности'!AD92</f>
        <v>0.81831128264228103</v>
      </c>
      <c r="AC92" s="32">
        <f>'исходные без сезонности'!AE92</f>
        <v>0.13020563649337699</v>
      </c>
      <c r="AD92" s="32">
        <f>'реальные данные + логи 3 задолж'!AD93</f>
        <v>-0.50034702234417239</v>
      </c>
      <c r="AE92" s="32">
        <f>'реальные данные + логи 3 задолж'!AE93</f>
        <v>-5.6876933396611093</v>
      </c>
      <c r="AF92" s="32">
        <f>'исходные без сезонности'!AH92</f>
        <v>1.19873760597297</v>
      </c>
      <c r="AG92" s="33">
        <f>'исходные без сезонности'!AI92</f>
        <v>1.63335437678613</v>
      </c>
    </row>
    <row r="93" spans="1:33" x14ac:dyDescent="0.2">
      <c r="A93" s="1">
        <v>43101</v>
      </c>
      <c r="B93" s="15">
        <v>7.08</v>
      </c>
      <c r="C93" s="40">
        <f>'исходные без сезонности'!C93</f>
        <v>0.10246989120939</v>
      </c>
      <c r="D93" s="40">
        <f>'исходные без сезонности'!F93</f>
        <v>1.75784196588613</v>
      </c>
      <c r="E93" s="25">
        <v>3.0791610252625832</v>
      </c>
      <c r="F93" s="88">
        <f>LN('реальные данные'!F92)</f>
        <v>12.466188055780686</v>
      </c>
      <c r="G93" s="32">
        <f>'реальные данные + логи 3 задолж'!G94-'реальные данные + логи 3 задолж'!G93</f>
        <v>0.19015158554062772</v>
      </c>
      <c r="H93" s="84">
        <f>LN('реальные данные'!H92)</f>
        <v>11.996932673969638</v>
      </c>
      <c r="I93" s="84">
        <f>LN('реальные данные'!I92)</f>
        <v>10.96994690885535</v>
      </c>
      <c r="J93" s="32">
        <f>'реальные данные + логи 3 задолж'!J94-'реальные данные + логи 3 задолж'!J93</f>
        <v>0.88301911745074158</v>
      </c>
      <c r="K93" s="84">
        <f>LN('реальные данные'!K92)</f>
        <v>11.407901390823584</v>
      </c>
      <c r="L93" s="33">
        <f>'реальные данные + логи 3 задолж'!L94-'реальные данные + логи 3 задолж'!L93</f>
        <v>0.34933543416553725</v>
      </c>
      <c r="M93" s="63">
        <f>'реальные данные + логи 3 задолж'!M94-'реальные данные + логи 3 задолж'!M93</f>
        <v>1.4615032279341023E-2</v>
      </c>
      <c r="N93" s="32">
        <f>'реальные данные + логи 3 задолж'!N94-'реальные данные + логи 3 задолж'!N93</f>
        <v>4.2043905892974465E-4</v>
      </c>
      <c r="O93" s="32">
        <f>'реальные данные + логи 3 задолж'!O94-'реальные данные + логи 3 задолж'!O93</f>
        <v>1.4642324285254915E-2</v>
      </c>
      <c r="P93" s="32">
        <f>'реальные данные + логи 3 задолж'!P94-'реальные данные + логи 3 задолж'!P93</f>
        <v>4.4215386941637291E-4</v>
      </c>
      <c r="Q93" s="32">
        <f>'реальные данные + логи 3 задолж'!Q94-'реальные данные + логи 3 задолж'!Q93</f>
        <v>3.5920317842277782E-2</v>
      </c>
      <c r="R93" s="32">
        <f>'реальные данные + логи 3 задолж'!R94-'реальные данные + логи 3 задолж'!R93</f>
        <v>1.4031459062159968E-2</v>
      </c>
      <c r="S93" s="33">
        <f>'реальные данные + логи 3 задолж'!S94-'реальные данные + логи 3 задолж'!S93</f>
        <v>1.019480791867089E-2</v>
      </c>
      <c r="T93" s="28">
        <f>'реальные данные + логи 3 задолж'!T94-'реальные данные + логи 3 задолж'!T93</f>
        <v>-0.16592067671346733</v>
      </c>
      <c r="U93" s="14">
        <f>'реальные данные + логи 3 задолж'!U94-'реальные данные + логи 3 задолж'!U93</f>
        <v>-2.9208795293227396E-2</v>
      </c>
      <c r="V93" s="14">
        <f>'реальные данные + логи 3 задолж'!V94-'реальные данные + логи 3 задолж'!V93</f>
        <v>-0.20117915989674806</v>
      </c>
      <c r="W93" s="14">
        <f>'реальные данные + логи 3 задолж'!W94-'реальные данные + логи 3 задолж'!W93</f>
        <v>6.4145187262578673E-3</v>
      </c>
      <c r="X93" s="14">
        <f>'реальные данные + логи 3 задолж'!X94-'реальные данные + логи 3 задолж'!X93</f>
        <v>-6.0374539346206291E-2</v>
      </c>
      <c r="Y93" s="14">
        <f>'реальные данные + логи 3 задолж'!Y94-'реальные данные + логи 3 задолж'!Y93</f>
        <v>-3.129501923693212E-2</v>
      </c>
      <c r="Z93" s="29">
        <f>'реальные данные + логи 3 задолж'!Z94-'реальные данные + логи 3 задолж'!Z93</f>
        <v>-5.5228326666478367E-2</v>
      </c>
      <c r="AA93" s="32">
        <f>'исходные без сезонности'!AC93</f>
        <v>1.4001392483638899</v>
      </c>
      <c r="AB93" s="32">
        <f>'исходные без сезонности'!AD93</f>
        <v>2.2316782191359499</v>
      </c>
      <c r="AC93" s="32">
        <f>'исходные без сезонности'!AE93</f>
        <v>4.4013333504313898</v>
      </c>
      <c r="AD93" s="32">
        <f>'реальные данные + логи 3 задолж'!AD94</f>
        <v>-1.021382510191188</v>
      </c>
      <c r="AE93" s="32">
        <f>'реальные данные + логи 3 задолж'!AE94</f>
        <v>25.811276215862918</v>
      </c>
      <c r="AF93" s="32">
        <f>'исходные без сезонности'!AH93</f>
        <v>1.68412957526225</v>
      </c>
      <c r="AG93" s="33">
        <f>'исходные без сезонности'!AI93</f>
        <v>0.91646822255395899</v>
      </c>
    </row>
    <row r="94" spans="1:33" x14ac:dyDescent="0.2">
      <c r="A94" s="1">
        <v>43132</v>
      </c>
      <c r="B94" s="15">
        <v>7.16</v>
      </c>
      <c r="C94" s="40">
        <f>'исходные без сезонности'!C94</f>
        <v>0.104712989232424</v>
      </c>
      <c r="D94" s="40">
        <f>'исходные без сезонности'!F94</f>
        <v>-0.28736330629775297</v>
      </c>
      <c r="E94" s="25">
        <v>-3.9009367368859773</v>
      </c>
      <c r="F94" s="88">
        <f>LN('реальные данные'!F93)</f>
        <v>10.813781943449277</v>
      </c>
      <c r="G94" s="32">
        <f>'реальные данные + логи 3 задолж'!G95-'реальные данные + логи 3 задолж'!G94</f>
        <v>-0.17839580540538691</v>
      </c>
      <c r="H94" s="84">
        <f>LN('реальные данные'!H93)</f>
        <v>11.344359014968973</v>
      </c>
      <c r="I94" s="84">
        <f>LN('реальные данные'!I93)</f>
        <v>10.212128906819242</v>
      </c>
      <c r="J94" s="32">
        <f>'реальные данные + логи 3 задолж'!J95-'реальные данные + логи 3 задолж'!J94</f>
        <v>-0.93699068388067985</v>
      </c>
      <c r="K94" s="84">
        <f>LN('реальные данные'!K93)</f>
        <v>12.326881748730404</v>
      </c>
      <c r="L94" s="33">
        <f>'реальные данные + логи 3 задолж'!L95-'реальные данные + логи 3 задолж'!L94</f>
        <v>-0.18524855898893478</v>
      </c>
      <c r="M94" s="63">
        <f>'реальные данные + логи 3 задолж'!M95-'реальные данные + логи 3 задолж'!M94</f>
        <v>-3.6304585252290522E-2</v>
      </c>
      <c r="N94" s="32">
        <f>'реальные данные + логи 3 задолж'!N95-'реальные данные + логи 3 задолж'!N94</f>
        <v>4.677942600165963E-3</v>
      </c>
      <c r="O94" s="32">
        <f>'реальные данные + логи 3 задолж'!O95-'реальные данные + логи 3 задолж'!O94</f>
        <v>-1.1504565806230715E-2</v>
      </c>
      <c r="P94" s="32">
        <f>'реальные данные + логи 3 задолж'!P95-'реальные данные + логи 3 задолж'!P94</f>
        <v>4.3491863349665039E-3</v>
      </c>
      <c r="Q94" s="32">
        <f>'реальные данные + логи 3 задолж'!Q95-'реальные данные + логи 3 задолж'!Q94</f>
        <v>1.5661643924245183E-2</v>
      </c>
      <c r="R94" s="32">
        <f>'реальные данные + логи 3 задолж'!R95-'реальные данные + логи 3 задолж'!R94</f>
        <v>0.14951394178983257</v>
      </c>
      <c r="S94" s="33">
        <f>'реальные данные + логи 3 задолж'!S95-'реальные данные + логи 3 задолж'!S94</f>
        <v>3.7829285060464457E-3</v>
      </c>
      <c r="T94" s="28">
        <f>'реальные данные + логи 3 задолж'!T95-'реальные данные + логи 3 задолж'!T94</f>
        <v>0.1158104136267788</v>
      </c>
      <c r="U94" s="14">
        <f>'реальные данные + логи 3 задолж'!U95-'реальные данные + логи 3 задолж'!U94</f>
        <v>2.0385373715452459E-2</v>
      </c>
      <c r="V94" s="14">
        <f>'реальные данные + логи 3 задолж'!V95-'реальные данные + логи 3 задолж'!V94</f>
        <v>0.24011030054868776</v>
      </c>
      <c r="W94" s="14">
        <f>'реальные данные + логи 3 задолж'!W95-'реальные данные + логи 3 задолж'!W94</f>
        <v>2.4885224623082181E-2</v>
      </c>
      <c r="X94" s="14">
        <f>'реальные данные + логи 3 задолж'!X95-'реальные данные + логи 3 задолж'!X94</f>
        <v>0.10705407419090029</v>
      </c>
      <c r="Y94" s="14">
        <f>'реальные данные + логи 3 задолж'!Y95-'реальные данные + логи 3 задолж'!Y94</f>
        <v>9.6026193774214619E-3</v>
      </c>
      <c r="Z94" s="29">
        <f>'реальные данные + логи 3 задолж'!Z95-'реальные данные + логи 3 задолж'!Z94</f>
        <v>2.7972163629080171E-2</v>
      </c>
      <c r="AA94" s="32">
        <f>'исходные без сезонности'!AC94</f>
        <v>-9.3683093130423806E-2</v>
      </c>
      <c r="AB94" s="32">
        <f>'исходные без сезонности'!AD94</f>
        <v>-4.3812787219101601</v>
      </c>
      <c r="AC94" s="32">
        <f>'исходные без сезонности'!AE94</f>
        <v>5.7138431881833496</v>
      </c>
      <c r="AD94" s="32">
        <f>'реальные данные + логи 3 задолж'!AD95</f>
        <v>-0.36086507133779833</v>
      </c>
      <c r="AE94" s="32">
        <f>'реальные данные + логи 3 задолж'!AE95</f>
        <v>-10.079557507122502</v>
      </c>
      <c r="AF94" s="32">
        <f>'исходные без сезонности'!AH94</f>
        <v>0.92043577374986896</v>
      </c>
      <c r="AG94" s="33">
        <f>'исходные без сезонности'!AI94</f>
        <v>-0.16999828795296901</v>
      </c>
    </row>
    <row r="95" spans="1:33" x14ac:dyDescent="0.2">
      <c r="A95" s="1">
        <v>43160</v>
      </c>
      <c r="B95" s="15">
        <v>7.16</v>
      </c>
      <c r="C95" s="40">
        <f>'исходные без сезонности'!C95</f>
        <v>0.213283945469461</v>
      </c>
      <c r="D95" s="40">
        <f>'исходные без сезонности'!F95</f>
        <v>0.79643317747940701</v>
      </c>
      <c r="E95" s="25">
        <v>4.3497585685161209</v>
      </c>
      <c r="F95" s="88">
        <f>LN('реальные данные'!F94)</f>
        <v>10.841745269554973</v>
      </c>
      <c r="G95" s="32">
        <f>'реальные данные + логи 3 задолж'!G96-'реальные данные + логи 3 задолж'!G95</f>
        <v>-1.6917623855134067E-2</v>
      </c>
      <c r="H95" s="84">
        <f>LN('реальные данные'!H94)</f>
        <v>12.502526387641973</v>
      </c>
      <c r="I95" s="84">
        <f>LN('реальные данные'!I94)</f>
        <v>10.615847720412745</v>
      </c>
      <c r="J95" s="32">
        <f>'реальные данные + логи 3 задолж'!J96-'реальные данные + логи 3 задолж'!J95</f>
        <v>0.17592801437450412</v>
      </c>
      <c r="K95" s="84">
        <f>LN('реальные данные'!K94)</f>
        <v>11.363540333380012</v>
      </c>
      <c r="L95" s="33">
        <f>'реальные данные + логи 3 задолж'!L96-'реальные данные + логи 3 задолж'!L95</f>
        <v>-9.4406734490174671E-2</v>
      </c>
      <c r="M95" s="63">
        <f>'реальные данные + логи 3 задолж'!M96-'реальные данные + логи 3 задолж'!M95</f>
        <v>-2.5138236360433552E-4</v>
      </c>
      <c r="N95" s="32">
        <f>'реальные данные + логи 3 задолж'!N96-'реальные данные + логи 3 задолж'!N95</f>
        <v>7.3353735944703402E-3</v>
      </c>
      <c r="O95" s="32">
        <f>'реальные данные + логи 3 задолж'!O96-'реальные данные + логи 3 задолж'!O95</f>
        <v>7.2710076649844524E-3</v>
      </c>
      <c r="P95" s="32">
        <f>'реальные данные + логи 3 задолж'!P96-'реальные данные + логи 3 задолж'!P95</f>
        <v>8.0960917840453561E-3</v>
      </c>
      <c r="Q95" s="32">
        <f>'реальные данные + логи 3 задолж'!Q96-'реальные данные + логи 3 задолж'!Q95</f>
        <v>-4.1411465151526272E-3</v>
      </c>
      <c r="R95" s="32">
        <f>'реальные данные + логи 3 задолж'!R96-'реальные данные + логи 3 задолж'!R95</f>
        <v>3.8006201036271392E-3</v>
      </c>
      <c r="S95" s="33">
        <f>'реальные данные + логи 3 задолж'!S96-'реальные данные + логи 3 задолж'!S95</f>
        <v>1.6673277734355452E-2</v>
      </c>
      <c r="T95" s="28">
        <f>'реальные данные + логи 3 задолж'!T96-'реальные данные + логи 3 задолж'!T95</f>
        <v>1.2112259045643725E-2</v>
      </c>
      <c r="U95" s="14">
        <f>'реальные данные + логи 3 задолж'!U96-'реальные данные + логи 3 задолж'!U95</f>
        <v>1.2075619011763905E-2</v>
      </c>
      <c r="V95" s="14">
        <f>'реальные данные + логи 3 задолж'!V96-'реальные данные + логи 3 задолж'!V95</f>
        <v>-0.23536306256608697</v>
      </c>
      <c r="W95" s="14">
        <f>'реальные данные + логи 3 задолж'!W96-'реальные данные + логи 3 задолж'!W95</f>
        <v>8.0114588174922119E-3</v>
      </c>
      <c r="X95" s="14">
        <f>'реальные данные + логи 3 задолж'!X96-'реальные данные + логи 3 задолж'!X95</f>
        <v>-1.0054525857949415E-2</v>
      </c>
      <c r="Y95" s="14">
        <f>'реальные данные + логи 3 задолж'!Y96-'реальные данные + логи 3 задолж'!Y95</f>
        <v>0.15243141808469396</v>
      </c>
      <c r="Z95" s="29">
        <f>'реальные данные + логи 3 задолж'!Z96-'реальные данные + логи 3 задолж'!Z95</f>
        <v>4.4321007561437753E-2</v>
      </c>
      <c r="AA95" s="32">
        <f>'исходные без сезонности'!AC95</f>
        <v>1.1556312762861201</v>
      </c>
      <c r="AB95" s="32">
        <f>'исходные без сезонности'!AD95</f>
        <v>3.07877528559131</v>
      </c>
      <c r="AC95" s="32">
        <f>'исходные без сезонности'!AE95</f>
        <v>2.0501835256072201</v>
      </c>
      <c r="AD95" s="32">
        <f>'реальные данные + логи 3 задолж'!AD96</f>
        <v>-8.7880203458084338E-2</v>
      </c>
      <c r="AE95" s="32">
        <f>'реальные данные + логи 3 задолж'!AE96</f>
        <v>-2.9508689049039418</v>
      </c>
      <c r="AF95" s="32">
        <f>'исходные без сезонности'!AH95</f>
        <v>2.54786518881965</v>
      </c>
      <c r="AG95" s="33">
        <f>'исходные без сезонности'!AI95</f>
        <v>0.55627653243251596</v>
      </c>
    </row>
    <row r="96" spans="1:33" x14ac:dyDescent="0.2">
      <c r="A96" s="1">
        <v>43191</v>
      </c>
      <c r="B96" s="15">
        <v>7.01</v>
      </c>
      <c r="C96" s="40">
        <f>'исходные без сезонности'!C96</f>
        <v>0.35829621996371502</v>
      </c>
      <c r="D96" s="40">
        <f>'исходные без сезонности'!F96</f>
        <v>1.8008520067663001</v>
      </c>
      <c r="E96" s="25">
        <v>0.25292935661602634</v>
      </c>
      <c r="F96" s="88">
        <f>LN('реальные данные'!F95)</f>
        <v>11.308855905499211</v>
      </c>
      <c r="G96" s="32">
        <f>'реальные данные + логи 3 задолж'!G97-'реальные данные + логи 3 задолж'!G96</f>
        <v>4.5078086059579192E-2</v>
      </c>
      <c r="H96" s="84">
        <f>LN('реальные данные'!H95)</f>
        <v>11.564200129348357</v>
      </c>
      <c r="I96" s="84">
        <f>LN('реальные данные'!I95)</f>
        <v>10.842987804483382</v>
      </c>
      <c r="J96" s="32">
        <f>'реальные данные + логи 3 задолж'!J97-'реальные данные + логи 3 задолж'!J96</f>
        <v>0.14444607706858825</v>
      </c>
      <c r="K96" s="84">
        <f>LN('реальные данные'!K95)</f>
        <v>11.481471846298305</v>
      </c>
      <c r="L96" s="33">
        <f>'реальные данные + логи 3 задолж'!L97-'реальные данные + логи 3 задолж'!L96</f>
        <v>7.1761967987075792E-2</v>
      </c>
      <c r="M96" s="63">
        <f>'реальные данные + логи 3 задолж'!M97-'реальные данные + логи 3 задолж'!M96</f>
        <v>1.5573128210343512E-2</v>
      </c>
      <c r="N96" s="32">
        <f>'реальные данные + логи 3 задолж'!N97-'реальные данные + логи 3 задолж'!N96</f>
        <v>2.3132412062292218E-3</v>
      </c>
      <c r="O96" s="32">
        <f>'реальные данные + логи 3 задолж'!O97-'реальные данные + логи 3 задолж'!O96</f>
        <v>-2.6340371242092431E-2</v>
      </c>
      <c r="P96" s="32">
        <f>'реальные данные + логи 3 задолж'!P97-'реальные данные + логи 3 задолж'!P96</f>
        <v>6.4116626377952457E-3</v>
      </c>
      <c r="Q96" s="32">
        <f>'реальные данные + логи 3 задолж'!Q97-'реальные данные + логи 3 задолж'!Q96</f>
        <v>1.5693771725851846E-2</v>
      </c>
      <c r="R96" s="32">
        <f>'реальные данные + логи 3 задолж'!R97-'реальные данные + логи 3 задолж'!R96</f>
        <v>-8.1801386683135746E-3</v>
      </c>
      <c r="S96" s="33">
        <f>'реальные данные + логи 3 задолж'!S97-'реальные данные + логи 3 задолж'!S96</f>
        <v>-3.7331877660946589E-3</v>
      </c>
      <c r="T96" s="28">
        <f>'реальные данные + логи 3 задолж'!T97-'реальные данные + логи 3 задолж'!T96</f>
        <v>-2.0669912481965369E-2</v>
      </c>
      <c r="U96" s="14">
        <f>'реальные данные + логи 3 задолж'!U97-'реальные данные + логи 3 задолж'!U96</f>
        <v>-8.2382620870369294E-4</v>
      </c>
      <c r="V96" s="14">
        <f>'реальные данные + логи 3 задолж'!V97-'реальные данные + логи 3 задолж'!V96</f>
        <v>0.2006397350750575</v>
      </c>
      <c r="W96" s="14">
        <f>'реальные данные + логи 3 задолж'!W97-'реальные данные + логи 3 задолж'!W96</f>
        <v>-1.1126315962254552E-2</v>
      </c>
      <c r="X96" s="14">
        <f>'реальные данные + логи 3 задолж'!X97-'реальные данные + логи 3 задолж'!X96</f>
        <v>1.1299925359473662E-3</v>
      </c>
      <c r="Y96" s="14">
        <f>'реальные данные + логи 3 задолж'!Y97-'реальные данные + логи 3 задолж'!Y96</f>
        <v>-9.8553538630543613E-3</v>
      </c>
      <c r="Z96" s="29">
        <f>'реальные данные + логи 3 задолж'!Z97-'реальные данные + логи 3 задолж'!Z96</f>
        <v>-2.166229387399099E-2</v>
      </c>
      <c r="AA96" s="32">
        <f>'исходные без сезонности'!AC96</f>
        <v>0.47098932019844503</v>
      </c>
      <c r="AB96" s="32">
        <f>'исходные без сезонности'!AD96</f>
        <v>2.6065646120901702</v>
      </c>
      <c r="AC96" s="32">
        <f>'исходные без сезонности'!AE96</f>
        <v>-5.0748293801862001</v>
      </c>
      <c r="AD96" s="32">
        <f>'реальные данные + логи 3 задолж'!AD97</f>
        <v>-1.1223234974025331E-2</v>
      </c>
      <c r="AE96" s="32">
        <f>'реальные данные + логи 3 задолж'!AE97</f>
        <v>6.4537934713379883</v>
      </c>
      <c r="AF96" s="32">
        <f>'исходные без сезонности'!AH96</f>
        <v>0.28633014339051099</v>
      </c>
      <c r="AG96" s="33">
        <f>'исходные без сезонности'!AI96</f>
        <v>0.86107835379902398</v>
      </c>
    </row>
    <row r="97" spans="1:33" x14ac:dyDescent="0.2">
      <c r="A97" s="1">
        <v>43221</v>
      </c>
      <c r="B97" s="15">
        <v>6.95</v>
      </c>
      <c r="C97" s="40">
        <f>'исходные без сезонности'!C97</f>
        <v>0.33837569776639398</v>
      </c>
      <c r="D97" s="40">
        <f>'исходные без сезонности'!F97</f>
        <v>1.2766420739679201</v>
      </c>
      <c r="E97" s="25">
        <v>3.0967295586792702</v>
      </c>
      <c r="F97" s="88">
        <f>LN('реальные данные'!F96)</f>
        <v>11.557505391939076</v>
      </c>
      <c r="G97" s="32">
        <f>'реальные данные + логи 3 задолж'!G98-'реальные данные + логи 3 задолж'!G97</f>
        <v>1.2834022193057848E-2</v>
      </c>
      <c r="H97" s="84">
        <f>LN('реальные данные'!H96)</f>
        <v>12.433938777238257</v>
      </c>
      <c r="I97" s="84">
        <f>LN('реальные данные'!I96)</f>
        <v>11.090666733169117</v>
      </c>
      <c r="J97" s="32">
        <f>'реальные данные + логи 3 задолж'!J98-'реальные данные + логи 3 задолж'!J97</f>
        <v>-8.067533682790895E-2</v>
      </c>
      <c r="K97" s="84">
        <f>LN('реальные данные'!K96)</f>
        <v>11.562629241635818</v>
      </c>
      <c r="L97" s="33">
        <f>'реальные данные + логи 3 задолж'!L98-'реальные данные + логи 3 задолж'!L97</f>
        <v>6.1786837368584813E-2</v>
      </c>
      <c r="M97" s="63">
        <f>'реальные данные + логи 3 задолж'!M98-'реальные данные + логи 3 задолж'!M97</f>
        <v>-1.8936523299025509E-2</v>
      </c>
      <c r="N97" s="32">
        <f>'реальные данные + логи 3 задолж'!N98-'реальные данные + логи 3 задолж'!N97</f>
        <v>-7.193790512509679E-4</v>
      </c>
      <c r="O97" s="32">
        <f>'реальные данные + логи 3 задолж'!O98-'реальные данные + логи 3 задолж'!O97</f>
        <v>1.6546407188259948E-2</v>
      </c>
      <c r="P97" s="32">
        <f>'реальные данные + логи 3 задолж'!P98-'реальные данные + логи 3 задолж'!P97</f>
        <v>3.484348482896138E-4</v>
      </c>
      <c r="Q97" s="32">
        <f>'реальные данные + логи 3 задолж'!Q98-'реальные данные + логи 3 задолж'!Q97</f>
        <v>2.5189916292855941E-3</v>
      </c>
      <c r="R97" s="32">
        <f>'реальные данные + логи 3 задолж'!R98-'реальные данные + логи 3 задолж'!R97</f>
        <v>1.920945384163808E-2</v>
      </c>
      <c r="S97" s="33">
        <f>'реальные данные + логи 3 задолж'!S98-'реальные данные + логи 3 задолж'!S97</f>
        <v>1.5242083254429772E-2</v>
      </c>
      <c r="T97" s="28">
        <f>'реальные данные + логи 3 задолж'!T98-'реальные данные + логи 3 задолж'!T97</f>
        <v>-2.591510423044241E-2</v>
      </c>
      <c r="U97" s="14">
        <f>'реальные данные + логи 3 задолж'!U98-'реальные данные + логи 3 задолж'!U97</f>
        <v>1.5886667942641708E-3</v>
      </c>
      <c r="V97" s="14">
        <f>'реальные данные + логи 3 задолж'!V98-'реальные данные + логи 3 задолж'!V97</f>
        <v>-0.24864559149548882</v>
      </c>
      <c r="W97" s="14">
        <f>'реальные данные + логи 3 задолж'!W98-'реальные данные + логи 3 задолж'!W97</f>
        <v>-7.0912207240763081E-3</v>
      </c>
      <c r="X97" s="14">
        <f>'реальные данные + логи 3 задолж'!X98-'реальные данные + логи 3 задолж'!X97</f>
        <v>1.2970308141344589E-2</v>
      </c>
      <c r="Y97" s="14">
        <f>'реальные данные + логи 3 задолж'!Y98-'реальные данные + логи 3 задолж'!Y97</f>
        <v>-1.0181062344221559E-2</v>
      </c>
      <c r="Z97" s="29">
        <f>'реальные данные + логи 3 задолж'!Z98-'реальные данные + логи 3 задолж'!Z97</f>
        <v>7.3427560072154563E-3</v>
      </c>
      <c r="AA97" s="32">
        <f>'исходные без сезонности'!AC97</f>
        <v>0.68965765734123696</v>
      </c>
      <c r="AB97" s="32">
        <f>'исходные без сезонности'!AD97</f>
        <v>3.7403695676278099</v>
      </c>
      <c r="AC97" s="32">
        <f>'исходные без сезонности'!AE97</f>
        <v>-3.12111700476692E-3</v>
      </c>
      <c r="AD97" s="32">
        <f>'реальные данные + логи 3 задолж'!AD98</f>
        <v>0.1084971819312841</v>
      </c>
      <c r="AE97" s="32">
        <f>'реальные данные + логи 3 задолж'!AE98</f>
        <v>-1.3656699670282109</v>
      </c>
      <c r="AF97" s="32">
        <f>'исходные без сезонности'!AH97</f>
        <v>1.10747974892325</v>
      </c>
      <c r="AG97" s="33">
        <f>'исходные без сезонности'!AI97</f>
        <v>0.694013482601198</v>
      </c>
    </row>
    <row r="98" spans="1:33" x14ac:dyDescent="0.2">
      <c r="A98" s="1">
        <v>43252</v>
      </c>
      <c r="B98" s="15">
        <v>7</v>
      </c>
      <c r="C98" s="40">
        <f>'исходные без сезонности'!C98</f>
        <v>0.58981331745966703</v>
      </c>
      <c r="D98" s="40">
        <f>'исходные без сезонности'!F98</f>
        <v>0.16287597202986601</v>
      </c>
      <c r="E98" s="25">
        <v>0.35287300471993971</v>
      </c>
      <c r="F98" s="88">
        <f>LN('реальные данные'!F97)</f>
        <v>11.527754423621341</v>
      </c>
      <c r="G98" s="32">
        <f>'реальные данные + логи 3 задолж'!G99-'реальные данные + логи 3 задолж'!G98</f>
        <v>-0.10496948315336141</v>
      </c>
      <c r="H98" s="84">
        <f>LN('реальные данные'!H97)</f>
        <v>11.119322076834242</v>
      </c>
      <c r="I98" s="84">
        <f>LN('реальные данные'!I97)</f>
        <v>10.805506453597811</v>
      </c>
      <c r="J98" s="32">
        <f>'реальные данные + логи 3 задолж'!J99-'реальные данные + логи 3 задолж'!J98</f>
        <v>-8.8269495842217438E-2</v>
      </c>
      <c r="K98" s="84">
        <f>LN('реальные данные'!K97)</f>
        <v>11.642492093046283</v>
      </c>
      <c r="L98" s="33">
        <f>'реальные данные + логи 3 задолж'!L99-'реальные данные + логи 3 задолж'!L98</f>
        <v>-9.3288450147712254E-2</v>
      </c>
      <c r="M98" s="63">
        <f>'реальные данные + логи 3 задолж'!M99-'реальные данные + логи 3 задолж'!M98</f>
        <v>2.8989558558903283E-2</v>
      </c>
      <c r="N98" s="32">
        <f>'реальные данные + логи 3 задолж'!N99-'реальные данные + логи 3 задолж'!N98</f>
        <v>-1.2275205457381588E-3</v>
      </c>
      <c r="O98" s="32">
        <f>'реальные данные + логи 3 задолж'!O99-'реальные данные + логи 3 задолж'!O98</f>
        <v>-1.4081458487602561E-3</v>
      </c>
      <c r="P98" s="32">
        <f>'реальные данные + логи 3 задолж'!P99-'реальные данные + логи 3 задолж'!P98</f>
        <v>-3.1700717530043221E-3</v>
      </c>
      <c r="Q98" s="32">
        <f>'реальные данные + логи 3 задолж'!Q99-'реальные данные + логи 3 задолж'!Q98</f>
        <v>-1.1423696353389801E-2</v>
      </c>
      <c r="R98" s="32">
        <f>'реальные данные + логи 3 задолж'!R99-'реальные данные + логи 3 задолж'!R98</f>
        <v>1.0315772166130444E-2</v>
      </c>
      <c r="S98" s="33">
        <f>'реальные данные + логи 3 задолж'!S99-'реальные данные + логи 3 задолж'!S98</f>
        <v>-3.178236592948025E-3</v>
      </c>
      <c r="T98" s="28">
        <f>'реальные данные + логи 3 задолж'!T99-'реальные данные + логи 3 задолж'!T98</f>
        <v>2.5082115697179219E-2</v>
      </c>
      <c r="U98" s="14">
        <f>'реальные данные + логи 3 задолж'!U99-'реальные данные + логи 3 задолж'!U98</f>
        <v>9.9746275560601561E-3</v>
      </c>
      <c r="V98" s="14">
        <f>'реальные данные + логи 3 задолж'!V99-'реальные данные + логи 3 задолж'!V98</f>
        <v>0.28411154948380357</v>
      </c>
      <c r="W98" s="14">
        <f>'реальные данные + логи 3 задолж'!W99-'реальные данные + логи 3 задолж'!W98</f>
        <v>9.3273742597013154E-3</v>
      </c>
      <c r="X98" s="14">
        <f>'реальные данные + логи 3 задолж'!X99-'реальные данные + логи 3 задолж'!X98</f>
        <v>-7.3857616587762465E-3</v>
      </c>
      <c r="Y98" s="14">
        <f>'реальные данные + логи 3 задолж'!Y99-'реальные данные + логи 3 задолж'!Y98</f>
        <v>6.3105779939665041E-3</v>
      </c>
      <c r="Z98" s="29">
        <f>'реальные данные + логи 3 задолж'!Z99-'реальные данные + логи 3 задолж'!Z98</f>
        <v>1.3760466010309003E-2</v>
      </c>
      <c r="AA98" s="32">
        <f>'исходные без сезонности'!AC98</f>
        <v>1.3694870197278599</v>
      </c>
      <c r="AB98" s="32">
        <f>'исходные без сезонности'!AD98</f>
        <v>-3.9311747995230402</v>
      </c>
      <c r="AC98" s="32">
        <f>'исходные без сезонности'!AE98</f>
        <v>0.87940014990825199</v>
      </c>
      <c r="AD98" s="32">
        <f>'реальные данные + логи 3 задолж'!AD99</f>
        <v>-0.66774608666359825</v>
      </c>
      <c r="AE98" s="32">
        <f>'реальные данные + логи 3 задолж'!AE99</f>
        <v>-2.126236555919931</v>
      </c>
      <c r="AF98" s="32">
        <f>'исходные без сезонности'!AH98</f>
        <v>-8.7113427208469901E-2</v>
      </c>
      <c r="AG98" s="33">
        <f>'исходные без сезонности'!AI98</f>
        <v>1.08167222610009</v>
      </c>
    </row>
    <row r="99" spans="1:33" x14ac:dyDescent="0.2">
      <c r="A99" s="1">
        <v>43282</v>
      </c>
      <c r="B99" s="15">
        <v>7.08</v>
      </c>
      <c r="C99" s="40">
        <f>'исходные без сезонности'!C99</f>
        <v>0.30103119819795499</v>
      </c>
      <c r="D99" s="40">
        <f>'исходные без сезонности'!F99</f>
        <v>-0.56625414071901303</v>
      </c>
      <c r="E99" s="25">
        <v>-0.42030998723528945</v>
      </c>
      <c r="F99" s="88">
        <f>LN('реальные данные'!F98)</f>
        <v>11.161126173858401</v>
      </c>
      <c r="G99" s="32">
        <f>'реальные данные + логи 3 задолж'!G100-'реальные данные + логи 3 задолж'!G99</f>
        <v>-0.1571284480820232</v>
      </c>
      <c r="H99" s="84">
        <f>LN('реальные данные'!H98)</f>
        <v>11.336726512016316</v>
      </c>
      <c r="I99" s="84">
        <f>LN('реальные данные'!I98)</f>
        <v>10.634668735898552</v>
      </c>
      <c r="J99" s="32">
        <f>'реальные данные + логи 3 задолж'!J100-'реальные данные + логи 3 задолж'!J99</f>
        <v>-8.027705988223488E-2</v>
      </c>
      <c r="K99" s="84">
        <f>LN('реальные данные'!K98)</f>
        <v>11.409100083015542</v>
      </c>
      <c r="L99" s="33">
        <f>'реальные данные + логи 3 задолж'!L100-'реальные данные + логи 3 задолж'!L99</f>
        <v>6.6615613292757558E-3</v>
      </c>
      <c r="M99" s="63">
        <f>'реальные данные + логи 3 задолж'!M100-'реальные данные + логи 3 задолж'!M99</f>
        <v>2.5917924691997385E-2</v>
      </c>
      <c r="N99" s="32">
        <f>'реальные данные + логи 3 задолж'!N100-'реальные данные + логи 3 задолж'!N99</f>
        <v>4.220263901681065E-3</v>
      </c>
      <c r="O99" s="32">
        <f>'реальные данные + логи 3 задолж'!O100-'реальные данные + логи 3 задолж'!O99</f>
        <v>-1.6763843335674267E-3</v>
      </c>
      <c r="P99" s="32">
        <f>'реальные данные + логи 3 задолж'!P100-'реальные данные + логи 3 задолж'!P99</f>
        <v>3.5758839845669854E-3</v>
      </c>
      <c r="Q99" s="32">
        <f>'реальные данные + логи 3 задолж'!Q100-'реальные данные + логи 3 задолж'!Q99</f>
        <v>-7.5686032397346281E-3</v>
      </c>
      <c r="R99" s="32">
        <f>'реальные данные + логи 3 задолж'!R100-'реальные данные + логи 3 задолж'!R99</f>
        <v>1.917897287350101E-2</v>
      </c>
      <c r="S99" s="33">
        <f>'реальные данные + логи 3 задолж'!S100-'реальные данные + логи 3 задолж'!S99</f>
        <v>2.450502570837898E-3</v>
      </c>
      <c r="T99" s="28">
        <f>'реальные данные + логи 3 задолж'!T100-'реальные данные + логи 3 задолж'!T99</f>
        <v>7.7207290610086687E-2</v>
      </c>
      <c r="U99" s="14">
        <f>'реальные данные + логи 3 задолж'!U100-'реальные данные + логи 3 задолж'!U99</f>
        <v>2.4087123366067331E-2</v>
      </c>
      <c r="V99" s="14">
        <f>'реальные данные + логи 3 задолж'!V100-'реальные данные + логи 3 задолж'!V99</f>
        <v>-1.4241620650166098E-2</v>
      </c>
      <c r="W99" s="14">
        <f>'реальные данные + логи 3 задолж'!W100-'реальные данные + логи 3 задолж'!W99</f>
        <v>1.1986593337022455E-2</v>
      </c>
      <c r="X99" s="14">
        <f>'реальные данные + логи 3 задолж'!X100-'реальные данные + логи 3 задолж'!X99</f>
        <v>-2.6413813828423116E-3</v>
      </c>
      <c r="Y99" s="14">
        <f>'реальные данные + логи 3 задолж'!Y100-'реальные данные + логи 3 задолж'!Y99</f>
        <v>4.8640591952503698E-2</v>
      </c>
      <c r="Z99" s="29">
        <f>'реальные данные + логи 3 задолж'!Z100-'реальные данные + логи 3 задолж'!Z99</f>
        <v>-4.155726847926644E-3</v>
      </c>
      <c r="AA99" s="32">
        <f>'исходные без сезонности'!AC99</f>
        <v>0.80760721359603505</v>
      </c>
      <c r="AB99" s="32">
        <f>'исходные без сезонности'!AD99</f>
        <v>-0.31983990211047503</v>
      </c>
      <c r="AC99" s="32">
        <f>'исходные без сезонности'!AE99</f>
        <v>0.49112815280282901</v>
      </c>
      <c r="AD99" s="32">
        <f>'реальные данные + логи 3 задолж'!AD100</f>
        <v>-1.3366582193202703</v>
      </c>
      <c r="AE99" s="32">
        <f>'реальные данные + логи 3 задолж'!AE100</f>
        <v>1.6274375678732014</v>
      </c>
      <c r="AF99" s="32">
        <f>'исходные без сезонности'!AH99</f>
        <v>0.92700596539654501</v>
      </c>
      <c r="AG99" s="33">
        <f>'исходные без сезонности'!AI99</f>
        <v>0.67244342834015802</v>
      </c>
    </row>
    <row r="100" spans="1:33" x14ac:dyDescent="0.2">
      <c r="A100" s="1">
        <v>43313</v>
      </c>
      <c r="B100" s="15">
        <v>7.03</v>
      </c>
      <c r="C100" s="40">
        <f>'исходные без сезонности'!C100</f>
        <v>0.45698573574369</v>
      </c>
      <c r="D100" s="40">
        <f>'исходные без сезонности'!F100</f>
        <v>0.66439743488279501</v>
      </c>
      <c r="E100" s="25">
        <v>5.2881602639976464</v>
      </c>
      <c r="F100" s="88">
        <f>LN('реальные данные'!F99)</f>
        <v>10.992969644207218</v>
      </c>
      <c r="G100" s="32">
        <f>'реальные данные + логи 3 задолж'!G101-'реальные данные + логи 3 задолж'!G100</f>
        <v>0.11444478507540801</v>
      </c>
      <c r="H100" s="84">
        <f>LN('реальные данные'!H99)</f>
        <v>10.993431749657463</v>
      </c>
      <c r="I100" s="84">
        <f>LN('реальные данные'!I99)</f>
        <v>10.77815291359452</v>
      </c>
      <c r="J100" s="32">
        <f>'реальные данные + логи 3 задолж'!J101-'реальные данные + логи 3 задолж'!J100</f>
        <v>-9.6676790078683794E-2</v>
      </c>
      <c r="K100" s="84">
        <f>LN('реальные данные'!K99)</f>
        <v>11.559129008907794</v>
      </c>
      <c r="L100" s="33">
        <f>'реальные данные + логи 3 задолж'!L101-'реальные данные + логи 3 задолж'!L100</f>
        <v>6.3296931155450764E-2</v>
      </c>
      <c r="M100" s="63">
        <f>'реальные данные + логи 3 задолж'!M101-'реальные данные + логи 3 задолж'!M100</f>
        <v>-3.4405632374916451E-3</v>
      </c>
      <c r="N100" s="32">
        <f>'реальные данные + логи 3 задолж'!N101-'реальные данные + логи 3 задолж'!N100</f>
        <v>5.6025371467782747E-3</v>
      </c>
      <c r="O100" s="32">
        <f>'реальные данные + логи 3 задолж'!O101-'реальные данные + логи 3 задолж'!O100</f>
        <v>1.0686867092939423E-2</v>
      </c>
      <c r="P100" s="32">
        <f>'реальные данные + логи 3 задолж'!P101-'реальные данные + логи 3 задолж'!P100</f>
        <v>4.4567962474779677E-3</v>
      </c>
      <c r="Q100" s="32">
        <f>'реальные данные + логи 3 задолж'!Q101-'реальные данные + логи 3 задолж'!Q100</f>
        <v>-3.7986055161933763E-3</v>
      </c>
      <c r="R100" s="32">
        <f>'реальные данные + логи 3 задолж'!R101-'реальные данные + логи 3 задолж'!R100</f>
        <v>2.841533845781008E-2</v>
      </c>
      <c r="S100" s="33">
        <f>'реальные данные + логи 3 задолж'!S101-'реальные данные + логи 3 задолж'!S100</f>
        <v>1.059103945705786E-2</v>
      </c>
      <c r="T100" s="28">
        <f>'реальные данные + логи 3 задолж'!T101-'реальные данные + логи 3 задолж'!T100</f>
        <v>-7.3766173956570924E-3</v>
      </c>
      <c r="U100" s="14">
        <f>'реальные данные + логи 3 задолж'!U101-'реальные данные + логи 3 задолж'!U100</f>
        <v>1.0456482211242957E-3</v>
      </c>
      <c r="V100" s="14">
        <f>'реальные данные + логи 3 задолж'!V101-'реальные данные + логи 3 задолж'!V100</f>
        <v>4.1359148018889513E-2</v>
      </c>
      <c r="W100" s="14">
        <f>'реальные данные + логи 3 задолж'!W101-'реальные данные + логи 3 задолж'!W100</f>
        <v>1.6545478515688217E-3</v>
      </c>
      <c r="X100" s="14">
        <f>'реальные данные + логи 3 задолж'!X101-'реальные данные + логи 3 задолж'!X100</f>
        <v>4.4360702888610604E-3</v>
      </c>
      <c r="Y100" s="14">
        <f>'реальные данные + логи 3 задолж'!Y101-'реальные данные + логи 3 задолж'!Y100</f>
        <v>2.0977128974983827E-2</v>
      </c>
      <c r="Z100" s="29">
        <f>'реальные данные + логи 3 задолж'!Z101-'реальные данные + логи 3 задолж'!Z100</f>
        <v>-2.6451591533671603E-3</v>
      </c>
      <c r="AA100" s="32">
        <f>'исходные без сезонности'!AC100</f>
        <v>0.96856330919056</v>
      </c>
      <c r="AB100" s="32">
        <f>'исходные без сезонности'!AD100</f>
        <v>1.8709818780887899</v>
      </c>
      <c r="AC100" s="32">
        <f>'исходные без сезонности'!AE100</f>
        <v>0.59823605274097802</v>
      </c>
      <c r="AD100" s="32">
        <f>'реальные данные + логи 3 задолж'!AD101</f>
        <v>0.25195812750644109</v>
      </c>
      <c r="AE100" s="32">
        <f>'реальные данные + логи 3 задолж'!AE101</f>
        <v>-1.4037219930258971</v>
      </c>
      <c r="AF100" s="32">
        <f>'исходные без сезонности'!AH100</f>
        <v>-0.58797519583868996</v>
      </c>
      <c r="AG100" s="33">
        <f>'исходные без сезонности'!AI100</f>
        <v>0.82058881741483303</v>
      </c>
    </row>
    <row r="101" spans="1:33" x14ac:dyDescent="0.2">
      <c r="A101" s="1">
        <v>43344</v>
      </c>
      <c r="B101" s="15">
        <v>7.13</v>
      </c>
      <c r="C101" s="40">
        <f>'исходные без сезонности'!C101</f>
        <v>0.40962445041595102</v>
      </c>
      <c r="D101" s="40">
        <f>'исходные без сезонности'!F101</f>
        <v>1.1943931992593699</v>
      </c>
      <c r="E101" s="25">
        <v>4.904910254124756</v>
      </c>
      <c r="F101" s="88">
        <f>LN('реальные данные'!F100)</f>
        <v>11.837511040309909</v>
      </c>
      <c r="G101" s="32">
        <f>'реальные данные + логи 3 задолж'!G102-'реальные данные + логи 3 задолж'!G101</f>
        <v>-0.13635958998174225</v>
      </c>
      <c r="H101" s="84">
        <f>LN('реальные данные'!H100)</f>
        <v>10.772631512181585</v>
      </c>
      <c r="I101" s="84">
        <f>LN('реальные данные'!I100)</f>
        <v>10.806383733340487</v>
      </c>
      <c r="J101" s="32">
        <f>'реальные данные + логи 3 задолж'!J102-'реальные данные + логи 3 задолж'!J101</f>
        <v>0.24597663936365244</v>
      </c>
      <c r="K101" s="84">
        <f>LN('реальные данные'!K100)</f>
        <v>11.733332424437965</v>
      </c>
      <c r="L101" s="33">
        <f>'реальные данные + логи 3 задолж'!L102-'реальные данные + логи 3 задолж'!L101</f>
        <v>-0.1430986262686158</v>
      </c>
      <c r="M101" s="63">
        <f>'реальные данные + логи 3 задолж'!M102-'реальные данные + логи 3 задолж'!M101</f>
        <v>1.5470376470283043E-2</v>
      </c>
      <c r="N101" s="32">
        <f>'реальные данные + логи 3 задолж'!N102-'реальные данные + логи 3 задолж'!N101</f>
        <v>4.2844776463368817E-4</v>
      </c>
      <c r="O101" s="32">
        <f>'реальные данные + логи 3 задолж'!O102-'реальные данные + логи 3 задолж'!O101</f>
        <v>-1.1598288935831036E-2</v>
      </c>
      <c r="P101" s="32">
        <f>'реальные данные + логи 3 задолж'!P102-'реальные данные + логи 3 задолж'!P101</f>
        <v>1.5359887709022857E-2</v>
      </c>
      <c r="Q101" s="32">
        <f>'реальные данные + логи 3 задолж'!Q102-'реальные данные + логи 3 задолж'!Q101</f>
        <v>-1.0992351085336693E-2</v>
      </c>
      <c r="R101" s="32">
        <f>'реальные данные + логи 3 задолж'!R102-'реальные данные + логи 3 задолж'!R101</f>
        <v>2.7012660523519472E-2</v>
      </c>
      <c r="S101" s="33">
        <f>'реальные данные + логи 3 задолж'!S102-'реальные данные + логи 3 задолж'!S101</f>
        <v>1.0280195659582603E-2</v>
      </c>
      <c r="T101" s="28">
        <f>'реальные данные + логи 3 задолж'!T102-'реальные данные + логи 3 задолж'!T101</f>
        <v>-6.8454348207463767E-2</v>
      </c>
      <c r="U101" s="14">
        <f>'реальные данные + логи 3 задолж'!U102-'реальные данные + логи 3 задолж'!U101</f>
        <v>9.9219344555496747E-3</v>
      </c>
      <c r="V101" s="14">
        <f>'реальные данные + логи 3 задолж'!V102-'реальные данные + логи 3 задолж'!V101</f>
        <v>3.9787990252406757E-3</v>
      </c>
      <c r="W101" s="14">
        <f>'реальные данные + логи 3 задолж'!W102-'реальные данные + логи 3 задолж'!W101</f>
        <v>1.6052447611599518E-2</v>
      </c>
      <c r="X101" s="14">
        <f>'реальные данные + логи 3 задолж'!X102-'реальные данные + логи 3 задолж'!X101</f>
        <v>-2.9629916103065312E-2</v>
      </c>
      <c r="Y101" s="14">
        <f>'реальные данные + логи 3 задолж'!Y102-'реальные данные + логи 3 задолж'!Y101</f>
        <v>1.9118366624507388E-2</v>
      </c>
      <c r="Z101" s="29">
        <f>'реальные данные + логи 3 задолж'!Z102-'реальные данные + логи 3 задолж'!Z101</f>
        <v>5.1261211509366689E-2</v>
      </c>
      <c r="AA101" s="32">
        <f>'исходные без сезонности'!AC101</f>
        <v>0.196922472321794</v>
      </c>
      <c r="AB101" s="32">
        <f>'исходные без сезонности'!AD101</f>
        <v>1.4670401646204001</v>
      </c>
      <c r="AC101" s="32">
        <f>'исходные без сезонности'!AE101</f>
        <v>-7.9808078092957799E-2</v>
      </c>
      <c r="AD101" s="32">
        <f>'реальные данные + логи 3 задолж'!AD102</f>
        <v>1.3750737362159526</v>
      </c>
      <c r="AE101" s="32">
        <f>'реальные данные + логи 3 задолж'!AE102</f>
        <v>-1.734659350287842</v>
      </c>
      <c r="AF101" s="32">
        <f>'исходные без сезонности'!AH101</f>
        <v>-1.2828662687738499</v>
      </c>
      <c r="AG101" s="33">
        <f>'исходные без сезонности'!AI101</f>
        <v>0.82300130747762101</v>
      </c>
    </row>
    <row r="102" spans="1:33" x14ac:dyDescent="0.2">
      <c r="A102" s="1">
        <v>43374</v>
      </c>
      <c r="B102" s="15">
        <v>7.26</v>
      </c>
      <c r="C102" s="40">
        <f>'исходные без сезонности'!C102</f>
        <v>0.35355150983926698</v>
      </c>
      <c r="D102" s="40">
        <f>'исходные без сезонности'!F102</f>
        <v>-1.2365951019888901</v>
      </c>
      <c r="E102" s="25">
        <v>-7.4965193144967461</v>
      </c>
      <c r="F102" s="88">
        <f>LN('реальные данные'!F101)</f>
        <v>10.081641525825127</v>
      </c>
      <c r="G102" s="32">
        <f>'реальные данные + логи 3 задолж'!G103-'реальные данные + логи 3 задолж'!G102</f>
        <v>-1.1316362123428902E-2</v>
      </c>
      <c r="H102" s="84">
        <f>LN('реальные данные'!H101)</f>
        <v>10.554853634332732</v>
      </c>
      <c r="I102" s="84">
        <f>LN('реальные данные'!I101)</f>
        <v>10.826304398232608</v>
      </c>
      <c r="J102" s="32">
        <f>'реальные данные + логи 3 задолж'!J103-'реальные данные + логи 3 задолж'!J102</f>
        <v>-1.1181601434156363E-2</v>
      </c>
      <c r="K102" s="84">
        <f>LN('реальные данные'!K101)</f>
        <v>11.766983064217367</v>
      </c>
      <c r="L102" s="33">
        <f>'реальные данные + логи 3 задолж'!L103-'реальные данные + логи 3 задолж'!L102</f>
        <v>-0.22388876738612851</v>
      </c>
      <c r="M102" s="63">
        <f>'реальные данные + логи 3 задолж'!M103-'реальные данные + логи 3 задолж'!M102</f>
        <v>-1.4689012122028444E-2</v>
      </c>
      <c r="N102" s="32">
        <f>'реальные данные + логи 3 задолж'!N103-'реальные данные + логи 3 задолж'!N102</f>
        <v>1.3559742515784734E-2</v>
      </c>
      <c r="O102" s="32">
        <f>'реальные данные + логи 3 задолж'!O103-'реальные данные + логи 3 задолж'!O102</f>
        <v>1.0822267494530635E-2</v>
      </c>
      <c r="P102" s="32">
        <f>'реальные данные + логи 3 задолж'!P103-'реальные данные + логи 3 задолж'!P102</f>
        <v>6.5550729567735999E-3</v>
      </c>
      <c r="Q102" s="32">
        <f>'реальные данные + логи 3 задолж'!Q103-'реальные данные + логи 3 задолж'!Q102</f>
        <v>4.4036211214333321E-3</v>
      </c>
      <c r="R102" s="32">
        <f>'реальные данные + логи 3 задолж'!R103-'реальные данные + логи 3 задолж'!R102</f>
        <v>1.8245620554498743E-2</v>
      </c>
      <c r="S102" s="33">
        <f>'реальные данные + логи 3 задолж'!S103-'реальные данные + логи 3 задолж'!S102</f>
        <v>3.0434195983986001E-3</v>
      </c>
      <c r="T102" s="28">
        <f>'реальные данные + логи 3 задолж'!T103-'реальные данные + логи 3 задолж'!T102</f>
        <v>0.11199244058278168</v>
      </c>
      <c r="U102" s="14">
        <f>'реальные данные + логи 3 задолж'!U103-'реальные данные + логи 3 задолж'!U102</f>
        <v>1.6727366627936391E-2</v>
      </c>
      <c r="V102" s="14">
        <f>'реальные данные + логи 3 задолж'!V103-'реальные данные + логи 3 задолж'!V102</f>
        <v>2.0044229188835416E-2</v>
      </c>
      <c r="W102" s="14">
        <f>'реальные данные + логи 3 задолж'!W103-'реальные данные + логи 3 задолж'!W102</f>
        <v>9.0101303811973565E-3</v>
      </c>
      <c r="X102" s="14">
        <f>'реальные данные + логи 3 задолж'!X103-'реальные данные + логи 3 задолж'!X102</f>
        <v>2.1070877000912702E-3</v>
      </c>
      <c r="Y102" s="14">
        <f>'реальные данные + логи 3 задолж'!Y103-'реальные данные + логи 3 задолж'!Y102</f>
        <v>2.1783103074621835E-2</v>
      </c>
      <c r="Z102" s="29">
        <f>'реальные данные + логи 3 задолж'!Z103-'реальные данные + логи 3 задолж'!Z102</f>
        <v>3.0892179938962983E-2</v>
      </c>
      <c r="AA102" s="32">
        <f>'исходные без сезонности'!AC102</f>
        <v>0.71393952344153699</v>
      </c>
      <c r="AB102" s="32">
        <f>'исходные без сезонности'!AD102</f>
        <v>1.78524757097392</v>
      </c>
      <c r="AC102" s="32">
        <f>'исходные без сезонности'!AE102</f>
        <v>0.64759877092511398</v>
      </c>
      <c r="AD102" s="32">
        <f>'реальные данные + логи 3 задолж'!AD103</f>
        <v>9.3790138608170537E-2</v>
      </c>
      <c r="AE102" s="32">
        <f>'реальные данные + логи 3 задолж'!AE103</f>
        <v>-0.11419490232728435</v>
      </c>
      <c r="AF102" s="32">
        <f>'исходные без сезонности'!AH102</f>
        <v>-0.58966481158283701</v>
      </c>
      <c r="AG102" s="33">
        <f>'исходные без сезонности'!AI102</f>
        <v>0.33339670486517498</v>
      </c>
    </row>
    <row r="103" spans="1:33" x14ac:dyDescent="0.2">
      <c r="A103" s="1">
        <v>43405</v>
      </c>
      <c r="B103" s="15">
        <v>7.24</v>
      </c>
      <c r="C103" s="40">
        <f>'исходные без сезонности'!C103</f>
        <v>0.37301295378521998</v>
      </c>
      <c r="D103" s="40">
        <f>'исходные без сезонности'!F103</f>
        <v>1.0910202481390201</v>
      </c>
      <c r="E103" s="25">
        <v>-21.193317328793508</v>
      </c>
      <c r="F103" s="88">
        <f>LN('реальные данные'!F102)</f>
        <v>10.656103873331665</v>
      </c>
      <c r="G103" s="32">
        <f>'реальные данные + логи 3 задолж'!G104-'реальные данные + логи 3 задолж'!G103</f>
        <v>7.8814351955665884E-2</v>
      </c>
      <c r="H103" s="84">
        <f>LN('реальные данные'!H102)</f>
        <v>10.828645647683114</v>
      </c>
      <c r="I103" s="84">
        <f>LN('реальные данные'!I102)</f>
        <v>11.190734560740289</v>
      </c>
      <c r="J103" s="32">
        <f>'реальные данные + логи 3 задолж'!J104-'реальные данные + логи 3 задолж'!J103</f>
        <v>3.9278013905192921E-2</v>
      </c>
      <c r="K103" s="84">
        <f>LN('реальные данные'!K102)</f>
        <v>11.410869719507177</v>
      </c>
      <c r="L103" s="33">
        <f>'реальные данные + логи 3 задолж'!L104-'реальные данные + логи 3 задолж'!L103</f>
        <v>0.29616083806689097</v>
      </c>
      <c r="M103" s="63">
        <f>'реальные данные + логи 3 задолж'!M104-'реальные данные + логи 3 задолж'!M103</f>
        <v>-9.0707372412293097E-3</v>
      </c>
      <c r="N103" s="32">
        <f>'реальные данные + логи 3 задолж'!N104-'реальные данные + логи 3 задолж'!N103</f>
        <v>2.0061418964125721E-3</v>
      </c>
      <c r="O103" s="32">
        <f>'реальные данные + логи 3 задолж'!O104-'реальные данные + логи 3 задолж'!O103</f>
        <v>1.5008211912965308E-2</v>
      </c>
      <c r="P103" s="32">
        <f>'реальные данные + логи 3 задолж'!P104-'реальные данные + логи 3 задолж'!P103</f>
        <v>1.6534044224275846E-2</v>
      </c>
      <c r="Q103" s="32">
        <f>'реальные данные + логи 3 задолж'!Q104-'реальные данные + логи 3 задолж'!Q103</f>
        <v>-4.7971437648914872E-3</v>
      </c>
      <c r="R103" s="32">
        <f>'реальные данные + логи 3 задолж'!R104-'реальные данные + логи 3 задолж'!R103</f>
        <v>1.2631123523643595E-2</v>
      </c>
      <c r="S103" s="33">
        <f>'реальные данные + логи 3 задолж'!S104-'реальные данные + логи 3 задолж'!S103</f>
        <v>4.660059364674396E-3</v>
      </c>
      <c r="T103" s="28">
        <f>'реальные данные + логи 3 задолж'!T104-'реальные данные + логи 3 задолж'!T103</f>
        <v>-3.5094242934325948E-2</v>
      </c>
      <c r="U103" s="14">
        <f>'реальные данные + логи 3 задолж'!U104-'реальные данные + логи 3 задолж'!U103</f>
        <v>-4.5711611412393438E-3</v>
      </c>
      <c r="V103" s="14">
        <f>'реальные данные + логи 3 задолж'!V104-'реальные данные + логи 3 задолж'!V103</f>
        <v>-6.3912032772464045E-3</v>
      </c>
      <c r="W103" s="14">
        <f>'реальные данные + логи 3 задолж'!W104-'реальные данные + логи 3 задолж'!W103</f>
        <v>2.3177074420619448E-3</v>
      </c>
      <c r="X103" s="14">
        <f>'реальные данные + логи 3 задолж'!X104-'реальные данные + логи 3 задолж'!X103</f>
        <v>-5.1079326686540583E-3</v>
      </c>
      <c r="Y103" s="14">
        <f>'реальные данные + логи 3 задолж'!Y104-'реальные данные + логи 3 задолж'!Y103</f>
        <v>4.6435844095917389E-2</v>
      </c>
      <c r="Z103" s="29">
        <f>'реальные данные + логи 3 задолж'!Z104-'реальные данные + логи 3 задолж'!Z103</f>
        <v>-1.8737904391407767E-2</v>
      </c>
      <c r="AA103" s="32">
        <f>'исходные без сезонности'!AC103</f>
        <v>-0.16886513229271499</v>
      </c>
      <c r="AB103" s="32">
        <f>'исходные без сезонности'!AD103</f>
        <v>0.14753424718734001</v>
      </c>
      <c r="AC103" s="32">
        <f>'исходные без сезонности'!AE103</f>
        <v>2.7942092573331898</v>
      </c>
      <c r="AD103" s="32">
        <f>'реальные данные + логи 3 задолж'!AD104</f>
        <v>-4.3118583445134249</v>
      </c>
      <c r="AE103" s="32">
        <f>'реальные данные + логи 3 задолж'!AE104</f>
        <v>1.0848462710220161</v>
      </c>
      <c r="AF103" s="32">
        <f>'исходные без сезонности'!AH103</f>
        <v>0.51628401628319998</v>
      </c>
      <c r="AG103" s="33">
        <f>'исходные без сезонности'!AI103</f>
        <v>1.09929130643782</v>
      </c>
    </row>
    <row r="104" spans="1:33" x14ac:dyDescent="0.2">
      <c r="A104" s="1">
        <v>43435</v>
      </c>
      <c r="B104" s="15">
        <v>7.48</v>
      </c>
      <c r="C104" s="40">
        <f>'исходные без сезонности'!C104</f>
        <v>0.58725246983317703</v>
      </c>
      <c r="D104" s="40">
        <f>'исходные без сезонности'!F104</f>
        <v>0.82434415463858701</v>
      </c>
      <c r="E104" s="25">
        <v>-9.1058538493840722</v>
      </c>
      <c r="F104" s="88">
        <f>LN('реальные данные'!F103)</f>
        <v>11.095641456343277</v>
      </c>
      <c r="G104" s="32">
        <f>'реальные данные + логи 3 задолж'!G105-'реальные данные + логи 3 задолж'!G104</f>
        <v>5.4741001472709883E-2</v>
      </c>
      <c r="H104" s="84">
        <f>LN('реальные данные'!H103)</f>
        <v>10.595717915848173</v>
      </c>
      <c r="I104" s="84">
        <f>LN('реальные данные'!I103)</f>
        <v>10.855028698959538</v>
      </c>
      <c r="J104" s="32">
        <f>'реальные данные + логи 3 задолж'!J105-'реальные данные + логи 3 задолж'!J104</f>
        <v>-0.19012678050772713</v>
      </c>
      <c r="K104" s="84">
        <f>LN('реальные данные'!K103)</f>
        <v>11.182785648152068</v>
      </c>
      <c r="L104" s="33">
        <f>'реальные данные + логи 3 задолж'!L105-'реальные данные + логи 3 задолж'!L104</f>
        <v>-0.30098324434255197</v>
      </c>
      <c r="M104" s="63">
        <f>'реальные данные + логи 3 задолж'!M105-'реальные данные + логи 3 задолж'!M104</f>
        <v>5.3293436649697767E-2</v>
      </c>
      <c r="N104" s="32">
        <f>'реальные данные + логи 3 задолж'!N105-'реальные данные + логи 3 задолж'!N104</f>
        <v>7.4801339700947267E-4</v>
      </c>
      <c r="O104" s="32">
        <f>'реальные данные + логи 3 задолж'!O105-'реальные данные + логи 3 задолж'!O104</f>
        <v>1.5705081866528303E-2</v>
      </c>
      <c r="P104" s="32">
        <f>'реальные данные + логи 3 задолж'!P105-'реальные данные + логи 3 задолж'!P104</f>
        <v>1.1560991832419987E-2</v>
      </c>
      <c r="Q104" s="32">
        <f>'реальные данные + логи 3 задолж'!Q105-'реальные данные + логи 3 задолж'!Q104</f>
        <v>-1.7647535627508759E-2</v>
      </c>
      <c r="R104" s="32">
        <f>'реальные данные + логи 3 задолж'!R105-'реальные данные + логи 3 задолж'!R104</f>
        <v>5.7184645596457528E-3</v>
      </c>
      <c r="S104" s="33">
        <f>'реальные данные + логи 3 задолж'!S105-'реальные данные + логи 3 задолж'!S104</f>
        <v>-2.0239176671914549E-3</v>
      </c>
      <c r="T104" s="28">
        <f>'реальные данные + логи 3 задолж'!T105-'реальные данные + логи 3 задолж'!T104</f>
        <v>5.1927586761859601E-3</v>
      </c>
      <c r="U104" s="14">
        <f>'реальные данные + логи 3 задолж'!U105-'реальные данные + логи 3 задолж'!U104</f>
        <v>-3.9965278897557965E-3</v>
      </c>
      <c r="V104" s="14">
        <f>'реальные данные + логи 3 задолж'!V105-'реальные данные + логи 3 задолж'!V104</f>
        <v>1.9051290926732634E-2</v>
      </c>
      <c r="W104" s="14">
        <f>'реальные данные + логи 3 задолж'!W105-'реальные данные + логи 3 задолж'!W104</f>
        <v>2.9027155652746828E-2</v>
      </c>
      <c r="X104" s="14">
        <f>'реальные данные + логи 3 задолж'!X105-'реальные данные + логи 3 задолж'!X104</f>
        <v>-1.7156686128743104E-3</v>
      </c>
      <c r="Y104" s="14">
        <f>'реальные данные + логи 3 задолж'!Y105-'реальные данные + логи 3 задолж'!Y104</f>
        <v>4.3485413883297852E-2</v>
      </c>
      <c r="Z104" s="29">
        <f>'реальные данные + логи 3 задолж'!Z105-'реальные данные + логи 3 задолж'!Z104</f>
        <v>4.3280258536668725E-2</v>
      </c>
      <c r="AA104" s="32">
        <f>'исходные без сезонности'!AC104</f>
        <v>-0.12144061325225899</v>
      </c>
      <c r="AB104" s="32">
        <f>'исходные без сезонности'!AD104</f>
        <v>-1.0951641046928799</v>
      </c>
      <c r="AC104" s="32">
        <f>'исходные без сезонности'!AE104</f>
        <v>1.35519711634169</v>
      </c>
      <c r="AD104" s="32">
        <f>'реальные данные + логи 3 задолж'!AD105</f>
        <v>5.4505521245670394</v>
      </c>
      <c r="AE104" s="32">
        <f>'реальные данные + логи 3 задолж'!AE105</f>
        <v>0.84468911504332311</v>
      </c>
      <c r="AF104" s="32">
        <f>'исходные без сезонности'!AH104</f>
        <v>-0.24344161096692199</v>
      </c>
      <c r="AG104" s="33">
        <f>'исходные без сезонности'!AI104</f>
        <v>0.74852508154738795</v>
      </c>
    </row>
    <row r="105" spans="1:33" x14ac:dyDescent="0.2">
      <c r="A105" s="1">
        <v>43466</v>
      </c>
      <c r="B105" s="15">
        <v>7.62</v>
      </c>
      <c r="C105" s="40">
        <f>'исходные без сезонности'!C105</f>
        <v>0.79064698287542901</v>
      </c>
      <c r="D105" s="40">
        <f>'исходные без сезонности'!F105</f>
        <v>0.79919531764160701</v>
      </c>
      <c r="E105" s="25">
        <v>23.395044004914009</v>
      </c>
      <c r="F105" s="88">
        <f>LN('реальные данные'!F104)</f>
        <v>10.289744282293363</v>
      </c>
      <c r="G105" s="32">
        <f>'реальные данные + логи 3 задолж'!G106-'реальные данные + логи 3 задолж'!G105</f>
        <v>-0.36690996840080636</v>
      </c>
      <c r="H105" s="84">
        <f>LN('реальные данные'!H104)</f>
        <v>10.036609107198723</v>
      </c>
      <c r="I105" s="84">
        <f>LN('реальные данные'!I104)</f>
        <v>10.620626805062713</v>
      </c>
      <c r="J105" s="32">
        <f>'реальные данные + логи 3 задолж'!J106-'реальные данные + логи 3 задолж'!J105</f>
        <v>-0.39183276334665784</v>
      </c>
      <c r="K105" s="84">
        <f>LN('реальные данные'!K104)</f>
        <v>11.223495955828746</v>
      </c>
      <c r="L105" s="33">
        <f>'реальные данные + логи 3 задолж'!L106-'реальные данные + логи 3 задолж'!L105</f>
        <v>2.1644925674255688E-3</v>
      </c>
      <c r="M105" s="63">
        <f>'реальные данные + логи 3 задолж'!M106-'реальные данные + логи 3 задолж'!M105</f>
        <v>5.1170837247660472E-2</v>
      </c>
      <c r="N105" s="32">
        <f>'реальные данные + логи 3 задолж'!N106-'реальные данные + логи 3 задолж'!N105</f>
        <v>-3.7450098071794002E-3</v>
      </c>
      <c r="O105" s="32">
        <f>'реальные данные + логи 3 задолж'!O106-'реальные данные + логи 3 задолж'!O105</f>
        <v>-1.4344434536392114E-2</v>
      </c>
      <c r="P105" s="32">
        <f>'реальные данные + логи 3 задолж'!P106-'реальные данные + логи 3 задолж'!P105</f>
        <v>5.4757773853868486E-3</v>
      </c>
      <c r="Q105" s="32">
        <f>'реальные данные + логи 3 задолж'!Q106-'реальные данные + логи 3 задолж'!Q105</f>
        <v>-1.5231299550599431E-2</v>
      </c>
      <c r="R105" s="32">
        <f>'реальные данные + логи 3 задолж'!R106-'реальные данные + логи 3 задолж'!R105</f>
        <v>-5.1601055881054236E-3</v>
      </c>
      <c r="S105" s="33">
        <f>'реальные данные + логи 3 задолж'!S106-'реальные данные + логи 3 задолж'!S105</f>
        <v>2.7694436097025488E-3</v>
      </c>
      <c r="T105" s="28">
        <f>'реальные данные + логи 3 задолж'!T106-'реальные данные + логи 3 задолж'!T105</f>
        <v>0.1614813082471489</v>
      </c>
      <c r="U105" s="14">
        <f>'реальные данные + логи 3 задолж'!U106-'реальные данные + логи 3 задолж'!U105</f>
        <v>2.2464981038591958E-2</v>
      </c>
      <c r="V105" s="14">
        <f>'реальные данные + логи 3 задолж'!V106-'реальные данные + логи 3 задолж'!V105</f>
        <v>-4.5681339393066622E-3</v>
      </c>
      <c r="W105" s="14">
        <f>'реальные данные + логи 3 задолж'!W106-'реальные данные + логи 3 задолж'!W105</f>
        <v>1.3017936792873996E-2</v>
      </c>
      <c r="X105" s="14">
        <f>'реальные данные + логи 3 задолж'!X106-'реальные данные + логи 3 задолж'!X105</f>
        <v>-7.2489233676069631E-3</v>
      </c>
      <c r="Y105" s="14">
        <f>'реальные данные + логи 3 задолж'!Y106-'реальные данные + логи 3 задолж'!Y105</f>
        <v>-9.9124681998752351E-3</v>
      </c>
      <c r="Z105" s="29">
        <f>'реальные данные + логи 3 задолж'!Z106-'реальные данные + логи 3 задолж'!Z105</f>
        <v>1.8976162881260805E-2</v>
      </c>
      <c r="AA105" s="32">
        <f>'исходные без сезонности'!AC105</f>
        <v>9.22662959070326E-2</v>
      </c>
      <c r="AB105" s="32">
        <f>'исходные без сезонности'!AD105</f>
        <v>1.3860603529179101</v>
      </c>
      <c r="AC105" s="32">
        <f>'исходные без сезонности'!AE105</f>
        <v>0.31058226461823801</v>
      </c>
      <c r="AD105" s="32">
        <f>'реальные данные + логи 3 задолж'!AD106</f>
        <v>0.55330453913254019</v>
      </c>
      <c r="AE105" s="32">
        <f>'реальные данные + логи 3 задолж'!AE106</f>
        <v>0.57919774229632992</v>
      </c>
      <c r="AF105" s="32">
        <f>'исходные без сезонности'!AH105</f>
        <v>0.59929867199687203</v>
      </c>
      <c r="AG105" s="33">
        <f>'исходные без сезонности'!AI105</f>
        <v>0.31858800573861501</v>
      </c>
    </row>
    <row r="106" spans="1:33" x14ac:dyDescent="0.2">
      <c r="A106" s="1">
        <v>43497</v>
      </c>
      <c r="B106" s="15">
        <v>7.52</v>
      </c>
      <c r="C106" s="40">
        <f>'исходные без сезонности'!C106</f>
        <v>0.33532923380401403</v>
      </c>
      <c r="D106" s="40">
        <f>'исходные без сезонности'!F106</f>
        <v>0.21545249879801501</v>
      </c>
      <c r="E106" s="25">
        <v>2.6315298878814111</v>
      </c>
      <c r="F106" s="88">
        <f>LN('реальные данные'!F105)</f>
        <v>9.3429793723651979</v>
      </c>
      <c r="G106" s="32">
        <f>'реальные данные + логи 3 задолж'!G107-'реальные данные + логи 3 задолж'!G106</f>
        <v>0.44028944523740066</v>
      </c>
      <c r="H106" s="84">
        <f>LN('реальные данные'!H105)</f>
        <v>10.096732436253804</v>
      </c>
      <c r="I106" s="84">
        <f>LN('реальные данные'!I105)</f>
        <v>10.893744925475154</v>
      </c>
      <c r="J106" s="32">
        <f>'реальные данные + логи 3 задолж'!J107-'реальные данные + логи 3 задолж'!J106</f>
        <v>0.41432453426462956</v>
      </c>
      <c r="K106" s="84">
        <f>LN('реальные данные'!K105)</f>
        <v>11.362822995061988</v>
      </c>
      <c r="L106" s="33">
        <f>'реальные данные + логи 3 задолж'!L107-'реальные данные + логи 3 задолж'!L106</f>
        <v>0.26301318692784292</v>
      </c>
      <c r="M106" s="63">
        <f>'реальные данные + логи 3 задолж'!M107-'реальные данные + логи 3 задолж'!M106</f>
        <v>-0.591255002387161</v>
      </c>
      <c r="N106" s="32">
        <f>'реальные данные + логи 3 задолж'!N107-'реальные данные + логи 3 задолж'!N106</f>
        <v>0.18811454582025178</v>
      </c>
      <c r="O106" s="32">
        <f>'реальные данные + логи 3 задолж'!O107-'реальные данные + логи 3 задолж'!O106</f>
        <v>-8.9484026191952282E-2</v>
      </c>
      <c r="P106" s="32">
        <f>'реальные данные + логи 3 задолж'!P107-'реальные данные + логи 3 задолж'!P106</f>
        <v>-7.4870319154785037E-2</v>
      </c>
      <c r="Q106" s="32">
        <f>'реальные данные + логи 3 задолж'!Q107-'реальные данные + логи 3 задолж'!Q106</f>
        <v>-0.22402560001166272</v>
      </c>
      <c r="R106" s="32">
        <f>'реальные данные + логи 3 задолж'!R107-'реальные данные + логи 3 задолж'!R106</f>
        <v>-0.1206302583447787</v>
      </c>
      <c r="S106" s="33">
        <f>'реальные данные + логи 3 задолж'!S107-'реальные данные + логи 3 задолж'!S106</f>
        <v>-2.7862257802953039E-2</v>
      </c>
      <c r="T106" s="28">
        <f>'реальные данные + логи 3 задолж'!T107-'реальные данные + логи 3 задолж'!T106</f>
        <v>-0.63718230919492314</v>
      </c>
      <c r="U106" s="14">
        <f>'реальные данные + логи 3 задолж'!U107-'реальные данные + логи 3 задолж'!U106</f>
        <v>0.15742869209001675</v>
      </c>
      <c r="V106" s="14">
        <f>'реальные данные + логи 3 задолж'!V107-'реальные данные + логи 3 задолж'!V106</f>
        <v>-7.173992366949733E-2</v>
      </c>
      <c r="W106" s="14">
        <f>'реальные данные + логи 3 задолж'!W107-'реальные данные + логи 3 задолж'!W106</f>
        <v>-0.11028980104889818</v>
      </c>
      <c r="X106" s="14">
        <f>'реальные данные + логи 3 задолж'!X107-'реальные данные + логи 3 задолж'!X106</f>
        <v>-0.26109377669004274</v>
      </c>
      <c r="Y106" s="14">
        <f>'реальные данные + логи 3 задолж'!Y107-'реальные данные + логи 3 задолж'!Y106</f>
        <v>-0.18371571530020958</v>
      </c>
      <c r="Z106" s="29">
        <f>'реальные данные + логи 3 задолж'!Z107-'реальные данные + логи 3 задолж'!Z106</f>
        <v>-0.10764653663006918</v>
      </c>
      <c r="AA106" s="32">
        <f>'исходные без сезонности'!AC106</f>
        <v>0.13920842516607401</v>
      </c>
      <c r="AB106" s="32">
        <f>'исходные без сезонности'!AD106</f>
        <v>1.69693712372247</v>
      </c>
      <c r="AC106" s="32">
        <f>'исходные без сезонности'!AE106</f>
        <v>2.7000858186475601E-2</v>
      </c>
      <c r="AD106" s="32">
        <f>'реальные данные + логи 3 задолж'!AD107</f>
        <v>-2.89508934797027E-2</v>
      </c>
      <c r="AE106" s="32">
        <f>'реальные данные + логи 3 задолж'!AE107</f>
        <v>-0.45384056291280217</v>
      </c>
      <c r="AF106" s="32">
        <f>'исходные без сезонности'!AH106</f>
        <v>0.429784668497245</v>
      </c>
      <c r="AG106" s="33">
        <f>'исходные без сезонности'!AI106</f>
        <v>4.9834014392256903E-2</v>
      </c>
    </row>
    <row r="107" spans="1:33" x14ac:dyDescent="0.2">
      <c r="A107" s="1">
        <v>43525</v>
      </c>
      <c r="B107" s="15">
        <v>7.59</v>
      </c>
      <c r="C107" s="40">
        <f>'исходные без сезонности'!C107</f>
        <v>0.23719193778394099</v>
      </c>
      <c r="D107" s="40">
        <f>'исходные без сезонности'!F107</f>
        <v>0.37945495171082899</v>
      </c>
      <c r="E107" s="25">
        <v>5.6249503357731045</v>
      </c>
      <c r="F107" s="88">
        <f>LN('реальные данные'!F106)</f>
        <v>9.9434385342849438</v>
      </c>
      <c r="G107" s="32">
        <f>'реальные данные + логи 3 задолж'!G108-'реальные данные + логи 3 задолж'!G107</f>
        <v>6.1847802244459515E-2</v>
      </c>
      <c r="H107" s="84">
        <f>LN('реальные данные'!H106)</f>
        <v>10.324847273960279</v>
      </c>
      <c r="I107" s="84">
        <f>LN('реальные данные'!I106)</f>
        <v>11.023342318770126</v>
      </c>
      <c r="J107" s="32">
        <f>'реальные данные + логи 3 задолж'!J108-'реальные данные + логи 3 задолж'!J107</f>
        <v>-5.305064586030106E-2</v>
      </c>
      <c r="K107" s="84">
        <f>LN('реальные данные'!K106)</f>
        <v>11.56713585832104</v>
      </c>
      <c r="L107" s="33">
        <f>'реальные данные + логи 3 задолж'!L108-'реальные данные + логи 3 задолж'!L107</f>
        <v>-3.1419287173219956E-2</v>
      </c>
      <c r="M107" s="63">
        <f>'реальные данные + логи 3 задолж'!M108-'реальные данные + логи 3 задолж'!M107</f>
        <v>2.645444175819911E-2</v>
      </c>
      <c r="N107" s="32">
        <f>'реальные данные + логи 3 задолж'!N108-'реальные данные + логи 3 задолж'!N107</f>
        <v>8.6638577503173053E-3</v>
      </c>
      <c r="O107" s="32">
        <f>'реальные данные + логи 3 задолж'!O108-'реальные данные + логи 3 задолж'!O107</f>
        <v>-2.9528369838214275E-3</v>
      </c>
      <c r="P107" s="32">
        <f>'реальные данные + логи 3 задолж'!P108-'реальные данные + логи 3 задолж'!P107</f>
        <v>1.586411042091207E-2</v>
      </c>
      <c r="Q107" s="32">
        <f>'реальные данные + логи 3 задолж'!Q108-'реальные данные + логи 3 задолж'!Q107</f>
        <v>5.1087912464087282E-3</v>
      </c>
      <c r="R107" s="32">
        <f>'реальные данные + логи 3 задолж'!R108-'реальные данные + логи 3 задолж'!R107</f>
        <v>-7.441621577504165E-3</v>
      </c>
      <c r="S107" s="33">
        <f>'реальные данные + логи 3 задолж'!S108-'реальные данные + логи 3 задолж'!S107</f>
        <v>-9.6376726206948149E-4</v>
      </c>
      <c r="T107" s="28">
        <f>'реальные данные + логи 3 задолж'!T108-'реальные данные + логи 3 задолж'!T107</f>
        <v>1.9263468028130504E-2</v>
      </c>
      <c r="U107" s="14">
        <f>'реальные данные + логи 3 задолж'!U108-'реальные данные + логи 3 задолж'!U107</f>
        <v>2.2582561014612423E-3</v>
      </c>
      <c r="V107" s="14">
        <f>'реальные данные + логи 3 задолж'!V108-'реальные данные + логи 3 задолж'!V107</f>
        <v>8.6079135517440619E-3</v>
      </c>
      <c r="W107" s="14">
        <f>'реальные данные + логи 3 задолж'!W108-'реальные данные + логи 3 задолж'!W107</f>
        <v>1.8970181915321405E-2</v>
      </c>
      <c r="X107" s="14">
        <f>'реальные данные + логи 3 задолж'!X108-'реальные данные + логи 3 задолж'!X107</f>
        <v>1.5800293393033016E-2</v>
      </c>
      <c r="Y107" s="14">
        <f>'реальные данные + логи 3 задолж'!Y108-'реальные данные + логи 3 задолж'!Y107</f>
        <v>-6.7271081786355325E-3</v>
      </c>
      <c r="Z107" s="29">
        <f>'реальные данные + логи 3 задолж'!Z108-'реальные данные + логи 3 задолж'!Z107</f>
        <v>7.9932552652053346E-3</v>
      </c>
      <c r="AA107" s="32">
        <f>'исходные без сезонности'!AC107</f>
        <v>-1.8129498672873699E-2</v>
      </c>
      <c r="AB107" s="32">
        <f>'исходные без сезонности'!AD107</f>
        <v>-1.5833557620843299</v>
      </c>
      <c r="AC107" s="32">
        <f>'исходные без сезонности'!AE107</f>
        <v>2.0619672205838402</v>
      </c>
      <c r="AD107" s="32">
        <f>'реальные данные + логи 3 задолж'!AD108</f>
        <v>0.17129272595239797</v>
      </c>
      <c r="AE107" s="32">
        <f>'реальные данные + логи 3 задолж'!AE108</f>
        <v>0.43161026905302435</v>
      </c>
      <c r="AF107" s="32">
        <f>'исходные без сезонности'!AH107</f>
        <v>3.1174389322238301</v>
      </c>
      <c r="AG107" s="33">
        <f>'исходные без сезонности'!AI107</f>
        <v>0.48675364483141298</v>
      </c>
    </row>
    <row r="108" spans="1:33" x14ac:dyDescent="0.2">
      <c r="A108" s="1">
        <v>43556</v>
      </c>
      <c r="B108" s="15">
        <v>7.67</v>
      </c>
      <c r="C108" s="40">
        <f>'исходные без сезонности'!C108</f>
        <v>0.25995671815041599</v>
      </c>
      <c r="D108" s="40">
        <f>'исходные без сезонности'!F108</f>
        <v>4.3218492535866799</v>
      </c>
      <c r="E108" s="25">
        <v>-4.4767592121638458E-2</v>
      </c>
      <c r="F108" s="88">
        <f>LN('реальные данные'!F107)</f>
        <v>10.412670867661607</v>
      </c>
      <c r="G108" s="32">
        <f>'реальные данные + логи 3 задолж'!G109-'реальные данные + логи 3 задолж'!G108</f>
        <v>7.0167268257444348E-2</v>
      </c>
      <c r="H108" s="84">
        <f>LN('реальные данные'!H107)</f>
        <v>10.553642142319891</v>
      </c>
      <c r="I108" s="84">
        <f>LN('реальные данные'!I107)</f>
        <v>10.904870341965832</v>
      </c>
      <c r="J108" s="32">
        <f>'реальные данные + логи 3 задолж'!J109-'реальные данные + логи 3 задолж'!J108</f>
        <v>-0.10822013180810508</v>
      </c>
      <c r="K108" s="84">
        <f>LN('реальные данные'!K107)</f>
        <v>11.3484398085569</v>
      </c>
      <c r="L108" s="33">
        <f>'реальные данные + логи 3 задолж'!L109-'реальные данные + логи 3 задолж'!L108</f>
        <v>1.37184915762667E-2</v>
      </c>
      <c r="M108" s="63">
        <f>'реальные данные + логи 3 задолж'!M109-'реальные данные + логи 3 задолж'!M108</f>
        <v>-2.0268585809084527E-3</v>
      </c>
      <c r="N108" s="32">
        <f>'реальные данные + логи 3 задолж'!N109-'реальные данные + логи 3 задолж'!N108</f>
        <v>9.1585052414799861E-4</v>
      </c>
      <c r="O108" s="32">
        <f>'реальные данные + логи 3 задолж'!O109-'реальные данные + логи 3 задолж'!O108</f>
        <v>9.9178056402386972E-3</v>
      </c>
      <c r="P108" s="32">
        <f>'реальные данные + логи 3 задолж'!P109-'реальные данные + логи 3 задолж'!P108</f>
        <v>1.9177949902042357E-2</v>
      </c>
      <c r="Q108" s="32">
        <f>'реальные данные + логи 3 задолж'!Q109-'реальные данные + логи 3 задолж'!Q108</f>
        <v>-7.9574498209655786E-3</v>
      </c>
      <c r="R108" s="32">
        <f>'реальные данные + логи 3 задолж'!R109-'реальные данные + логи 3 задолж'!R108</f>
        <v>6.1549297350662613E-3</v>
      </c>
      <c r="S108" s="33">
        <f>'реальные данные + логи 3 задолж'!S109-'реальные данные + логи 3 задолж'!S108</f>
        <v>4.0650000493194227E-3</v>
      </c>
      <c r="T108" s="28">
        <f>'реальные данные + логи 3 задолж'!T109-'реальные данные + логи 3 задолж'!T108</f>
        <v>-9.831222943795126E-3</v>
      </c>
      <c r="U108" s="14">
        <f>'реальные данные + логи 3 задолж'!U109-'реальные данные + логи 3 задолж'!U108</f>
        <v>2.4636066676038126E-3</v>
      </c>
      <c r="V108" s="14">
        <f>'реальные данные + логи 3 задолж'!V109-'реальные данные + логи 3 задолж'!V108</f>
        <v>1.0563798971599425E-2</v>
      </c>
      <c r="W108" s="14">
        <f>'реальные данные + логи 3 задолж'!W109-'реальные данные + логи 3 задолж'!W108</f>
        <v>2.5393313076282453E-2</v>
      </c>
      <c r="X108" s="14">
        <f>'реальные данные + логи 3 задолж'!X109-'реальные данные + логи 3 задолж'!X108</f>
        <v>-2.0892561525283071E-3</v>
      </c>
      <c r="Y108" s="14">
        <f>'реальные данные + логи 3 задолж'!Y109-'реальные данные + логи 3 задолж'!Y108</f>
        <v>2.3140352719694945E-2</v>
      </c>
      <c r="Z108" s="29">
        <f>'реальные данные + логи 3 задолж'!Z109-'реальные данные + логи 3 задолж'!Z108</f>
        <v>6.7932800208367894E-3</v>
      </c>
      <c r="AA108" s="32">
        <f>'исходные без сезонности'!AC108</f>
        <v>0.42328785762050197</v>
      </c>
      <c r="AB108" s="32">
        <f>'исходные без сезонности'!AD108</f>
        <v>7.1194093253781903</v>
      </c>
      <c r="AC108" s="32">
        <f>'исходные без сезонности'!AE108</f>
        <v>1.0724259256950399</v>
      </c>
      <c r="AD108" s="32">
        <f>'реальные данные + логи 3 задолж'!AD109</f>
        <v>0.14855224617045337</v>
      </c>
      <c r="AE108" s="32">
        <f>'реальные данные + логи 3 задолж'!AE109</f>
        <v>4.9253863670247569</v>
      </c>
      <c r="AF108" s="32">
        <f>'исходные без сезонности'!AH108</f>
        <v>-0.12240757902186999</v>
      </c>
      <c r="AG108" s="33">
        <f>'исходные без сезонности'!AI108</f>
        <v>0.23558249859749</v>
      </c>
    </row>
    <row r="109" spans="1:33" x14ac:dyDescent="0.2">
      <c r="A109" s="1">
        <v>43586</v>
      </c>
      <c r="B109" s="15">
        <v>7.65</v>
      </c>
      <c r="C109" s="40">
        <f>'исходные без сезонности'!C109</f>
        <v>0.29914410429525601</v>
      </c>
      <c r="D109" s="40">
        <f>'исходные без сезонности'!F109</f>
        <v>-0.42616800401749799</v>
      </c>
      <c r="E109" s="25">
        <v>-5.9393818725618406</v>
      </c>
      <c r="F109" s="88">
        <f>LN('реальные данные'!F108)</f>
        <v>9.923092596433948</v>
      </c>
      <c r="G109" s="32">
        <f>'реальные данные + логи 3 задолж'!G110-'реальные данные + логи 3 задолж'!G109</f>
        <v>-0.10642993496169773</v>
      </c>
      <c r="H109" s="84">
        <f>LN('реальные данные'!H108)</f>
        <v>10.414061542853981</v>
      </c>
      <c r="I109" s="84">
        <f>LN('реальные данные'!I108)</f>
        <v>10.640719451628341</v>
      </c>
      <c r="J109" s="32">
        <f>'реальные данные + логи 3 задолж'!J110-'реальные данные + логи 3 задолж'!J109</f>
        <v>-1.3616357725151573E-2</v>
      </c>
      <c r="K109" s="84">
        <f>LN('реальные данные'!K108)</f>
        <v>10.984600531590752</v>
      </c>
      <c r="L109" s="33">
        <f>'реальные данные + логи 3 задолж'!L110-'реальные данные + логи 3 задолж'!L109</f>
        <v>-7.3017947531891281E-2</v>
      </c>
      <c r="M109" s="63">
        <f>'реальные данные + логи 3 задолж'!M110-'реальные данные + логи 3 задолж'!M109</f>
        <v>3.2843426965317946E-2</v>
      </c>
      <c r="N109" s="32">
        <f>'реальные данные + логи 3 задолж'!N110-'реальные данные + логи 3 задолж'!N109</f>
        <v>2.2592151744436961E-2</v>
      </c>
      <c r="O109" s="32">
        <f>'реальные данные + логи 3 задолж'!O110-'реальные данные + логи 3 задолж'!O109</f>
        <v>-2.7111950557152653E-3</v>
      </c>
      <c r="P109" s="32">
        <f>'реальные данные + логи 3 задолж'!P110-'реальные данные + логи 3 задолж'!P109</f>
        <v>1.3926869653060336E-2</v>
      </c>
      <c r="Q109" s="32">
        <f>'реальные данные + логи 3 задолж'!Q110-'реальные данные + логи 3 задолж'!Q109</f>
        <v>1.871653328601397E-3</v>
      </c>
      <c r="R109" s="32">
        <f>'реальные данные + логи 3 задолж'!R110-'реальные данные + логи 3 задолж'!R109</f>
        <v>-1.8279464388211153E-2</v>
      </c>
      <c r="S109" s="33">
        <f>'реальные данные + логи 3 задолж'!S110-'реальные данные + логи 3 задолж'!S109</f>
        <v>-7.2798419003934356E-3</v>
      </c>
      <c r="T109" s="28">
        <f>'реальные данные + логи 3 задолж'!T110-'реальные данные + логи 3 задолж'!T109</f>
        <v>4.7088261093595207E-2</v>
      </c>
      <c r="U109" s="14">
        <f>'реальные данные + логи 3 задолж'!U110-'реальные данные + логи 3 задолж'!U109</f>
        <v>3.6770910586687577E-2</v>
      </c>
      <c r="V109" s="14">
        <f>'реальные данные + логи 3 задолж'!V110-'реальные данные + логи 3 задолж'!V109</f>
        <v>-5.0570993465495206E-3</v>
      </c>
      <c r="W109" s="14">
        <f>'реальные данные + логи 3 задолж'!W110-'реальные данные + логи 3 задолж'!W109</f>
        <v>2.7877344737625265E-2</v>
      </c>
      <c r="X109" s="14">
        <f>'реальные данные + логи 3 задолж'!X110-'реальные данные + логи 3 задолж'!X109</f>
        <v>1.7212855167905161E-3</v>
      </c>
      <c r="Y109" s="14">
        <f>'реальные данные + логи 3 задолж'!Y110-'реальные данные + логи 3 задолж'!Y109</f>
        <v>-1.7762016927999724E-2</v>
      </c>
      <c r="Z109" s="29">
        <f>'реальные данные + логи 3 задолж'!Z110-'реальные данные + логи 3 задолж'!Z109</f>
        <v>5.1909596336852104E-3</v>
      </c>
      <c r="AA109" s="32">
        <f>'исходные без сезонности'!AC109</f>
        <v>-0.51875030219801799</v>
      </c>
      <c r="AB109" s="32">
        <f>'исходные без сезонности'!AD109</f>
        <v>-1.27742667650772</v>
      </c>
      <c r="AC109" s="32">
        <f>'исходные без сезонности'!AE109</f>
        <v>2.0445162764041198</v>
      </c>
      <c r="AD109" s="32">
        <f>'реальные данные + логи 3 задолж'!AD110</f>
        <v>9.4066055710783303E-2</v>
      </c>
      <c r="AE109" s="32">
        <f>'реальные данные + логи 3 задолж'!AE110</f>
        <v>-0.40586496213516909</v>
      </c>
      <c r="AF109" s="32">
        <f>'исходные без сезонности'!AH109</f>
        <v>-0.54511018696461599</v>
      </c>
      <c r="AG109" s="33">
        <f>'исходные без сезонности'!AI109</f>
        <v>0.65266892401879095</v>
      </c>
    </row>
    <row r="110" spans="1:33" x14ac:dyDescent="0.2">
      <c r="A110" s="1">
        <v>43617</v>
      </c>
      <c r="B110" s="15">
        <v>7.53</v>
      </c>
      <c r="C110" s="40">
        <f>'исходные без сезонности'!C110</f>
        <v>0.14447442571810001</v>
      </c>
      <c r="D110" s="40">
        <f>'исходные без сезонности'!F110</f>
        <v>0.79466875583646401</v>
      </c>
      <c r="E110" s="25">
        <v>-3.7103068823976484</v>
      </c>
      <c r="F110" s="88">
        <f>LN('реальные данные'!F109)</f>
        <v>9.5917474414477866</v>
      </c>
      <c r="G110" s="32">
        <f>'реальные данные + логи 3 задолж'!G111-'реальные данные + логи 3 задолж'!G110</f>
        <v>-1.1025492886060917E-2</v>
      </c>
      <c r="H110" s="84">
        <f>LN('реальные данные'!H109)</f>
        <v>11.21748336433857</v>
      </c>
      <c r="I110" s="84">
        <f>LN('реальные данные'!I109)</f>
        <v>10.73847161062865</v>
      </c>
      <c r="J110" s="32">
        <f>'реальные данные + логи 3 задолж'!J111-'реальные данные + логи 3 задолж'!J110</f>
        <v>4.7029386534175543E-2</v>
      </c>
      <c r="K110" s="84">
        <f>LN('реальные данные'!K109)</f>
        <v>11.190307019927141</v>
      </c>
      <c r="L110" s="33">
        <f>'реальные данные + логи 3 задолж'!L111-'реальные данные + логи 3 задолж'!L110</f>
        <v>0.11089758754103052</v>
      </c>
      <c r="M110" s="63">
        <f>'реальные данные + логи 3 задолж'!M111-'реальные данные + логи 3 задолж'!M110</f>
        <v>1.1156455837602053E-2</v>
      </c>
      <c r="N110" s="32">
        <f>'реальные данные + логи 3 задолж'!N111-'реальные данные + логи 3 задолж'!N110</f>
        <v>1.4355873405857977E-3</v>
      </c>
      <c r="O110" s="32">
        <f>'реальные данные + логи 3 задолж'!O111-'реальные данные + логи 3 задолж'!O110</f>
        <v>8.1068178632612842E-3</v>
      </c>
      <c r="P110" s="32">
        <f>'реальные данные + логи 3 задолж'!P111-'реальные данные + логи 3 задолж'!P110</f>
        <v>1.4081003485113541E-2</v>
      </c>
      <c r="Q110" s="32">
        <f>'реальные данные + логи 3 задолж'!Q111-'реальные данные + логи 3 задолж'!Q110</f>
        <v>7.085733126215743E-3</v>
      </c>
      <c r="R110" s="32">
        <f>'реальные данные + логи 3 задолж'!R111-'реальные данные + логи 3 задолж'!R110</f>
        <v>1.1731322448582659E-4</v>
      </c>
      <c r="S110" s="33">
        <f>'реальные данные + логи 3 задолж'!S111-'реальные данные + логи 3 задолж'!S110</f>
        <v>4.8637536679390081E-3</v>
      </c>
      <c r="T110" s="28">
        <f>'реальные данные + логи 3 задолж'!T111-'реальные данные + логи 3 задолж'!T110</f>
        <v>2.1312937326063874E-2</v>
      </c>
      <c r="U110" s="14">
        <f>'реальные данные + логи 3 задолж'!U111-'реальные данные + логи 3 задолж'!U110</f>
        <v>2.6248559297634699E-3</v>
      </c>
      <c r="V110" s="14">
        <f>'реальные данные + логи 3 задолж'!V111-'реальные данные + логи 3 задолж'!V110</f>
        <v>-6.8354446753005504E-2</v>
      </c>
      <c r="W110" s="14">
        <f>'реальные данные + логи 3 задолж'!W111-'реальные данные + логи 3 задолж'!W110</f>
        <v>1.2178025038842577E-2</v>
      </c>
      <c r="X110" s="14">
        <f>'реальные данные + логи 3 задолж'!X111-'реальные данные + логи 3 задолж'!X110</f>
        <v>8.655051012906867E-3</v>
      </c>
      <c r="Y110" s="14">
        <f>'реальные данные + логи 3 задолж'!Y111-'реальные данные + логи 3 задолж'!Y110</f>
        <v>-1.361929217923219E-3</v>
      </c>
      <c r="Z110" s="29">
        <f>'реальные данные + логи 3 задолж'!Z111-'реальные данные + логи 3 задолж'!Z110</f>
        <v>-2.3090341239583978E-2</v>
      </c>
      <c r="AA110" s="32">
        <f>'исходные без сезонности'!AC110</f>
        <v>0.91222214972186999</v>
      </c>
      <c r="AB110" s="32">
        <f>'исходные без сезонности'!AD110</f>
        <v>0.28236582544912597</v>
      </c>
      <c r="AC110" s="32">
        <f>'исходные без сезонности'!AE110</f>
        <v>1.6952846808659601</v>
      </c>
      <c r="AD110" s="32">
        <f>'реальные данные + логи 3 задолж'!AD111</f>
        <v>7.9004488847942866E-2</v>
      </c>
      <c r="AE110" s="32">
        <f>'реальные данные + логи 3 задолж'!AE111</f>
        <v>-0.56816678755691896</v>
      </c>
      <c r="AF110" s="32">
        <f>'исходные без сезонности'!AH110</f>
        <v>-0.163765734897696</v>
      </c>
      <c r="AG110" s="33">
        <f>'исходные без сезонности'!AI110</f>
        <v>1.00977766348719</v>
      </c>
    </row>
    <row r="111" spans="1:33" x14ac:dyDescent="0.2">
      <c r="A111" s="1">
        <v>43647</v>
      </c>
      <c r="B111" s="15">
        <v>7.24</v>
      </c>
      <c r="C111" s="40">
        <f>'исходные без сезонности'!C111</f>
        <v>0.26827306181078497</v>
      </c>
      <c r="D111" s="40">
        <f>'исходные без сезонности'!F111</f>
        <v>-1.2921029774818</v>
      </c>
      <c r="E111" s="25">
        <v>2.0221263040499147</v>
      </c>
      <c r="F111" s="88">
        <f>LN('реальные данные'!F110)</f>
        <v>9.7180112068947366</v>
      </c>
      <c r="G111" s="32">
        <f>'реальные данные + логи 3 задолж'!G112-'реальные данные + логи 3 задолж'!G111</f>
        <v>1.2865664183467018E-2</v>
      </c>
      <c r="H111" s="84">
        <f>LN('реальные данные'!H110)</f>
        <v>10.736543308223945</v>
      </c>
      <c r="I111" s="84">
        <f>LN('реальные данные'!I110)</f>
        <v>10.803123601009069</v>
      </c>
      <c r="J111" s="32">
        <f>'реальные данные + логи 3 задолж'!J112-'реальные данные + логи 3 задолж'!J111</f>
        <v>8.2398887532361798E-2</v>
      </c>
      <c r="K111" s="84">
        <f>LN('реальные данные'!K110)</f>
        <v>11.403568315165225</v>
      </c>
      <c r="L111" s="33">
        <f>'реальные данные + логи 3 задолж'!L112-'реальные данные + логи 3 задолж'!L111</f>
        <v>2.8223589360440116E-2</v>
      </c>
      <c r="M111" s="63">
        <f>'реальные данные + логи 3 задолж'!M112-'реальные данные + логи 3 задолж'!M111</f>
        <v>-1.3293856027930318E-2</v>
      </c>
      <c r="N111" s="32">
        <f>'реальные данные + логи 3 задолж'!N112-'реальные данные + логи 3 задолж'!N111</f>
        <v>6.6613838017772764E-3</v>
      </c>
      <c r="O111" s="32">
        <f>'реальные данные + логи 3 задолж'!O112-'реальные данные + логи 3 задолж'!O111</f>
        <v>6.4079923142124073E-3</v>
      </c>
      <c r="P111" s="32">
        <f>'реальные данные + логи 3 задолж'!P112-'реальные данные + логи 3 задолж'!P111</f>
        <v>1.0400793439890421E-2</v>
      </c>
      <c r="Q111" s="32">
        <f>'реальные данные + логи 3 задолж'!Q112-'реальные данные + логи 3 задолж'!Q111</f>
        <v>1.1822557351562679E-2</v>
      </c>
      <c r="R111" s="32">
        <f>'реальные данные + логи 3 задолж'!R112-'реальные данные + логи 3 задолж'!R111</f>
        <v>3.6032584972574E-3</v>
      </c>
      <c r="S111" s="33">
        <f>'реальные данные + логи 3 задолж'!S112-'реальные данные + логи 3 задолж'!S111</f>
        <v>8.6644906884991713E-4</v>
      </c>
      <c r="T111" s="28">
        <f>'реальные данные + логи 3 задолж'!T112-'реальные данные + логи 3 задолж'!T111</f>
        <v>2.3800715018609253E-3</v>
      </c>
      <c r="U111" s="14">
        <f>'реальные данные + логи 3 задолж'!U112-'реальные данные + логи 3 задолж'!U111</f>
        <v>5.7221535995797268E-3</v>
      </c>
      <c r="V111" s="14">
        <f>'реальные данные + логи 3 задолж'!V112-'реальные данные + логи 3 задолж'!V111</f>
        <v>6.2431920792048956E-2</v>
      </c>
      <c r="W111" s="14">
        <f>'реальные данные + логи 3 задолж'!W112-'реальные данные + логи 3 задолж'!W111</f>
        <v>1.0504503493732997E-2</v>
      </c>
      <c r="X111" s="14">
        <f>'реальные данные + логи 3 задолж'!X112-'реальные данные + логи 3 задолж'!X111</f>
        <v>6.0575424851343485E-3</v>
      </c>
      <c r="Y111" s="14">
        <f>'реальные данные + логи 3 задолж'!Y112-'реальные данные + логи 3 задолж'!Y111</f>
        <v>-8.7603803740918806E-3</v>
      </c>
      <c r="Z111" s="29">
        <f>'реальные данные + логи 3 задолж'!Z112-'реальные данные + логи 3 задолж'!Z111</f>
        <v>-1.2426464837153262E-2</v>
      </c>
      <c r="AA111" s="32">
        <f>'исходные без сезонности'!AC111</f>
        <v>1.0292080082463499</v>
      </c>
      <c r="AB111" s="32">
        <f>'исходные без сезонности'!AD111</f>
        <v>-1.2881590410739201</v>
      </c>
      <c r="AC111" s="32">
        <f>'исходные без сезонности'!AE111</f>
        <v>-0.51999617544024601</v>
      </c>
      <c r="AD111" s="32">
        <f>'реальные данные + логи 3 задолж'!AD112</f>
        <v>1.613163101736717</v>
      </c>
      <c r="AE111" s="32">
        <f>'реальные данные + логи 3 задолж'!AE112</f>
        <v>1.7829362137720608</v>
      </c>
      <c r="AF111" s="32">
        <f>'исходные без сезонности'!AH111</f>
        <v>-0.24794669077097301</v>
      </c>
      <c r="AG111" s="33">
        <f>'исходные без сезонности'!AI111</f>
        <v>-6.5714501921931803E-2</v>
      </c>
    </row>
    <row r="112" spans="1:33" x14ac:dyDescent="0.2">
      <c r="A112" s="1">
        <v>43678</v>
      </c>
      <c r="B112" s="15">
        <v>7.08</v>
      </c>
      <c r="C112" s="40">
        <f>'исходные без сезонности'!C112</f>
        <v>0.21330436990697299</v>
      </c>
      <c r="D112" s="40">
        <f>'исходные без сезонности'!F112</f>
        <v>1.1146820528863099</v>
      </c>
      <c r="E112" s="25">
        <v>-2.5776159418838125</v>
      </c>
      <c r="F112" s="88">
        <f>LN('реальные данные'!F111)</f>
        <v>9.8544325036165947</v>
      </c>
      <c r="G112" s="32">
        <f>'реальные данные + логи 3 задолж'!G113-'реальные данные + логи 3 задолж'!G112</f>
        <v>0.23903672112464847</v>
      </c>
      <c r="H112" s="84">
        <f>LN('реальные данные'!H111)</f>
        <v>10.798166510134987</v>
      </c>
      <c r="I112" s="84">
        <f>LN('реальные данные'!I111)</f>
        <v>10.793234305287987</v>
      </c>
      <c r="J112" s="32">
        <f>'реальные данные + логи 3 задолж'!J113-'реальные данные + логи 3 задолж'!J112</f>
        <v>-0.14405747922846324</v>
      </c>
      <c r="K112" s="84">
        <f>LN('реальные данные'!K111)</f>
        <v>11.263345308335037</v>
      </c>
      <c r="L112" s="33">
        <f>'реальные данные + логи 3 задолж'!L113-'реальные данные + логи 3 задолж'!L112</f>
        <v>4.8532693421352135E-2</v>
      </c>
      <c r="M112" s="63">
        <f>'реальные данные + логи 3 задолж'!M113-'реальные данные + логи 3 задолж'!M112</f>
        <v>1.3918553402429978E-3</v>
      </c>
      <c r="N112" s="32">
        <f>'реальные данные + логи 3 задолж'!N113-'реальные данные + логи 3 задолж'!N112</f>
        <v>-3.0532750927321217E-3</v>
      </c>
      <c r="O112" s="32">
        <f>'реальные данные + логи 3 задолж'!O113-'реальные данные + логи 3 задолж'!O112</f>
        <v>2.4667776327085278E-3</v>
      </c>
      <c r="P112" s="32">
        <f>'реальные данные + логи 3 задолж'!P113-'реальные данные + логи 3 задолж'!P112</f>
        <v>7.5227042939385314E-3</v>
      </c>
      <c r="Q112" s="32">
        <f>'реальные данные + логи 3 задолж'!Q113-'реальные данные + логи 3 задолж'!Q112</f>
        <v>1.1267068928701107E-2</v>
      </c>
      <c r="R112" s="32">
        <f>'реальные данные + логи 3 задолж'!R113-'реальные данные + логи 3 задолж'!R112</f>
        <v>-5.9833335815540067E-3</v>
      </c>
      <c r="S112" s="33">
        <f>'реальные данные + логи 3 задолж'!S113-'реальные данные + логи 3 задолж'!S112</f>
        <v>-1.1147630242529516E-2</v>
      </c>
      <c r="T112" s="28">
        <f>'реальные данные + логи 3 задолж'!T113-'реальные данные + логи 3 задолж'!T112</f>
        <v>-2.6722005000296534E-2</v>
      </c>
      <c r="U112" s="14">
        <f>'реальные данные + логи 3 задолж'!U113-'реальные данные + логи 3 задолж'!U112</f>
        <v>-1.7119435879196843E-2</v>
      </c>
      <c r="V112" s="14">
        <f>'реальные данные + логи 3 задолж'!V113-'реальные данные + логи 3 задолж'!V112</f>
        <v>-7.4270044878534947E-3</v>
      </c>
      <c r="W112" s="14">
        <f>'реальные данные + логи 3 задолж'!W113-'реальные данные + логи 3 задолж'!W112</f>
        <v>9.4920769263850957E-3</v>
      </c>
      <c r="X112" s="14">
        <f>'реальные данные + логи 3 задолж'!X113-'реальные данные + логи 3 задолж'!X112</f>
        <v>2.855368963131788E-2</v>
      </c>
      <c r="Y112" s="14">
        <f>'реальные данные + логи 3 задолж'!Y113-'реальные данные + логи 3 задолж'!Y112</f>
        <v>1.5917108462616625E-2</v>
      </c>
      <c r="Z112" s="29">
        <f>'реальные данные + логи 3 задолж'!Z113-'реальные данные + логи 3 задолж'!Z112</f>
        <v>-2.6205860257288549E-2</v>
      </c>
      <c r="AA112" s="32">
        <f>'исходные без сезонности'!AC112</f>
        <v>0.92602303253071205</v>
      </c>
      <c r="AB112" s="32">
        <f>'исходные без сезонности'!AD112</f>
        <v>1.6708383937655</v>
      </c>
      <c r="AC112" s="32">
        <f>'исходные без сезонности'!AE112</f>
        <v>0.89282014737755899</v>
      </c>
      <c r="AD112" s="32">
        <f>'реальные данные + логи 3 задолж'!AD113</f>
        <v>-0.72396771283119676</v>
      </c>
      <c r="AE112" s="32">
        <f>'реальные данные + логи 3 задолж'!AE113</f>
        <v>-1.9526151705838828</v>
      </c>
      <c r="AF112" s="32">
        <f>'исходные без сезонности'!AH112</f>
        <v>-0.72508594095155698</v>
      </c>
      <c r="AG112" s="33">
        <f>'исходные без сезонности'!AI112</f>
        <v>0.75706245236658198</v>
      </c>
    </row>
    <row r="113" spans="1:33" x14ac:dyDescent="0.2">
      <c r="A113" s="1">
        <v>43709</v>
      </c>
      <c r="B113" s="15">
        <v>6.83</v>
      </c>
      <c r="C113" s="40">
        <f>'исходные без сезонности'!C113</f>
        <v>8.8655690508312596E-2</v>
      </c>
      <c r="D113" s="40">
        <f>'исходные без сезонности'!F113</f>
        <v>1.6572695269772999</v>
      </c>
      <c r="E113" s="25">
        <v>-2.6818283385876085</v>
      </c>
      <c r="F113" s="88">
        <f>LN('реальные данные'!F112)</f>
        <v>10.087458889018166</v>
      </c>
      <c r="G113" s="32">
        <f>'реальные данные + логи 3 задолж'!G114-'реальные данные + логи 3 задолж'!G113</f>
        <v>-0.12194169062355442</v>
      </c>
      <c r="H113" s="84">
        <f>LN('реальные данные'!H112)</f>
        <v>11.19463568526656</v>
      </c>
      <c r="I113" s="84">
        <f>LN('реальные данные'!I112)</f>
        <v>10.862079097846868</v>
      </c>
      <c r="J113" s="32">
        <f>'реальные данные + логи 3 задолж'!J114-'реальные данные + логи 3 задолж'!J113</f>
        <v>9.9279929678697698E-2</v>
      </c>
      <c r="K113" s="84">
        <f>LN('реальные данные'!K112)</f>
        <v>11.50961087447433</v>
      </c>
      <c r="L113" s="33">
        <f>'реальные данные + логи 3 задолж'!L114-'реальные данные + логи 3 задолж'!L113</f>
        <v>8.1741892127395133E-2</v>
      </c>
      <c r="M113" s="63">
        <f>'реальные данные + логи 3 задолж'!M114-'реальные данные + логи 3 задолж'!M113</f>
        <v>-3.1727804069685561E-3</v>
      </c>
      <c r="N113" s="32">
        <f>'реальные данные + логи 3 задолж'!N114-'реальные данные + логи 3 задолж'!N113</f>
        <v>3.4965593070754863E-3</v>
      </c>
      <c r="O113" s="32">
        <f>'реальные данные + логи 3 задолж'!O114-'реальные данные + логи 3 задолж'!O113</f>
        <v>7.1029429168216751E-3</v>
      </c>
      <c r="P113" s="32">
        <f>'реальные данные + логи 3 задолж'!P114-'реальные данные + логи 3 задолж'!P113</f>
        <v>1.7638883059429844E-3</v>
      </c>
      <c r="Q113" s="32">
        <f>'реальные данные + логи 3 задолж'!Q114-'реальные данные + логи 3 задолж'!Q113</f>
        <v>8.6470283950195181E-3</v>
      </c>
      <c r="R113" s="32">
        <f>'реальные данные + логи 3 задолж'!R114-'реальные данные + логи 3 задолж'!R113</f>
        <v>2.5875458603685786E-4</v>
      </c>
      <c r="S113" s="33">
        <f>'реальные данные + логи 3 задолж'!S114-'реальные данные + логи 3 задолж'!S113</f>
        <v>-3.2917895038320211E-3</v>
      </c>
      <c r="T113" s="28">
        <f>'реальные данные + логи 3 задолж'!T114-'реальные данные + логи 3 задолж'!T113</f>
        <v>-1.8508081164442913E-2</v>
      </c>
      <c r="U113" s="14">
        <f>'реальные данные + логи 3 задолж'!U114-'реальные данные + логи 3 задолж'!U113</f>
        <v>1.024225808871293E-2</v>
      </c>
      <c r="V113" s="14">
        <f>'реальные данные + логи 3 задолж'!V114-'реальные данные + логи 3 задолж'!V113</f>
        <v>-2.7530214214179338E-2</v>
      </c>
      <c r="W113" s="14">
        <f>'реальные данные + логи 3 задолж'!W114-'реальные данные + логи 3 задолж'!W113</f>
        <v>-5.782747012208489E-4</v>
      </c>
      <c r="X113" s="14">
        <f>'реальные данные + логи 3 задолж'!X114-'реальные данные + логи 3 задолж'!X113</f>
        <v>-2.2037396467222692E-3</v>
      </c>
      <c r="Y113" s="14">
        <f>'реальные данные + логи 3 задолж'!Y114-'реальные данные + логи 3 задолж'!Y113</f>
        <v>-2.1636851453314065E-2</v>
      </c>
      <c r="Z113" s="29">
        <f>'реальные данные + логи 3 задолж'!Z114-'реальные данные + логи 3 задолж'!Z113</f>
        <v>-1.9189348451400079E-2</v>
      </c>
      <c r="AA113" s="32">
        <f>'исходные без сезонности'!AC113</f>
        <v>-0.65281020302641801</v>
      </c>
      <c r="AB113" s="32">
        <f>'исходные без сезонности'!AD113</f>
        <v>2.3495319423990799</v>
      </c>
      <c r="AC113" s="32">
        <f>'исходные без сезонности'!AE113</f>
        <v>0.99389284626813601</v>
      </c>
      <c r="AD113" s="32">
        <f>'реальные данные + логи 3 задолж'!AD114</f>
        <v>2.5067101170794075</v>
      </c>
      <c r="AE113" s="32">
        <f>'реальные данные + логи 3 задолж'!AE114</f>
        <v>1.176813952540769</v>
      </c>
      <c r="AF113" s="32">
        <f>'исходные без сезонности'!AH113</f>
        <v>-0.11273978310608</v>
      </c>
      <c r="AG113" s="33">
        <f>'исходные без сезонности'!AI113</f>
        <v>0.87426118030614897</v>
      </c>
    </row>
    <row r="114" spans="1:33" x14ac:dyDescent="0.2">
      <c r="A114" s="1">
        <v>43739</v>
      </c>
      <c r="B114" s="15">
        <v>6.77</v>
      </c>
      <c r="C114" s="40">
        <f>'исходные без сезонности'!C114</f>
        <v>0.13537158246520201</v>
      </c>
      <c r="D114" s="40">
        <f>'исходные без сезонности'!F114</f>
        <v>1.0054726968144201</v>
      </c>
      <c r="E114" s="25">
        <v>2.0374274727732931</v>
      </c>
      <c r="F114" s="88">
        <f>LN('реальные данные'!F113)</f>
        <v>10.594214450583152</v>
      </c>
      <c r="G114" s="32">
        <f>'реальные данные + логи 3 задолж'!G115-'реальные данные + логи 3 задолж'!G114</f>
        <v>-4.8497811291390747E-2</v>
      </c>
      <c r="H114" s="84">
        <f>LN('реальные данные'!H113)</f>
        <v>10.878007485690086</v>
      </c>
      <c r="I114" s="84">
        <f>LN('реальные данные'!I113)</f>
        <v>11.023417563128241</v>
      </c>
      <c r="J114" s="32">
        <f>'реальные данные + логи 3 задолж'!J115-'реальные данные + логи 3 задолж'!J114</f>
        <v>-7.3124587931198803E-2</v>
      </c>
      <c r="K114" s="84">
        <f>LN('реальные данные'!K113)</f>
        <v>11.61713655180883</v>
      </c>
      <c r="L114" s="33">
        <f>'реальные данные + логи 3 задолж'!L115-'реальные данные + логи 3 задолж'!L114</f>
        <v>4.7933171207169778E-2</v>
      </c>
      <c r="M114" s="63">
        <f>'реальные данные + логи 3 задолж'!M115-'реальные данные + логи 3 задолж'!M114</f>
        <v>2.134540709976207E-2</v>
      </c>
      <c r="N114" s="32">
        <f>'реальные данные + логи 3 задолж'!N115-'реальные данные + логи 3 задолж'!N114</f>
        <v>8.8777434836959657E-3</v>
      </c>
      <c r="O114" s="32">
        <f>'реальные данные + логи 3 задолж'!O115-'реальные данные + логи 3 задолж'!O114</f>
        <v>-1.0687557887258947E-3</v>
      </c>
      <c r="P114" s="32">
        <f>'реальные данные + логи 3 задолж'!P115-'реальные данные + логи 3 задолж'!P114</f>
        <v>9.5666601366097836E-3</v>
      </c>
      <c r="Q114" s="32">
        <f>'реальные данные + логи 3 задолж'!Q115-'реальные данные + логи 3 задолж'!Q114</f>
        <v>1.0977508380376477E-2</v>
      </c>
      <c r="R114" s="32">
        <f>'реальные данные + логи 3 задолж'!R115-'реальные данные + логи 3 задолж'!R114</f>
        <v>1.9686649154566638E-2</v>
      </c>
      <c r="S114" s="33">
        <f>'реальные данные + логи 3 задолж'!S115-'реальные данные + логи 3 задолж'!S114</f>
        <v>-1.1056994961638367E-2</v>
      </c>
      <c r="T114" s="28">
        <f>'реальные данные + логи 3 задолж'!T115-'реальные данные + логи 3 задолж'!T114</f>
        <v>-7.541917199999304E-3</v>
      </c>
      <c r="U114" s="14">
        <f>'реальные данные + логи 3 задолж'!U115-'реальные данные + логи 3 задолж'!U114</f>
        <v>1.430610761345541E-2</v>
      </c>
      <c r="V114" s="14">
        <f>'реальные данные + логи 3 задолж'!V115-'реальные данные + логи 3 задолж'!V114</f>
        <v>1.7164001035634868E-2</v>
      </c>
      <c r="W114" s="14">
        <f>'реальные данные + логи 3 задолж'!W115-'реальные данные + логи 3 задолж'!W114</f>
        <v>7.2532104722888846E-3</v>
      </c>
      <c r="X114" s="14">
        <f>'реальные данные + логи 3 задолж'!X115-'реальные данные + логи 3 задолж'!X114</f>
        <v>1.4762597954328882E-2</v>
      </c>
      <c r="Y114" s="14">
        <f>'реальные данные + логи 3 задолж'!Y115-'реальные данные + логи 3 задолж'!Y114</f>
        <v>1.7710198841946578E-2</v>
      </c>
      <c r="Z114" s="29">
        <f>'реальные данные + логи 3 задолж'!Z115-'реальные данные + логи 3 задолж'!Z114</f>
        <v>-4.0433868375114201E-2</v>
      </c>
      <c r="AA114" s="32">
        <f>'исходные без сезонности'!AC114</f>
        <v>-0.68810344453419403</v>
      </c>
      <c r="AB114" s="32">
        <f>'исходные без сезонности'!AD114</f>
        <v>2.3684993163431498</v>
      </c>
      <c r="AC114" s="32">
        <f>'исходные без сезонности'!AE114</f>
        <v>-0.217466285494581</v>
      </c>
      <c r="AD114" s="32">
        <f>'реальные данные + логи 3 задолж'!AD115</f>
        <v>-1.2845740422334018</v>
      </c>
      <c r="AE114" s="32">
        <f>'реальные данные + логи 3 задолж'!AE115</f>
        <v>1.2701920777392246</v>
      </c>
      <c r="AF114" s="32">
        <f>'исходные без сезонности'!AH114</f>
        <v>-0.38944577109310402</v>
      </c>
      <c r="AG114" s="33">
        <f>'исходные без сезонности'!AI114</f>
        <v>1.3887566420834201</v>
      </c>
    </row>
    <row r="115" spans="1:33" x14ac:dyDescent="0.2">
      <c r="A115" s="1">
        <v>43770</v>
      </c>
      <c r="B115" s="15">
        <v>6.45</v>
      </c>
      <c r="C115" s="40">
        <f>'исходные без сезонности'!C115</f>
        <v>0.157115204188259</v>
      </c>
      <c r="D115" s="40">
        <f>'исходные без сезонности'!F115</f>
        <v>5.0019091627484302E-2</v>
      </c>
      <c r="E115" s="25">
        <v>4.1124789606813135</v>
      </c>
      <c r="F115" s="88">
        <f>LN('реальные данные'!F114)</f>
        <v>10.839399394987097</v>
      </c>
      <c r="G115" s="32">
        <f>'реальные данные + логи 3 задолж'!G116-'реальные данные + логи 3 задолж'!G115</f>
        <v>-5.2858902110642703E-2</v>
      </c>
      <c r="H115" s="84">
        <f>LN('реальные данные'!H114)</f>
        <v>11.112319868321904</v>
      </c>
      <c r="I115" s="84">
        <f>LN('реальные данные'!I114)</f>
        <v>10.866287498227573</v>
      </c>
      <c r="J115" s="32">
        <f>'реальные данные + логи 3 задолж'!J116-'реальные данные + логи 3 задолж'!J115</f>
        <v>0.1421199541878817</v>
      </c>
      <c r="K115" s="84">
        <f>LN('реальные данные'!K114)</f>
        <v>11.547939167144774</v>
      </c>
      <c r="L115" s="33">
        <f>'реальные данные + логи 3 задолж'!L116-'реальные данные + логи 3 задолж'!L115</f>
        <v>-3.2437725200086476E-2</v>
      </c>
      <c r="M115" s="63">
        <f>'реальные данные + логи 3 задолж'!M116-'реальные данные + логи 3 задолж'!M115</f>
        <v>1.7095598449305527E-2</v>
      </c>
      <c r="N115" s="32">
        <f>'реальные данные + логи 3 задолж'!N116-'реальные данные + логи 3 задолж'!N115</f>
        <v>-1.5017473493342592E-2</v>
      </c>
      <c r="O115" s="32">
        <f>'реальные данные + логи 3 задолж'!O116-'реальные данные + логи 3 задолж'!O115</f>
        <v>-7.4472252501092129E-3</v>
      </c>
      <c r="P115" s="32">
        <f>'реальные данные + логи 3 задолж'!P116-'реальные данные + логи 3 задолж'!P115</f>
        <v>-1.5899613271724178E-2</v>
      </c>
      <c r="Q115" s="32">
        <f>'реальные данные + логи 3 задолж'!Q116-'реальные данные + логи 3 задолж'!Q115</f>
        <v>4.4561054993970117E-3</v>
      </c>
      <c r="R115" s="32">
        <f>'реальные данные + логи 3 задолж'!R116-'реальные данные + логи 3 задолж'!R115</f>
        <v>2.0129785247656073E-2</v>
      </c>
      <c r="S115" s="33">
        <f>'реальные данные + логи 3 задолж'!S116-'реальные данные + логи 3 задолж'!S115</f>
        <v>7.197052875049792E-4</v>
      </c>
      <c r="T115" s="28">
        <f>'реальные данные + логи 3 задолж'!T116-'реальные данные + логи 3 задолж'!T115</f>
        <v>-2.0621891132321934E-4</v>
      </c>
      <c r="U115" s="14">
        <f>'реальные данные + логи 3 задолж'!U116-'реальные данные + логи 3 задолж'!U115</f>
        <v>-9.5618112089788099E-3</v>
      </c>
      <c r="V115" s="14">
        <f>'реальные данные + логи 3 задолж'!V116-'реальные данные + логи 3 задолж'!V115</f>
        <v>-4.2842357709448109E-2</v>
      </c>
      <c r="W115" s="14">
        <f>'реальные данные + логи 3 задолж'!W116-'реальные данные + логи 3 задолж'!W115</f>
        <v>-4.6888878196167383E-3</v>
      </c>
      <c r="X115" s="14">
        <f>'реальные данные + логи 3 задолж'!X116-'реальные данные + логи 3 задолж'!X115</f>
        <v>-5.4206200994819653E-3</v>
      </c>
      <c r="Y115" s="14">
        <f>'реальные данные + логи 3 задолж'!Y116-'реальные данные + логи 3 задолж'!Y115</f>
        <v>2.9074395002400166E-2</v>
      </c>
      <c r="Z115" s="29">
        <f>'реальные данные + логи 3 задолж'!Z116-'реальные данные + логи 3 задолж'!Z115</f>
        <v>4.8561267094868299E-2</v>
      </c>
      <c r="AA115" s="32">
        <f>'исходные без сезонности'!AC115</f>
        <v>-0.15911400487314201</v>
      </c>
      <c r="AB115" s="32">
        <f>'исходные без сезонности'!AD115</f>
        <v>-3.3218022754873102</v>
      </c>
      <c r="AC115" s="32">
        <f>'исходные без сезонности'!AE115</f>
        <v>9.8024668396524503E-2</v>
      </c>
      <c r="AD115" s="32">
        <f>'реальные данные + логи 3 задолж'!AD116</f>
        <v>-3.3351615421806144</v>
      </c>
      <c r="AE115" s="32">
        <f>'реальные данные + логи 3 задолж'!AE116</f>
        <v>-6.7514939506393716</v>
      </c>
      <c r="AF115" s="32">
        <f>'исходные без сезонности'!AH115</f>
        <v>-1.4616117783284099</v>
      </c>
      <c r="AG115" s="33">
        <f>'исходные без сезонности'!AI115</f>
        <v>1.7586260118589001</v>
      </c>
    </row>
    <row r="116" spans="1:33" x14ac:dyDescent="0.2">
      <c r="A116" s="1">
        <v>43800</v>
      </c>
      <c r="B116" s="15">
        <v>6.16</v>
      </c>
      <c r="C116" s="40">
        <f>'исходные без сезонности'!C116</f>
        <v>8.2563923732066197E-2</v>
      </c>
      <c r="D116" s="40">
        <f>'исходные без сезонности'!F116</f>
        <v>0.70005610897660897</v>
      </c>
      <c r="E116" s="25">
        <v>2.5873403414839462</v>
      </c>
      <c r="F116" s="88">
        <f>LN('реальные данные'!F115)</f>
        <v>11.11193684423532</v>
      </c>
      <c r="G116" s="32">
        <f>'реальные данные + логи 3 задолж'!G117-'реальные данные + логи 3 задолж'!G116</f>
        <v>0.32376785917908002</v>
      </c>
      <c r="H116" s="84">
        <f>LN('реальные данные'!H115)</f>
        <v>11.930317670870012</v>
      </c>
      <c r="I116" s="84">
        <f>LN('реальные данные'!I115)</f>
        <v>10.859183417974222</v>
      </c>
      <c r="J116" s="32">
        <f>'реальные данные + логи 3 задолж'!J117-'реальные данные + логи 3 задолж'!J116</f>
        <v>2.8874407681117376E-2</v>
      </c>
      <c r="K116" s="84">
        <f>LN('реальные данные'!K115)</f>
        <v>11.794380469018483</v>
      </c>
      <c r="L116" s="33">
        <f>'реальные данные + логи 3 задолж'!L117-'реальные данные + логи 3 задолж'!L116</f>
        <v>9.4170739987168517E-2</v>
      </c>
      <c r="M116" s="63">
        <f>'реальные данные + логи 3 задолж'!M117-'реальные данные + логи 3 задолж'!M116</f>
        <v>8.9798084742032103E-3</v>
      </c>
      <c r="N116" s="32">
        <f>'реальные данные + логи 3 задолж'!N117-'реальные данные + логи 3 задолж'!N116</f>
        <v>-6.927935687315312E-3</v>
      </c>
      <c r="O116" s="32">
        <f>'реальные данные + логи 3 задолж'!O117-'реальные данные + логи 3 задолж'!O116</f>
        <v>-1.1733583697211003E-3</v>
      </c>
      <c r="P116" s="32">
        <f>'реальные данные + логи 3 задолж'!P117-'реальные данные + логи 3 задолж'!P116</f>
        <v>2.7908835613041916E-2</v>
      </c>
      <c r="Q116" s="32">
        <f>'реальные данные + логи 3 задолж'!Q117-'реальные данные + логи 3 задолж'!Q116</f>
        <v>7.6696551877528663E-3</v>
      </c>
      <c r="R116" s="32">
        <f>'реальные данные + логи 3 задолж'!R117-'реальные данные + логи 3 задолж'!R116</f>
        <v>-9.5039060984429824E-3</v>
      </c>
      <c r="S116" s="33">
        <f>'реальные данные + логи 3 задолж'!S117-'реальные данные + логи 3 задолж'!S116</f>
        <v>-1.5744724309268321E-2</v>
      </c>
      <c r="T116" s="28">
        <f>'реальные данные + логи 3 задолж'!T117-'реальные данные + логи 3 задолж'!T116</f>
        <v>-8.8094932112817048E-2</v>
      </c>
      <c r="U116" s="14">
        <f>'реальные данные + логи 3 задолж'!U117-'реальные данные + логи 3 задолж'!U116</f>
        <v>-4.5476086771763846E-2</v>
      </c>
      <c r="V116" s="14">
        <f>'реальные данные + логи 3 задолж'!V117-'реальные данные + логи 3 задолж'!V116</f>
        <v>-0.30448184523996247</v>
      </c>
      <c r="W116" s="14">
        <f>'реальные данные + логи 3 задолж'!W117-'реальные данные + логи 3 задолж'!W116</f>
        <v>2.6208117973554934E-2</v>
      </c>
      <c r="X116" s="14">
        <f>'реальные данные + логи 3 задолж'!X117-'реальные данные + логи 3 задолж'!X116</f>
        <v>5.2569206379455835E-3</v>
      </c>
      <c r="Y116" s="14">
        <f>'реальные данные + логи 3 задолж'!Y117-'реальные данные + логи 3 задолж'!Y116</f>
        <v>-3.8258025312964961E-2</v>
      </c>
      <c r="Z116" s="29">
        <f>'реальные данные + логи 3 задолж'!Z117-'реальные данные + логи 3 задолж'!Z116</f>
        <v>-6.2088271479250778E-2</v>
      </c>
      <c r="AA116" s="32">
        <f>'исходные без сезонности'!AC116</f>
        <v>2.0594835402097701E-2</v>
      </c>
      <c r="AB116" s="32">
        <f>'исходные без сезонности'!AD116</f>
        <v>1.43966673539627</v>
      </c>
      <c r="AC116" s="32">
        <f>'исходные без сезонности'!AE116</f>
        <v>-5.1025722107354703</v>
      </c>
      <c r="AD116" s="32">
        <f>'реальные данные + логи 3 задолж'!AD117</f>
        <v>5.3809432850590753</v>
      </c>
      <c r="AE116" s="32">
        <f>'реальные данные + логи 3 задолж'!AE117</f>
        <v>2.7565413958955816</v>
      </c>
      <c r="AF116" s="32">
        <f>'исходные без сезонности'!AH116</f>
        <v>0.12974950757614601</v>
      </c>
      <c r="AG116" s="33">
        <f>'исходные без сезонности'!AI116</f>
        <v>0.58391201087372502</v>
      </c>
    </row>
    <row r="117" spans="1:33" x14ac:dyDescent="0.2">
      <c r="A117" s="1">
        <v>43831</v>
      </c>
      <c r="B117" s="15">
        <v>6.04</v>
      </c>
      <c r="C117" s="40">
        <f>'исходные без сезонности'!C117</f>
        <v>0.16948704330596001</v>
      </c>
      <c r="D117" s="40">
        <f>'исходные без сезонности'!F117</f>
        <v>1.30789886738532</v>
      </c>
      <c r="E117" s="25">
        <v>-10.092052655196646</v>
      </c>
      <c r="F117" s="88">
        <f>LN('реальные данные'!F116)</f>
        <v>11.122831641273512</v>
      </c>
      <c r="G117" s="32">
        <f>'реальные данные + логи 3 задолж'!G118-'реальные данные + логи 3 задолж'!G117</f>
        <v>-0.32633978516456885</v>
      </c>
      <c r="H117" s="84">
        <f>LN('реальные данные'!H116)</f>
        <v>9.9459257947896358</v>
      </c>
      <c r="I117" s="84">
        <f>LN('реальные данные'!I116)</f>
        <v>10.424550816048454</v>
      </c>
      <c r="J117" s="32">
        <f>'реальные данные + логи 3 задолж'!J118-'реальные данные + логи 3 задолж'!J117</f>
        <v>-0.37706674096535231</v>
      </c>
      <c r="K117" s="84">
        <f>LN('реальные данные'!K116)</f>
        <v>11.418603515147439</v>
      </c>
      <c r="L117" s="33">
        <f>'реальные данные + логи 3 задолж'!L118-'реальные данные + логи 3 задолж'!L117</f>
        <v>-5.2822115949355819E-2</v>
      </c>
      <c r="M117" s="63">
        <f>'реальные данные + логи 3 задолж'!M118-'реальные данные + логи 3 задолж'!M117</f>
        <v>-4.4408411983576812E-2</v>
      </c>
      <c r="N117" s="32">
        <f>'реальные данные + логи 3 задолж'!N118-'реальные данные + логи 3 задолж'!N117</f>
        <v>-4.6149866160938302E-3</v>
      </c>
      <c r="O117" s="32">
        <f>'реальные данные + логи 3 задолж'!O118-'реальные данные + логи 3 задолж'!O117</f>
        <v>2.1104902548346516E-2</v>
      </c>
      <c r="P117" s="32">
        <f>'реальные данные + логи 3 задолж'!P118-'реальные данные + логи 3 задолж'!P117</f>
        <v>8.2880087961125781E-3</v>
      </c>
      <c r="Q117" s="32">
        <f>'реальные данные + логи 3 задолж'!Q118-'реальные данные + логи 3 задолж'!Q117</f>
        <v>1.7519111326746994E-2</v>
      </c>
      <c r="R117" s="32">
        <f>'реальные данные + логи 3 задолж'!R118-'реальные данные + логи 3 задолж'!R117</f>
        <v>2.0157604457246237E-2</v>
      </c>
      <c r="S117" s="33">
        <f>'реальные данные + логи 3 задолж'!S118-'реальные данные + логи 3 задолж'!S117</f>
        <v>-4.0187740246258485E-2</v>
      </c>
      <c r="T117" s="28">
        <f>'реальные данные + логи 3 задолж'!T118-'реальные данные + логи 3 задолж'!T117</f>
        <v>8.0208945133993126E-2</v>
      </c>
      <c r="U117" s="14">
        <f>'реальные данные + логи 3 задолж'!U118-'реальные данные + логи 3 задолж'!U117</f>
        <v>2.8746569471094219E-2</v>
      </c>
      <c r="V117" s="14">
        <f>'реальные данные + логи 3 задолж'!V118-'реальные данные + логи 3 задолж'!V117</f>
        <v>0.37556658827889322</v>
      </c>
      <c r="W117" s="14">
        <f>'реальные данные + логи 3 задолж'!W118-'реальные данные + логи 3 задолж'!W117</f>
        <v>1.8505541510736023E-2</v>
      </c>
      <c r="X117" s="14">
        <f>'реальные данные + логи 3 задолж'!X118-'реальные данные + логи 3 задолж'!X117</f>
        <v>2.8194480175525172E-2</v>
      </c>
      <c r="Y117" s="14">
        <f>'реальные данные + логи 3 задолж'!Y118-'реальные данные + логи 3 задолж'!Y117</f>
        <v>7.1862185588976502E-2</v>
      </c>
      <c r="Z117" s="29">
        <f>'реальные данные + логи 3 задолж'!Z118-'реальные данные + логи 3 задолж'!Z117</f>
        <v>-9.9398018604155425E-3</v>
      </c>
      <c r="AA117" s="32">
        <f>'исходные без сезонности'!AC117</f>
        <v>0.83800848059464705</v>
      </c>
      <c r="AB117" s="32">
        <f>'исходные без сезонности'!AD117</f>
        <v>4.3458085866556804</v>
      </c>
      <c r="AC117" s="32">
        <f>'исходные без сезонности'!AE117</f>
        <v>-0.78021727462133506</v>
      </c>
      <c r="AD117" s="32">
        <f>'реальные данные + логи 3 задолж'!AD118</f>
        <v>-1.2807053471962178</v>
      </c>
      <c r="AE117" s="32">
        <f>'реальные данные + логи 3 задолж'!AE118</f>
        <v>3.1830342681745236</v>
      </c>
      <c r="AF117" s="32">
        <f>'исходные без сезонности'!AH117</f>
        <v>-2.3087364629949301</v>
      </c>
      <c r="AG117" s="33">
        <f>'исходные без сезонности'!AI117</f>
        <v>0.80845141975407797</v>
      </c>
    </row>
    <row r="118" spans="1:33" x14ac:dyDescent="0.2">
      <c r="A118" s="1">
        <v>43862</v>
      </c>
      <c r="B118" s="15">
        <v>5.92</v>
      </c>
      <c r="C118" s="40">
        <f>'исходные без сезонности'!C118</f>
        <v>0.225445924421456</v>
      </c>
      <c r="D118" s="40">
        <f>'исходные без сезонности'!F118</f>
        <v>3.06171002384239</v>
      </c>
      <c r="E118" s="25">
        <v>-15.155246821300068</v>
      </c>
      <c r="F118" s="88">
        <f>LN('реальные данные'!F117)</f>
        <v>11.072866436201883</v>
      </c>
      <c r="G118" s="32">
        <f>'реальные данные + логи 3 задолж'!G119-'реальные данные + логи 3 задолж'!G118</f>
        <v>-3.5002956641799088E-2</v>
      </c>
      <c r="H118" s="84">
        <f>LN('реальные данные'!H117)</f>
        <v>12.061033948825635</v>
      </c>
      <c r="I118" s="84">
        <f>LN('реальные данные'!I117)</f>
        <v>11.122195982302756</v>
      </c>
      <c r="J118" s="32">
        <f>'реальные данные + логи 3 задолж'!J119-'реальные данные + логи 3 задолж'!J118</f>
        <v>0.416887363609451</v>
      </c>
      <c r="K118" s="84">
        <f>LN('реальные данные'!K117)</f>
        <v>11.852336058557347</v>
      </c>
      <c r="L118" s="33">
        <f>'реальные данные + логи 3 задолж'!L119-'реальные данные + логи 3 задолж'!L118</f>
        <v>-3.2315764508519251E-2</v>
      </c>
      <c r="M118" s="63">
        <f>'реальные данные + логи 3 задолж'!M119-'реальные данные + логи 3 задолж'!M118</f>
        <v>9.3627839887279407E-2</v>
      </c>
      <c r="N118" s="32">
        <f>'реальные данные + логи 3 задолж'!N119-'реальные данные + логи 3 задолж'!N118</f>
        <v>-1.5402138583414882E-2</v>
      </c>
      <c r="O118" s="32">
        <f>'реальные данные + логи 3 задолж'!O119-'реальные данные + логи 3 задолж'!O118</f>
        <v>-3.0118218321575796E-2</v>
      </c>
      <c r="P118" s="32">
        <f>'реальные данные + логи 3 задолж'!P119-'реальные данные + логи 3 задолж'!P118</f>
        <v>4.7575747800484791E-2</v>
      </c>
      <c r="Q118" s="32">
        <f>'реальные данные + логи 3 задолж'!Q119-'реальные данные + логи 3 задолж'!Q118</f>
        <v>-5.2098597612022957E-2</v>
      </c>
      <c r="R118" s="32">
        <f>'реальные данные + логи 3 задолж'!R119-'реальные данные + логи 3 задолж'!R118</f>
        <v>-0.13558694489579182</v>
      </c>
      <c r="S118" s="33">
        <f>'реальные данные + логи 3 задолж'!S119-'реальные данные + логи 3 задолж'!S118</f>
        <v>7.4656405564059725E-3</v>
      </c>
      <c r="T118" s="28">
        <f>'реальные данные + логи 3 задолж'!T119-'реальные данные + логи 3 задолж'!T118</f>
        <v>7.2159329267250882E-2</v>
      </c>
      <c r="U118" s="14">
        <f>'реальные данные + логи 3 задолж'!U119-'реальные данные + логи 3 задолж'!U118</f>
        <v>-1.8915858422325016E-2</v>
      </c>
      <c r="V118" s="14">
        <f>'реальные данные + логи 3 задолж'!V119-'реальные данные + логи 3 задолж'!V118</f>
        <v>-0.16451430207469464</v>
      </c>
      <c r="W118" s="14">
        <f>'реальные данные + логи 3 задолж'!W119-'реальные данные + логи 3 задолж'!W118</f>
        <v>8.074195513788851E-3</v>
      </c>
      <c r="X118" s="14">
        <f>'реальные данные + логи 3 задолж'!X119-'реальные данные + логи 3 задолж'!X118</f>
        <v>-7.6577920831319091E-2</v>
      </c>
      <c r="Y118" s="14">
        <f>'реальные данные + логи 3 задолж'!Y119-'реальные данные + логи 3 задолж'!Y118</f>
        <v>-0.25429839021944467</v>
      </c>
      <c r="Z118" s="29">
        <f>'реальные данные + логи 3 задолж'!Z119-'реальные данные + логи 3 задолж'!Z118</f>
        <v>-9.1128594217764203E-3</v>
      </c>
      <c r="AA118" s="32">
        <f>'исходные без сезонности'!AC118</f>
        <v>1.5862606414656899</v>
      </c>
      <c r="AB118" s="32">
        <f>'исходные без сезонности'!AD118</f>
        <v>2.5058680852206199</v>
      </c>
      <c r="AC118" s="32">
        <f>'исходные без сезонности'!AE118</f>
        <v>3.4605903162897098</v>
      </c>
      <c r="AD118" s="32">
        <f>'реальные данные + логи 3 задолж'!AD119</f>
        <v>0.18577520719425422</v>
      </c>
      <c r="AE118" s="32">
        <f>'реальные данные + логи 3 задолж'!AE119</f>
        <v>2.8216115599053921</v>
      </c>
      <c r="AF118" s="32">
        <f>'исходные без сезонности'!AH118</f>
        <v>3.47578001137569</v>
      </c>
      <c r="AG118" s="33">
        <f>'исходные без сезонности'!AI118</f>
        <v>1.9455582198631201</v>
      </c>
    </row>
    <row r="119" spans="1:33" x14ac:dyDescent="0.2">
      <c r="A119" s="1">
        <v>43891</v>
      </c>
      <c r="B119" s="15">
        <v>5.75</v>
      </c>
      <c r="C119" s="40">
        <f>'исходные без сезонности'!C119</f>
        <v>0.46728380920388801</v>
      </c>
      <c r="D119" s="40">
        <f>'исходные без сезонности'!F119</f>
        <v>-3.3630265350797699</v>
      </c>
      <c r="E119" s="25">
        <v>-56.814358191870134</v>
      </c>
      <c r="F119" s="88">
        <f>LN('реальные данные'!F118)</f>
        <v>10.871453865862989</v>
      </c>
      <c r="G119" s="32">
        <f>'реальные данные + логи 3 задолж'!G120-'реальные данные + логи 3 задолж'!G119</f>
        <v>0.4451335083211454</v>
      </c>
      <c r="H119" s="84">
        <f>LN('реальные данные'!H118)</f>
        <v>10.998872270989038</v>
      </c>
      <c r="I119" s="84">
        <f>LN('реальные данные'!I118)</f>
        <v>11.067081066825565</v>
      </c>
      <c r="J119" s="32">
        <f>'реальные данные + логи 3 задолж'!J120-'реальные данные + логи 3 задолж'!J119</f>
        <v>0.23520008304427265</v>
      </c>
      <c r="K119" s="84">
        <f>LN('реальные данные'!K118)</f>
        <v>12.047987913139476</v>
      </c>
      <c r="L119" s="33">
        <f>'реальные данные + логи 3 задолж'!L120-'реальные данные + логи 3 задолж'!L119</f>
        <v>3.0160201739652948E-2</v>
      </c>
      <c r="M119" s="63">
        <f>'реальные данные + логи 3 задолж'!M120-'реальные данные + логи 3 задолж'!M119</f>
        <v>1.3946797030877534E-2</v>
      </c>
      <c r="N119" s="32">
        <f>'реальные данные + логи 3 задолж'!N120-'реальные данные + логи 3 задолж'!N119</f>
        <v>-3.5384088245049128E-2</v>
      </c>
      <c r="O119" s="32">
        <f>'реальные данные + логи 3 задолж'!O120-'реальные данные + логи 3 задолж'!O119</f>
        <v>6.0682869652309179E-2</v>
      </c>
      <c r="P119" s="32">
        <f>'реальные данные + логи 3 задолж'!P120-'реальные данные + логи 3 задолж'!P119</f>
        <v>2.0031297248728208E-3</v>
      </c>
      <c r="Q119" s="32">
        <f>'реальные данные + логи 3 задолж'!Q120-'реальные данные + логи 3 задолж'!Q119</f>
        <v>-9.746207210529434E-3</v>
      </c>
      <c r="R119" s="32">
        <f>'реальные данные + логи 3 задолж'!R120-'реальные данные + логи 3 задолж'!R119</f>
        <v>7.6614286615690474E-3</v>
      </c>
      <c r="S119" s="33">
        <f>'реальные данные + логи 3 задолж'!S120-'реальные данные + логи 3 задолж'!S119</f>
        <v>-1.6245764355463876E-2</v>
      </c>
      <c r="T119" s="28">
        <f>'реальные данные + логи 3 задолж'!T120-'реальные данные + логи 3 задолж'!T119</f>
        <v>3.3152772862573343E-2</v>
      </c>
      <c r="U119" s="14">
        <f>'реальные данные + логи 3 задолж'!U120-'реальные данные + логи 3 задолж'!U119</f>
        <v>-0.10165772840853826</v>
      </c>
      <c r="V119" s="14">
        <f>'реальные данные + логи 3 задолж'!V120-'реальные данные + логи 3 задолж'!V119</f>
        <v>0.20028172914276787</v>
      </c>
      <c r="W119" s="14">
        <f>'реальные данные + логи 3 задолж'!W120-'реальные данные + логи 3 задолж'!W119</f>
        <v>1.1583067583647022E-2</v>
      </c>
      <c r="X119" s="14">
        <f>'реальные данные + логи 3 задолж'!X120-'реальные данные + логи 3 задолж'!X119</f>
        <v>-2.4790330891367063E-2</v>
      </c>
      <c r="Y119" s="14">
        <f>'реальные данные + логи 3 задолж'!Y120-'реальные данные + логи 3 задолж'!Y119</f>
        <v>2.6197348188521374E-2</v>
      </c>
      <c r="Z119" s="29">
        <f>'реальные данные + логи 3 задолж'!Z120-'реальные данные + логи 3 задолж'!Z119</f>
        <v>-3.6238930667680691E-2</v>
      </c>
      <c r="AA119" s="32">
        <f>'исходные без сезонности'!AC119</f>
        <v>-4.0503317906304899</v>
      </c>
      <c r="AB119" s="32">
        <f>'исходные без сезонности'!AD119</f>
        <v>-3.3295750871423802</v>
      </c>
      <c r="AC119" s="32">
        <f>'исходные без сезонности'!AE119</f>
        <v>-0.20274825159431201</v>
      </c>
      <c r="AD119" s="32">
        <f>'реальные данные + логи 3 задолж'!AD120</f>
        <v>-0.10911831229120139</v>
      </c>
      <c r="AE119" s="32">
        <f>'реальные данные + логи 3 задолж'!AE120</f>
        <v>-4.3989108206161518</v>
      </c>
      <c r="AF119" s="32">
        <f>'исходные без сезонности'!AH119</f>
        <v>-4.23345201111648</v>
      </c>
      <c r="AG119" s="33">
        <f>'исходные без сезонности'!AI119</f>
        <v>1.73384266570658</v>
      </c>
    </row>
    <row r="120" spans="1:33" x14ac:dyDescent="0.2">
      <c r="A120" s="1">
        <v>43922</v>
      </c>
      <c r="B120" s="15">
        <v>5.92</v>
      </c>
      <c r="C120" s="40">
        <f>'исходные без сезонности'!C120</f>
        <v>0.78895048030814896</v>
      </c>
      <c r="D120" s="40">
        <f>'исходные без сезонности'!F120</f>
        <v>-10.092685415722499</v>
      </c>
      <c r="E120" s="25">
        <v>16.167444276959309</v>
      </c>
      <c r="F120" s="88">
        <f>LN('реальные данные'!F119)</f>
        <v>10.581222224749908</v>
      </c>
      <c r="G120" s="32">
        <f>'реальные данные + логи 3 задолж'!G121-'реальные данные + логи 3 задолж'!G120</f>
        <v>-0.39534067213724455</v>
      </c>
      <c r="H120" s="84">
        <f>LN('реальные данные'!H119)</f>
        <v>10.606563125031233</v>
      </c>
      <c r="I120" s="84">
        <f>LN('реальные данные'!I119)</f>
        <v>10.751044627724099</v>
      </c>
      <c r="J120" s="32">
        <f>'реальные данные + логи 3 задолж'!J121-'реальные данные + логи 3 задолж'!J120</f>
        <v>-0.51363279938204087</v>
      </c>
      <c r="K120" s="84">
        <f>LN('реальные данные'!K119)</f>
        <v>11.465856645915061</v>
      </c>
      <c r="L120" s="33">
        <f>'реальные данные + логи 3 задолж'!L121-'реальные данные + логи 3 задолж'!L120</f>
        <v>-0.37935094935385827</v>
      </c>
      <c r="M120" s="63">
        <f>'реальные данные + логи 3 задолж'!M121-'реальные данные + логи 3 задолж'!M120</f>
        <v>-5.5905626154579835E-3</v>
      </c>
      <c r="N120" s="32">
        <f>'реальные данные + логи 3 задолж'!N121-'реальные данные + логи 3 задолж'!N120</f>
        <v>3.7116234318753882E-2</v>
      </c>
      <c r="O120" s="32">
        <f>'реальные данные + логи 3 задолж'!O121-'реальные данные + логи 3 задолж'!O120</f>
        <v>1.8979858375727687E-2</v>
      </c>
      <c r="P120" s="32">
        <f>'реальные данные + логи 3 задолж'!P121-'реальные данные + логи 3 задолж'!P120</f>
        <v>7.2257944133351515E-3</v>
      </c>
      <c r="Q120" s="32">
        <f>'реальные данные + логи 3 задолж'!Q121-'реальные данные + логи 3 задолж'!Q120</f>
        <v>1.9901135275274484E-2</v>
      </c>
      <c r="R120" s="32">
        <f>'реальные данные + логи 3 задолж'!R121-'реальные данные + логи 3 задолж'!R120</f>
        <v>4.4268238328637466E-2</v>
      </c>
      <c r="S120" s="33">
        <f>'реальные данные + логи 3 задолж'!S121-'реальные данные + логи 3 задолж'!S120</f>
        <v>2.3635717393085898E-2</v>
      </c>
      <c r="T120" s="28">
        <f>'реальные данные + логи 3 задолж'!T121-'реальные данные + логи 3 задолж'!T120</f>
        <v>2.0526465575446906E-2</v>
      </c>
      <c r="U120" s="14">
        <f>'реальные данные + логи 3 задолж'!U121-'реальные данные + логи 3 задолж'!U120</f>
        <v>0.10307113462305395</v>
      </c>
      <c r="V120" s="14">
        <f>'реальные данные + логи 3 задолж'!V121-'реальные данные + логи 3 задолж'!V120</f>
        <v>4.6336394307409989E-2</v>
      </c>
      <c r="W120" s="14">
        <f>'реальные данные + логи 3 задолж'!W121-'реальные данные + логи 3 задолж'!W120</f>
        <v>2.3087498396554551E-2</v>
      </c>
      <c r="X120" s="14">
        <f>'реальные данные + логи 3 задолж'!X121-'реальные данные + логи 3 задолж'!X120</f>
        <v>6.0942321300988311E-2</v>
      </c>
      <c r="Y120" s="14">
        <f>'реальные данные + логи 3 задолж'!Y121-'реальные данные + логи 3 задолж'!Y120</f>
        <v>0.10258855886685048</v>
      </c>
      <c r="Z120" s="29">
        <f>'реальные данные + логи 3 задолж'!Z121-'реальные данные + логи 3 задолж'!Z120</f>
        <v>0.13246270789210435</v>
      </c>
      <c r="AA120" s="32">
        <f>'исходные без сезонности'!AC120</f>
        <v>-0.52300806612144501</v>
      </c>
      <c r="AB120" s="32">
        <f>'исходные без сезонности'!AD120</f>
        <v>-7.8408117769869197</v>
      </c>
      <c r="AC120" s="32">
        <f>'исходные без сезонности'!AE120</f>
        <v>2.08994061366421</v>
      </c>
      <c r="AD120" s="32">
        <f>'реальные данные + логи 3 задолж'!AD121</f>
        <v>0.28670774947106281</v>
      </c>
      <c r="AE120" s="32">
        <f>'реальные данные + логи 3 задолж'!AE121</f>
        <v>-3.6073906732247707</v>
      </c>
      <c r="AF120" s="32">
        <f>'исходные без сезонности'!AH120</f>
        <v>0.60092731237613595</v>
      </c>
      <c r="AG120" s="33">
        <f>'исходные без сезонности'!AI120</f>
        <v>-26.800072843126902</v>
      </c>
    </row>
    <row r="121" spans="1:33" x14ac:dyDescent="0.2">
      <c r="A121" s="1">
        <v>43952</v>
      </c>
      <c r="B121" s="15">
        <v>5.38</v>
      </c>
      <c r="C121" s="40">
        <f>'исходные без сезонности'!C121</f>
        <v>0.22829536510637799</v>
      </c>
      <c r="D121" s="40">
        <f>'исходные без сезонности'!F121</f>
        <v>0.81743018747315599</v>
      </c>
      <c r="E121" s="25">
        <v>78.063404764240488</v>
      </c>
      <c r="F121" s="88">
        <f>LN('реальные данные'!F120)</f>
        <v>10.116915058758044</v>
      </c>
      <c r="G121" s="32">
        <f>'реальные данные + логи 3 задолж'!G122-'реальные данные + логи 3 задолж'!G121</f>
        <v>-1.6128892416672258E-2</v>
      </c>
      <c r="H121" s="84">
        <f>LN('реальные данные'!H120)</f>
        <v>11.394725499226771</v>
      </c>
      <c r="I121" s="84">
        <f>LN('реальные данные'!I120)</f>
        <v>10.718847524659733</v>
      </c>
      <c r="J121" s="32">
        <f>'реальные данные + логи 3 задолж'!J122-'реальные данные + логи 3 задолж'!J121</f>
        <v>5.4012672899361291E-2</v>
      </c>
      <c r="K121" s="84">
        <f>LN('реальные данные'!K120)</f>
        <v>11.514808831147198</v>
      </c>
      <c r="L121" s="33">
        <f>'реальные данные + логи 3 задолж'!L122-'реальные данные + логи 3 задолж'!L121</f>
        <v>9.0227318540119228E-3</v>
      </c>
      <c r="M121" s="63">
        <f>'реальные данные + логи 3 задолж'!M122-'реальные данные + логи 3 задолж'!M121</f>
        <v>-4.0333174474520561E-2</v>
      </c>
      <c r="N121" s="32">
        <f>'реальные данные + логи 3 задолж'!N122-'реальные данные + логи 3 задолж'!N121</f>
        <v>1.6335788199381085E-2</v>
      </c>
      <c r="O121" s="32">
        <f>'реальные данные + логи 3 задолж'!O122-'реальные данные + логи 3 задолж'!O121</f>
        <v>2.2402561442147473E-2</v>
      </c>
      <c r="P121" s="32">
        <f>'реальные данные + логи 3 задолж'!P122-'реальные данные + логи 3 задолж'!P121</f>
        <v>-1.1099594568385385E-2</v>
      </c>
      <c r="Q121" s="32">
        <f>'реальные данные + логи 3 задолж'!Q122-'реальные данные + логи 3 задолж'!Q121</f>
        <v>-7.3661396534063783E-4</v>
      </c>
      <c r="R121" s="32">
        <f>'реальные данные + логи 3 задолж'!R122-'реальные данные + логи 3 задолж'!R121</f>
        <v>2.5615000365910134E-2</v>
      </c>
      <c r="S121" s="33">
        <f>'реальные данные + логи 3 задолж'!S122-'реальные данные + логи 3 задолж'!S121</f>
        <v>-5.8030382541272019E-3</v>
      </c>
      <c r="T121" s="28">
        <f>'реальные данные + логи 3 задолж'!T122-'реальные данные + логи 3 задолж'!T121</f>
        <v>-2.7448510874240384E-2</v>
      </c>
      <c r="U121" s="14">
        <f>'реальные данные + логи 3 задолж'!U122-'реальные данные + логи 3 задолж'!U121</f>
        <v>1.9316287581837344E-2</v>
      </c>
      <c r="V121" s="14">
        <f>'реальные данные + логи 3 задолж'!V122-'реальные данные + логи 3 задолж'!V121</f>
        <v>-4.5641897210368043E-2</v>
      </c>
      <c r="W121" s="14">
        <f>'реальные данные + логи 3 задолж'!W122-'реальные данные + логи 3 задолж'!W121</f>
        <v>-1.3086630892106044E-2</v>
      </c>
      <c r="X121" s="14">
        <f>'реальные данные + логи 3 задолж'!X122-'реальные данные + логи 3 задолж'!X121</f>
        <v>-6.2443691672040558E-3</v>
      </c>
      <c r="Y121" s="14">
        <f>'реальные данные + логи 3 задолж'!Y122-'реальные данные + логи 3 задолж'!Y121</f>
        <v>1.4343158620798491E-2</v>
      </c>
      <c r="Z121" s="29">
        <f>'реальные данные + логи 3 задолж'!Z122-'реальные данные + логи 3 задолж'!Z121</f>
        <v>-1.1076262085904176E-2</v>
      </c>
      <c r="AA121" s="32">
        <f>'исходные без сезонности'!AC121</f>
        <v>-12.8343183107717</v>
      </c>
      <c r="AB121" s="32">
        <f>'исходные без сезонности'!AD121</f>
        <v>2.1481957817883801</v>
      </c>
      <c r="AC121" s="32">
        <f>'исходные без сезонности'!AE121</f>
        <v>-1.0165272696194301</v>
      </c>
      <c r="AD121" s="32">
        <f>'реальные данные + логи 3 задолж'!AD122</f>
        <v>0.55515654463226838</v>
      </c>
      <c r="AE121" s="32">
        <f>'реальные данные + логи 3 задолж'!AE122</f>
        <v>1.9164775287303826</v>
      </c>
      <c r="AF121" s="32">
        <f>'исходные без сезонности'!AH121</f>
        <v>-3.9103888822395398</v>
      </c>
      <c r="AG121" s="33">
        <f>'исходные без сезонности'!AI121</f>
        <v>6.1450467787435201</v>
      </c>
    </row>
    <row r="122" spans="1:33" x14ac:dyDescent="0.2">
      <c r="A122" s="1">
        <v>43983</v>
      </c>
      <c r="B122" s="15">
        <v>4.92</v>
      </c>
      <c r="C122" s="40">
        <f>'исходные без сезонности'!C122</f>
        <v>0.32424348059895403</v>
      </c>
      <c r="D122" s="40">
        <f>'исходные без сезонности'!F122</f>
        <v>3.8571462244211401</v>
      </c>
      <c r="E122" s="25">
        <v>18.170555669818981</v>
      </c>
      <c r="F122" s="88">
        <f>LN('реальные данные'!F121)</f>
        <v>10.459197952468941</v>
      </c>
      <c r="G122" s="32">
        <f>'реальные данные + логи 3 задолж'!G123-'реальные данные + логи 3 задолж'!G122</f>
        <v>0.10735432686939639</v>
      </c>
      <c r="H122" s="84">
        <f>LN('реальные данные'!H121)</f>
        <v>11.136205020925402</v>
      </c>
      <c r="I122" s="84">
        <f>LN('реальные данные'!I121)</f>
        <v>10.934645855651731</v>
      </c>
      <c r="J122" s="32">
        <f>'реальные данные + логи 3 задолж'!J123-'реальные данные + логи 3 задолж'!J122</f>
        <v>0.17733843591634013</v>
      </c>
      <c r="K122" s="84">
        <f>LN('реальные данные'!K121)</f>
        <v>11.749952256347685</v>
      </c>
      <c r="L122" s="33">
        <f>'реальные данные + логи 3 задолж'!L123-'реальные данные + логи 3 задолж'!L122</f>
        <v>0.31490933737886628</v>
      </c>
      <c r="M122" s="63">
        <f>'реальные данные + логи 3 задолж'!M123-'реальные данные + логи 3 задолж'!M122</f>
        <v>-9.6905632610173598E-3</v>
      </c>
      <c r="N122" s="32">
        <f>'реальные данные + логи 3 задолж'!N123-'реальные данные + логи 3 задолж'!N122</f>
        <v>6.219677462491191E-3</v>
      </c>
      <c r="O122" s="32">
        <f>'реальные данные + логи 3 задолж'!O123-'реальные данные + логи 3 задолж'!O122</f>
        <v>1.8315749101054379E-2</v>
      </c>
      <c r="P122" s="32">
        <f>'реальные данные + логи 3 задолж'!P123-'реальные данные + логи 3 задолж'!P122</f>
        <v>3.7085353549848321E-4</v>
      </c>
      <c r="Q122" s="32">
        <f>'реальные данные + логи 3 задолж'!Q123-'реальные данные + логи 3 задолж'!Q122</f>
        <v>-4.0942834916126714E-3</v>
      </c>
      <c r="R122" s="32">
        <f>'реальные данные + логи 3 задолж'!R123-'реальные данные + логи 3 задолж'!R122</f>
        <v>1.2193629923160643E-2</v>
      </c>
      <c r="S122" s="33">
        <f>'реальные данные + логи 3 задолж'!S123-'реальные данные + логи 3 задолж'!S122</f>
        <v>-1.5758627172214545E-2</v>
      </c>
      <c r="T122" s="28">
        <f>'реальные данные + логи 3 задолж'!T123-'реальные данные + логи 3 задолж'!T122</f>
        <v>-1.7030261072594755E-2</v>
      </c>
      <c r="U122" s="14">
        <f>'реальные данные + логи 3 задолж'!U123-'реальные данные + логи 3 задолж'!U122</f>
        <v>-2.4781334945540578E-3</v>
      </c>
      <c r="V122" s="14">
        <f>'реальные данные + логи 3 задолж'!V123-'реальные данные + логи 3 задолж'!V122</f>
        <v>2.7840016794719702E-2</v>
      </c>
      <c r="W122" s="14">
        <f>'реальные данные + логи 3 задолж'!W123-'реальные данные + логи 3 задолж'!W122</f>
        <v>-4.1654070879637572E-3</v>
      </c>
      <c r="X122" s="14">
        <f>'реальные данные + логи 3 задолж'!X123-'реальные данные + логи 3 задолж'!X122</f>
        <v>-9.6829964762132903E-3</v>
      </c>
      <c r="Y122" s="14">
        <f>'реальные данные + логи 3 задолж'!Y123-'реальные данные + логи 3 задолж'!Y122</f>
        <v>-5.1482449982547251E-3</v>
      </c>
      <c r="Z122" s="29">
        <f>'реальные данные + логи 3 задолж'!Z123-'реальные данные + логи 3 задолж'!Z122</f>
        <v>-0.10382700988909654</v>
      </c>
      <c r="AA122" s="32">
        <f>'исходные без сезонности'!AC122</f>
        <v>-0.85455303240768499</v>
      </c>
      <c r="AB122" s="32">
        <f>'исходные без сезонности'!AD122</f>
        <v>4.04428623379063</v>
      </c>
      <c r="AC122" s="32">
        <f>'исходные без сезонности'!AE122</f>
        <v>1.4534166816532199</v>
      </c>
      <c r="AD122" s="32">
        <f>'реальные данные + логи 3 задолж'!AD123</f>
        <v>0.20940836127125806</v>
      </c>
      <c r="AE122" s="32">
        <f>'реальные данные + логи 3 задолж'!AE123</f>
        <v>0.6877954253086358</v>
      </c>
      <c r="AF122" s="32">
        <f>'исходные без сезонности'!AH122</f>
        <v>-0.20538039487419199</v>
      </c>
      <c r="AG122" s="33">
        <f>'исходные без сезонности'!AI122</f>
        <v>15.277234254142099</v>
      </c>
    </row>
    <row r="123" spans="1:33" x14ac:dyDescent="0.2">
      <c r="A123" s="1">
        <v>44013</v>
      </c>
      <c r="B123" s="15">
        <v>4.18</v>
      </c>
      <c r="C123" s="40">
        <f>'исходные без сезонности'!C123</f>
        <v>0.44343718731574699</v>
      </c>
      <c r="D123" s="40">
        <f>'исходные без сезонности'!F123</f>
        <v>7.0660257595543596</v>
      </c>
      <c r="E123" s="25">
        <v>2.6040284333484807</v>
      </c>
      <c r="F123" s="88">
        <f>LN('реальные данные'!F122)</f>
        <v>10.489625546599576</v>
      </c>
      <c r="G123" s="32">
        <f>'реальные данные + логи 3 задолж'!G124-'реальные данные + логи 3 задолж'!G123</f>
        <v>0.16322449398802874</v>
      </c>
      <c r="H123" s="84">
        <f>LN('реальные данные'!H122)</f>
        <v>10.744749490032921</v>
      </c>
      <c r="I123" s="84">
        <f>LN('реальные данные'!I122)</f>
        <v>11.137701895597351</v>
      </c>
      <c r="J123" s="32">
        <f>'реальные данные + логи 3 задолж'!J124-'реальные данные + логи 3 задолж'!J123</f>
        <v>-6.0118689061949837E-2</v>
      </c>
      <c r="K123" s="84">
        <f>LN('реальные данные'!K122)</f>
        <v>11.671595383465871</v>
      </c>
      <c r="L123" s="33">
        <f>'реальные данные + логи 3 задолж'!L124-'реальные данные + логи 3 задолж'!L123</f>
        <v>-0.14500612986250871</v>
      </c>
      <c r="M123" s="63">
        <f>'реальные данные + логи 3 задолж'!M124-'реальные данные + логи 3 задолж'!M123</f>
        <v>-2.5509276735826703E-2</v>
      </c>
      <c r="N123" s="32">
        <f>'реальные данные + логи 3 задолж'!N124-'реальные данные + логи 3 задолж'!N123</f>
        <v>5.2671039874319092E-3</v>
      </c>
      <c r="O123" s="32">
        <f>'реальные данные + логи 3 задолж'!O124-'реальные данные + логи 3 задолж'!O123</f>
        <v>-1.8319957817723775E-2</v>
      </c>
      <c r="P123" s="32">
        <f>'реальные данные + логи 3 задолж'!P124-'реальные данные + логи 3 задолж'!P123</f>
        <v>5.9425439552782677E-3</v>
      </c>
      <c r="Q123" s="32">
        <f>'реальные данные + логи 3 задолж'!Q124-'реальные данные + логи 3 задолж'!Q123</f>
        <v>2.1972609782006103E-2</v>
      </c>
      <c r="R123" s="32">
        <f>'реальные данные + логи 3 задолж'!R124-'реальные данные + логи 3 задолж'!R123</f>
        <v>2.0607032037295525E-2</v>
      </c>
      <c r="S123" s="33">
        <f>'реальные данные + логи 3 задолж'!S124-'реальные данные + логи 3 задолж'!S123</f>
        <v>-1.2403612757490023E-2</v>
      </c>
      <c r="T123" s="28">
        <f>'реальные данные + логи 3 задолж'!T124-'реальные данные + логи 3 задолж'!T123</f>
        <v>-2.1853055831195789E-2</v>
      </c>
      <c r="U123" s="14">
        <f>'реальные данные + логи 3 задолж'!U124-'реальные данные + логи 3 задолж'!U123</f>
        <v>-1.9881001827894096E-2</v>
      </c>
      <c r="V123" s="14">
        <f>'реальные данные + логи 3 задолж'!V124-'реальные данные + логи 3 задолж'!V123</f>
        <v>1.5927324171260082E-2</v>
      </c>
      <c r="W123" s="14">
        <f>'реальные данные + логи 3 задолж'!W124-'реальные данные + логи 3 задолж'!W123</f>
        <v>8.8821121462245856E-5</v>
      </c>
      <c r="X123" s="14">
        <f>'реальные данные + логи 3 задолж'!X124-'реальные данные + логи 3 задолж'!X123</f>
        <v>2.9758998256657065E-2</v>
      </c>
      <c r="Y123" s="14">
        <f>'реальные данные + логи 3 задолж'!Y124-'реальные данные + логи 3 задолж'!Y123</f>
        <v>3.0699277287997262E-2</v>
      </c>
      <c r="Z123" s="29">
        <f>'реальные данные + логи 3 задолж'!Z124-'реальные данные + логи 3 задолж'!Z123</f>
        <v>1.305065321985488E-2</v>
      </c>
      <c r="AA123" s="32">
        <f>'исходные без сезонности'!AC123</f>
        <v>0.648487050718904</v>
      </c>
      <c r="AB123" s="32">
        <f>'исходные без сезонности'!AD123</f>
        <v>5.0160060819298797</v>
      </c>
      <c r="AC123" s="32">
        <f>'исходные без сезонности'!AE123</f>
        <v>2.11739081980694</v>
      </c>
      <c r="AD123" s="32">
        <f>'реальные данные + логи 3 задолж'!AD124</f>
        <v>1.3777312618837243</v>
      </c>
      <c r="AE123" s="32">
        <f>'реальные данные + логи 3 задолж'!AE124</f>
        <v>2.2567674391184056</v>
      </c>
      <c r="AF123" s="32">
        <f>'исходные без сезонности'!AH123</f>
        <v>1.85835258882209</v>
      </c>
      <c r="AG123" s="33">
        <f>'исходные без сезонности'!AI123</f>
        <v>6.6251865639745402</v>
      </c>
    </row>
    <row r="124" spans="1:33" x14ac:dyDescent="0.2">
      <c r="A124" s="1">
        <v>44044</v>
      </c>
      <c r="B124" s="15">
        <v>4.1100000000000003</v>
      </c>
      <c r="C124" s="40">
        <f>'исходные без сезонности'!C124</f>
        <v>0.41701703080728503</v>
      </c>
      <c r="D124" s="40">
        <f>'исходные без сезонности'!F124</f>
        <v>1.7248084485789801</v>
      </c>
      <c r="E124" s="25">
        <v>5.133265866729035</v>
      </c>
      <c r="F124" s="88">
        <f>LN('реальные данные'!F123)</f>
        <v>10.847938853992138</v>
      </c>
      <c r="G124" s="32">
        <f>'реальные данные + логи 3 задолж'!G125-'реальные данные + логи 3 задолж'!G124</f>
        <v>-0.18651137820098107</v>
      </c>
      <c r="H124" s="84">
        <f>LN('реальные данные'!H123)</f>
        <v>10.98101050179045</v>
      </c>
      <c r="I124" s="84">
        <f>LN('реальные данные'!I123)</f>
        <v>11.071353366313826</v>
      </c>
      <c r="J124" s="32">
        <f>'реальные данные + логи 3 задолж'!J125-'реальные данные + логи 3 задолж'!J124</f>
        <v>0.27448296118470239</v>
      </c>
      <c r="K124" s="84">
        <f>LN('реальные данные'!K123)</f>
        <v>11.583061199065684</v>
      </c>
      <c r="L124" s="33">
        <f>'реальные данные + логи 3 задолж'!L125-'реальные данные + логи 3 задолж'!L124</f>
        <v>-4.9511349026413853E-2</v>
      </c>
      <c r="M124" s="63">
        <f>'реальные данные + логи 3 задолж'!M125-'реальные данные + логи 3 задолж'!M124</f>
        <v>-1.3749613368105429E-2</v>
      </c>
      <c r="N124" s="32">
        <f>'реальные данные + логи 3 задолж'!N125-'реальные данные + логи 3 задолж'!N124</f>
        <v>2.2474227582284456E-2</v>
      </c>
      <c r="O124" s="32">
        <f>'реальные данные + логи 3 задолж'!O125-'реальные данные + логи 3 задолж'!O124</f>
        <v>-3.9183658948900302E-3</v>
      </c>
      <c r="P124" s="32">
        <f>'реальные данные + логи 3 задолж'!P125-'реальные данные + логи 3 задолж'!P124</f>
        <v>1.2892381136705211E-2</v>
      </c>
      <c r="Q124" s="32">
        <f>'реальные данные + логи 3 задолж'!Q125-'реальные данные + логи 3 задолж'!Q124</f>
        <v>1.7412761319826942E-2</v>
      </c>
      <c r="R124" s="32">
        <f>'реальные данные + логи 3 задолж'!R125-'реальные данные + логи 3 задолж'!R124</f>
        <v>1.3717379279196251E-2</v>
      </c>
      <c r="S124" s="33">
        <f>'реальные данные + логи 3 задолж'!S125-'реальные данные + логи 3 задолж'!S124</f>
        <v>-1.5610348355229675E-2</v>
      </c>
      <c r="T124" s="28">
        <f>'реальные данные + логи 3 задолж'!T125-'реальные данные + логи 3 задолж'!T124</f>
        <v>-7.0704340566194901E-2</v>
      </c>
      <c r="U124" s="14">
        <f>'реальные данные + логи 3 задолж'!U125-'реальные данные + логи 3 задолж'!U124</f>
        <v>6.3142494156238627E-2</v>
      </c>
      <c r="V124" s="14">
        <f>'реальные данные + логи 3 задолж'!V125-'реальные данные + логи 3 задолж'!V124</f>
        <v>-1.9502248217071028E-2</v>
      </c>
      <c r="W124" s="14">
        <f>'реальные данные + логи 3 задолж'!W125-'реальные данные + логи 3 задолж'!W124</f>
        <v>1.7684005731714691E-2</v>
      </c>
      <c r="X124" s="14">
        <f>'реальные данные + логи 3 задолж'!X125-'реальные данные + логи 3 задолж'!X124</f>
        <v>-5.9052156113459375E-3</v>
      </c>
      <c r="Y124" s="14">
        <f>'реальные данные + логи 3 задолж'!Y125-'реальные данные + логи 3 задолж'!Y124</f>
        <v>3.5998226165768088E-2</v>
      </c>
      <c r="Z124" s="29">
        <f>'реальные данные + логи 3 задолж'!Z125-'реальные данные + логи 3 задолж'!Z124</f>
        <v>-5.7166537347477231E-3</v>
      </c>
      <c r="AA124" s="32">
        <f>'исходные без сезонности'!AC124</f>
        <v>4.7662865951186904</v>
      </c>
      <c r="AB124" s="32">
        <f>'исходные без сезонности'!AD124</f>
        <v>1.01270191349385</v>
      </c>
      <c r="AC124" s="32">
        <f>'исходные без сезонности'!AE124</f>
        <v>0.23111121937328399</v>
      </c>
      <c r="AD124" s="32">
        <f>'реальные данные + логи 3 задолж'!AD125</f>
        <v>0.75156906755577779</v>
      </c>
      <c r="AE124" s="32">
        <f>'реальные данные + логи 3 задолж'!AE125</f>
        <v>-0.27597816808027176</v>
      </c>
      <c r="AF124" s="32">
        <f>'исходные без сезонности'!AH124</f>
        <v>2.5854858558772098</v>
      </c>
      <c r="AG124" s="33">
        <f>'исходные без сезонности'!AI124</f>
        <v>0.15451072201135699</v>
      </c>
    </row>
    <row r="125" spans="1:33" x14ac:dyDescent="0.2">
      <c r="A125" s="1">
        <v>44075</v>
      </c>
      <c r="B125" s="15">
        <v>4.17</v>
      </c>
      <c r="C125" s="40">
        <f>'исходные без сезонности'!C125</f>
        <v>0.185523108224037</v>
      </c>
      <c r="D125" s="40">
        <f>'исходные без сезонности'!F125</f>
        <v>1.03199141747562</v>
      </c>
      <c r="E125" s="25">
        <v>-7.4829082534001445</v>
      </c>
      <c r="F125" s="88">
        <f>LN('реальные данные'!F124)</f>
        <v>10.492213595306273</v>
      </c>
      <c r="G125" s="32">
        <f>'реальные данные + логи 3 задолж'!G126-'реальные данные + логи 3 задолж'!G125</f>
        <v>0.15633160773092669</v>
      </c>
      <c r="H125" s="84">
        <f>LN('реальные данные'!H124)</f>
        <v>11.066440046420261</v>
      </c>
      <c r="I125" s="84">
        <f>LN('реальные данные'!I124)</f>
        <v>11.046497434702307</v>
      </c>
      <c r="J125" s="32">
        <f>'реальные данные + логи 3 задолж'!J126-'реальные данные + логи 3 задолж'!J125</f>
        <v>-0.23535318855784837</v>
      </c>
      <c r="K125" s="84">
        <f>LN('реальные данные'!K124)</f>
        <v>11.60100792515629</v>
      </c>
      <c r="L125" s="33">
        <f>'реальные данные + логи 3 задолж'!L126-'реальные данные + логи 3 задолж'!L125</f>
        <v>-3.8185900068604894E-2</v>
      </c>
      <c r="M125" s="63">
        <f>'реальные данные + логи 3 задолж'!M126-'реальные данные + логи 3 задолж'!M125</f>
        <v>5.3630368470880541E-3</v>
      </c>
      <c r="N125" s="32">
        <f>'реальные данные + логи 3 задолж'!N126-'реальные данные + логи 3 задолж'!N125</f>
        <v>1.4622664553334275E-2</v>
      </c>
      <c r="O125" s="32">
        <f>'реальные данные + логи 3 задолж'!O126-'реальные данные + логи 3 задолж'!O125</f>
        <v>2.9909463905450906E-3</v>
      </c>
      <c r="P125" s="32">
        <f>'реальные данные + логи 3 задолж'!P126-'реальные данные + логи 3 задолж'!P125</f>
        <v>1.5304450147063164E-2</v>
      </c>
      <c r="Q125" s="32">
        <f>'реальные данные + логи 3 задолж'!Q126-'реальные данные + логи 3 задолж'!Q125</f>
        <v>1.9160216752121428E-2</v>
      </c>
      <c r="R125" s="32">
        <f>'реальные данные + логи 3 задолж'!R126-'реальные данные + логи 3 задолж'!R125</f>
        <v>1.4305647112786701E-2</v>
      </c>
      <c r="S125" s="33">
        <f>'реальные данные + логи 3 задолж'!S126-'реальные данные + логи 3 задолж'!S125</f>
        <v>-9.986256308962993E-3</v>
      </c>
      <c r="T125" s="28">
        <f>'реальные данные + логи 3 задолж'!T126-'реальные данные + логи 3 задолж'!T125</f>
        <v>1.9108384125381406E-2</v>
      </c>
      <c r="U125" s="14">
        <f>'реальные данные + логи 3 задолж'!U126-'реальные данные + логи 3 задолж'!U125</f>
        <v>-9.3245661912710887E-3</v>
      </c>
      <c r="V125" s="14">
        <f>'реальные данные + логи 3 задолж'!V126-'реальные данные + логи 3 задолж'!V125</f>
        <v>-3.2761369774476634E-3</v>
      </c>
      <c r="W125" s="14">
        <f>'реальные данные + логи 3 задолж'!W126-'реальные данные + логи 3 задолж'!W125</f>
        <v>1.5733814268863E-2</v>
      </c>
      <c r="X125" s="14">
        <f>'реальные данные + логи 3 задолж'!X126-'реальные данные + логи 3 задолж'!X125</f>
        <v>4.1094958793415515E-2</v>
      </c>
      <c r="Y125" s="14">
        <f>'реальные данные + логи 3 задолж'!Y126-'реальные данные + логи 3 задолж'!Y125</f>
        <v>1.9459856295576117E-2</v>
      </c>
      <c r="Z125" s="29">
        <f>'реальные данные + логи 3 задолж'!Z126-'реальные данные + логи 3 задолж'!Z125</f>
        <v>-9.1738982181510664E-4</v>
      </c>
      <c r="AA125" s="32">
        <f>'исходные без сезонности'!AC125</f>
        <v>1.16670547332102</v>
      </c>
      <c r="AB125" s="32">
        <f>'исходные без сезонности'!AD125</f>
        <v>-0.112103487037193</v>
      </c>
      <c r="AC125" s="32">
        <f>'исходные без сезонности'!AE125</f>
        <v>1.1196409166843</v>
      </c>
      <c r="AD125" s="32">
        <f>'реальные данные + логи 3 задолж'!AD126</f>
        <v>-1.8622937977269771E-2</v>
      </c>
      <c r="AE125" s="32">
        <f>'реальные данные + логи 3 задолж'!AE126</f>
        <v>4.7403309584185678</v>
      </c>
      <c r="AF125" s="32">
        <f>'исходные без сезонности'!AH125</f>
        <v>1.27540852957054</v>
      </c>
      <c r="AG125" s="33">
        <f>'исходные без сезонности'!AI125</f>
        <v>0.63093970740732896</v>
      </c>
    </row>
    <row r="126" spans="1:33" x14ac:dyDescent="0.2">
      <c r="A126" s="1">
        <v>44105</v>
      </c>
      <c r="B126" s="15">
        <v>4.2</v>
      </c>
      <c r="C126" s="40">
        <f>'исходные без сезонности'!C126</f>
        <v>0.43775583548043501</v>
      </c>
      <c r="D126" s="40">
        <f>'исходные без сезонности'!F126</f>
        <v>-0.14620556537413401</v>
      </c>
      <c r="E126" s="25">
        <v>-6.8386357906855961</v>
      </c>
      <c r="F126" s="88">
        <f>LN('реальные данные'!F125)</f>
        <v>11.223330759804877</v>
      </c>
      <c r="G126" s="32">
        <f>'реальные данные + логи 3 задолж'!G127-'реальные данные + логи 3 задолж'!G126</f>
        <v>-6.7864338291341753E-2</v>
      </c>
      <c r="H126" s="84">
        <f>LN('реальные данные'!H125)</f>
        <v>11.18117871269574</v>
      </c>
      <c r="I126" s="84">
        <f>LN('реальные данные'!I125)</f>
        <v>10.799457291957397</v>
      </c>
      <c r="J126" s="32">
        <f>'реальные данные + логи 3 задолж'!J127-'реальные данные + логи 3 задолж'!J126</f>
        <v>-3.3862411000610493E-2</v>
      </c>
      <c r="K126" s="84">
        <f>LN('реальные данные'!K125)</f>
        <v>11.460047412262416</v>
      </c>
      <c r="L126" s="33">
        <f>'реальные данные + логи 3 задолж'!L127-'реальные данные + логи 3 задолж'!L126</f>
        <v>6.4156322883476946E-2</v>
      </c>
      <c r="M126" s="63">
        <f>'реальные данные + логи 3 задолж'!M127-'реальные данные + логи 3 задолж'!M126</f>
        <v>-1.1559897696464816E-3</v>
      </c>
      <c r="N126" s="32">
        <f>'реальные данные + логи 3 задолж'!N127-'реальные данные + логи 3 задолж'!N126</f>
        <v>4.4218214416975599E-3</v>
      </c>
      <c r="O126" s="32">
        <f>'реальные данные + логи 3 задолж'!O127-'реальные данные + логи 3 задолж'!O126</f>
        <v>8.3407110149433805E-3</v>
      </c>
      <c r="P126" s="32">
        <f>'реальные данные + логи 3 задолж'!P127-'реальные данные + логи 3 задолж'!P126</f>
        <v>-1.754796994722696E-3</v>
      </c>
      <c r="Q126" s="32">
        <f>'реальные данные + логи 3 задолж'!Q127-'реальные данные + логи 3 задолж'!Q126</f>
        <v>1.9730438707927789E-3</v>
      </c>
      <c r="R126" s="32">
        <f>'реальные данные + логи 3 задолж'!R127-'реальные данные + логи 3 задолж'!R126</f>
        <v>3.1802891545460454E-3</v>
      </c>
      <c r="S126" s="33">
        <f>'реальные данные + логи 3 задолж'!S127-'реальные данные + логи 3 задолж'!S126</f>
        <v>-1.4059671118713979E-2</v>
      </c>
      <c r="T126" s="28">
        <f>'реальные данные + логи 3 задолж'!T127-'реальные данные + логи 3 задолж'!T126</f>
        <v>-9.417872965284424E-2</v>
      </c>
      <c r="U126" s="14">
        <f>'реальные данные + логи 3 задолж'!U127-'реальные данные + логи 3 задолж'!U126</f>
        <v>1.1577311125316569E-2</v>
      </c>
      <c r="V126" s="14">
        <f>'реальные данные + логи 3 задолж'!V127-'реальные данные + логи 3 задолж'!V126</f>
        <v>-1.5683657738671641E-2</v>
      </c>
      <c r="W126" s="14">
        <f>'реальные данные + логи 3 задолж'!W127-'реальные данные + логи 3 задолж'!W126</f>
        <v>1.359468235792427E-2</v>
      </c>
      <c r="X126" s="14">
        <f>'реальные данные + логи 3 задолж'!X127-'реальные данные + логи 3 задолж'!X126</f>
        <v>4.1059615110068393E-3</v>
      </c>
      <c r="Y126" s="14">
        <f>'реальные данные + логи 3 задолж'!Y127-'реальные данные + логи 3 задолж'!Y126</f>
        <v>2.4672250325290079E-2</v>
      </c>
      <c r="Z126" s="29">
        <f>'реальные данные + логи 3 задолж'!Z127-'реальные данные + логи 3 задолж'!Z126</f>
        <v>-4.4425649336623962E-2</v>
      </c>
      <c r="AA126" s="32">
        <f>'исходные без сезонности'!AC126</f>
        <v>-0.14709170033320099</v>
      </c>
      <c r="AB126" s="32">
        <f>'исходные без сезонности'!AD126</f>
        <v>-1.53965305721453E-2</v>
      </c>
      <c r="AC126" s="32">
        <f>'исходные без сезонности'!AE126</f>
        <v>9.8556047015655707E-2</v>
      </c>
      <c r="AD126" s="32">
        <f>'реальные данные + логи 3 задолж'!AD127</f>
        <v>-8.6652807805151042</v>
      </c>
      <c r="AE126" s="32">
        <f>'реальные данные + логи 3 задолж'!AE127</f>
        <v>-2.2405196763897948</v>
      </c>
      <c r="AF126" s="32">
        <f>'исходные без сезонности'!AH126</f>
        <v>-0.53848359268791202</v>
      </c>
      <c r="AG126" s="33">
        <f>'исходные без сезонности'!AI126</f>
        <v>2.1663361150776299</v>
      </c>
    </row>
    <row r="127" spans="1:33" x14ac:dyDescent="0.2">
      <c r="A127" s="1">
        <v>44136</v>
      </c>
      <c r="B127" s="15">
        <v>4.07</v>
      </c>
      <c r="C127" s="40">
        <f>'исходные без сезонности'!C127</f>
        <v>0.59035032383971497</v>
      </c>
      <c r="D127" s="40">
        <f>'исходные без сезонности'!F127</f>
        <v>0.90619825637393903</v>
      </c>
      <c r="E127" s="25">
        <v>19.990765510063902</v>
      </c>
      <c r="F127" s="88">
        <f>LN('реальные данные'!F126)</f>
        <v>10.282377071665897</v>
      </c>
      <c r="G127" s="32">
        <f>'реальные данные + логи 3 задолж'!G128-'реальные данные + логи 3 задолж'!G127</f>
        <v>6.2132227971067877E-2</v>
      </c>
      <c r="H127" s="84">
        <f>LN('реальные данные'!H126)</f>
        <v>10.605040895483477</v>
      </c>
      <c r="I127" s="84">
        <f>LN('реальные данные'!I126)</f>
        <v>10.653653718744254</v>
      </c>
      <c r="J127" s="32">
        <f>'реальные данные + логи 3 задолж'!J128-'реальные данные + логи 3 задолж'!J127</f>
        <v>2.1012233624729149E-2</v>
      </c>
      <c r="K127" s="84">
        <f>LN('реальные данные'!K126)</f>
        <v>11.61811183270046</v>
      </c>
      <c r="L127" s="33">
        <f>'реальные данные + логи 3 задолж'!L128-'реальные данные + логи 3 задолж'!L127</f>
        <v>4.3206695630761516E-2</v>
      </c>
      <c r="M127" s="63">
        <f>'реальные данные + логи 3 задолж'!M128-'реальные данные + логи 3 задолж'!M127</f>
        <v>-9.4728516174384936E-3</v>
      </c>
      <c r="N127" s="32">
        <f>'реальные данные + логи 3 задолж'!N128-'реальные данные + логи 3 задолж'!N127</f>
        <v>8.2018919458235473E-3</v>
      </c>
      <c r="O127" s="32">
        <f>'реальные данные + логи 3 задолж'!O128-'реальные данные + логи 3 задолж'!O127</f>
        <v>5.0461536947636887E-3</v>
      </c>
      <c r="P127" s="32">
        <f>'реальные данные + логи 3 задолж'!P128-'реальные данные + логи 3 задолж'!P127</f>
        <v>-4.7856611409358152E-3</v>
      </c>
      <c r="Q127" s="32">
        <f>'реальные данные + логи 3 задолж'!Q128-'реальные данные + логи 3 задолж'!Q127</f>
        <v>1.335590999829428E-2</v>
      </c>
      <c r="R127" s="32">
        <f>'реальные данные + логи 3 задолж'!R128-'реальные данные + логи 3 задолж'!R127</f>
        <v>-5.5508706722466883E-3</v>
      </c>
      <c r="S127" s="33">
        <f>'реальные данные + логи 3 задолж'!S128-'реальные данные + логи 3 задолж'!S127</f>
        <v>-7.6272706858038219E-3</v>
      </c>
      <c r="T127" s="28">
        <f>'реальные данные + логи 3 задолж'!T128-'реальные данные + логи 3 задолж'!T127</f>
        <v>9.0147985978843437E-2</v>
      </c>
      <c r="U127" s="14">
        <f>'реальные данные + логи 3 задолж'!U128-'реальные данные + логи 3 задолж'!U127</f>
        <v>6.1264209734392949E-3</v>
      </c>
      <c r="V127" s="14">
        <f>'реальные данные + логи 3 задолж'!V128-'реальные данные + логи 3 задолж'!V127</f>
        <v>4.9655122570978705E-2</v>
      </c>
      <c r="W127" s="14">
        <f>'реальные данные + логи 3 задолж'!W128-'реальные данные + логи 3 задолж'!W127</f>
        <v>3.7270840764698221E-3</v>
      </c>
      <c r="X127" s="14">
        <f>'реальные данные + логи 3 задолж'!X128-'реальные данные + логи 3 задолж'!X127</f>
        <v>1.0515211820239401E-2</v>
      </c>
      <c r="Y127" s="14">
        <f>'реальные данные + логи 3 задолж'!Y128-'реальные данные + логи 3 задолж'!Y127</f>
        <v>-2.5374283083241522E-2</v>
      </c>
      <c r="Z127" s="29">
        <f>'реальные данные + логи 3 задолж'!Z128-'реальные данные + логи 3 задолж'!Z127</f>
        <v>2.2637844453862854E-2</v>
      </c>
      <c r="AA127" s="32">
        <f>'исходные без сезонности'!AC127</f>
        <v>1.83029929577766</v>
      </c>
      <c r="AB127" s="32">
        <f>'исходные без сезонности'!AD127</f>
        <v>0.68943169291414197</v>
      </c>
      <c r="AC127" s="32">
        <f>'исходные без сезонности'!AE127</f>
        <v>1.26072852711719</v>
      </c>
      <c r="AD127" s="32">
        <f>'реальные данные + логи 3 задолж'!AD128</f>
        <v>-0.43397036228718378</v>
      </c>
      <c r="AE127" s="32">
        <f>'реальные данные + логи 3 задолж'!AE128</f>
        <v>-4.9668728902942405</v>
      </c>
      <c r="AF127" s="32">
        <f>'исходные без сезонности'!AH127</f>
        <v>0.26615019706398302</v>
      </c>
      <c r="AG127" s="33">
        <f>'исходные без сезонности'!AI127</f>
        <v>6.4412790835886205E-2</v>
      </c>
    </row>
    <row r="128" spans="1:33" x14ac:dyDescent="0.2">
      <c r="A128" s="1">
        <v>44166</v>
      </c>
      <c r="B128" s="15">
        <v>4.13</v>
      </c>
      <c r="C128" s="40">
        <f>'исходные без сезонности'!C128</f>
        <v>0.537428613768962</v>
      </c>
      <c r="D128" s="40">
        <f>'исходные без сезонности'!F128</f>
        <v>1.37614300264732</v>
      </c>
      <c r="E128" s="25">
        <v>7.9985469470474504</v>
      </c>
      <c r="F128" s="88">
        <f>LN('реальные данные'!F127)</f>
        <v>11.03493086664094</v>
      </c>
      <c r="G128" s="32">
        <f>'реальные данные + логи 3 задолж'!G129-'реальные данные + логи 3 задолж'!G128</f>
        <v>-0.12370818945508333</v>
      </c>
      <c r="H128" s="84">
        <f>LN('реальные данные'!H127)</f>
        <v>11.284816903659634</v>
      </c>
      <c r="I128" s="84">
        <f>LN('реальные данные'!I127)</f>
        <v>10.872422145617668</v>
      </c>
      <c r="J128" s="32">
        <f>'реальные данные + логи 3 задолж'!J129-'реальные данные + логи 3 задолж'!J128</f>
        <v>0.93454305345598243</v>
      </c>
      <c r="K128" s="84">
        <f>LN('реальные данные'!K127)</f>
        <v>11.549429063386048</v>
      </c>
      <c r="L128" s="33">
        <f>'реальные данные + логи 3 задолж'!L129-'реальные данные + логи 3 задолж'!L128</f>
        <v>-3.2454676438554486E-2</v>
      </c>
      <c r="M128" s="63">
        <f>'реальные данные + логи 3 задолж'!M129-'реальные данные + логи 3 задолж'!M128</f>
        <v>5.054114827948375E-2</v>
      </c>
      <c r="N128" s="32">
        <f>'реальные данные + логи 3 задолж'!N129-'реальные данные + логи 3 задолж'!N128</f>
        <v>-3.5455198863818538E-3</v>
      </c>
      <c r="O128" s="32">
        <f>'реальные данные + логи 3 задолж'!O129-'реальные данные + логи 3 задолж'!O128</f>
        <v>7.8488450337736992E-3</v>
      </c>
      <c r="P128" s="32">
        <f>'реальные данные + логи 3 задолж'!P129-'реальные данные + логи 3 задолж'!P128</f>
        <v>-1.2975961056032048E-3</v>
      </c>
      <c r="Q128" s="32">
        <f>'реальные данные + логи 3 задолж'!Q129-'реальные данные + логи 3 задолж'!Q128</f>
        <v>1.3118000015516884E-2</v>
      </c>
      <c r="R128" s="32">
        <f>'реальные данные + логи 3 задолж'!R129-'реальные данные + логи 3 задолж'!R128</f>
        <v>1.3349728798583982E-3</v>
      </c>
      <c r="S128" s="33">
        <f>'реальные данные + логи 3 задолж'!S129-'реальные данные + логи 3 задолж'!S128</f>
        <v>4.4773109698557079E-3</v>
      </c>
      <c r="T128" s="28">
        <f>'реальные данные + логи 3 задолж'!T129-'реальные данные + логи 3 задолж'!T128</f>
        <v>-6.2784120854361802E-2</v>
      </c>
      <c r="U128" s="14">
        <f>'реальные данные + логи 3 задолж'!U129-'реальные данные + логи 3 задолж'!U128</f>
        <v>9.1764186807807846E-3</v>
      </c>
      <c r="V128" s="14">
        <f>'реальные данные + логи 3 задолж'!V129-'реальные данные + логи 3 задолж'!V128</f>
        <v>-0.10804604287598529</v>
      </c>
      <c r="W128" s="14">
        <f>'реальные данные + логи 3 задолж'!W129-'реальные данные + логи 3 задолж'!W128</f>
        <v>-1.2108853462612146E-2</v>
      </c>
      <c r="X128" s="14">
        <f>'реальные данные + логи 3 задолж'!X129-'реальные данные + логи 3 задолж'!X128</f>
        <v>-0.15103322631020788</v>
      </c>
      <c r="Y128" s="14">
        <f>'реальные данные + логи 3 задолж'!Y129-'реальные данные + логи 3 задолж'!Y128</f>
        <v>1.9590575242853348E-2</v>
      </c>
      <c r="Z128" s="29">
        <f>'реальные данные + логи 3 задолж'!Z129-'реальные данные + логи 3 задолж'!Z128</f>
        <v>-3.8841403847982292E-3</v>
      </c>
      <c r="AA128" s="32">
        <f>'исходные без сезонности'!AC128</f>
        <v>-0.46166174206684701</v>
      </c>
      <c r="AB128" s="32">
        <f>'исходные без сезонности'!AD128</f>
        <v>3.0496770738510199</v>
      </c>
      <c r="AC128" s="32">
        <f>'исходные без сезонности'!AE128</f>
        <v>2.8105833501855999</v>
      </c>
      <c r="AD128" s="32">
        <f>'реальные данные + логи 3 задолж'!AD129</f>
        <v>8.1806309252747411</v>
      </c>
      <c r="AE128" s="32">
        <f>'реальные данные + логи 3 задолж'!AE129</f>
        <v>2.5245611304328435</v>
      </c>
      <c r="AF128" s="32">
        <f>'исходные без сезонности'!AH128</f>
        <v>1.1560941462935801</v>
      </c>
      <c r="AG128" s="33">
        <f>'исходные без сезонности'!AI128</f>
        <v>-0.32121453737172001</v>
      </c>
    </row>
    <row r="129" spans="1:33" x14ac:dyDescent="0.2">
      <c r="A129" s="1">
        <v>44197</v>
      </c>
      <c r="B129" s="15">
        <v>4.28</v>
      </c>
      <c r="C129" s="40">
        <f>'исходные без сезонности'!C129</f>
        <v>0.44459170650692498</v>
      </c>
      <c r="D129" s="40">
        <f>'исходные без сезонности'!F129</f>
        <v>-0.79401566785452404</v>
      </c>
      <c r="E129" s="25">
        <v>6.8004835355377624</v>
      </c>
      <c r="F129" s="88">
        <f>LN('реальные данные'!F128)</f>
        <v>9.9914983599000724</v>
      </c>
      <c r="G129" s="32">
        <f>'реальные данные + логи 3 задолж'!G130-'реальные данные + логи 3 задолж'!G129</f>
        <v>-0.19237762847261664</v>
      </c>
      <c r="H129" s="84">
        <f>LN('реальные данные'!H128)</f>
        <v>10.462290262840417</v>
      </c>
      <c r="I129" s="84">
        <f>LN('реальные данные'!I128)</f>
        <v>10.92926777789706</v>
      </c>
      <c r="J129" s="32">
        <f>'реальные данные + логи 3 задолж'!J130-'реальные данные + логи 3 задолж'!J129</f>
        <v>-1.0090281619759711</v>
      </c>
      <c r="K129" s="84">
        <f>LN('реальные данные'!K128)</f>
        <v>11.202132181907283</v>
      </c>
      <c r="L129" s="33">
        <f>'реальные данные + логи 3 задолж'!L130-'реальные данные + логи 3 задолж'!L129</f>
        <v>-2.030113587784399E-2</v>
      </c>
      <c r="M129" s="63">
        <f>'реальные данные + логи 3 задолж'!M130-'реальные данные + логи 3 задолж'!M129</f>
        <v>7.0289477545953716E-2</v>
      </c>
      <c r="N129" s="32">
        <f>'реальные данные + логи 3 задолж'!N130-'реальные данные + логи 3 задолж'!N129</f>
        <v>-1.2989521350824873E-2</v>
      </c>
      <c r="O129" s="32">
        <f>'реальные данные + логи 3 задолж'!O130-'реальные данные + логи 3 задолж'!O129</f>
        <v>-4.6727714294636513E-3</v>
      </c>
      <c r="P129" s="32">
        <f>'реальные данные + логи 3 задолж'!P130-'реальные данные + логи 3 задолж'!P129</f>
        <v>2.1252278550836223E-3</v>
      </c>
      <c r="Q129" s="32">
        <f>'реальные данные + логи 3 задолж'!Q130-'реальные данные + логи 3 задолж'!Q129</f>
        <v>3.0286652582136142E-2</v>
      </c>
      <c r="R129" s="32">
        <f>'реальные данные + логи 3 задолж'!R130-'реальные данные + логи 3 задолж'!R129</f>
        <v>-3.6786723374438779E-2</v>
      </c>
      <c r="S129" s="33">
        <f>'реальные данные + логи 3 задолж'!S130-'реальные данные + логи 3 задолж'!S129</f>
        <v>-1.2037171519775569E-2</v>
      </c>
      <c r="T129" s="28">
        <f>'реальные данные + логи 3 задолж'!T130-'реальные данные + логи 3 задолж'!T129</f>
        <v>0.23401926717383326</v>
      </c>
      <c r="U129" s="14">
        <f>'реальные данные + логи 3 задолж'!U130-'реальные данные + логи 3 задолж'!U129</f>
        <v>-4.81746819511919E-3</v>
      </c>
      <c r="V129" s="14">
        <f>'реальные данные + логи 3 задолж'!V130-'реальные данные + логи 3 задолж'!V129</f>
        <v>9.2869811061055074E-2</v>
      </c>
      <c r="W129" s="14">
        <f>'реальные данные + логи 3 задолж'!W130-'реальные данные + логи 3 задолж'!W129</f>
        <v>-6.5059702290195531E-3</v>
      </c>
      <c r="X129" s="14">
        <f>'реальные данные + логи 3 задолж'!X130-'реальные данные + логи 3 задолж'!X129</f>
        <v>0.19069804280530711</v>
      </c>
      <c r="Y129" s="14">
        <f>'реальные данные + логи 3 задолж'!Y130-'реальные данные + логи 3 задолж'!Y129</f>
        <v>-1.4441403949140508E-2</v>
      </c>
      <c r="Z129" s="29">
        <f>'реальные данные + логи 3 задолж'!Z130-'реальные данные + логи 3 задолж'!Z129</f>
        <v>2.1917994283841225E-2</v>
      </c>
      <c r="AA129" s="32">
        <f>'исходные без сезонности'!AC129</f>
        <v>1.6434803793322801E-2</v>
      </c>
      <c r="AB129" s="32">
        <f>'исходные без сезонности'!AD129</f>
        <v>-2.0045233255632602</v>
      </c>
      <c r="AC129" s="32">
        <f>'исходные без сезонности'!AE129</f>
        <v>1.2819140592164999</v>
      </c>
      <c r="AD129" s="32">
        <f>'реальные данные + логи 3 задолж'!AD130</f>
        <v>-0.91369595640924217</v>
      </c>
      <c r="AE129" s="32">
        <f>'реальные данные + логи 3 задолж'!AE130</f>
        <v>3.5216552153798375</v>
      </c>
      <c r="AF129" s="32">
        <f>'исходные без сезонности'!AH129</f>
        <v>-3.3518282788313498</v>
      </c>
      <c r="AG129" s="33">
        <f>'исходные без сезонности'!AI129</f>
        <v>2.76246664347864</v>
      </c>
    </row>
    <row r="130" spans="1:33" x14ac:dyDescent="0.2">
      <c r="A130" s="1">
        <v>44228</v>
      </c>
      <c r="B130" s="15">
        <v>4</v>
      </c>
      <c r="C130" s="40">
        <f>'исходные без сезонности'!C130</f>
        <v>0.67039778628982705</v>
      </c>
      <c r="D130" s="40">
        <f>'исходные без сезонности'!F130</f>
        <v>2.3390486875203602</v>
      </c>
      <c r="E130" s="25">
        <v>11.544129895124394</v>
      </c>
      <c r="F130" s="88">
        <f>LN('реальные данные'!F129)</f>
        <v>10.527812010701398</v>
      </c>
      <c r="G130" s="32">
        <f>'реальные данные + логи 3 задолж'!G131-'реальные данные + логи 3 задолж'!G130</f>
        <v>0.27826448849168095</v>
      </c>
      <c r="H130" s="84">
        <f>LN('реальные данные'!H129)</f>
        <v>11.144694699842082</v>
      </c>
      <c r="I130" s="84">
        <f>LN('реальные данные'!I129)</f>
        <v>11.126083882568441</v>
      </c>
      <c r="J130" s="32">
        <f>'реальные данные + логи 3 задолж'!J131-'реальные данные + логи 3 задолж'!J130</f>
        <v>0.51034177875874853</v>
      </c>
      <c r="K130" s="84">
        <f>LN('реальные данные'!K129)</f>
        <v>11.229032723418088</v>
      </c>
      <c r="L130" s="33">
        <f>'реальные данные + логи 3 задолж'!L131-'реальные данные + логи 3 задолж'!L130</f>
        <v>-3.6148009687941851E-3</v>
      </c>
      <c r="M130" s="63">
        <f>'реальные данные + логи 3 задолж'!M131-'реальные данные + логи 3 задолж'!M130</f>
        <v>-5.1022455268263656E-3</v>
      </c>
      <c r="N130" s="32">
        <f>'реальные данные + логи 3 задолж'!N131-'реальные данные + логи 3 задолж'!N130</f>
        <v>-3.974996431889366E-3</v>
      </c>
      <c r="O130" s="32">
        <f>'реальные данные + логи 3 задолж'!O131-'реальные данные + логи 3 задолж'!O130</f>
        <v>-1.2867930975643205E-2</v>
      </c>
      <c r="P130" s="32">
        <f>'реальные данные + логи 3 задолж'!P131-'реальные данные + логи 3 задолж'!P130</f>
        <v>1.1741453769980481E-2</v>
      </c>
      <c r="Q130" s="32">
        <f>'реальные данные + логи 3 задолж'!Q131-'реальные данные + логи 3 задолж'!Q130</f>
        <v>1.2028017457902607E-2</v>
      </c>
      <c r="R130" s="32">
        <f>'реальные данные + логи 3 задолж'!R131-'реальные данные + логи 3 задолж'!R130</f>
        <v>1.0977650683688722E-2</v>
      </c>
      <c r="S130" s="33">
        <f>'реальные данные + логи 3 задолж'!S131-'реальные данные + логи 3 задолж'!S130</f>
        <v>-7.6186495962957679E-3</v>
      </c>
      <c r="T130" s="28">
        <f>'реальные данные + логи 3 задолж'!T131-'реальные данные + логи 3 задолж'!T130</f>
        <v>-1.8605831519273863E-2</v>
      </c>
      <c r="U130" s="14">
        <f>'реальные данные + логи 3 задолж'!U131-'реальные данные + логи 3 задолж'!U130</f>
        <v>-2.497424006057436E-2</v>
      </c>
      <c r="V130" s="14">
        <f>'реальные данные + логи 3 задолж'!V131-'реальные данные + логи 3 задолж'!V130</f>
        <v>-7.0953025522086932E-3</v>
      </c>
      <c r="W130" s="14">
        <f>'реальные данные + логи 3 задолж'!W131-'реальные данные + логи 3 задолж'!W130</f>
        <v>3.7176437598240852E-4</v>
      </c>
      <c r="X130" s="14">
        <f>'реальные данные + логи 3 задолж'!X131-'реальные данные + логи 3 задолж'!X130</f>
        <v>-2.6008912913685123E-2</v>
      </c>
      <c r="Y130" s="14">
        <f>'реальные данные + логи 3 задолж'!Y131-'реальные данные + логи 3 задолж'!Y130</f>
        <v>-2.0137867605772186E-2</v>
      </c>
      <c r="Z130" s="29">
        <f>'реальные данные + логи 3 задолж'!Z131-'реальные данные + логи 3 задолж'!Z130</f>
        <v>-3.4235484709476793E-2</v>
      </c>
      <c r="AA130" s="32">
        <f>'исходные без сезонности'!AC130</f>
        <v>-0.16504718934000201</v>
      </c>
      <c r="AB130" s="32">
        <f>'исходные без сезонности'!AD130</f>
        <v>1.30386019281559</v>
      </c>
      <c r="AC130" s="32">
        <f>'исходные без сезонности'!AE130</f>
        <v>3.6302277518060402</v>
      </c>
      <c r="AD130" s="32">
        <f>'реальные данные + логи 3 задолж'!AD131</f>
        <v>0.19106867625356472</v>
      </c>
      <c r="AE130" s="32">
        <f>'реальные данные + логи 3 задолж'!AE131</f>
        <v>-1.2243863704282774</v>
      </c>
      <c r="AF130" s="32">
        <f>'исходные без сезонности'!AH130</f>
        <v>4.8920905564699098</v>
      </c>
      <c r="AG130" s="33">
        <f>'исходные без сезонности'!AI130</f>
        <v>0.115463724089577</v>
      </c>
    </row>
    <row r="131" spans="1:33" x14ac:dyDescent="0.2">
      <c r="A131" s="1">
        <v>44256</v>
      </c>
      <c r="B131" s="15">
        <v>4.2</v>
      </c>
      <c r="C131" s="40">
        <f>'исходные без сезонности'!C131</f>
        <v>0.55968659103740703</v>
      </c>
      <c r="D131" s="40">
        <f>'исходные без сезонности'!F131</f>
        <v>1.5198803187754899</v>
      </c>
      <c r="E131" s="25">
        <v>-0.96577370426193687</v>
      </c>
      <c r="F131" s="88">
        <f>LN('реальные данные'!F130)</f>
        <v>10.697480851500506</v>
      </c>
      <c r="G131" s="32">
        <f>'реальные данные + логи 3 задолж'!G132-'реальные данные + логи 3 задолж'!G131</f>
        <v>6.0634937380386944E-2</v>
      </c>
      <c r="H131" s="84">
        <f>LN('реальные данные'!H130)</f>
        <v>11.239894638317224</v>
      </c>
      <c r="I131" s="84">
        <f>LN('реальные данные'!I130)</f>
        <v>11.01268770713992</v>
      </c>
      <c r="J131" s="32">
        <f>'реальные данные + логи 3 задолж'!J132-'реальные данные + логи 3 задолж'!J131</f>
        <v>-8.6994695381310549E-2</v>
      </c>
      <c r="K131" s="84">
        <f>LN('реальные данные'!K130)</f>
        <v>11.437597011188311</v>
      </c>
      <c r="L131" s="33">
        <f>'реальные данные + логи 3 задолж'!L132-'реальные данные + логи 3 задолж'!L131</f>
        <v>6.4089068572720009E-2</v>
      </c>
      <c r="M131" s="63">
        <f>'реальные данные + логи 3 задолж'!M132-'реальные данные + логи 3 задолж'!M131</f>
        <v>-1.5608065877756871E-3</v>
      </c>
      <c r="N131" s="32">
        <f>'реальные данные + логи 3 задолж'!N132-'реальные данные + логи 3 задолж'!N131</f>
        <v>1.6010367270471448E-3</v>
      </c>
      <c r="O131" s="32">
        <f>'реальные данные + логи 3 задолж'!O132-'реальные данные + логи 3 задолж'!O131</f>
        <v>-5.3326050968038885E-3</v>
      </c>
      <c r="P131" s="32">
        <f>'реальные данные + логи 3 задолж'!P132-'реальные данные + логи 3 задолж'!P131</f>
        <v>-8.0085885885612385E-3</v>
      </c>
      <c r="Q131" s="32">
        <f>'реальные данные + логи 3 задолж'!Q132-'реальные данные + логи 3 задолж'!Q131</f>
        <v>3.1638540686078187E-2</v>
      </c>
      <c r="R131" s="32">
        <f>'реальные данные + логи 3 задолж'!R132-'реальные данные + логи 3 задолж'!R131</f>
        <v>-1.3709147319964643E-2</v>
      </c>
      <c r="S131" s="33">
        <f>'реальные данные + логи 3 задолж'!S132-'реальные данные + логи 3 задолж'!S131</f>
        <v>-1.9705387450574818E-2</v>
      </c>
      <c r="T131" s="28">
        <f>'реальные данные + логи 3 задолж'!T132-'реальные данные + логи 3 задолж'!T131</f>
        <v>-7.491138767356631E-3</v>
      </c>
      <c r="U131" s="14">
        <f>'реальные данные + логи 3 задолж'!U132-'реальные данные + логи 3 задолж'!U131</f>
        <v>-1.939288946640616E-2</v>
      </c>
      <c r="V131" s="14">
        <f>'реальные данные + логи 3 задолж'!V132-'реальные данные + логи 3 задолж'!V131</f>
        <v>-8.8675511687181796E-3</v>
      </c>
      <c r="W131" s="14">
        <f>'реальные данные + логи 3 задолж'!W132-'реальные данные + логи 3 задолж'!W131</f>
        <v>-5.0596056609109041E-3</v>
      </c>
      <c r="X131" s="14">
        <f>'реальные данные + логи 3 задолж'!X132-'реальные данные + логи 3 задолж'!X131</f>
        <v>5.2997376467672552E-2</v>
      </c>
      <c r="Y131" s="14">
        <f>'реальные данные + логи 3 задолж'!Y132-'реальные данные + логи 3 задолж'!Y131</f>
        <v>-3.4462600643152541E-3</v>
      </c>
      <c r="Z131" s="29">
        <f>'реальные данные + логи 3 задолж'!Z132-'реальные данные + логи 3 задолж'!Z131</f>
        <v>-5.5848729791247109E-2</v>
      </c>
      <c r="AA131" s="32">
        <f>'исходные без сезонности'!AC131</f>
        <v>1.2072536439911501</v>
      </c>
      <c r="AB131" s="32">
        <f>'исходные без сезонности'!AD131</f>
        <v>4.52509460517068</v>
      </c>
      <c r="AC131" s="32">
        <f>'исходные без сезонности'!AE131</f>
        <v>0.91439581600140096</v>
      </c>
      <c r="AD131" s="32">
        <f>'реальные данные + логи 3 задолж'!AD132</f>
        <v>-0.95255518928478011</v>
      </c>
      <c r="AE131" s="32">
        <f>'реальные данные + логи 3 задолж'!AE132</f>
        <v>2.9708931400838026</v>
      </c>
      <c r="AF131" s="32">
        <f>'исходные без сезонности'!AH131</f>
        <v>0.79748008098728596</v>
      </c>
      <c r="AG131" s="33">
        <f>'исходные без сезонности'!AI131</f>
        <v>0.55555950809341503</v>
      </c>
    </row>
    <row r="132" spans="1:33" x14ac:dyDescent="0.2">
      <c r="A132" s="1">
        <v>44287</v>
      </c>
      <c r="B132" s="15">
        <v>4.4800000000000004</v>
      </c>
      <c r="C132" s="40">
        <f>'исходные без сезонности'!C132</f>
        <v>0.527466279043315</v>
      </c>
      <c r="D132" s="40">
        <f>'исходные без сезонности'!F132</f>
        <v>0.95573710462771699</v>
      </c>
      <c r="E132" s="25">
        <v>1.6019387353622287</v>
      </c>
      <c r="F132" s="88">
        <f>LN('реальные данные'!F131)</f>
        <v>11.15897350999429</v>
      </c>
      <c r="G132" s="32">
        <f>'реальные данные + логи 3 задолж'!G133-'реальные данные + логи 3 задолж'!G132</f>
        <v>-6.9682288838444961E-2</v>
      </c>
      <c r="H132" s="84">
        <f>LN('реальные данные'!H131)</f>
        <v>11.582240198458242</v>
      </c>
      <c r="I132" s="84">
        <f>LN('реальные данные'!I131)</f>
        <v>10.977383318355919</v>
      </c>
      <c r="J132" s="32">
        <f>'реальные данные + логи 3 задолж'!J133-'реальные данные + логи 3 задолж'!J132</f>
        <v>0.29322500211966585</v>
      </c>
      <c r="K132" s="84">
        <f>LN('реальные данные'!K131)</f>
        <v>11.555635834044461</v>
      </c>
      <c r="L132" s="33">
        <f>'реальные данные + логи 3 задолж'!L133-'реальные данные + логи 3 задолж'!L132</f>
        <v>4.0831241429158283E-2</v>
      </c>
      <c r="M132" s="63">
        <f>'реальные данные + логи 3 задолж'!M133-'реальные данные + логи 3 задолж'!M132</f>
        <v>3.129314444798581E-3</v>
      </c>
      <c r="N132" s="32">
        <f>'реальные данные + логи 3 задолж'!N133-'реальные данные + логи 3 задолж'!N132</f>
        <v>9.092819851881373E-3</v>
      </c>
      <c r="O132" s="32">
        <f>'реальные данные + логи 3 задолж'!O133-'реальные данные + логи 3 задолж'!O132</f>
        <v>4.9464704608581656E-3</v>
      </c>
      <c r="P132" s="32">
        <f>'реальные данные + логи 3 задолж'!P133-'реальные данные + логи 3 задолж'!P132</f>
        <v>-6.4110810970419152E-4</v>
      </c>
      <c r="Q132" s="32">
        <f>'реальные данные + логи 3 задолж'!Q133-'реальные данные + логи 3 задолж'!Q132</f>
        <v>1.1890791559590497E-2</v>
      </c>
      <c r="R132" s="32">
        <f>'реальные данные + логи 3 задолж'!R133-'реальные данные + логи 3 задолж'!R132</f>
        <v>-1.6082771670635765E-2</v>
      </c>
      <c r="S132" s="33">
        <f>'реальные данные + логи 3 задолж'!S133-'реальные данные + логи 3 задолж'!S132</f>
        <v>-1.0325838340868643E-2</v>
      </c>
      <c r="T132" s="28">
        <f>'реальные данные + логи 3 задолж'!T133-'реальные данные + логи 3 задолж'!T132</f>
        <v>-6.473500027582979E-2</v>
      </c>
      <c r="U132" s="14">
        <f>'реальные данные + логи 3 задолж'!U133-'реальные данные + логи 3 задолж'!U132</f>
        <v>2.7375803048158787E-2</v>
      </c>
      <c r="V132" s="14">
        <f>'реальные данные + логи 3 задолж'!V133-'реальные данные + логи 3 задолж'!V132</f>
        <v>-2.5876929784534042E-2</v>
      </c>
      <c r="W132" s="14">
        <f>'реальные данные + логи 3 задолж'!W133-'реальные данные + логи 3 задолж'!W132</f>
        <v>2.3814833613720054E-3</v>
      </c>
      <c r="X132" s="14">
        <f>'реальные данные + логи 3 задолж'!X133-'реальные данные + логи 3 задолж'!X132</f>
        <v>-2.9724282797415569E-2</v>
      </c>
      <c r="Y132" s="14">
        <f>'реальные данные + логи 3 задолж'!Y133-'реальные данные + логи 3 задолж'!Y132</f>
        <v>-5.3646364998545693E-2</v>
      </c>
      <c r="Z132" s="29">
        <f>'реальные данные + логи 3 задолж'!Z133-'реальные данные + логи 3 задолж'!Z132</f>
        <v>-1.1795880900573152E-2</v>
      </c>
      <c r="AA132" s="32">
        <f>'исходные без сезонности'!AC132</f>
        <v>2.4396972304491502</v>
      </c>
      <c r="AB132" s="32">
        <f>'исходные без сезонности'!AD132</f>
        <v>0.45478630361927902</v>
      </c>
      <c r="AC132" s="32">
        <f>'исходные без сезонности'!AE132</f>
        <v>-0.97991738050627597</v>
      </c>
      <c r="AD132" s="32">
        <f>'реальные данные + логи 3 задолж'!AD133</f>
        <v>-0.12668325237463307</v>
      </c>
      <c r="AE132" s="32">
        <f>'реальные данные + логи 3 задолж'!AE133</f>
        <v>-0.10287708568309029</v>
      </c>
      <c r="AF132" s="32">
        <f>'исходные без сезонности'!AH132</f>
        <v>2.6291676158356001</v>
      </c>
      <c r="AG132" s="33">
        <f>'исходные без сезонности'!AI132</f>
        <v>1.42543102740522</v>
      </c>
    </row>
    <row r="133" spans="1:33" x14ac:dyDescent="0.2">
      <c r="A133" s="1">
        <v>44317</v>
      </c>
      <c r="B133" s="15">
        <v>4.76</v>
      </c>
      <c r="C133" s="40">
        <f>'исходные без сезонности'!C133</f>
        <v>0.69518536935145203</v>
      </c>
      <c r="D133" s="40">
        <f>'исходные без сезонности'!F133</f>
        <v>0.38860159296364599</v>
      </c>
      <c r="E133" s="25">
        <v>4.348550112885059</v>
      </c>
      <c r="F133" s="88">
        <f>LN('реальные данные'!F132)</f>
        <v>10.146421949625076</v>
      </c>
      <c r="G133" s="32">
        <f>'реальные данные + логи 3 задолж'!G134-'реальные данные + логи 3 задолж'!G133</f>
        <v>-0.10725739358534447</v>
      </c>
      <c r="H133" s="84">
        <f>LN('реальные данные'!H132)</f>
        <v>10.310472812058201</v>
      </c>
      <c r="I133" s="84">
        <f>LN('реальные данные'!I132)</f>
        <v>10.935922749591262</v>
      </c>
      <c r="J133" s="32">
        <f>'реальные данные + логи 3 задолж'!J134-'реальные данные + логи 3 задолж'!J133</f>
        <v>-0.30528648791289292</v>
      </c>
      <c r="K133" s="84">
        <f>LN('реальные данные'!K132)</f>
        <v>11.529280047233216</v>
      </c>
      <c r="L133" s="33">
        <f>'реальные данные + логи 3 задолж'!L134-'реальные данные + логи 3 задолж'!L133</f>
        <v>-8.4507524318055971E-4</v>
      </c>
      <c r="M133" s="63">
        <f>'реальные данные + логи 3 задолж'!M134-'реальные данные + логи 3 задолж'!M133</f>
        <v>6.7143089911528619E-2</v>
      </c>
      <c r="N133" s="32">
        <f>'реальные данные + логи 3 задолж'!N134-'реальные данные + логи 3 задолж'!N133</f>
        <v>-2.5892238746063612E-3</v>
      </c>
      <c r="O133" s="32">
        <f>'реальные данные + логи 3 задолж'!O134-'реальные данные + логи 3 задолж'!O133</f>
        <v>1.2912805691858154E-3</v>
      </c>
      <c r="P133" s="32">
        <f>'реальные данные + логи 3 задолж'!P134-'реальные данные + логи 3 задолж'!P133</f>
        <v>7.399021732439337E-4</v>
      </c>
      <c r="Q133" s="32">
        <f>'реальные данные + логи 3 задолж'!Q134-'реальные данные + логи 3 задолж'!Q133</f>
        <v>3.1003179001031E-2</v>
      </c>
      <c r="R133" s="32">
        <f>'реальные данные + логи 3 задолж'!R134-'реальные данные + логи 3 задолж'!R133</f>
        <v>-1.4248574780028278E-2</v>
      </c>
      <c r="S133" s="33">
        <f>'реальные данные + логи 3 задолж'!S134-'реальные данные + логи 3 задолж'!S133</f>
        <v>-1.5435914544639218E-3</v>
      </c>
      <c r="T133" s="28">
        <f>'реальные данные + логи 3 задолж'!T134-'реальные данные + логи 3 задолж'!T133</f>
        <v>0.1568557983182739</v>
      </c>
      <c r="U133" s="14">
        <f>'реальные данные + логи 3 задолж'!U134-'реальные данные + логи 3 задолж'!U133</f>
        <v>9.4111155811607006E-3</v>
      </c>
      <c r="V133" s="14">
        <f>'реальные данные + логи 3 задолж'!V134-'реальные данные + логи 3 задолж'!V133</f>
        <v>7.9607788622366726E-2</v>
      </c>
      <c r="W133" s="14">
        <f>'реальные данные + логи 3 задолж'!W134-'реальные данные + логи 3 задолж'!W133</f>
        <v>9.4670752655723334E-4</v>
      </c>
      <c r="X133" s="14">
        <f>'реальные данные + логи 3 задолж'!X134-'реальные данные + логи 3 задолж'!X133</f>
        <v>7.6880712481974811E-2</v>
      </c>
      <c r="Y133" s="14">
        <f>'реальные данные + логи 3 задолж'!Y134-'реальные данные + логи 3 задолж'!Y133</f>
        <v>-1.6823815548917764E-2</v>
      </c>
      <c r="Z133" s="29">
        <f>'реальные данные + логи 3 задолж'!Z134-'реальные данные + логи 3 задолж'!Z133</f>
        <v>-2.5996471773552798E-3</v>
      </c>
      <c r="AA133" s="32">
        <f>'исходные без сезонности'!AC133</f>
        <v>6.8284576743751699E-2</v>
      </c>
      <c r="AB133" s="32">
        <f>'исходные без сезонности'!AD133</f>
        <v>2.4717471553280301E-2</v>
      </c>
      <c r="AC133" s="32">
        <f>'исходные без сезонности'!AE133</f>
        <v>0.26120673355978102</v>
      </c>
      <c r="AD133" s="32">
        <f>'реальные данные + логи 3 задолж'!AD134</f>
        <v>0.70259526670342609</v>
      </c>
      <c r="AE133" s="32">
        <f>'реальные данные + логи 3 задолж'!AE134</f>
        <v>1.3726417898909347</v>
      </c>
      <c r="AF133" s="32">
        <f>'исходные без сезонности'!AH133</f>
        <v>0.80876330936417495</v>
      </c>
      <c r="AG133" s="33">
        <f>'исходные без сезонности'!AI133</f>
        <v>0.64823354778048103</v>
      </c>
    </row>
    <row r="134" spans="1:33" x14ac:dyDescent="0.2">
      <c r="A134" s="1">
        <v>44348</v>
      </c>
      <c r="B134" s="15">
        <v>5.09</v>
      </c>
      <c r="C134" s="40">
        <f>'исходные без сезонности'!C134</f>
        <v>0.79971811486780098</v>
      </c>
      <c r="D134" s="40">
        <f>'исходные без сезонности'!F134</f>
        <v>1.1234374542471399</v>
      </c>
      <c r="E134" s="25">
        <v>5.4003267556333725</v>
      </c>
      <c r="F134" s="88">
        <f>LN('реальные данные'!F133)</f>
        <v>10.433587080037533</v>
      </c>
      <c r="G134" s="32">
        <f>'реальные данные + логи 3 задолж'!G135-'реальные данные + логи 3 задолж'!G134</f>
        <v>0.16799764816717122</v>
      </c>
      <c r="H134" s="84">
        <f>LN('реальные данные'!H133)</f>
        <v>10.852168301860937</v>
      </c>
      <c r="I134" s="84">
        <f>LN('реальные данные'!I133)</f>
        <v>10.944953167173804</v>
      </c>
      <c r="J134" s="32">
        <f>'реальные данные + логи 3 задолж'!J135-'реальные данные + логи 3 задолж'!J134</f>
        <v>2.4651515109116673E-2</v>
      </c>
      <c r="K134" s="84">
        <f>LN('реальные данные'!K133)</f>
        <v>11.459876393913207</v>
      </c>
      <c r="L134" s="33">
        <f>'реальные данные + логи 3 задолж'!L135-'реальные данные + логи 3 задолж'!L134</f>
        <v>-2.3621716329488507E-2</v>
      </c>
      <c r="M134" s="63">
        <f>'реальные данные + логи 3 задолж'!M135-'реальные данные + логи 3 задолж'!M134</f>
        <v>1.4709989503510101E-2</v>
      </c>
      <c r="N134" s="32">
        <f>'реальные данные + логи 3 задолж'!N135-'реальные данные + логи 3 задолж'!N134</f>
        <v>5.2880046207270937E-3</v>
      </c>
      <c r="O134" s="32">
        <f>'реальные данные + логи 3 задолж'!O135-'реальные данные + логи 3 задолж'!O134</f>
        <v>2.8282789721583157E-3</v>
      </c>
      <c r="P134" s="32">
        <f>'реальные данные + логи 3 задолж'!P135-'реальные данные + логи 3 задолж'!P134</f>
        <v>-2.8832223367025733E-4</v>
      </c>
      <c r="Q134" s="32">
        <f>'реальные данные + логи 3 задолж'!Q135-'реальные данные + логи 3 задолж'!Q134</f>
        <v>1.9854983291322625E-2</v>
      </c>
      <c r="R134" s="32">
        <f>'реальные данные + логи 3 задолж'!R135-'реальные данные + логи 3 задолж'!R134</f>
        <v>2.3551336909179099E-2</v>
      </c>
      <c r="S134" s="33">
        <f>'реальные данные + логи 3 задолж'!S135-'реальные данные + логи 3 задолж'!S134</f>
        <v>1.9643910747682014E-2</v>
      </c>
      <c r="T134" s="28">
        <f>'реальные данные + логи 3 задолж'!T135-'реальные данные + логи 3 задолж'!T134</f>
        <v>1.83445799613704E-2</v>
      </c>
      <c r="U134" s="14">
        <f>'реальные данные + логи 3 задолж'!U135-'реальные данные + логи 3 задолж'!U134</f>
        <v>-1.0806725965036179E-2</v>
      </c>
      <c r="V134" s="14">
        <f>'реальные данные + логи 3 задолж'!V135-'реальные данные + логи 3 задолж'!V134</f>
        <v>-3.742323880859999E-2</v>
      </c>
      <c r="W134" s="14">
        <f>'реальные данные + логи 3 задолж'!W135-'реальные данные + логи 3 задолж'!W134</f>
        <v>3.9583771182627459E-3</v>
      </c>
      <c r="X134" s="14">
        <f>'реальные данные + логи 3 задолж'!X135-'реальные данные + логи 3 задолж'!X134</f>
        <v>2.0087921229242411E-2</v>
      </c>
      <c r="Y134" s="14">
        <f>'реальные данные + логи 3 задолж'!Y135-'реальные данные + логи 3 задолж'!Y134</f>
        <v>4.4634595913500164E-2</v>
      </c>
      <c r="Z134" s="29">
        <f>'реальные данные + логи 3 задолж'!Z135-'реальные данные + логи 3 задолж'!Z134</f>
        <v>1.7152324139717123E-2</v>
      </c>
      <c r="AA134" s="32">
        <f>'исходные без сезонности'!AC134</f>
        <v>0.27117341400248401</v>
      </c>
      <c r="AB134" s="32">
        <f>'исходные без сезонности'!AD134</f>
        <v>1.19901827781701</v>
      </c>
      <c r="AC134" s="32">
        <f>'исходные без сезонности'!AE134</f>
        <v>1.2077630706429201</v>
      </c>
      <c r="AD134" s="32">
        <f>'реальные данные + логи 3 задолж'!AD135</f>
        <v>0.33285985865593659</v>
      </c>
      <c r="AE134" s="32">
        <f>'реальные данные + логи 3 задолж'!AE135</f>
        <v>2.9172307442776173</v>
      </c>
      <c r="AF134" s="32">
        <f>'исходные без сезонности'!AH134</f>
        <v>1.53703877063628</v>
      </c>
      <c r="AG134" s="33">
        <f>'исходные без сезонности'!AI134</f>
        <v>0.16155275204738101</v>
      </c>
    </row>
    <row r="135" spans="1:33" x14ac:dyDescent="0.2">
      <c r="A135" s="1">
        <v>44378</v>
      </c>
      <c r="B135" s="15">
        <v>5.77</v>
      </c>
      <c r="C135" s="40">
        <f>'исходные без сезонности'!C135</f>
        <v>0.42420131826337498</v>
      </c>
      <c r="D135" s="40">
        <f>'исходные без сезонности'!F135</f>
        <v>1.40901716337163</v>
      </c>
      <c r="E135" s="25">
        <v>2.4605636624328184</v>
      </c>
      <c r="F135" s="88">
        <f>LN('реальные данные'!F134)</f>
        <v>11.953033937028197</v>
      </c>
      <c r="G135" s="32">
        <f>'реальные данные + логи 3 задолж'!G136-'реальные данные + логи 3 задолж'!G135</f>
        <v>-9.1158837382574021E-2</v>
      </c>
      <c r="H135" s="84">
        <f>LN('реальные данные'!H134)</f>
        <v>10.791346244553258</v>
      </c>
      <c r="I135" s="84">
        <f>LN('реальные данные'!I134)</f>
        <v>10.775069356111736</v>
      </c>
      <c r="J135" s="32">
        <f>'реальные данные + логи 3 задолж'!J136-'реальные данные + логи 3 задолж'!J135</f>
        <v>4.7116243076057884E-2</v>
      </c>
      <c r="K135" s="84">
        <f>LN('реальные данные'!K134)</f>
        <v>11.436955706448087</v>
      </c>
      <c r="L135" s="33">
        <f>'реальные данные + логи 3 задолж'!L136-'реальные данные + логи 3 задолж'!L135</f>
        <v>-3.6871202493800936E-2</v>
      </c>
      <c r="M135" s="63">
        <f>'реальные данные + логи 3 задолж'!M136-'реальные данные + логи 3 задолж'!M135</f>
        <v>5.4761774982122091E-2</v>
      </c>
      <c r="N135" s="32">
        <f>'реальные данные + логи 3 задолж'!N136-'реальные данные + логи 3 задолж'!N135</f>
        <v>1.2521136752278395E-2</v>
      </c>
      <c r="O135" s="32">
        <f>'реальные данные + логи 3 задолж'!O136-'реальные данные + логи 3 задолж'!O135</f>
        <v>1.3353762194228125E-3</v>
      </c>
      <c r="P135" s="32">
        <f>'реальные данные + логи 3 задолж'!P136-'реальные данные + логи 3 задолж'!P135</f>
        <v>1.5761537485907695E-3</v>
      </c>
      <c r="Q135" s="32">
        <f>'реальные данные + логи 3 задолж'!Q136-'реальные данные + логи 3 задолж'!Q135</f>
        <v>1.9866763076773708E-2</v>
      </c>
      <c r="R135" s="32">
        <f>'реальные данные + логи 3 задолж'!R136-'реальные данные + логи 3 задолж'!R135</f>
        <v>1.8683913075774328E-2</v>
      </c>
      <c r="S135" s="33">
        <f>'реальные данные + логи 3 задолж'!S136-'реальные данные + логи 3 задолж'!S135</f>
        <v>1.0526855654275025E-2</v>
      </c>
      <c r="T135" s="28">
        <f>'реальные данные + логи 3 задолж'!T136-'реальные данные + логи 3 задолж'!T135</f>
        <v>-0.12298712346148299</v>
      </c>
      <c r="U135" s="14">
        <f>'реальные данные + логи 3 задолж'!U136-'реальные данные + логи 3 задолж'!U135</f>
        <v>1.6870498474530038E-2</v>
      </c>
      <c r="V135" s="14">
        <f>'реальные данные + логи 3 задолж'!V136-'реальные данные + логи 3 задолж'!V135</f>
        <v>6.5056641729803744E-3</v>
      </c>
      <c r="W135" s="14">
        <f>'реальные данные + логи 3 задолж'!W136-'реальные данные + логи 3 задолж'!W135</f>
        <v>9.2368161325904197E-3</v>
      </c>
      <c r="X135" s="14">
        <f>'реальные данные + логи 3 задолж'!X136-'реальные данные + логи 3 задолж'!X135</f>
        <v>1.3597133717386356E-2</v>
      </c>
      <c r="Y135" s="14">
        <f>'реальные данные + логи 3 задолж'!Y136-'реальные данные + логи 3 задолж'!Y135</f>
        <v>1.2562060588205526E-2</v>
      </c>
      <c r="Z135" s="29">
        <f>'реальные данные + логи 3 задолж'!Z136-'реальные данные + логи 3 задолж'!Z135</f>
        <v>1.1189982749101546E-2</v>
      </c>
      <c r="AA135" s="32">
        <f>'исходные без сезонности'!AC135</f>
        <v>-0.50011040109237404</v>
      </c>
      <c r="AB135" s="32">
        <f>'исходные без сезонности'!AD135</f>
        <v>-0.330492859238873</v>
      </c>
      <c r="AC135" s="32">
        <f>'исходные без сезонности'!AE135</f>
        <v>1.28649193570548</v>
      </c>
      <c r="AD135" s="32">
        <f>'реальные данные + логи 3 задолж'!AD136</f>
        <v>1.4189833709810813</v>
      </c>
      <c r="AE135" s="32">
        <f>'реальные данные + логи 3 задолж'!AE136</f>
        <v>-2.7079863318757305</v>
      </c>
      <c r="AF135" s="32">
        <f>'исходные без сезонности'!AH135</f>
        <v>-1.4992462679047101</v>
      </c>
      <c r="AG135" s="33">
        <f>'исходные без сезонности'!AI135</f>
        <v>0.49201937464207801</v>
      </c>
    </row>
    <row r="136" spans="1:33" x14ac:dyDescent="0.2">
      <c r="A136" s="1">
        <v>44409</v>
      </c>
      <c r="B136" s="15">
        <v>6.31</v>
      </c>
      <c r="C136" s="40">
        <f>'исходные без сезонности'!C136</f>
        <v>0.63827527979781795</v>
      </c>
      <c r="D136" s="40">
        <f>'исходные без сезонности'!F136</f>
        <v>0.24603249217047399</v>
      </c>
      <c r="E136" s="25">
        <v>-1.3254356857063685</v>
      </c>
      <c r="F136" s="88">
        <f>LN('реальные данные'!F135)</f>
        <v>10.230167250630172</v>
      </c>
      <c r="G136" s="32">
        <f>'реальные данные + логи 3 задолж'!G137-'реальные данные + логи 3 задолж'!G136</f>
        <v>-0.14091490705862242</v>
      </c>
      <c r="H136" s="84">
        <f>LN('реальные данные'!H135)</f>
        <v>11.159056425580557</v>
      </c>
      <c r="I136" s="84">
        <f>LN('реальные данные'!I135)</f>
        <v>10.745183614116899</v>
      </c>
      <c r="J136" s="32">
        <f>'реальные данные + логи 3 задолж'!J137-'реальные данные + логи 3 задолж'!J136</f>
        <v>-2.327923783066943E-2</v>
      </c>
      <c r="K136" s="84">
        <f>LN('реальные данные'!K135)</f>
        <v>11.302193479076427</v>
      </c>
      <c r="L136" s="33">
        <f>'реальные данные + логи 3 задолж'!L137-'реальные данные + логи 3 задолж'!L136</f>
        <v>2.1295214650397298E-2</v>
      </c>
      <c r="M136" s="63">
        <f>'реальные данные + логи 3 задолж'!M137-'реальные данные + логи 3 задолж'!M136</f>
        <v>6.8975534082637679E-2</v>
      </c>
      <c r="N136" s="32">
        <f>'реальные данные + логи 3 задолж'!N137-'реальные данные + логи 3 задолж'!N136</f>
        <v>-1.6748525060650721E-2</v>
      </c>
      <c r="O136" s="32">
        <f>'реальные данные + логи 3 задолж'!O137-'реальные данные + логи 3 задолж'!O136</f>
        <v>3.5468155095248477E-3</v>
      </c>
      <c r="P136" s="32">
        <f>'реальные данные + логи 3 задолж'!P137-'реальные данные + логи 3 задолж'!P136</f>
        <v>-7.5268990284573789E-3</v>
      </c>
      <c r="Q136" s="32">
        <f>'реальные данные + логи 3 задолж'!Q137-'реальные данные + логи 3 задолж'!Q136</f>
        <v>2.2048397550692655E-2</v>
      </c>
      <c r="R136" s="32">
        <f>'реальные данные + логи 3 задолж'!R137-'реальные данные + логи 3 задолж'!R136</f>
        <v>1.0242524477547477E-2</v>
      </c>
      <c r="S136" s="33">
        <f>'реальные данные + логи 3 задолж'!S137-'реальные данные + логи 3 задолж'!S136</f>
        <v>1.4048531492798944E-2</v>
      </c>
      <c r="T136" s="28">
        <f>'реальные данные + логи 3 задолж'!T137-'реальные данные + логи 3 задолж'!T136</f>
        <v>0.22587378152654303</v>
      </c>
      <c r="U136" s="14">
        <f>'реальные данные + логи 3 задолж'!U137-'реальные данные + логи 3 задолж'!U136</f>
        <v>1.2371030857462273E-2</v>
      </c>
      <c r="V136" s="14">
        <f>'реальные данные + логи 3 задолж'!V137-'реальные данные + логи 3 задолж'!V136</f>
        <v>-2.3520921927115523E-2</v>
      </c>
      <c r="W136" s="14">
        <f>'реальные данные + логи 3 задолж'!W137-'реальные данные + логи 3 задолж'!W136</f>
        <v>-5.908594474519191E-3</v>
      </c>
      <c r="X136" s="14">
        <f>'реальные данные + логи 3 задолж'!X137-'реальные данные + логи 3 задолж'!X136</f>
        <v>2.9426571372528798E-2</v>
      </c>
      <c r="Y136" s="14">
        <f>'реальные данные + логи 3 задолж'!Y137-'реальные данные + логи 3 задолж'!Y136</f>
        <v>3.939652040349273E-2</v>
      </c>
      <c r="Z136" s="29">
        <f>'реальные данные + логи 3 задолж'!Z137-'реальные данные + логи 3 задолж'!Z136</f>
        <v>1.7203788952187438E-2</v>
      </c>
      <c r="AA136" s="32">
        <f>'исходные без сезонности'!AC136</f>
        <v>-0.19357796888787401</v>
      </c>
      <c r="AB136" s="32">
        <f>'исходные без сезонности'!AD136</f>
        <v>0.48030189204194701</v>
      </c>
      <c r="AC136" s="32">
        <f>'исходные без сезонности'!AE136</f>
        <v>5.1777744231039403E-2</v>
      </c>
      <c r="AD136" s="32">
        <f>'реальные данные + логи 3 задолж'!AD137</f>
        <v>-8.8086974991204841</v>
      </c>
      <c r="AE136" s="32">
        <f>'реальные данные + логи 3 задолж'!AE137</f>
        <v>1.9143815602765244</v>
      </c>
      <c r="AF136" s="32">
        <f>'исходные без сезонности'!AH136</f>
        <v>-0.85595256281682497</v>
      </c>
      <c r="AG136" s="33">
        <f>'исходные без сезонности'!AI136</f>
        <v>0.95014496945711502</v>
      </c>
    </row>
    <row r="137" spans="1:33" x14ac:dyDescent="0.2">
      <c r="A137" s="1">
        <v>44440</v>
      </c>
      <c r="B137" s="15">
        <v>6.56</v>
      </c>
      <c r="C137" s="40">
        <f>'исходные без сезонности'!C137</f>
        <v>0.85922268214393105</v>
      </c>
      <c r="D137" s="40">
        <f>'исходные без сезонности'!F137</f>
        <v>0.71085995366560095</v>
      </c>
      <c r="E137" s="25">
        <v>7.8382899641658526</v>
      </c>
      <c r="F137" s="88">
        <f>LN('реальные данные'!F136)</f>
        <v>10.526498352233807</v>
      </c>
      <c r="G137" s="32">
        <f>'реальные данные + логи 3 задолж'!G138-'реальные данные + логи 3 задолж'!G137</f>
        <v>6.2239506217292018E-2</v>
      </c>
      <c r="H137" s="84">
        <f>LN('реальные данные'!H136)</f>
        <v>10.97370177122886</v>
      </c>
      <c r="I137" s="84">
        <f>LN('реальные данные'!I136)</f>
        <v>10.836773976900881</v>
      </c>
      <c r="J137" s="32">
        <f>'реальные данные + логи 3 задолж'!J138-'реальные данные + логи 3 задолж'!J137</f>
        <v>3.4702219550645452E-2</v>
      </c>
      <c r="K137" s="84">
        <f>LN('реальные данные'!K136)</f>
        <v>11.39722078076295</v>
      </c>
      <c r="L137" s="33">
        <f>'реальные данные + логи 3 задолж'!L138-'реальные данные + логи 3 задолж'!L137</f>
        <v>-6.1216529946792164E-2</v>
      </c>
      <c r="M137" s="63">
        <f>'реальные данные + логи 3 задолж'!M138-'реальные данные + логи 3 задолж'!M137</f>
        <v>-7.7246588303339081E-3</v>
      </c>
      <c r="N137" s="32">
        <f>'реальные данные + логи 3 задолж'!N138-'реальные данные + логи 3 задолж'!N137</f>
        <v>-1.7148482541351484E-3</v>
      </c>
      <c r="O137" s="32">
        <f>'реальные данные + логи 3 задолж'!O138-'реальные данные + логи 3 задолж'!O137</f>
        <v>5.8715553676993437E-3</v>
      </c>
      <c r="P137" s="32">
        <f>'реальные данные + логи 3 задолж'!P138-'реальные данные + логи 3 задолж'!P137</f>
        <v>-1.1452303189990687E-2</v>
      </c>
      <c r="Q137" s="32">
        <f>'реальные данные + логи 3 задолж'!Q138-'реальные данные + логи 3 задолж'!Q137</f>
        <v>2.1887327843348459E-2</v>
      </c>
      <c r="R137" s="32">
        <f>'реальные данные + логи 3 задолж'!R138-'реальные данные + логи 3 задолж'!R137</f>
        <v>-5.1162386170222618E-2</v>
      </c>
      <c r="S137" s="33">
        <f>'реальные данные + логи 3 задолж'!S138-'реальные данные + логи 3 задолж'!S137</f>
        <v>-1.9329681282069799E-3</v>
      </c>
      <c r="T137" s="28">
        <f>'реальные данные + логи 3 задолж'!T138-'реальные данные + логи 3 задолж'!T137</f>
        <v>-4.850922536764557E-2</v>
      </c>
      <c r="U137" s="14">
        <f>'реальные данные + логи 3 задолж'!U138-'реальные данные + логи 3 задолж'!U137</f>
        <v>-1.473054792197992E-2</v>
      </c>
      <c r="V137" s="14">
        <f>'реальные данные + логи 3 задолж'!V138-'реальные данные + логи 3 задолж'!V137</f>
        <v>2.2002189335193378E-2</v>
      </c>
      <c r="W137" s="14">
        <f>'реальные данные + логи 3 задолж'!W138-'реальные данные + логи 3 задолж'!W137</f>
        <v>-1.5894441905288659E-2</v>
      </c>
      <c r="X137" s="14">
        <f>'реальные данные + логи 3 задолж'!X138-'реальные данные + логи 3 задолж'!X137</f>
        <v>1.4924942790859319E-2</v>
      </c>
      <c r="Y137" s="14">
        <f>'реальные данные + логи 3 задолж'!Y138-'реальные данные + логи 3 задолж'!Y137</f>
        <v>-6.4865455698816632E-2</v>
      </c>
      <c r="Z137" s="29">
        <f>'реальные данные + логи 3 задолж'!Z138-'реальные данные + логи 3 задолж'!Z137</f>
        <v>1.3439738115138766E-2</v>
      </c>
      <c r="AA137" s="32">
        <f>'исходные без сезонности'!AC137</f>
        <v>3.2780284691741302</v>
      </c>
      <c r="AB137" s="32">
        <f>'исходные без сезонности'!AD137</f>
        <v>2.62230086852079</v>
      </c>
      <c r="AC137" s="32">
        <f>'исходные без сезонности'!AE137</f>
        <v>4.0216083747777098</v>
      </c>
      <c r="AD137" s="32">
        <f>'реальные данные + логи 3 задолж'!AD138</f>
        <v>3.8685169988093833</v>
      </c>
      <c r="AE137" s="32">
        <f>'реальные данные + логи 3 задолж'!AE138</f>
        <v>0.42864122661556792</v>
      </c>
      <c r="AF137" s="32">
        <f>'исходные без сезонности'!AH137</f>
        <v>0.52386003985868002</v>
      </c>
      <c r="AG137" s="33">
        <f>'исходные без сезонности'!AI137</f>
        <v>1.0835023237389301</v>
      </c>
    </row>
    <row r="138" spans="1:33" x14ac:dyDescent="0.2">
      <c r="A138" s="1">
        <v>44470</v>
      </c>
      <c r="B138" s="15">
        <v>6.81</v>
      </c>
      <c r="C138" s="40">
        <f>'исходные без сезонности'!C138</f>
        <v>1.12773137395711</v>
      </c>
      <c r="D138" s="40">
        <f>'исходные без сезонности'!F138</f>
        <v>2.7435524950722798</v>
      </c>
      <c r="E138" s="25">
        <v>5.8874544866515519</v>
      </c>
      <c r="F138" s="88">
        <f>LN('реальные данные'!F137)</f>
        <v>10.607109330775947</v>
      </c>
      <c r="G138" s="32">
        <f>'реальные данные + логи 3 задолж'!G139-'реальные данные + логи 3 задолж'!G138</f>
        <v>0.19818553659144378</v>
      </c>
      <c r="H138" s="84">
        <f>LN('реальные данные'!H137)</f>
        <v>10.810387292677957</v>
      </c>
      <c r="I138" s="84">
        <f>LN('реальные данные'!I137)</f>
        <v>10.922724615198391</v>
      </c>
      <c r="J138" s="32">
        <f>'реальные данные + логи 3 задолж'!J139-'реальные данные + логи 3 задолж'!J138</f>
        <v>-9.2098275915333261E-3</v>
      </c>
      <c r="K138" s="84">
        <f>LN('реальные данные'!K137)</f>
        <v>11.203672770265966</v>
      </c>
      <c r="L138" s="33">
        <f>'реальные данные + логи 3 задолж'!L139-'реальные данные + логи 3 задолж'!L138</f>
        <v>-5.6725929222585236E-2</v>
      </c>
      <c r="M138" s="63">
        <f>'реальные данные + логи 3 задолж'!M139-'реальные данные + логи 3 задолж'!M138</f>
        <v>3.3294474419545139E-3</v>
      </c>
      <c r="N138" s="32">
        <f>'реальные данные + логи 3 задолж'!N139-'реальные данные + логи 3 задолж'!N138</f>
        <v>-1.965723892023874E-3</v>
      </c>
      <c r="O138" s="32">
        <f>'реальные данные + логи 3 задолж'!O139-'реальные данные + логи 3 задолж'!O138</f>
        <v>-4.8962226345405924E-3</v>
      </c>
      <c r="P138" s="32">
        <f>'реальные данные + логи 3 задолж'!P139-'реальные данные + логи 3 задолж'!P138</f>
        <v>-9.8593913927249588E-3</v>
      </c>
      <c r="Q138" s="32">
        <f>'реальные данные + логи 3 задолж'!Q139-'реальные данные + логи 3 задолж'!Q138</f>
        <v>2.6417616968695157E-2</v>
      </c>
      <c r="R138" s="32">
        <f>'реальные данные + логи 3 задолж'!R139-'реальные данные + логи 3 задолж'!R138</f>
        <v>-1.7607239710272893E-2</v>
      </c>
      <c r="S138" s="33">
        <f>'реальные данные + логи 3 задолж'!S139-'реальные данные + логи 3 задолж'!S138</f>
        <v>5.6511740635176722E-3</v>
      </c>
      <c r="T138" s="28">
        <f>'реальные данные + логи 3 задолж'!T139-'реальные данные + логи 3 задолж'!T138</f>
        <v>1.1861187969412157E-2</v>
      </c>
      <c r="U138" s="14">
        <f>'реальные данные + логи 3 задолж'!U139-'реальные данные + логи 3 задолж'!U138</f>
        <v>-2.7577785654861131E-2</v>
      </c>
      <c r="V138" s="14">
        <f>'реальные данные + логи 3 задолж'!V139-'реальные данные + логи 3 задолж'!V138</f>
        <v>-2.398570553587831E-4</v>
      </c>
      <c r="W138" s="14">
        <f>'реальные данные + логи 3 задолж'!W139-'реальные данные + логи 3 задолж'!W138</f>
        <v>-9.1150451262596022E-3</v>
      </c>
      <c r="X138" s="14">
        <f>'реальные данные + логи 3 задолж'!X139-'реальные данные + логи 3 задолж'!X138</f>
        <v>3.2929888836362053E-2</v>
      </c>
      <c r="Y138" s="14">
        <f>'реальные данные + логи 3 задолж'!Y139-'реальные данные + логи 3 задолж'!Y138</f>
        <v>3.8003586140717971E-3</v>
      </c>
      <c r="Z138" s="29">
        <f>'реальные данные + логи 3 задолж'!Z139-'реальные данные + логи 3 задолж'!Z138</f>
        <v>1.364254968960843E-2</v>
      </c>
      <c r="AA138" s="32">
        <f>'исходные без сезонности'!AC138</f>
        <v>1.83612130247224</v>
      </c>
      <c r="AB138" s="32">
        <f>'исходные без сезонности'!AD138</f>
        <v>0.13279303217420399</v>
      </c>
      <c r="AC138" s="32">
        <f>'исходные без сезонности'!AE138</f>
        <v>-8.73010985447671E-2</v>
      </c>
      <c r="AD138" s="32">
        <f>'реальные данные + логи 3 задолж'!AD139</f>
        <v>1.9845261112929222</v>
      </c>
      <c r="AE138" s="32">
        <f>'реальные данные + логи 3 задолж'!AE139</f>
        <v>-1.9397098216493589</v>
      </c>
      <c r="AF138" s="32">
        <f>'исходные без сезонности'!AH138</f>
        <v>6.43388267400002E-3</v>
      </c>
      <c r="AG138" s="33">
        <f>'исходные без сезонности'!AI138</f>
        <v>0.725612070351766</v>
      </c>
    </row>
    <row r="139" spans="1:33" x14ac:dyDescent="0.2">
      <c r="A139" s="1">
        <v>44501</v>
      </c>
      <c r="B139" s="15">
        <v>7.31</v>
      </c>
      <c r="C139" s="40">
        <f>'исходные без сезонности'!C139</f>
        <v>0.83711386084393202</v>
      </c>
      <c r="D139" s="40">
        <f>'исходные без сезонности'!F139</f>
        <v>0.65291662652286997</v>
      </c>
      <c r="E139" s="25">
        <v>-13.814048214266808</v>
      </c>
      <c r="F139" s="88">
        <f>LN('реальные данные'!F138)</f>
        <v>10.264452797869556</v>
      </c>
      <c r="G139" s="32">
        <f>'реальные данные + логи 3 задолж'!G140-'реальные данные + логи 3 задолж'!G139</f>
        <v>1.4132884952541502E-2</v>
      </c>
      <c r="H139" s="84">
        <f>LN('реальные данные'!H138)</f>
        <v>10.687913105070502</v>
      </c>
      <c r="I139" s="84">
        <f>LN('реальные данные'!I138)</f>
        <v>10.71680830657942</v>
      </c>
      <c r="J139" s="32">
        <f>'реальные данные + логи 3 задолж'!J140-'реальные данные + логи 3 задолж'!J139</f>
        <v>-9.431630847936745E-2</v>
      </c>
      <c r="K139" s="84">
        <f>LN('реальные данные'!K138)</f>
        <v>11.432972503181695</v>
      </c>
      <c r="L139" s="33">
        <f>'реальные данные + логи 3 задолж'!L140-'реальные данные + логи 3 задолж'!L139</f>
        <v>0.12300069924085477</v>
      </c>
      <c r="M139" s="63">
        <f>'реальные данные + логи 3 задолж'!M140-'реальные данные + логи 3 задолж'!M139</f>
        <v>-2.2360793857121308E-3</v>
      </c>
      <c r="N139" s="32">
        <f>'реальные данные + логи 3 задолж'!N140-'реальные данные + логи 3 задолж'!N139</f>
        <v>8.2499487551128681E-3</v>
      </c>
      <c r="O139" s="32">
        <f>'реальные данные + логи 3 задолж'!O140-'реальные данные + логи 3 задолж'!O139</f>
        <v>7.6107550306421246E-3</v>
      </c>
      <c r="P139" s="32">
        <f>'реальные данные + логи 3 задолж'!P140-'реальные данные + логи 3 задолж'!P139</f>
        <v>2.1955297740277047E-3</v>
      </c>
      <c r="Q139" s="32">
        <f>'реальные данные + логи 3 задолж'!Q140-'реальные данные + логи 3 задолж'!Q139</f>
        <v>2.5032768613332479E-2</v>
      </c>
      <c r="R139" s="32">
        <f>'реальные данные + логи 3 задолж'!R140-'реальные данные + логи 3 задолж'!R139</f>
        <v>9.5322601455656297E-3</v>
      </c>
      <c r="S139" s="33">
        <f>'реальные данные + логи 3 задолж'!S140-'реальные данные + логи 3 задолж'!S139</f>
        <v>-9.5106074533113372E-4</v>
      </c>
      <c r="T139" s="28">
        <f>'реальные данные + логи 3 задолж'!T140-'реальные данные + логи 3 задолж'!T139</f>
        <v>-7.1537039521185619E-3</v>
      </c>
      <c r="U139" s="14">
        <f>'реальные данные + логи 3 задолж'!U140-'реальные данные + логи 3 задолж'!U139</f>
        <v>1.2691215895845431E-2</v>
      </c>
      <c r="V139" s="14">
        <f>'реальные данные + логи 3 задолж'!V140-'реальные данные + логи 3 задолж'!V139</f>
        <v>1.0061031127618136E-2</v>
      </c>
      <c r="W139" s="14">
        <f>'реальные данные + логи 3 задолж'!W140-'реальные данные + логи 3 задолж'!W139</f>
        <v>1.4558071612450263E-2</v>
      </c>
      <c r="X139" s="14">
        <f>'реальные данные + логи 3 задолж'!X140-'реальные данные + логи 3 задолж'!X139</f>
        <v>3.656968824261142E-2</v>
      </c>
      <c r="Y139" s="14">
        <f>'реальные данные + логи 3 задолж'!Y140-'реальные данные + логи 3 задолж'!Y139</f>
        <v>-1.5017264696611576E-2</v>
      </c>
      <c r="Z139" s="29">
        <f>'реальные данные + логи 3 задолж'!Z140-'реальные данные + логи 3 задолж'!Z139</f>
        <v>1.13536174839588E-2</v>
      </c>
      <c r="AA139" s="32">
        <f>'исходные без сезонности'!AC139</f>
        <v>1.1550837592793399</v>
      </c>
      <c r="AB139" s="32">
        <f>'исходные без сезонности'!AD139</f>
        <v>1.53149441794531</v>
      </c>
      <c r="AC139" s="32">
        <f>'исходные без сезонности'!AE139</f>
        <v>-3.5172969632136399</v>
      </c>
      <c r="AD139" s="32">
        <f>'реальные данные + логи 3 задолж'!AD140</f>
        <v>5.9403118649967439</v>
      </c>
      <c r="AE139" s="32">
        <f>'реальные данные + логи 3 задолж'!AE140</f>
        <v>4.2908588745974185</v>
      </c>
      <c r="AF139" s="32">
        <f>'исходные без сезонности'!AH139</f>
        <v>-9.2720910318006194E-2</v>
      </c>
      <c r="AG139" s="33">
        <f>'исходные без сезонности'!AI139</f>
        <v>-1.3746747587889301</v>
      </c>
    </row>
    <row r="140" spans="1:33" x14ac:dyDescent="0.2">
      <c r="A140" s="1">
        <v>44531</v>
      </c>
      <c r="B140" s="15">
        <v>7.58</v>
      </c>
      <c r="C140" s="40">
        <f>'исходные без сезонности'!C140</f>
        <v>0.51048737137515598</v>
      </c>
      <c r="D140" s="40">
        <f>'исходные без сезонности'!F140</f>
        <v>1.56436869316983</v>
      </c>
      <c r="E140" s="25">
        <v>9.1841580544607577</v>
      </c>
      <c r="F140" s="88">
        <f>LN('реальные данные'!F139)</f>
        <v>10.109381623321889</v>
      </c>
      <c r="G140" s="32">
        <f>'реальные данные + логи 3 задолж'!G141-'реальные данные + логи 3 задолж'!G140</f>
        <v>-5.5042271172341728E-2</v>
      </c>
      <c r="H140" s="84">
        <f>LN('реальные данные'!H139)</f>
        <v>10.299000792613677</v>
      </c>
      <c r="I140" s="84">
        <f>LN('реальные данные'!I139)</f>
        <v>10.881420902496627</v>
      </c>
      <c r="J140" s="32">
        <f>'реальные данные + логи 3 задолж'!J141-'реальные данные + логи 3 задолж'!J140</f>
        <v>0.18680473965738287</v>
      </c>
      <c r="K140" s="84">
        <f>LN('реальные данные'!K139)</f>
        <v>11.952129095284276</v>
      </c>
      <c r="L140" s="33">
        <f>'реальные данные + логи 3 задолж'!L141-'реальные данные + логи 3 задолж'!L140</f>
        <v>8.8683059704024458E-3</v>
      </c>
      <c r="M140" s="63">
        <f>'реальные данные + логи 3 задолж'!M141-'реальные данные + логи 3 задолж'!M140</f>
        <v>-1.106380099802351E-4</v>
      </c>
      <c r="N140" s="32">
        <f>'реальные данные + логи 3 задолж'!N141-'реальные данные + логи 3 задолж'!N140</f>
        <v>1.424817407927037E-2</v>
      </c>
      <c r="O140" s="32">
        <f>'реальные данные + логи 3 задолж'!O141-'реальные данные + логи 3 задолж'!O140</f>
        <v>-2.0611953974588815E-2</v>
      </c>
      <c r="P140" s="32">
        <f>'реальные данные + логи 3 задолж'!P141-'реальные данные + логи 3 задолж'!P140</f>
        <v>-2.648597335415559E-3</v>
      </c>
      <c r="Q140" s="32">
        <f>'реальные данные + логи 3 задолж'!Q141-'реальные данные + логи 3 задолж'!Q140</f>
        <v>1.1083471017983015E-2</v>
      </c>
      <c r="R140" s="32">
        <f>'реальные данные + логи 3 задолж'!R141-'реальные данные + логи 3 задолж'!R140</f>
        <v>9.1211473728805004E-3</v>
      </c>
      <c r="S140" s="33">
        <f>'реальные данные + логи 3 задолж'!S141-'реальные данные + логи 3 задолж'!S140</f>
        <v>8.2413618641048458E-3</v>
      </c>
      <c r="T140" s="28">
        <f>'реальные данные + логи 3 задолж'!T141-'реальные данные + логи 3 задолж'!T140</f>
        <v>2.0643611939185291E-2</v>
      </c>
      <c r="U140" s="14">
        <f>'реальные данные + логи 3 задолж'!U141-'реальные данные + логи 3 задолж'!U140</f>
        <v>1.8029269770806877E-2</v>
      </c>
      <c r="V140" s="14">
        <f>'реальные данные + логи 3 задолж'!V141-'реальные данные + логи 3 задолж'!V140</f>
        <v>-7.6063549749019188E-3</v>
      </c>
      <c r="W140" s="14">
        <f>'реальные данные + логи 3 задолж'!W141-'реальные данные + логи 3 задолж'!W140</f>
        <v>-1.5334981897943578E-2</v>
      </c>
      <c r="X140" s="14">
        <f>'реальные данные + логи 3 задолж'!X141-'реальные данные + логи 3 задолж'!X140</f>
        <v>-1.9109857750517989E-2</v>
      </c>
      <c r="Y140" s="14">
        <f>'реальные данные + логи 3 задолж'!Y141-'реальные данные + логи 3 задолж'!Y140</f>
        <v>-6.5801750213328347E-2</v>
      </c>
      <c r="Z140" s="29">
        <f>'реальные данные + логи 3 задолж'!Z141-'реальные данные + логи 3 задолж'!Z140</f>
        <v>-6.2038529309891288E-3</v>
      </c>
      <c r="AA140" s="32">
        <f>'исходные без сезонности'!AC140</f>
        <v>1.1788141653173401</v>
      </c>
      <c r="AB140" s="32">
        <f>'исходные без сезонности'!AD140</f>
        <v>4.8984640507077097</v>
      </c>
      <c r="AC140" s="32">
        <f>'исходные без сезонности'!AE140</f>
        <v>1.5558734144180899</v>
      </c>
      <c r="AD140" s="32">
        <f>'реальные данные + логи 3 задолж'!AD141</f>
        <v>-1.5134153210498056</v>
      </c>
      <c r="AE140" s="32">
        <f>'реальные данные + логи 3 задолж'!AE141</f>
        <v>1.1915694980640978</v>
      </c>
      <c r="AF140" s="32">
        <f>'исходные без сезонности'!AH140</f>
        <v>-1.46532264921663</v>
      </c>
      <c r="AG140" s="33">
        <f>'исходные без сезонности'!AI140</f>
        <v>3.3453662253503902</v>
      </c>
    </row>
    <row r="141" spans="1:33" x14ac:dyDescent="0.2">
      <c r="A141" s="1">
        <v>44562</v>
      </c>
      <c r="B141" s="15">
        <v>8.26</v>
      </c>
      <c r="C141" s="40">
        <f>'исходные без сезонности'!C141</f>
        <v>0.77101865175720996</v>
      </c>
      <c r="D141" s="40">
        <f>'исходные без сезонности'!F141</f>
        <v>-0.16526455136037299</v>
      </c>
      <c r="E141" s="25">
        <v>13.038769465180751</v>
      </c>
      <c r="F141" s="88">
        <f>LN('реальные данные'!F140)</f>
        <v>10.304965177469617</v>
      </c>
      <c r="G141" s="32">
        <f>'реальные данные + логи 3 задолж'!G142-'реальные данные + логи 3 задолж'!G141</f>
        <v>-0.10999368614577776</v>
      </c>
      <c r="H141" s="84">
        <f>LN('реальные данные'!H140)</f>
        <v>10.618975859231252</v>
      </c>
      <c r="I141" s="84">
        <f>LN('реальные данные'!I140)</f>
        <v>10.732145230727497</v>
      </c>
      <c r="J141" s="32">
        <f>'реальные данные + логи 3 задолж'!J142-'реальные данные + логи 3 задолж'!J141</f>
        <v>2.9130044456476156E-2</v>
      </c>
      <c r="K141" s="84">
        <f>LN('реальные данные'!K140)</f>
        <v>11.697302451899979</v>
      </c>
      <c r="L141" s="33">
        <f>'реальные данные + логи 3 задолж'!L142-'реальные данные + логи 3 задолж'!L141</f>
        <v>-1.0754085381648792E-2</v>
      </c>
      <c r="M141" s="63">
        <f>'реальные данные + логи 3 задолж'!M142-'реальные данные + логи 3 задолж'!M141</f>
        <v>-4.3130701303383034E-2</v>
      </c>
      <c r="N141" s="32">
        <f>'реальные данные + логи 3 задолж'!N142-'реальные данные + логи 3 задолж'!N141</f>
        <v>1.5666176769535411E-2</v>
      </c>
      <c r="O141" s="32">
        <f>'реальные данные + логи 3 задолж'!O142-'реальные данные + логи 3 задолж'!O141</f>
        <v>-6.0152762651384251E-3</v>
      </c>
      <c r="P141" s="32">
        <f>'реальные данные + логи 3 задолж'!P142-'реальные данные + логи 3 задолж'!P141</f>
        <v>1.344040341981767E-3</v>
      </c>
      <c r="Q141" s="32">
        <f>'реальные данные + логи 3 задолж'!Q142-'реальные данные + логи 3 задолж'!Q141</f>
        <v>1.0715769853725021E-2</v>
      </c>
      <c r="R141" s="32">
        <f>'реальные данные + логи 3 задолж'!R142-'реальные данные + логи 3 задолж'!R141</f>
        <v>-4.155524474958483E-3</v>
      </c>
      <c r="S141" s="33">
        <f>'реальные данные + логи 3 задолж'!S142-'реальные данные + логи 3 задолж'!S141</f>
        <v>1.256330378352466E-2</v>
      </c>
      <c r="T141" s="28">
        <f>'реальные данные + логи 3 задолж'!T142-'реальные данные + логи 3 задолж'!T141</f>
        <v>-2.7654420796299206E-2</v>
      </c>
      <c r="U141" s="14">
        <f>'реальные данные + логи 3 задолж'!U142-'реальные данные + логи 3 задолж'!U141</f>
        <v>2.9184870884845893E-2</v>
      </c>
      <c r="V141" s="14">
        <f>'реальные данные + логи 3 задолж'!V142-'реальные данные + логи 3 задолж'!V141</f>
        <v>-3.2847654284749339E-2</v>
      </c>
      <c r="W141" s="14">
        <f>'реальные данные + логи 3 задолж'!W142-'реальные данные + логи 3 задолж'!W141</f>
        <v>3.8864520407564385E-3</v>
      </c>
      <c r="X141" s="14">
        <f>'реальные данные + логи 3 задолж'!X142-'реальные данные + логи 3 задолж'!X141</f>
        <v>2.7267976358750445E-2</v>
      </c>
      <c r="Y141" s="14">
        <f>'реальные данные + логи 3 задолж'!Y142-'реальные данные + логи 3 задолж'!Y141</f>
        <v>6.1601646208048422E-2</v>
      </c>
      <c r="Z141" s="29">
        <f>'реальные данные + логи 3 задолж'!Z142-'реальные данные + логи 3 задолж'!Z141</f>
        <v>4.3558511554492085E-2</v>
      </c>
      <c r="AA141" s="32">
        <f>'исходные без сезонности'!AC141</f>
        <v>7.3878852344475596E-2</v>
      </c>
      <c r="AB141" s="32">
        <f>'исходные без сезонности'!AD141</f>
        <v>0.602157039062995</v>
      </c>
      <c r="AC141" s="32">
        <f>'исходные без сезонности'!AE141</f>
        <v>0.49815357304121999</v>
      </c>
      <c r="AD141" s="32">
        <f>'реальные данные + логи 3 задолж'!AD142</f>
        <v>1.9158146204145083</v>
      </c>
      <c r="AE141" s="32">
        <f>'реальные данные + логи 3 задолж'!AE142</f>
        <v>-5.3431382849027216</v>
      </c>
      <c r="AF141" s="32">
        <f>'исходные без сезонности'!AH141</f>
        <v>0.86827050462678801</v>
      </c>
      <c r="AG141" s="33">
        <f>'исходные без сезонности'!AI141</f>
        <v>0.99997248976654196</v>
      </c>
    </row>
    <row r="142" spans="1:33" x14ac:dyDescent="0.2">
      <c r="A142" s="1">
        <v>44593</v>
      </c>
      <c r="B142" s="15">
        <v>9.51</v>
      </c>
      <c r="C142" s="40">
        <f>'исходные без сезонности'!C142</f>
        <v>1.04576921670798</v>
      </c>
      <c r="D142" s="40">
        <f>'исходные без сезонности'!F142</f>
        <v>0.300296353660296</v>
      </c>
      <c r="E142" s="25">
        <v>-1.4526450371831889</v>
      </c>
      <c r="F142" s="88">
        <f>LN('реальные данные'!F141)</f>
        <v>11.240523723681552</v>
      </c>
      <c r="G142" s="32">
        <f>'реальные данные + логи 3 задолж'!G143-'реальные данные + логи 3 задолж'!G142</f>
        <v>0.31206256223875961</v>
      </c>
      <c r="H142" s="84">
        <f>LN('реальные данные'!H141)</f>
        <v>10.245342195549044</v>
      </c>
      <c r="I142" s="84">
        <f>LN('реальные данные'!I141)</f>
        <v>10.651566587935424</v>
      </c>
      <c r="J142" s="32">
        <f>'реальные данные + логи 3 задолж'!J143-'реальные данные + логи 3 задолж'!J142</f>
        <v>-2.0510588310751032E-2</v>
      </c>
      <c r="K142" s="84">
        <f>LN('реальные данные'!K141)</f>
        <v>11.580657885994086</v>
      </c>
      <c r="L142" s="33">
        <f>'реальные данные + логи 3 задолж'!L143-'реальные данные + логи 3 задолж'!L142</f>
        <v>3.5803996515904046E-2</v>
      </c>
      <c r="M142" s="63">
        <f>'реальные данные + логи 3 задолж'!M143-'реальные данные + логи 3 задолж'!M142</f>
        <v>-4.3280198504641376E-2</v>
      </c>
      <c r="N142" s="32">
        <f>'реальные данные + логи 3 задолж'!N143-'реальные данные + логи 3 задолж'!N142</f>
        <v>1.9487071488436314E-2</v>
      </c>
      <c r="O142" s="32">
        <f>'реальные данные + логи 3 задолж'!O143-'реальные данные + логи 3 задолж'!O142</f>
        <v>1.7863622583371708E-2</v>
      </c>
      <c r="P142" s="32">
        <f>'реальные данные + логи 3 задолж'!P143-'реальные данные + логи 3 задолж'!P142</f>
        <v>-5.8679254208779952E-3</v>
      </c>
      <c r="Q142" s="32">
        <f>'реальные данные + логи 3 задолж'!Q143-'реальные данные + логи 3 задолж'!Q142</f>
        <v>2.1021776700591133E-2</v>
      </c>
      <c r="R142" s="32">
        <f>'реальные данные + логи 3 задолж'!R143-'реальные данные + логи 3 задолж'!R142</f>
        <v>5.8311497719465422E-3</v>
      </c>
      <c r="S142" s="33">
        <f>'реальные данные + логи 3 задолж'!S143-'реальные данные + логи 3 задолж'!S142</f>
        <v>3.0145101841783983E-2</v>
      </c>
      <c r="T142" s="28">
        <f>'реальные данные + логи 3 задолж'!T143-'реальные данные + логи 3 задолж'!T142</f>
        <v>-7.1222405617684004E-2</v>
      </c>
      <c r="U142" s="14">
        <f>'реальные данные + логи 3 задолж'!U143-'реальные данные + логи 3 задолж'!U142</f>
        <v>-6.6723635099723566E-3</v>
      </c>
      <c r="V142" s="14">
        <f>'реальные данные + логи 3 задолж'!V143-'реальные данные + логи 3 задолж'!V142</f>
        <v>6.8963257576546866E-2</v>
      </c>
      <c r="W142" s="14">
        <f>'реальные данные + логи 3 задолж'!W143-'реальные данные + логи 3 задолж'!W142</f>
        <v>-9.2730235871947286E-3</v>
      </c>
      <c r="X142" s="14">
        <f>'реальные данные + логи 3 задолж'!X143-'реальные данные + логи 3 задолж'!X142</f>
        <v>1.6609942145406009E-2</v>
      </c>
      <c r="Y142" s="14">
        <f>'реальные данные + логи 3 задолж'!Y143-'реальные данные + логи 3 задолж'!Y142</f>
        <v>-2.7349381079636359E-2</v>
      </c>
      <c r="Z142" s="29">
        <f>'реальные данные + логи 3 задолж'!Z143-'реальные данные + логи 3 задолж'!Z142</f>
        <v>8.7443875544988003E-3</v>
      </c>
      <c r="AA142" s="32">
        <f>'исходные без сезонности'!AC142</f>
        <v>2.0448748027401798E-3</v>
      </c>
      <c r="AB142" s="32">
        <f>'исходные без сезонности'!AD142</f>
        <v>-1.21650419400815</v>
      </c>
      <c r="AC142" s="32">
        <f>'исходные без сезонности'!AE142</f>
        <v>-2.2534820603133898</v>
      </c>
      <c r="AD142" s="32">
        <f>'реальные данные + логи 3 задолж'!AD143</f>
        <v>0.63861680017936351</v>
      </c>
      <c r="AE142" s="32">
        <f>'реальные данные + логи 3 задолж'!AE143</f>
        <v>3.2936202716592931</v>
      </c>
      <c r="AF142" s="32">
        <f>'исходные без сезонности'!AH142</f>
        <v>-1.2138826419211199</v>
      </c>
      <c r="AG142" s="33">
        <f>'исходные без сезонности'!AI142</f>
        <v>2.3189719565694999</v>
      </c>
    </row>
    <row r="143" spans="1:33" x14ac:dyDescent="0.2">
      <c r="A143" s="1">
        <v>44621</v>
      </c>
      <c r="B143" s="15">
        <v>20.03</v>
      </c>
      <c r="C143" s="40">
        <f>'исходные без сезонности'!C143</f>
        <v>7.4904001367756203</v>
      </c>
      <c r="D143" s="40">
        <f>'исходные без сезонности'!F143</f>
        <v>-2.0451403214066799</v>
      </c>
      <c r="E143" s="25">
        <v>-5.5058670174459641</v>
      </c>
      <c r="F143" s="88">
        <f>LN('реальные данные'!F142)</f>
        <v>11.274602363826499</v>
      </c>
      <c r="G143" s="32">
        <f>'реальные данные + логи 3 задолж'!G144-'реальные данные + логи 3 задолж'!G143</f>
        <v>-0.64573866177972583</v>
      </c>
      <c r="H143" s="84">
        <f>LN('реальные данные'!H142)</f>
        <v>10.836898446342307</v>
      </c>
      <c r="I143" s="84">
        <f>LN('реальные данные'!I142)</f>
        <v>10.607887832762881</v>
      </c>
      <c r="J143" s="32">
        <f>'реальные данные + логи 3 задолж'!J144-'реальные данные + логи 3 задолж'!J143</f>
        <v>-8.9747574347306625E-2</v>
      </c>
      <c r="K143" s="84">
        <f>LN('реальные данные'!K142)</f>
        <v>11.382099639790054</v>
      </c>
      <c r="L143" s="33">
        <f>'реальные данные + логи 3 задолж'!L144-'реальные данные + логи 3 задолж'!L143</f>
        <v>-0.34942424160515273</v>
      </c>
      <c r="M143" s="63">
        <f>'реальные данные + логи 3 задолж'!M144-'реальные данные + логи 3 задолж'!M143</f>
        <v>3.4191870233737376E-3</v>
      </c>
      <c r="N143" s="32">
        <f>'реальные данные + логи 3 задолж'!N144-'реальные данные + логи 3 задолж'!N143</f>
        <v>-3.9293399250535543E-2</v>
      </c>
      <c r="O143" s="32">
        <f>'реальные данные + логи 3 задолж'!O144-'реальные данные + логи 3 задолж'!O143</f>
        <v>-6.3899855834083752E-2</v>
      </c>
      <c r="P143" s="32">
        <f>'реальные данные + логи 3 задолж'!P144-'реальные данные + логи 3 задолж'!P143</f>
        <v>-7.3437485359875154E-2</v>
      </c>
      <c r="Q143" s="32">
        <f>'реальные данные + логи 3 задолж'!Q144-'реальные данные + логи 3 задолж'!Q143</f>
        <v>-3.6671461313058984E-2</v>
      </c>
      <c r="R143" s="32">
        <f>'реальные данные + логи 3 задолж'!R144-'реальные данные + логи 3 задолж'!R143</f>
        <v>-4.9823106188625843E-2</v>
      </c>
      <c r="S143" s="33">
        <f>'реальные данные + логи 3 задолж'!S144-'реальные данные + логи 3 задолж'!S143</f>
        <v>-5.8372131652758341E-2</v>
      </c>
      <c r="T143" s="28">
        <f>'реальные данные + логи 3 задолж'!T144-'реальные данные + логи 3 задолж'!T143</f>
        <v>-6.3965119233309053E-3</v>
      </c>
      <c r="U143" s="14">
        <f>'реальные данные + логи 3 задолж'!U144-'реальные данные + логи 3 задолж'!U143</f>
        <v>5.5512363103638052E-3</v>
      </c>
      <c r="V143" s="14">
        <f>'реальные данные + логи 3 задолж'!V144-'реальные данные + логи 3 задолж'!V143</f>
        <v>-8.3890090855321731E-2</v>
      </c>
      <c r="W143" s="14">
        <f>'реальные данные + логи 3 задолж'!W144-'реальные данные + логи 3 задолж'!W143</f>
        <v>-6.9940410738441372E-2</v>
      </c>
      <c r="X143" s="14">
        <f>'реальные данные + логи 3 задолж'!X144-'реальные данные + логи 3 задолж'!X143</f>
        <v>-2.4407939396004608E-2</v>
      </c>
      <c r="Y143" s="14">
        <f>'реальные данные + логи 3 задолж'!Y144-'реальные данные + логи 3 задолж'!Y143</f>
        <v>6.1736363579658615E-3</v>
      </c>
      <c r="Z143" s="29">
        <f>'реальные данные + логи 3 задолж'!Z144-'реальные данные + логи 3 задолж'!Z143</f>
        <v>-1.0141463612846735E-2</v>
      </c>
      <c r="AA143" s="32">
        <f>'исходные без сезонности'!AC143</f>
        <v>0.24900902820450799</v>
      </c>
      <c r="AB143" s="32">
        <f>'исходные без сезонности'!AD143</f>
        <v>-3.6129078970807198</v>
      </c>
      <c r="AC143" s="32">
        <f>'исходные без сезонности'!AE143</f>
        <v>7.0219944834521604</v>
      </c>
      <c r="AD143" s="32">
        <f>'реальные данные + логи 3 задолж'!AD144</f>
        <v>1.283523842935864</v>
      </c>
      <c r="AE143" s="32">
        <f>'реальные данные + логи 3 задолж'!AE144</f>
        <v>-2.7990168558402502</v>
      </c>
      <c r="AF143" s="32">
        <f>'исходные без сезонности'!AH143</f>
        <v>3.5813343026103599</v>
      </c>
      <c r="AG143" s="33">
        <f>'исходные без сезонности'!AI143</f>
        <v>-2.8960673076458701</v>
      </c>
    </row>
    <row r="144" spans="1:33" x14ac:dyDescent="0.2">
      <c r="A144" s="1">
        <v>44652</v>
      </c>
      <c r="B144" s="15">
        <v>17.13</v>
      </c>
      <c r="C144" s="40">
        <f>'исходные без сезонности'!C144</f>
        <v>1.50747363934769</v>
      </c>
      <c r="D144" s="40">
        <f>'исходные без сезонности'!F144</f>
        <v>-3.1708766460104001</v>
      </c>
      <c r="E144" s="25">
        <v>-5.8131599598978152</v>
      </c>
      <c r="F144" s="88">
        <f>LN('реальные данные'!F143)</f>
        <v>10.264750600130432</v>
      </c>
      <c r="G144" s="32">
        <f>'реальные данные + логи 3 задолж'!G145-'реальные данные + логи 3 задолж'!G144</f>
        <v>0.28889986851178939</v>
      </c>
      <c r="H144" s="84">
        <f>LN('реальные данные'!H143)</f>
        <v>9.7524933548456794</v>
      </c>
      <c r="I144" s="84">
        <f>LN('реальные данные'!I143)</f>
        <v>11.128796210440861</v>
      </c>
      <c r="J144" s="32">
        <f>'реальные данные + логи 3 задолж'!J145-'реальные данные + логи 3 задолж'!J144</f>
        <v>-0.10507425323752706</v>
      </c>
      <c r="K144" s="84">
        <f>LN('реальные данные'!K143)</f>
        <v>11.802619275105885</v>
      </c>
      <c r="L144" s="33">
        <f>'реальные данные + логи 3 задолж'!L145-'реальные данные + логи 3 задолж'!L144</f>
        <v>-6.8950929283072782E-2</v>
      </c>
      <c r="M144" s="63">
        <f>'реальные данные + логи 3 задолж'!M145-'реальные данные + логи 3 задолж'!M144</f>
        <v>4.6201227799876676E-2</v>
      </c>
      <c r="N144" s="32">
        <f>'реальные данные + логи 3 задолж'!N145-'реальные данные + логи 3 задолж'!N144</f>
        <v>-1.3019063112871265E-3</v>
      </c>
      <c r="O144" s="32">
        <f>'реальные данные + логи 3 задолж'!O145-'реальные данные + логи 3 задолж'!O144</f>
        <v>-1.9018237878677624E-2</v>
      </c>
      <c r="P144" s="32">
        <f>'реальные данные + логи 3 задолж'!P145-'реальные данные + логи 3 задолж'!P144</f>
        <v>-7.8683481827717117E-3</v>
      </c>
      <c r="Q144" s="32">
        <f>'реальные данные + логи 3 задолж'!Q145-'реальные данные + логи 3 задолж'!Q144</f>
        <v>-1.0226893377058843E-3</v>
      </c>
      <c r="R144" s="32">
        <f>'реальные данные + логи 3 задолж'!R145-'реальные данные + логи 3 задолж'!R144</f>
        <v>-1.3381207904799908E-2</v>
      </c>
      <c r="S144" s="33">
        <f>'реальные данные + логи 3 задолж'!S145-'реальные данные + логи 3 задолж'!S144</f>
        <v>3.2210753280104143E-4</v>
      </c>
      <c r="T144" s="28">
        <f>'реальные данные + логи 3 задолж'!T145-'реальные данные + логи 3 задолж'!T144</f>
        <v>0.11489916578939408</v>
      </c>
      <c r="U144" s="14">
        <f>'реальные данные + логи 3 задолж'!U145-'реальные данные + логи 3 задолж'!U144</f>
        <v>-1.825522872593055E-2</v>
      </c>
      <c r="V144" s="14">
        <f>'реальные данные + логи 3 задолж'!V145-'реальные данные + логи 3 задолж'!V144</f>
        <v>1.5876604623096924E-2</v>
      </c>
      <c r="W144" s="14">
        <f>'реальные данные + логи 3 задолж'!W145-'реальные данные + логи 3 задолж'!W144</f>
        <v>-3.4884970243084013E-2</v>
      </c>
      <c r="X144" s="14">
        <f>'реальные данные + логи 3 задолж'!X145-'реальные данные + логи 3 задолж'!X144</f>
        <v>1.5936890334380394E-3</v>
      </c>
      <c r="Y144" s="14">
        <f>'реальные данные + логи 3 задолж'!Y145-'реальные данные + логи 3 задолж'!Y144</f>
        <v>-0.10256941163902411</v>
      </c>
      <c r="Z144" s="29">
        <f>'реальные данные + логи 3 задолж'!Z145-'реальные данные + логи 3 задолж'!Z144</f>
        <v>2.5212532469549132E-2</v>
      </c>
      <c r="AA144" s="32">
        <f>'исходные без сезонности'!AC144</f>
        <v>-6.21237432668587</v>
      </c>
      <c r="AB144" s="32">
        <f>'исходные без сезонности'!AD144</f>
        <v>-0.75835109999783501</v>
      </c>
      <c r="AC144" s="32">
        <f>'исходные без сезонности'!AE144</f>
        <v>-0.49425120682918</v>
      </c>
      <c r="AD144" s="32">
        <f>'реальные данные + логи 3 задолж'!AD145</f>
        <v>0.91581120259323257</v>
      </c>
      <c r="AE144" s="32">
        <f>'реальные данные + логи 3 задолж'!AE145</f>
        <v>3.0647143475813294</v>
      </c>
      <c r="AF144" s="32">
        <f>'исходные без сезонности'!AH144</f>
        <v>-2.10236408679103</v>
      </c>
      <c r="AG144" s="33">
        <f>'исходные без сезонности'!AI144</f>
        <v>-10.222209903304901</v>
      </c>
    </row>
    <row r="145" spans="1:33" x14ac:dyDescent="0.2">
      <c r="A145" s="1">
        <v>44682</v>
      </c>
      <c r="B145" s="15">
        <v>13.3</v>
      </c>
      <c r="C145" s="40">
        <f>'исходные без сезонности'!C145</f>
        <v>7.8655573706726503E-2</v>
      </c>
      <c r="D145" s="40">
        <f>'исходные без сезонности'!F145</f>
        <v>0.146866994203187</v>
      </c>
      <c r="E145" s="25">
        <v>20.143939787483419</v>
      </c>
      <c r="F145" s="88">
        <f>LN('реальные данные'!F144)</f>
        <v>11.15830576594556</v>
      </c>
      <c r="G145" s="32">
        <f>'реальные данные + логи 3 задолж'!G146-'реальные данные + логи 3 задолж'!G145</f>
        <v>-5.4177212827179133E-2</v>
      </c>
      <c r="H145" s="84">
        <f>LN('реальные данные'!H144)</f>
        <v>10.091568972511396</v>
      </c>
      <c r="I145" s="84">
        <f>LN('реальные данные'!I144)</f>
        <v>10.756033649133091</v>
      </c>
      <c r="J145" s="32">
        <f>'реальные данные + логи 3 задолж'!J146-'реальные данные + логи 3 задолж'!J145</f>
        <v>2.6854394517361158E-2</v>
      </c>
      <c r="K145" s="84">
        <f>LN('реальные данные'!K144)</f>
        <v>11.609880293869233</v>
      </c>
      <c r="L145" s="33">
        <f>'реальные данные + логи 3 задолж'!L146-'реальные данные + логи 3 задолж'!L145</f>
        <v>1.5828067475995411E-2</v>
      </c>
      <c r="M145" s="63">
        <f>'реальные данные + логи 3 задолж'!M146-'реальные данные + логи 3 задолж'!M145</f>
        <v>2.772531392496802E-2</v>
      </c>
      <c r="N145" s="32">
        <f>'реальные данные + логи 3 задолж'!N146-'реальные данные + логи 3 задолж'!N145</f>
        <v>1.4305636822077972E-2</v>
      </c>
      <c r="O145" s="32">
        <f>'реальные данные + логи 3 задолж'!O146-'реальные данные + логи 3 задолж'!O145</f>
        <v>-9.6027664022351189E-3</v>
      </c>
      <c r="P145" s="32">
        <f>'реальные данные + логи 3 задолж'!P146-'реальные данные + логи 3 задолж'!P145</f>
        <v>2.4666812575606656E-2</v>
      </c>
      <c r="Q145" s="32">
        <f>'реальные данные + логи 3 задолж'!Q146-'реальные данные + логи 3 задолж'!Q145</f>
        <v>2.0270027777224087E-2</v>
      </c>
      <c r="R145" s="32">
        <f>'реальные данные + логи 3 задолж'!R146-'реальные данные + логи 3 задолж'!R145</f>
        <v>1.1188710663724066E-2</v>
      </c>
      <c r="S145" s="33">
        <f>'реальные данные + логи 3 задолж'!S146-'реальные данные + логи 3 задолж'!S145</f>
        <v>-3.6150133075629753E-3</v>
      </c>
      <c r="T145" s="28">
        <f>'реальные данные + логи 3 задолж'!T146-'реальные данные + логи 3 задолж'!T145</f>
        <v>-1.8073962289623324E-2</v>
      </c>
      <c r="U145" s="14">
        <f>'реальные данные + логи 3 задолж'!U146-'реальные данные + логи 3 задолж'!U145</f>
        <v>1.8767265062917815E-2</v>
      </c>
      <c r="V145" s="14">
        <f>'реальные данные + логи 3 задолж'!V146-'реальные данные + логи 3 задолж'!V145</f>
        <v>-2.189970774844241E-2</v>
      </c>
      <c r="W145" s="14">
        <f>'реальные данные + логи 3 задолж'!W146-'реальные данные + логи 3 задолж'!W145</f>
        <v>4.4175129492597165E-2</v>
      </c>
      <c r="X145" s="14">
        <f>'реальные данные + логи 3 задолж'!X146-'реальные данные + логи 3 задолж'!X145</f>
        <v>2.6361672770343958E-2</v>
      </c>
      <c r="Y145" s="14">
        <f>'реальные данные + логи 3 задолж'!Y146-'реальные данные + логи 3 задолж'!Y145</f>
        <v>5.086295371049232E-2</v>
      </c>
      <c r="Z145" s="29">
        <f>'реальные данные + логи 3 задолж'!Z146-'реальные данные + логи 3 задолж'!Z145</f>
        <v>-1.6731928257025075E-2</v>
      </c>
      <c r="AA145" s="32">
        <f>'исходные без сезонности'!AC145</f>
        <v>0.82190168033616495</v>
      </c>
      <c r="AB145" s="32">
        <f>'исходные без сезонности'!AD145</f>
        <v>-1.2078699304015501</v>
      </c>
      <c r="AC145" s="32">
        <f>'исходные без сезонности'!AE145</f>
        <v>1.76662176272646</v>
      </c>
      <c r="AD145" s="32">
        <f>'реальные данные + логи 3 задолж'!AD146</f>
        <v>0.10081011835956133</v>
      </c>
      <c r="AE145" s="32">
        <f>'реальные данные + логи 3 задолж'!AE146</f>
        <v>-4.8762690689663089</v>
      </c>
      <c r="AF145" s="32">
        <f>'исходные без сезонности'!AH145</f>
        <v>0.55042025465284705</v>
      </c>
      <c r="AG145" s="33">
        <f>'исходные без сезонности'!AI145</f>
        <v>6.5420875920423893E-2</v>
      </c>
    </row>
    <row r="146" spans="1:33" x14ac:dyDescent="0.2">
      <c r="A146" s="1">
        <v>44713</v>
      </c>
      <c r="B146" s="15">
        <v>9.6300000000000008</v>
      </c>
      <c r="C146" s="40">
        <f>'исходные без сезонности'!C146</f>
        <v>-0.22839609401531</v>
      </c>
      <c r="D146" s="40">
        <f>'исходные без сезонности'!F146</f>
        <v>0.99934141640859198</v>
      </c>
      <c r="E146" s="25">
        <v>-8.1426268311919596</v>
      </c>
      <c r="F146" s="88">
        <f>LN('реальные данные'!F145)</f>
        <v>11.236405584788265</v>
      </c>
      <c r="G146" s="32">
        <f>'реальные данные + логи 3 задолж'!G147-'реальные данные + логи 3 задолж'!G146</f>
        <v>4.1117197706624253E-2</v>
      </c>
      <c r="H146" s="84">
        <f>LN('реальные данные'!H145)</f>
        <v>10.099643240383475</v>
      </c>
      <c r="I146" s="84">
        <f>LN('реальные данные'!I145)</f>
        <v>11.478768684022118</v>
      </c>
      <c r="J146" s="32">
        <f>'реальные данные + логи 3 задолж'!J147-'реальные данные + логи 3 задолж'!J146</f>
        <v>-1.8150352779173318E-2</v>
      </c>
      <c r="K146" s="84">
        <f>LN('реальные данные'!K145)</f>
        <v>11.569922209226739</v>
      </c>
      <c r="L146" s="33">
        <f>'реальные данные + логи 3 задолж'!L147-'реальные данные + логи 3 задолж'!L146</f>
        <v>0.10681950621716041</v>
      </c>
      <c r="M146" s="63">
        <f>'реальные данные + логи 3 задолж'!M147-'реальные данные + логи 3 задолж'!M146</f>
        <v>1.9096093524684221E-2</v>
      </c>
      <c r="N146" s="32">
        <f>'реальные данные + логи 3 задолж'!N147-'реальные данные + логи 3 задолж'!N146</f>
        <v>2.455692149265154E-2</v>
      </c>
      <c r="O146" s="32">
        <f>'реальные данные + логи 3 задолж'!O147-'реальные данные + логи 3 задолж'!O146</f>
        <v>1.0680271567373723E-3</v>
      </c>
      <c r="P146" s="32">
        <f>'реальные данные + логи 3 задолж'!P147-'реальные данные + логи 3 задолж'!P146</f>
        <v>3.0989744736213964E-3</v>
      </c>
      <c r="Q146" s="32">
        <f>'реальные данные + логи 3 задолж'!Q147-'реальные данные + логи 3 задолж'!Q146</f>
        <v>1.8258029418216637E-2</v>
      </c>
      <c r="R146" s="32">
        <f>'реальные данные + логи 3 задолж'!R147-'реальные данные + логи 3 задолж'!R146</f>
        <v>-5.3352737921006366E-3</v>
      </c>
      <c r="S146" s="33">
        <f>'реальные данные + логи 3 задолж'!S147-'реальные данные + логи 3 задолж'!S146</f>
        <v>1.1797156252733032E-3</v>
      </c>
      <c r="T146" s="28">
        <f>'реальные данные + логи 3 задолж'!T147-'реальные данные + логи 3 задолж'!T146</f>
        <v>2.1173744140527972E-2</v>
      </c>
      <c r="U146" s="14">
        <f>'реальные данные + логи 3 задолж'!U147-'реальные данные + логи 3 задолж'!U146</f>
        <v>2.5470972699695338E-2</v>
      </c>
      <c r="V146" s="14">
        <f>'реальные данные + логи 3 задолж'!V147-'реальные данные + логи 3 задолж'!V146</f>
        <v>-7.041704080288369E-3</v>
      </c>
      <c r="W146" s="14">
        <f>'реальные данные + логи 3 задолж'!W147-'реальные данные + логи 3 задолж'!W146</f>
        <v>-3.6993031858862935E-2</v>
      </c>
      <c r="X146" s="14">
        <f>'реальные данные + логи 3 задолж'!X147-'реальные данные + логи 3 задолж'!X146</f>
        <v>1.9996358269450454E-2</v>
      </c>
      <c r="Y146" s="14">
        <f>'реальные данные + логи 3 задолж'!Y147-'реальные данные + логи 3 задолж'!Y146</f>
        <v>2.5201355785835489E-3</v>
      </c>
      <c r="Z146" s="29">
        <f>'реальные данные + логи 3 задолж'!Z147-'реальные данные + логи 3 задолж'!Z146</f>
        <v>-2.593433193553274E-2</v>
      </c>
      <c r="AA146" s="32">
        <f>'исходные без сезонности'!AC146</f>
        <v>3.6580554052229801</v>
      </c>
      <c r="AB146" s="32">
        <f>'исходные без сезонности'!AD146</f>
        <v>0.18099627614645</v>
      </c>
      <c r="AC146" s="32">
        <f>'исходные без сезонности'!AE146</f>
        <v>-2.3738103146546301</v>
      </c>
      <c r="AD146" s="32">
        <f>'реальные данные + логи 3 задолж'!AD147</f>
        <v>0.26791918112678559</v>
      </c>
      <c r="AE146" s="32">
        <f>'реальные данные + логи 3 задолж'!AE147</f>
        <v>0.99686944349031137</v>
      </c>
      <c r="AF146" s="32">
        <f>'исходные без сезонности'!AH146</f>
        <v>-2.3596187131555801</v>
      </c>
      <c r="AG146" s="33">
        <f>'исходные без сезонности'!AI146</f>
        <v>0.76117056269060401</v>
      </c>
    </row>
    <row r="147" spans="1:33" x14ac:dyDescent="0.2">
      <c r="A147" s="1">
        <v>44743</v>
      </c>
      <c r="B147" s="15">
        <v>8.9</v>
      </c>
      <c r="C147" s="40">
        <f>'исходные без сезонности'!C147</f>
        <v>-0.26428851109100598</v>
      </c>
      <c r="D147" s="40">
        <f>'исходные без сезонности'!F147</f>
        <v>2.8197784174340002</v>
      </c>
      <c r="E147" s="25">
        <v>-3.9017065070399197</v>
      </c>
      <c r="F147" s="88">
        <f>LN('реальные данные'!F146)</f>
        <v>10.94857236427525</v>
      </c>
      <c r="G147" s="32">
        <f>'реальные данные + логи 3 задолж'!G148-'реальные данные + логи 3 задолж'!G147</f>
        <v>-8.7247408385202618E-2</v>
      </c>
      <c r="H147" s="84">
        <f>LN('реальные данные'!H146)</f>
        <v>10.425630317653042</v>
      </c>
      <c r="I147" s="84">
        <f>LN('реальные данные'!I146)</f>
        <v>10.809907017398974</v>
      </c>
      <c r="J147" s="32">
        <f>'реальные данные + логи 3 задолж'!J148-'реальные данные + логи 3 задолж'!J147</f>
        <v>0.10201767571287235</v>
      </c>
      <c r="K147" s="84">
        <f>LN('реальные данные'!K146)</f>
        <v>11.182813924012427</v>
      </c>
      <c r="L147" s="33">
        <f>'реальные данные + логи 3 задолж'!L148-'реальные данные + логи 3 задолж'!L147</f>
        <v>-5.7343612803993693E-2</v>
      </c>
      <c r="M147" s="63">
        <f>'реальные данные + логи 3 задолж'!M148-'реальные данные + логи 3 задолж'!M147</f>
        <v>2.4658621412681825E-2</v>
      </c>
      <c r="N147" s="32">
        <f>'реальные данные + логи 3 задолж'!N148-'реальные данные + логи 3 задолж'!N147</f>
        <v>1.8766032577685721E-2</v>
      </c>
      <c r="O147" s="32">
        <f>'реальные данные + логи 3 задолж'!O148-'реальные данные + логи 3 задолж'!O147</f>
        <v>2.6034636192147076E-3</v>
      </c>
      <c r="P147" s="32">
        <f>'реальные данные + логи 3 задолж'!P148-'реальные данные + логи 3 задолж'!P147</f>
        <v>1.2732143625393988E-2</v>
      </c>
      <c r="Q147" s="32">
        <f>'реальные данные + логи 3 задолж'!Q148-'реальные данные + логи 3 задолж'!Q147</f>
        <v>1.411545465086661E-2</v>
      </c>
      <c r="R147" s="32">
        <f>'реальные данные + логи 3 задолж'!R148-'реальные данные + логи 3 задолж'!R147</f>
        <v>5.5012942271570608E-3</v>
      </c>
      <c r="S147" s="33">
        <f>'реальные данные + логи 3 задолж'!S148-'реальные данные + логи 3 задолж'!S147</f>
        <v>5.1271931859648845E-3</v>
      </c>
      <c r="T147" s="28">
        <f>'реальные данные + логи 3 задолж'!T148-'реальные данные + логи 3 задолж'!T147</f>
        <v>5.2333852753189802E-2</v>
      </c>
      <c r="U147" s="14">
        <f>'реальные данные + логи 3 задолж'!U148-'реальные данные + логи 3 задолж'!U147</f>
        <v>2.3090050286549868E-2</v>
      </c>
      <c r="V147" s="14">
        <f>'реальные данные + логи 3 задолж'!V148-'реальные данные + логи 3 задолж'!V147</f>
        <v>-9.5598676242758529E-3</v>
      </c>
      <c r="W147" s="14">
        <f>'реальные данные + логи 3 задолж'!W148-'реальные данные + логи 3 задолж'!W147</f>
        <v>5.6125558212784199E-2</v>
      </c>
      <c r="X147" s="14">
        <f>'реальные данные + логи 3 задолж'!X148-'реальные данные + логи 3 задолж'!X147</f>
        <v>4.3978676702796093E-3</v>
      </c>
      <c r="Y147" s="14">
        <f>'реальные данные + логи 3 задолж'!Y148-'реальные данные + логи 3 задолж'!Y147</f>
        <v>3.1996381657785733E-2</v>
      </c>
      <c r="Z147" s="29">
        <f>'реальные данные + логи 3 задолж'!Z148-'реальные данные + логи 3 задолж'!Z147</f>
        <v>7.8138221002888031E-3</v>
      </c>
      <c r="AA147" s="32">
        <f>'исходные без сезонности'!AC147</f>
        <v>-0.74303314149737099</v>
      </c>
      <c r="AB147" s="32">
        <f>'исходные без сезонности'!AD147</f>
        <v>3.0021000264695901</v>
      </c>
      <c r="AC147" s="32">
        <f>'исходные без сезонности'!AE147</f>
        <v>0.46470700774260498</v>
      </c>
      <c r="AD147" s="32">
        <f>'реальные данные + логи 3 задолж'!AD148</f>
        <v>1.7904207810448156</v>
      </c>
      <c r="AE147" s="32">
        <f>'реальные данные + логи 3 задолж'!AE148</f>
        <v>3.5245795931942325</v>
      </c>
      <c r="AF147" s="32">
        <f>'исходные без сезонности'!AH147</f>
        <v>-0.483964207602533</v>
      </c>
      <c r="AG147" s="33">
        <f>'исходные без сезонности'!AI147</f>
        <v>1.03528198253823</v>
      </c>
    </row>
    <row r="148" spans="1:33" x14ac:dyDescent="0.2">
      <c r="A148" s="1">
        <v>44774</v>
      </c>
      <c r="B148" s="15">
        <v>7.95</v>
      </c>
      <c r="C148" s="40">
        <f>'исходные без сезонности'!C148</f>
        <v>-4.0968387435863597E-2</v>
      </c>
      <c r="D148" s="40">
        <f>'исходные без сезонности'!F148</f>
        <v>0.58719650396561296</v>
      </c>
      <c r="E148" s="25">
        <v>-2.2037471822728385</v>
      </c>
      <c r="F148" s="88">
        <f>LN('реальные данные'!F147)</f>
        <v>12.632573544092761</v>
      </c>
      <c r="G148" s="32">
        <f>'реальные данные + логи 3 задолж'!G149-'реальные данные + логи 3 задолж'!G148</f>
        <v>0.12634585452228464</v>
      </c>
      <c r="H148" s="84">
        <f>LN('реальные данные'!H147)</f>
        <v>10.10265850778093</v>
      </c>
      <c r="I148" s="84">
        <f>LN('реальные данные'!I147)</f>
        <v>10.93075714995711</v>
      </c>
      <c r="J148" s="32">
        <f>'реальные данные + логи 3 задолж'!J149-'реальные данные + логи 3 задолж'!J148</f>
        <v>8.8066730841021013E-2</v>
      </c>
      <c r="K148" s="84">
        <f>LN('реальные данные'!K147)</f>
        <v>11.680823919603412</v>
      </c>
      <c r="L148" s="33">
        <f>'реальные данные + логи 3 задолж'!L149-'реальные данные + логи 3 задолж'!L148</f>
        <v>8.1313968110103829E-2</v>
      </c>
      <c r="M148" s="63">
        <f>'реальные данные + логи 3 задолж'!M149-'реальные данные + логи 3 задолж'!M148</f>
        <v>4.114359712361626E-2</v>
      </c>
      <c r="N148" s="32">
        <f>'реальные данные + логи 3 задолж'!N149-'реальные данные + логи 3 задолж'!N148</f>
        <v>2.4290909185692655E-2</v>
      </c>
      <c r="O148" s="32">
        <f>'реальные данные + логи 3 задолж'!O149-'реальные данные + логи 3 задолж'!O148</f>
        <v>6.1980890224369034E-3</v>
      </c>
      <c r="P148" s="32">
        <f>'реальные данные + логи 3 задолж'!P149-'реальные данные + логи 3 задолж'!P148</f>
        <v>1.0207263688579715E-2</v>
      </c>
      <c r="Q148" s="32">
        <f>'реальные данные + логи 3 задолж'!Q149-'реальные данные + логи 3 задолж'!Q148</f>
        <v>3.040762468535263E-2</v>
      </c>
      <c r="R148" s="32">
        <f>'реальные данные + логи 3 задолж'!R149-'реальные данные + логи 3 задолж'!R148</f>
        <v>1.8409880971379522E-3</v>
      </c>
      <c r="S148" s="33">
        <f>'реальные данные + логи 3 задолж'!S149-'реальные данные + логи 3 задолж'!S148</f>
        <v>6.5414578031521842E-3</v>
      </c>
      <c r="T148" s="28">
        <f>'реальные данные + логи 3 задолж'!T149-'реальные данные + логи 3 задолж'!T148</f>
        <v>-0.35571038104742314</v>
      </c>
      <c r="U148" s="14">
        <f>'реальные данные + логи 3 задолж'!U149-'реальные данные + логи 3 задолж'!U148</f>
        <v>2.9272183110839123E-2</v>
      </c>
      <c r="V148" s="14">
        <f>'реальные данные + логи 3 задолж'!V149-'реальные данные + логи 3 задолж'!V148</f>
        <v>1.830753602140156E-2</v>
      </c>
      <c r="W148" s="14">
        <f>'реальные данные + логи 3 задолж'!W149-'реальные данные + логи 3 задолж'!W148</f>
        <v>7.4004706450807589E-3</v>
      </c>
      <c r="X148" s="14">
        <f>'реальные данные + логи 3 задолж'!X149-'реальные данные + логи 3 задолж'!X148</f>
        <v>2.2282189576053213E-2</v>
      </c>
      <c r="Y148" s="14">
        <f>'реальные данные + логи 3 задолж'!Y149-'реальные данные + логи 3 задолж'!Y148</f>
        <v>-4.5278876505998156E-2</v>
      </c>
      <c r="Z148" s="29">
        <f>'реальные данные + логи 3 задолж'!Z149-'реальные данные + логи 3 задолж'!Z148</f>
        <v>-1.1924792933957207E-3</v>
      </c>
      <c r="AA148" s="32">
        <f>'исходные без сезонности'!AC148</f>
        <v>0.205939403132717</v>
      </c>
      <c r="AB148" s="32">
        <f>'исходные без сезонности'!AD148</f>
        <v>1.0202226924175699</v>
      </c>
      <c r="AC148" s="32">
        <f>'исходные без сезонности'!AE148</f>
        <v>2.1802440336576101</v>
      </c>
      <c r="AD148" s="32">
        <f>'реальные данные + логи 3 задолж'!AD149</f>
        <v>-2.0192153349375417</v>
      </c>
      <c r="AE148" s="32">
        <f>'реальные данные + логи 3 задолж'!AE149</f>
        <v>1.5604633118135496</v>
      </c>
      <c r="AF148" s="32">
        <f>'исходные без сезонности'!AH148</f>
        <v>0.26406083545335302</v>
      </c>
      <c r="AG148" s="33">
        <f>'исходные без сезонности'!AI148</f>
        <v>0.89139314493743105</v>
      </c>
    </row>
    <row r="149" spans="1:33" x14ac:dyDescent="0.2">
      <c r="A149" s="1">
        <v>44805</v>
      </c>
      <c r="B149" s="15">
        <v>7.69</v>
      </c>
      <c r="C149" s="40">
        <f>'исходные без сезонности'!C149</f>
        <v>0.30802569903608001</v>
      </c>
      <c r="D149" s="40">
        <f>'исходные без сезонности'!F149</f>
        <v>0.47563377763512898</v>
      </c>
      <c r="E149" s="25">
        <v>-5.3105484059076522</v>
      </c>
      <c r="F149" s="88">
        <f>LN('реальные данные'!F148)</f>
        <v>11.358470239759066</v>
      </c>
      <c r="G149" s="32">
        <f>'реальные данные + логи 3 задолж'!G150-'реальные данные + логи 3 задолж'!G149</f>
        <v>6.178229872570995E-3</v>
      </c>
      <c r="H149" s="84">
        <f>LN('реальные данные'!H148)</f>
        <v>10.273609471568863</v>
      </c>
      <c r="I149" s="84">
        <f>LN('реальные данные'!I148)</f>
        <v>10.859196654053799</v>
      </c>
      <c r="J149" s="32">
        <f>'реальные данные + логи 3 задолж'!J150-'реальные данные + логи 3 задолж'!J149</f>
        <v>-4.6636750318347353E-2</v>
      </c>
      <c r="K149" s="84">
        <f>LN('реальные данные'!K148)</f>
        <v>11.409357809878999</v>
      </c>
      <c r="L149" s="33">
        <f>'реальные данные + логи 3 задолж'!L150-'реальные данные + логи 3 задолж'!L149</f>
        <v>0.16250599540017774</v>
      </c>
      <c r="M149" s="63">
        <f>'реальные данные + логи 3 задолж'!M150-'реальные данные + логи 3 задолж'!M149</f>
        <v>0.26550755874890797</v>
      </c>
      <c r="N149" s="32">
        <f>'реальные данные + логи 3 задолж'!N150-'реальные данные + логи 3 задолж'!N149</f>
        <v>1.4448291282077363E-2</v>
      </c>
      <c r="O149" s="32">
        <f>'реальные данные + логи 3 задолж'!O150-'реальные данные + логи 3 задолж'!O149</f>
        <v>-1.0544126559747014E-2</v>
      </c>
      <c r="P149" s="32">
        <f>'реальные данные + логи 3 задолж'!P150-'реальные данные + логи 3 задолж'!P149</f>
        <v>7.5238686018650469E-3</v>
      </c>
      <c r="Q149" s="32">
        <f>'реальные данные + логи 3 задолж'!Q150-'реальные данные + логи 3 задолж'!Q149</f>
        <v>1.9699497135929889E-2</v>
      </c>
      <c r="R149" s="32">
        <f>'реальные данные + логи 3 задолж'!R150-'реальные данные + логи 3 задолж'!R149</f>
        <v>1.0858402704268855E-2</v>
      </c>
      <c r="S149" s="33">
        <f>'реальные данные + логи 3 задолж'!S150-'реальные данные + логи 3 задолж'!S149</f>
        <v>5.1860740843086006E-3</v>
      </c>
      <c r="T149" s="28">
        <f>'реальные данные + логи 3 задолж'!T150-'реальные данные + логи 3 задолж'!T149</f>
        <v>0.57210313223173515</v>
      </c>
      <c r="U149" s="14">
        <f>'реальные данные + логи 3 задолж'!U150-'реальные данные + логи 3 задолж'!U149</f>
        <v>1.0250674790404091E-2</v>
      </c>
      <c r="V149" s="14">
        <f>'реальные данные + логи 3 задолж'!V150-'реальные данные + логи 3 задолж'!V149</f>
        <v>-1.7134418735498258E-2</v>
      </c>
      <c r="W149" s="14">
        <f>'реальные данные + логи 3 задолж'!W150-'реальные данные + логи 3 задолж'!W149</f>
        <v>8.671830879224629E-3</v>
      </c>
      <c r="X149" s="14">
        <f>'реальные данные + логи 3 задолж'!X150-'реальные данные + логи 3 задолж'!X149</f>
        <v>2.4203692758090867E-2</v>
      </c>
      <c r="Y149" s="14">
        <f>'реальные данные + логи 3 задолж'!Y150-'реальные данные + логи 3 задолж'!Y149</f>
        <v>5.756558012904911E-2</v>
      </c>
      <c r="Z149" s="29">
        <f>'реальные данные + логи 3 задолж'!Z150-'реальные данные + логи 3 задолж'!Z149</f>
        <v>-3.1398588110814529E-2</v>
      </c>
      <c r="AA149" s="32">
        <f>'исходные без сезонности'!AC149</f>
        <v>-0.372046731967134</v>
      </c>
      <c r="AB149" s="32">
        <f>'исходные без сезонности'!AD149</f>
        <v>-0.41047265714688602</v>
      </c>
      <c r="AC149" s="32">
        <f>'исходные без сезонности'!AE149</f>
        <v>0.77862883398504001</v>
      </c>
      <c r="AD149" s="32">
        <f>'реальные данные + логи 3 задолж'!AD150</f>
        <v>1.6721907011467181</v>
      </c>
      <c r="AE149" s="32">
        <f>'реальные данные + логи 3 задолж'!AE150</f>
        <v>-2.9426390183820956</v>
      </c>
      <c r="AF149" s="32">
        <f>'исходные без сезонности'!AH149</f>
        <v>-2.5819563786297799</v>
      </c>
      <c r="AG149" s="33">
        <f>'исходные без сезонности'!AI149</f>
        <v>0.13854069344199399</v>
      </c>
    </row>
    <row r="150" spans="1:33" x14ac:dyDescent="0.2">
      <c r="A150" s="1">
        <v>44835</v>
      </c>
      <c r="B150" s="15">
        <v>7.72</v>
      </c>
      <c r="C150" s="40">
        <f>'исходные без сезонности'!C150</f>
        <v>0.20343766731937599</v>
      </c>
      <c r="D150" s="40">
        <f>'исходные без сезонности'!F150</f>
        <v>1.17961931098516</v>
      </c>
      <c r="E150" s="25">
        <v>3.206744179336201</v>
      </c>
      <c r="F150" s="88">
        <f>LN('реальные данные'!F149)</f>
        <v>11.473314557483572</v>
      </c>
      <c r="G150" s="32">
        <f>'реальные данные + логи 3 задолж'!G151-'реальные данные + логи 3 задолж'!G150</f>
        <v>-6.3670951591992875E-2</v>
      </c>
      <c r="H150" s="84">
        <f>LN('реальные данные'!H149)</f>
        <v>10.407272313080485</v>
      </c>
      <c r="I150" s="84">
        <f>LN('реальные данные'!I149)</f>
        <v>10.724145109819437</v>
      </c>
      <c r="J150" s="32">
        <f>'реальные данные + логи 3 задолж'!J151-'реальные данные + логи 3 задолж'!J150</f>
        <v>7.4137696162740241E-2</v>
      </c>
      <c r="K150" s="84">
        <f>LN('реальные данные'!K149)</f>
        <v>11.696654407046578</v>
      </c>
      <c r="L150" s="33">
        <f>'реальные данные + логи 3 задолж'!L151-'реальные данные + логи 3 задолж'!L150</f>
        <v>0.11292048818074107</v>
      </c>
      <c r="M150" s="63">
        <f>'реальные данные + логи 3 задолж'!M151-'реальные данные + логи 3 задолж'!M150</f>
        <v>1.6382312449135128E-2</v>
      </c>
      <c r="N150" s="32">
        <f>'реальные данные + логи 3 задолж'!N151-'реальные данные + логи 3 задолж'!N150</f>
        <v>3.3862068470565276E-2</v>
      </c>
      <c r="O150" s="32">
        <f>'реальные данные + логи 3 задолж'!O151-'реальные данные + логи 3 задолж'!O150</f>
        <v>-2.4285037069695647E-3</v>
      </c>
      <c r="P150" s="32">
        <f>'реальные данные + логи 3 задолж'!P151-'реальные данные + логи 3 задолж'!P150</f>
        <v>1.0109744487751371E-2</v>
      </c>
      <c r="Q150" s="32">
        <f>'реальные данные + логи 3 задолж'!Q151-'реальные данные + логи 3 задолж'!Q150</f>
        <v>1.882574533278536E-2</v>
      </c>
      <c r="R150" s="32">
        <f>'реальные данные + логи 3 задолж'!R151-'реальные данные + логи 3 задолж'!R150</f>
        <v>1.0060016108617731E-2</v>
      </c>
      <c r="S150" s="33">
        <f>'реальные данные + логи 3 задолж'!S151-'реальные данные + логи 3 задолж'!S150</f>
        <v>6.1227158302816775E-2</v>
      </c>
      <c r="T150" s="28">
        <f>'реальные данные + логи 3 задолж'!T151-'реальные данные + логи 3 задолж'!T150</f>
        <v>2.7354640001000519E-3</v>
      </c>
      <c r="U150" s="14">
        <f>'реальные данные + логи 3 задолж'!U151-'реальные данные + логи 3 задолж'!U150</f>
        <v>4.0751791385130076E-2</v>
      </c>
      <c r="V150" s="14">
        <f>'реальные данные + логи 3 задолж'!V151-'реальные данные + логи 3 задолж'!V150</f>
        <v>-1.1200081896898695E-2</v>
      </c>
      <c r="W150" s="14">
        <f>'реальные данные + логи 3 задолж'!W151-'реальные данные + логи 3 задолж'!W150</f>
        <v>1.9508126815480864E-2</v>
      </c>
      <c r="X150" s="14">
        <f>'реальные данные + логи 3 задолж'!X151-'реальные данные + логи 3 задолж'!X150</f>
        <v>1.5884918261635406E-2</v>
      </c>
      <c r="Y150" s="14">
        <f>'реальные данные + логи 3 задолж'!Y151-'реальные данные + логи 3 задолж'!Y150</f>
        <v>-2.2034609645665171E-2</v>
      </c>
      <c r="Z150" s="29">
        <f>'реальные данные + логи 3 задолж'!Z151-'реальные данные + логи 3 задолж'!Z150</f>
        <v>4.3047825635966319E-2</v>
      </c>
      <c r="AA150" s="32">
        <f>'исходные без сезонности'!AC150</f>
        <v>-3.1950563371112101E-2</v>
      </c>
      <c r="AB150" s="32">
        <f>'исходные без сезонности'!AD150</f>
        <v>1.71746328665328</v>
      </c>
      <c r="AC150" s="32">
        <f>'исходные без сезонности'!AE150</f>
        <v>-0.33376423302560498</v>
      </c>
      <c r="AD150" s="32">
        <f>'реальные данные + логи 3 задолж'!AD151</f>
        <v>-0.21286767682023822</v>
      </c>
      <c r="AE150" s="32">
        <f>'реальные данные + логи 3 задолж'!AE151</f>
        <v>4.2344865333184885</v>
      </c>
      <c r="AF150" s="32">
        <f>'исходные без сезонности'!AH150</f>
        <v>0.41103183764298001</v>
      </c>
      <c r="AG150" s="33">
        <f>'исходные без сезонности'!AI150</f>
        <v>0.82343744326632295</v>
      </c>
    </row>
    <row r="151" spans="1:33" x14ac:dyDescent="0.2">
      <c r="A151" s="1">
        <v>44866</v>
      </c>
      <c r="B151" s="15">
        <v>7.33</v>
      </c>
      <c r="C151" s="40">
        <f>'исходные без сезонности'!C151</f>
        <v>0.24186893209758201</v>
      </c>
      <c r="D151" s="40">
        <f>'исходные без сезонности'!F151</f>
        <v>1.01914676846994</v>
      </c>
      <c r="E151" s="25">
        <v>-8.8590456118492646</v>
      </c>
      <c r="F151" s="88">
        <f>LN('реальные данные'!F150)</f>
        <v>11.112777050835412</v>
      </c>
      <c r="G151" s="32">
        <f>'реальные данные + логи 3 задолж'!G152-'реальные данные + логи 3 задолж'!G151</f>
        <v>-9.4181339751326476E-2</v>
      </c>
      <c r="H151" s="84">
        <f>LN('реальные данные'!H150)</f>
        <v>10.775486561449991</v>
      </c>
      <c r="I151" s="84">
        <f>LN('реальные данные'!I150)</f>
        <v>11.130279731524151</v>
      </c>
      <c r="J151" s="32">
        <f>'реальные данные + логи 3 задолж'!J152-'реальные данные + логи 3 задолж'!J151</f>
        <v>-2.4926894790292309E-2</v>
      </c>
      <c r="K151" s="84">
        <f>LN('реальные данные'!K150)</f>
        <v>11.484607530260018</v>
      </c>
      <c r="L151" s="33">
        <f>'реальные данные + логи 3 задолж'!L152-'реальные данные + логи 3 задолж'!L151</f>
        <v>-0.17798698898300813</v>
      </c>
      <c r="M151" s="63">
        <f>'реальные данные + логи 3 задолж'!M152-'реальные данные + логи 3 задолж'!M151</f>
        <v>3.6794685719028664E-2</v>
      </c>
      <c r="N151" s="32">
        <f>'реальные данные + логи 3 задолж'!N152-'реальные данные + логи 3 задолж'!N151</f>
        <v>1.8430735921761254E-2</v>
      </c>
      <c r="O151" s="32">
        <f>'реальные данные + логи 3 задолж'!O152-'реальные данные + логи 3 задолж'!O151</f>
        <v>1.1046340184606152E-4</v>
      </c>
      <c r="P151" s="32">
        <f>'реальные данные + логи 3 задолж'!P152-'реальные данные + логи 3 задолж'!P151</f>
        <v>2.6464619505173204E-3</v>
      </c>
      <c r="Q151" s="32">
        <f>'реальные данные + логи 3 задолж'!Q152-'реальные данные + логи 3 задолж'!Q151</f>
        <v>3.0211821658475912E-2</v>
      </c>
      <c r="R151" s="32">
        <f>'реальные данные + логи 3 задолж'!R152-'реальные данные + логи 3 задолж'!R151</f>
        <v>2.0313151956731446E-2</v>
      </c>
      <c r="S151" s="33">
        <f>'реальные данные + логи 3 задолж'!S152-'реальные данные + логи 3 задолж'!S151</f>
        <v>7.359313242109522E-2</v>
      </c>
      <c r="T151" s="28">
        <f>'реальные данные + логи 3 задолж'!T152-'реальные данные + логи 3 задолж'!T151</f>
        <v>6.1000688154139837E-2</v>
      </c>
      <c r="U151" s="14">
        <f>'реальные данные + логи 3 задолж'!U152-'реальные данные + логи 3 задолж'!U151</f>
        <v>2.4379425669465604E-2</v>
      </c>
      <c r="V151" s="14">
        <f>'реальные данные + логи 3 задолж'!V152-'реальные данные + логи 3 задолж'!V151</f>
        <v>-3.4233729022698611E-2</v>
      </c>
      <c r="W151" s="14">
        <f>'реальные данные + логи 3 задолж'!W152-'реальные данные + логи 3 задолж'!W151</f>
        <v>-1.2682125701235947E-2</v>
      </c>
      <c r="X151" s="14">
        <f>'реальные данные + логи 3 задолж'!X152-'реальные данные + логи 3 задолж'!X151</f>
        <v>3.8902813686735982E-2</v>
      </c>
      <c r="Y151" s="14">
        <f>'реальные данные + логи 3 задолж'!Y152-'реальные данные + логи 3 задолж'!Y151</f>
        <v>4.975751055364519E-2</v>
      </c>
      <c r="Z151" s="29">
        <f>'реальные данные + логи 3 задолж'!Z152-'реальные данные + логи 3 задолж'!Z151</f>
        <v>0.16947532097359286</v>
      </c>
      <c r="AA151" s="32">
        <f>'исходные без сезонности'!AC151</f>
        <v>0.30803686147356402</v>
      </c>
      <c r="AB151" s="32">
        <f>'исходные без сезонности'!AD151</f>
        <v>1.7098305975767201</v>
      </c>
      <c r="AC151" s="32">
        <f>'исходные без сезонности'!AE151</f>
        <v>1.2317024059611099</v>
      </c>
      <c r="AD151" s="32">
        <f>'реальные данные + логи 3 задолж'!AD152</f>
        <v>3.0288295040709983</v>
      </c>
      <c r="AE151" s="32">
        <f>'реальные данные + логи 3 задолж'!AE152</f>
        <v>0.89391474279925376</v>
      </c>
      <c r="AF151" s="32">
        <f>'исходные без сезонности'!AH151</f>
        <v>0.88904976199851005</v>
      </c>
      <c r="AG151" s="33">
        <f>'исходные без сезонности'!AI151</f>
        <v>1.23617185854909</v>
      </c>
    </row>
    <row r="152" spans="1:33" x14ac:dyDescent="0.2">
      <c r="A152" s="1">
        <v>44896</v>
      </c>
      <c r="B152" s="15">
        <v>7.32</v>
      </c>
      <c r="C152" s="40">
        <f>'исходные без сезонности'!C152</f>
        <v>0.46405634572463</v>
      </c>
      <c r="D152" s="40">
        <f>'исходные без сезонности'!F152</f>
        <v>0.40578760992664697</v>
      </c>
      <c r="E152" s="25">
        <v>-11.110393365930065</v>
      </c>
      <c r="F152" s="88">
        <f>LN('реальные данные'!F151)</f>
        <v>11.328069522624361</v>
      </c>
      <c r="G152" s="32">
        <f>'реальные данные + логи 3 задолж'!G153-'реальные данные + логи 3 задолж'!G152</f>
        <v>0.37973653463578039</v>
      </c>
      <c r="H152" s="84">
        <f>LN('реальные данные'!H151)</f>
        <v>10.629916165182175</v>
      </c>
      <c r="I152" s="84">
        <f>LN('реальные данные'!I151)</f>
        <v>10.994127078026839</v>
      </c>
      <c r="J152" s="32">
        <f>'реальные данные + логи 3 задолж'!J153-'реальные данные + логи 3 задолж'!J152</f>
        <v>-0.11856964521061997</v>
      </c>
      <c r="K152" s="84">
        <f>LN('реальные данные'!K151)</f>
        <v>11.430546380849778</v>
      </c>
      <c r="L152" s="33">
        <f>'реальные данные + логи 3 задолж'!L153-'реальные данные + логи 3 задолж'!L152</f>
        <v>9.8520589767254307E-2</v>
      </c>
      <c r="M152" s="63">
        <f>'реальные данные + логи 3 задолж'!M153-'реальные данные + логи 3 задолж'!M152</f>
        <v>2.3676440470181248E-2</v>
      </c>
      <c r="N152" s="32">
        <f>'реальные данные + логи 3 задолж'!N153-'реальные данные + логи 3 задолж'!N152</f>
        <v>1.9799484171715065E-2</v>
      </c>
      <c r="O152" s="32">
        <f>'реальные данные + логи 3 задолж'!O153-'реальные данные + логи 3 задолж'!O152</f>
        <v>-4.3068913714581214E-3</v>
      </c>
      <c r="P152" s="32">
        <f>'реальные данные + логи 3 задолж'!P153-'реальные данные + логи 3 задолж'!P152</f>
        <v>7.8288187684645294E-3</v>
      </c>
      <c r="Q152" s="32">
        <f>'реальные данные + логи 3 задолж'!Q153-'реальные данные + логи 3 задолж'!Q152</f>
        <v>2.0049565834032279E-2</v>
      </c>
      <c r="R152" s="32">
        <f>'реальные данные + логи 3 задолж'!R153-'реальные данные + логи 3 задолж'!R152</f>
        <v>3.2869753908588706E-3</v>
      </c>
      <c r="S152" s="33">
        <f>'реальные данные + логи 3 задолж'!S153-'реальные данные + логи 3 задолж'!S152</f>
        <v>7.3527464018869892E-3</v>
      </c>
      <c r="T152" s="28">
        <f>'реальные данные + логи 3 задолж'!T153-'реальные данные + логи 3 задолж'!T152</f>
        <v>-2.028242635727473E-2</v>
      </c>
      <c r="U152" s="14">
        <f>'реальные данные + логи 3 задолж'!U153-'реальные данные + логи 3 задолж'!U152</f>
        <v>-1.2655426149708049E-2</v>
      </c>
      <c r="V152" s="14">
        <f>'реальные данные + логи 3 задолж'!V153-'реальные данные + логи 3 задолж'!V152</f>
        <v>-1.5882595609101102E-2</v>
      </c>
      <c r="W152" s="14">
        <f>'реальные данные + логи 3 задолж'!W153-'реальные данные + логи 3 задолж'!W152</f>
        <v>6.4423189474407394E-3</v>
      </c>
      <c r="X152" s="14">
        <f>'реальные данные + логи 3 задолж'!X153-'реальные данные + логи 3 задолж'!X152</f>
        <v>1.96498145483055E-2</v>
      </c>
      <c r="Y152" s="14">
        <f>'реальные данные + логи 3 задолж'!Y153-'реальные данные + логи 3 задолж'!Y152</f>
        <v>2.0376599690189678E-2</v>
      </c>
      <c r="Z152" s="29">
        <f>'реальные данные + логи 3 задолж'!Z153-'реальные данные + логи 3 задолж'!Z152</f>
        <v>-6.386859863416916E-3</v>
      </c>
      <c r="AA152" s="32">
        <f>'исходные без сезонности'!AC152</f>
        <v>0.95835485865730796</v>
      </c>
      <c r="AB152" s="32">
        <f>'исходные без сезонности'!AD152</f>
        <v>1.2940570295401601</v>
      </c>
      <c r="AC152" s="32">
        <f>'исходные без сезонности'!AE152</f>
        <v>0.50912598647303198</v>
      </c>
      <c r="AD152" s="32">
        <f>'реальные данные + логи 3 задолж'!AD153</f>
        <v>-3.295302913349758</v>
      </c>
      <c r="AE152" s="32">
        <f>'реальные данные + логи 3 задолж'!AE153</f>
        <v>1.8837445952425469</v>
      </c>
      <c r="AF152" s="32">
        <f>'исходные без сезонности'!AH152</f>
        <v>-0.34152247082723403</v>
      </c>
      <c r="AG152" s="33">
        <f>'исходные без сезонности'!AI152</f>
        <v>-0.45981024479820198</v>
      </c>
    </row>
    <row r="153" spans="1:33" x14ac:dyDescent="0.2">
      <c r="A153" s="1">
        <v>44927</v>
      </c>
      <c r="B153" s="15">
        <v>7</v>
      </c>
      <c r="C153" s="40">
        <f>'исходные без сезонности'!C153</f>
        <v>0.61963965655863296</v>
      </c>
      <c r="D153" s="40">
        <f>'исходные без сезонности'!F153</f>
        <v>1.8889967066565101</v>
      </c>
      <c r="E153" s="25">
        <v>-3.7228113098702251</v>
      </c>
      <c r="F153" s="88">
        <f>LN('реальные данные'!F152)</f>
        <v>10.991211066879425</v>
      </c>
      <c r="G153" s="32">
        <f>'реальные данные + логи 3 задолж'!G154-'реальные данные + логи 3 задолж'!G153</f>
        <v>-0.27440588598767768</v>
      </c>
      <c r="H153" s="84">
        <f>LN('реальные данные'!H152)</f>
        <v>10.257403779684624</v>
      </c>
      <c r="I153" s="84">
        <f>LN('реальные данные'!I152)</f>
        <v>10.810301851888864</v>
      </c>
      <c r="J153" s="32">
        <f>'реальные данные + логи 3 задолж'!J154-'реальные данные + логи 3 задолж'!J153</f>
        <v>-8.3122869338350114E-3</v>
      </c>
      <c r="K153" s="84">
        <f>LN('реальные данные'!K152)</f>
        <v>11.309186771907253</v>
      </c>
      <c r="L153" s="33">
        <f>'реальные данные + логи 3 задолж'!L154-'реальные данные + логи 3 задолж'!L153</f>
        <v>-0.15961483719193481</v>
      </c>
      <c r="M153" s="63">
        <f>'реальные данные + логи 3 задолж'!M154-'реальные данные + логи 3 задолж'!M153</f>
        <v>2.5019295071688319E-2</v>
      </c>
      <c r="N153" s="32">
        <f>'реальные данные + логи 3 задолж'!N154-'реальные данные + логи 3 задолж'!N153</f>
        <v>2.7194252507827699E-2</v>
      </c>
      <c r="O153" s="32">
        <f>'реальные данные + логи 3 задолж'!O154-'реальные данные + логи 3 задолж'!O153</f>
        <v>-8.8027177308234172E-3</v>
      </c>
      <c r="P153" s="32">
        <f>'реальные данные + логи 3 задолж'!P154-'реальные данные + логи 3 задолж'!P153</f>
        <v>1.541435345099984E-3</v>
      </c>
      <c r="Q153" s="32">
        <f>'реальные данные + логи 3 задолж'!Q154-'реальные данные + логи 3 задолж'!Q153</f>
        <v>-2.362349639662753E-3</v>
      </c>
      <c r="R153" s="32">
        <f>'реальные данные + логи 3 задолж'!R154-'реальные данные + логи 3 задолж'!R153</f>
        <v>2.6240444665162954E-2</v>
      </c>
      <c r="S153" s="33">
        <f>'реальные данные + логи 3 задолж'!S154-'реальные данные + логи 3 задолж'!S153</f>
        <v>2.9384346509351289E-2</v>
      </c>
      <c r="T153" s="28">
        <f>'реальные данные + логи 3 задолж'!T154-'реальные данные + логи 3 задолж'!T153</f>
        <v>0.12103508190588386</v>
      </c>
      <c r="U153" s="14">
        <f>'реальные данные + логи 3 задолж'!U154-'реальные данные + логи 3 задолж'!U153</f>
        <v>5.010754882492563E-2</v>
      </c>
      <c r="V153" s="14">
        <f>'реальные данные + логи 3 задолж'!V154-'реальные данные + логи 3 задолж'!V153</f>
        <v>2.6856460251668324E-2</v>
      </c>
      <c r="W153" s="14">
        <f>'реальные данные + логи 3 задолж'!W154-'реальные данные + логи 3 задолж'!W153</f>
        <v>1.1109674118204182E-2</v>
      </c>
      <c r="X153" s="14">
        <f>'реальные данные + логи 3 задолж'!X154-'реальные данные + логи 3 задолж'!X153</f>
        <v>1.1431378542823722E-2</v>
      </c>
      <c r="Y153" s="14">
        <f>'реальные данные + логи 3 задолж'!Y154-'реальные данные + логи 3 задолж'!Y153</f>
        <v>3.7437566828465663E-2</v>
      </c>
      <c r="Z153" s="29">
        <f>'реальные данные + логи 3 задолж'!Z154-'реальные данные + логи 3 задолж'!Z153</f>
        <v>5.8863279939076918E-2</v>
      </c>
      <c r="AA153" s="32">
        <f>'исходные без сезонности'!AC153</f>
        <v>-0.84623022785683</v>
      </c>
      <c r="AB153" s="32">
        <f>'исходные без сезонности'!AD153</f>
        <v>1.42285649508757</v>
      </c>
      <c r="AC153" s="32">
        <f>'исходные без сезонности'!AE153</f>
        <v>0.39600760203756202</v>
      </c>
      <c r="AD153" s="32">
        <f>'реальные данные + логи 3 задолж'!AD154</f>
        <v>-0.56515319807088815</v>
      </c>
      <c r="AE153" s="32">
        <f>'реальные данные + логи 3 задолж'!AE154</f>
        <v>-1.6123462733463185</v>
      </c>
      <c r="AF153" s="32">
        <f>'исходные без сезонности'!AH153</f>
        <v>3.7992339103790802</v>
      </c>
      <c r="AG153" s="33">
        <f>'исходные без сезонности'!AI153</f>
        <v>4.4014375431823201</v>
      </c>
    </row>
    <row r="154" spans="1:33" x14ac:dyDescent="0.2">
      <c r="A154" s="1">
        <v>44958</v>
      </c>
      <c r="B154" s="15">
        <v>7.14</v>
      </c>
      <c r="C154" s="40">
        <f>'исходные без сезонности'!C154</f>
        <v>0.32041308223898202</v>
      </c>
      <c r="D154" s="40">
        <f>'исходные без сезонности'!F154</f>
        <v>0.523471120226213</v>
      </c>
      <c r="E154" s="25">
        <v>2.2721081148172759</v>
      </c>
      <c r="F154" s="88">
        <f>LN('реальные данные'!F153)</f>
        <v>10.793782014411597</v>
      </c>
      <c r="G154" s="32">
        <f>'реальные данные + логи 3 задолж'!G155-'реальные данные + логи 3 задолж'!G154</f>
        <v>3.7954788933838302E-3</v>
      </c>
      <c r="H154" s="84">
        <f>LN('реальные данные'!H153)</f>
        <v>10.509636928022713</v>
      </c>
      <c r="I154" s="84">
        <f>LN('реальные данные'!I153)</f>
        <v>10.792184578923589</v>
      </c>
      <c r="J154" s="32">
        <f>'реальные данные + логи 3 задолж'!J155-'реальные данные + логи 3 задолж'!J154</f>
        <v>-6.1358409032756356E-2</v>
      </c>
      <c r="K154" s="84">
        <f>LN('реальные данные'!K153)</f>
        <v>12.170996028922838</v>
      </c>
      <c r="L154" s="33">
        <f>'реальные данные + логи 3 задолж'!L155-'реальные данные + логи 3 задолж'!L154</f>
        <v>0.25004316321345676</v>
      </c>
      <c r="M154" s="63">
        <f>'реальные данные + логи 3 задолж'!M155-'реальные данные + логи 3 задолж'!M154</f>
        <v>-0.27463614375403012</v>
      </c>
      <c r="N154" s="32">
        <f>'реальные данные + логи 3 задолж'!N155-'реальные данные + логи 3 задолж'!N154</f>
        <v>3.2945039582253699E-2</v>
      </c>
      <c r="O154" s="32">
        <f>'реальные данные + логи 3 задолж'!O155-'реальные данные + логи 3 задолж'!O154</f>
        <v>-7.2480845121642545E-2</v>
      </c>
      <c r="P154" s="32">
        <f>'реальные данные + логи 3 задолж'!P155-'реальные данные + логи 3 задолж'!P154</f>
        <v>-5.5874935737769249E-2</v>
      </c>
      <c r="Q154" s="32">
        <f>'реальные данные + логи 3 задолж'!Q155-'реальные данные + логи 3 задолж'!Q154</f>
        <v>-5.925491503728253E-2</v>
      </c>
      <c r="R154" s="32">
        <f>'реальные данные + логи 3 задолж'!R155-'реальные данные + логи 3 задолж'!R154</f>
        <v>-4.2149405932471851E-2</v>
      </c>
      <c r="S154" s="33">
        <f>'реальные данные + логи 3 задолж'!S155-'реальные данные + логи 3 задолж'!S154</f>
        <v>-8.7373805258845749E-3</v>
      </c>
      <c r="T154" s="28">
        <f>'реальные данные + логи 3 задолж'!T155-'реальные данные + логи 3 задолж'!T154</f>
        <v>-0.23888425998836738</v>
      </c>
      <c r="U154" s="14">
        <f>'реальные данные + логи 3 задолж'!U155-'реальные данные + логи 3 задолж'!U154</f>
        <v>3.7853354616210311E-2</v>
      </c>
      <c r="V154" s="14">
        <f>'реальные данные + логи 3 задолж'!V155-'реальные данные + логи 3 задолж'!V154</f>
        <v>-5.9376124899687355E-2</v>
      </c>
      <c r="W154" s="14">
        <f>'реальные данные + логи 3 задолж'!W155-'реальные данные + логи 3 задолж'!W154</f>
        <v>-6.1947439169735219E-2</v>
      </c>
      <c r="X154" s="14">
        <f>'реальные данные + логи 3 задолж'!X155-'реальные данные + логи 3 задолж'!X154</f>
        <v>-6.6471219052504082E-2</v>
      </c>
      <c r="Y154" s="14">
        <f>'реальные данные + логи 3 задолж'!Y155-'реальные данные + логи 3 задолж'!Y154</f>
        <v>-0.25303035950010511</v>
      </c>
      <c r="Z154" s="29">
        <f>'реальные данные + логи 3 задолж'!Z155-'реальные данные + логи 3 задолж'!Z154</f>
        <v>-6.5959223443757153E-2</v>
      </c>
      <c r="AA154" s="32">
        <f>'исходные без сезонности'!AC154</f>
        <v>0.44460783871603698</v>
      </c>
      <c r="AB154" s="32">
        <f>'исходные без сезонности'!AD154</f>
        <v>1.11935163240939</v>
      </c>
      <c r="AC154" s="32">
        <f>'исходные без сезонности'!AE154</f>
        <v>-0.52948663468619395</v>
      </c>
      <c r="AD154" s="32">
        <f>'реальные данные + логи 3 задолж'!AD155</f>
        <v>0.50737600499128632</v>
      </c>
      <c r="AE154" s="32">
        <f>'реальные данные + логи 3 задолж'!AE155</f>
        <v>4.2320957923265894</v>
      </c>
      <c r="AF154" s="32">
        <f>'исходные без сезонности'!AH154</f>
        <v>0.14193090222723201</v>
      </c>
      <c r="AG154" s="33">
        <f>'исходные без сезонности'!AI154</f>
        <v>1.0587639893841301</v>
      </c>
    </row>
    <row r="155" spans="1:33" x14ac:dyDescent="0.2">
      <c r="A155" s="1">
        <v>44986</v>
      </c>
      <c r="B155" s="15">
        <v>7.34</v>
      </c>
      <c r="C155" s="40">
        <f>'исходные без сезонности'!C155</f>
        <v>0.23450738958993</v>
      </c>
      <c r="D155" s="40">
        <f>'исходные без сезонности'!F155</f>
        <v>2.3299131399819499</v>
      </c>
      <c r="E155" s="25">
        <v>1.8042948422308507</v>
      </c>
      <c r="F155" s="88">
        <f>LN('реальные данные'!F154)</f>
        <v>11.14844116154565</v>
      </c>
      <c r="G155" s="32">
        <f>'реальные данные + логи 3 задолж'!G156-'реальные данные + логи 3 задолж'!G155</f>
        <v>2.1638892516392616E-2</v>
      </c>
      <c r="H155" s="84">
        <f>LN('реальные данные'!H154)</f>
        <v>10.103425869167211</v>
      </c>
      <c r="I155" s="84">
        <f>LN('реальные данные'!I154)</f>
        <v>10.89176430255824</v>
      </c>
      <c r="J155" s="32">
        <f>'реальные данные + логи 3 задолж'!J156-'реальные данные + логи 3 задолж'!J155</f>
        <v>0.16051409773495706</v>
      </c>
      <c r="K155" s="84">
        <f>LN('реальные данные'!K154)</f>
        <v>11.42509175448083</v>
      </c>
      <c r="L155" s="33">
        <f>'реальные данные + логи 3 задолж'!L156-'реальные данные + логи 3 задолж'!L155</f>
        <v>-7.138052377467119E-2</v>
      </c>
      <c r="M155" s="63">
        <f>'реальные данные + логи 3 задолж'!M156-'реальные данные + логи 3 задолж'!M155</f>
        <v>3.0396263811402591E-2</v>
      </c>
      <c r="N155" s="32">
        <f>'реальные данные + логи 3 задолж'!N156-'реальные данные + логи 3 задолж'!N155</f>
        <v>2.1917015660122274E-4</v>
      </c>
      <c r="O155" s="32">
        <f>'реальные данные + логи 3 задолж'!O156-'реальные данные + логи 3 задолж'!O155</f>
        <v>-6.9528927225412929E-3</v>
      </c>
      <c r="P155" s="32">
        <f>'реальные данные + логи 3 задолж'!P156-'реальные данные + логи 3 задолж'!P155</f>
        <v>1.1064479668149829E-2</v>
      </c>
      <c r="Q155" s="32">
        <f>'реальные данные + логи 3 задолж'!Q156-'реальные данные + логи 3 задолж'!Q155</f>
        <v>6.4625302598280143E-3</v>
      </c>
      <c r="R155" s="32">
        <f>'реальные данные + логи 3 задолж'!R156-'реальные данные + логи 3 задолж'!R155</f>
        <v>8.0805750503692764E-2</v>
      </c>
      <c r="S155" s="33">
        <f>'реальные данные + логи 3 задолж'!S156-'реальные данные + логи 3 задолж'!S155</f>
        <v>2.954415655879572E-2</v>
      </c>
      <c r="T155" s="28">
        <f>'реальные данные + логи 3 задолж'!T156-'реальные данные + логи 3 задолж'!T155</f>
        <v>1.644722923274422E-2</v>
      </c>
      <c r="U155" s="14">
        <f>'реальные данные + логи 3 задолж'!U156-'реальные данные + логи 3 задолж'!U155</f>
        <v>-4.5242085351091532E-3</v>
      </c>
      <c r="V155" s="14">
        <f>'реальные данные + логи 3 задолж'!V156-'реальные данные + логи 3 задолж'!V155</f>
        <v>1.4211101157863837E-2</v>
      </c>
      <c r="W155" s="14">
        <f>'реальные данные + логи 3 задолж'!W156-'реальные данные + логи 3 задолж'!W155</f>
        <v>6.1219850432934209E-3</v>
      </c>
      <c r="X155" s="14">
        <f>'реальные данные + логи 3 задолж'!X156-'реальные данные + логи 3 задолж'!X155</f>
        <v>8.6454390535806169E-4</v>
      </c>
      <c r="Y155" s="14">
        <f>'реальные данные + логи 3 задолж'!Y156-'реальные данные + логи 3 задолж'!Y155</f>
        <v>0.28513909331549669</v>
      </c>
      <c r="Z155" s="29">
        <f>'реальные данные + логи 3 задолж'!Z156-'реальные данные + логи 3 задолж'!Z155</f>
        <v>3.2854025964349276E-2</v>
      </c>
      <c r="AA155" s="32">
        <f>'исходные без сезонности'!AC155</f>
        <v>-0.22534334510382001</v>
      </c>
      <c r="AB155" s="32">
        <f>'исходные без сезонности'!AD155</f>
        <v>4.2694125547375004</v>
      </c>
      <c r="AC155" s="32">
        <f>'исходные без сезонности'!AE155</f>
        <v>0.24103700899976399</v>
      </c>
      <c r="AD155" s="32">
        <f>'реальные данные + логи 3 задолж'!AD156</f>
        <v>1.015571023273921</v>
      </c>
      <c r="AE155" s="32">
        <f>'реальные данные + логи 3 задолж'!AE156</f>
        <v>-2.4212916215506795</v>
      </c>
      <c r="AF155" s="32">
        <f>'исходные без сезонности'!AH155</f>
        <v>-0.122884003839637</v>
      </c>
      <c r="AG155" s="33">
        <f>'исходные без сезонности'!AI155</f>
        <v>1.11152271342533</v>
      </c>
    </row>
    <row r="156" spans="1:33" x14ac:dyDescent="0.2">
      <c r="A156" s="1">
        <v>45017</v>
      </c>
      <c r="B156" s="15">
        <v>7.15</v>
      </c>
      <c r="C156" s="40">
        <f>'исходные без сезонности'!C156</f>
        <v>0.33090165719218401</v>
      </c>
      <c r="D156" s="40">
        <f>'исходные без сезонности'!F156</f>
        <v>0.92063988725435297</v>
      </c>
      <c r="E156" s="25">
        <v>3.1060265639146496</v>
      </c>
      <c r="F156" s="88">
        <f>LN('реальные данные'!F155)</f>
        <v>10.903418404415048</v>
      </c>
      <c r="G156" s="32">
        <f>'реальные данные + логи 3 задолж'!G157-'реальные данные + логи 3 задолж'!G156</f>
        <v>6.0097637077515031E-2</v>
      </c>
      <c r="H156" s="84">
        <f>LN('реальные данные'!H155)</f>
        <v>10.711699568478579</v>
      </c>
      <c r="I156" s="84">
        <f>LN('реальные данные'!I155)</f>
        <v>10.847787333309245</v>
      </c>
      <c r="J156" s="32">
        <f>'реальные данные + логи 3 задолж'!J157-'реальные данные + логи 3 задолж'!J156</f>
        <v>4.8807994453920145E-2</v>
      </c>
      <c r="K156" s="84">
        <f>LN('реальные данные'!K155)</f>
        <v>11.437858686202814</v>
      </c>
      <c r="L156" s="33">
        <f>'реальные данные + логи 3 задолж'!L157-'реальные данные + логи 3 задолж'!L156</f>
        <v>1.9178243371692716E-2</v>
      </c>
      <c r="M156" s="63">
        <f>'реальные данные + логи 3 задолж'!M157-'реальные данные + логи 3 задолж'!M156</f>
        <v>1.3085826345843543E-2</v>
      </c>
      <c r="N156" s="32">
        <f>'реальные данные + логи 3 задолж'!N157-'реальные данные + логи 3 задолж'!N156</f>
        <v>9.3520826698796355E-3</v>
      </c>
      <c r="O156" s="32">
        <f>'реальные данные + логи 3 задолж'!O157-'реальные данные + логи 3 задолж'!O156</f>
        <v>-1.6556042221205658E-2</v>
      </c>
      <c r="P156" s="32">
        <f>'реальные данные + логи 3 задолж'!P157-'реальные данные + логи 3 задолж'!P156</f>
        <v>-1.1075469678676342E-2</v>
      </c>
      <c r="Q156" s="32">
        <f>'реальные данные + логи 3 задолж'!Q157-'реальные данные + логи 3 задолж'!Q156</f>
        <v>2.3796894381543865E-2</v>
      </c>
      <c r="R156" s="32">
        <f>'реальные данные + логи 3 задолж'!R157-'реальные данные + логи 3 задолж'!R156</f>
        <v>1.328048475624044E-2</v>
      </c>
      <c r="S156" s="33">
        <f>'реальные данные + логи 3 задолж'!S157-'реальные данные + логи 3 задолж'!S156</f>
        <v>1.1259238502706381E-2</v>
      </c>
      <c r="T156" s="28">
        <f>'реальные данные + логи 3 задолж'!T157-'реальные данные + логи 3 задолж'!T156</f>
        <v>1.5527491857746156E-2</v>
      </c>
      <c r="U156" s="14">
        <f>'реальные данные + логи 3 задолж'!U157-'реальные данные + логи 3 задолж'!U156</f>
        <v>1.2127403288104688E-2</v>
      </c>
      <c r="V156" s="14">
        <f>'реальные данные + логи 3 задолж'!V157-'реальные данные + логи 3 задолж'!V156</f>
        <v>-3.603780976237303E-2</v>
      </c>
      <c r="W156" s="14">
        <f>'реальные данные + логи 3 задолж'!W157-'реальные данные + логи 3 задолж'!W156</f>
        <v>-6.2446230706516559E-3</v>
      </c>
      <c r="X156" s="14">
        <f>'реальные данные + логи 3 задолж'!X157-'реальные данные + логи 3 задолж'!X156</f>
        <v>1.6991349482408324E-2</v>
      </c>
      <c r="Y156" s="14">
        <f>'реальные данные + логи 3 задолж'!Y157-'реальные данные + логи 3 задолж'!Y156</f>
        <v>4.670036677882905E-3</v>
      </c>
      <c r="Z156" s="29">
        <f>'реальные данные + логи 3 задолж'!Z157-'реальные данные + логи 3 задолж'!Z156</f>
        <v>2.0330268151663944E-2</v>
      </c>
      <c r="AA156" s="32">
        <f>'исходные без сезонности'!AC156</f>
        <v>-0.38948322447393302</v>
      </c>
      <c r="AB156" s="32">
        <f>'исходные без сезонности'!AD156</f>
        <v>1.16695550462271</v>
      </c>
      <c r="AC156" s="32">
        <f>'исходные без сезонности'!AE156</f>
        <v>1.9651273195475401</v>
      </c>
      <c r="AD156" s="32">
        <f>'реальные данные + логи 3 задолж'!AD157</f>
        <v>0.50992675618491035</v>
      </c>
      <c r="AE156" s="32">
        <f>'реальные данные + логи 3 задолж'!AE157</f>
        <v>4.0616755843731198</v>
      </c>
      <c r="AF156" s="32">
        <f>'исходные без сезонности'!AH156</f>
        <v>-0.89535697765988798</v>
      </c>
      <c r="AG156" s="33">
        <f>'исходные без сезонности'!AI156</f>
        <v>0.76864524646325405</v>
      </c>
    </row>
    <row r="157" spans="1:33" x14ac:dyDescent="0.2">
      <c r="A157" s="1">
        <v>45047</v>
      </c>
      <c r="B157" s="15">
        <v>7.21</v>
      </c>
      <c r="C157" s="40">
        <f>'исходные без сезонности'!C157</f>
        <v>0.27826261255892598</v>
      </c>
      <c r="D157" s="40">
        <f>'исходные без сезонности'!F157</f>
        <v>1.9655557167566999</v>
      </c>
      <c r="E157" s="25">
        <v>-7.9102462403084672</v>
      </c>
      <c r="F157" s="88">
        <f>LN('реальные данные'!F156)</f>
        <v>11.202330787355482</v>
      </c>
      <c r="G157" s="32">
        <f>'реальные данные + логи 3 задолж'!G158-'реальные данные + логи 3 задолж'!G157</f>
        <v>9.8245049673755247E-2</v>
      </c>
      <c r="H157" s="84">
        <f>LN('реальные данные'!H156)</f>
        <v>10.46028143863168</v>
      </c>
      <c r="I157" s="84">
        <f>LN('реальные данные'!I156)</f>
        <v>10.946346189037655</v>
      </c>
      <c r="J157" s="32">
        <f>'реальные данные + логи 3 задолж'!J158-'реальные данные + логи 3 задолж'!J157</f>
        <v>0.10385915576707028</v>
      </c>
      <c r="K157" s="84">
        <f>LN('реальные данные'!K156)</f>
        <v>11.491420736275824</v>
      </c>
      <c r="L157" s="33">
        <f>'реальные данные + логи 3 задолж'!L158-'реальные данные + логи 3 задолж'!L157</f>
        <v>4.1768792640208829E-2</v>
      </c>
      <c r="M157" s="63">
        <f>'реальные данные + логи 3 задолж'!M158-'реальные данные + логи 3 задолж'!M157</f>
        <v>1.7998731816650348E-2</v>
      </c>
      <c r="N157" s="32">
        <f>'реальные данные + логи 3 задолж'!N158-'реальные данные + логи 3 задолж'!N157</f>
        <v>5.6506868711760916E-3</v>
      </c>
      <c r="O157" s="32">
        <f>'реальные данные + логи 3 задолж'!O158-'реальные данные + логи 3 задолж'!O157</f>
        <v>-2.6065827991619273E-3</v>
      </c>
      <c r="P157" s="32">
        <f>'реальные данные + логи 3 задолж'!P158-'реальные данные + логи 3 задолж'!P157</f>
        <v>-4.0624779637745689E-3</v>
      </c>
      <c r="Q157" s="32">
        <f>'реальные данные + логи 3 задолж'!Q158-'реальные данные + логи 3 задолж'!Q157</f>
        <v>1.5795036002165475E-2</v>
      </c>
      <c r="R157" s="32">
        <f>'реальные данные + логи 3 задолж'!R158-'реальные данные + логи 3 задолж'!R157</f>
        <v>1.6321036780288622E-2</v>
      </c>
      <c r="S157" s="33">
        <f>'реальные данные + логи 3 задолж'!S158-'реальные данные + логи 3 задолж'!S157</f>
        <v>2.9697674165005239E-2</v>
      </c>
      <c r="T157" s="28">
        <f>'реальные данные + логи 3 задолж'!T158-'реальные данные + логи 3 задолж'!T157</f>
        <v>1.6674978155442943E-2</v>
      </c>
      <c r="U157" s="14">
        <f>'реальные данные + логи 3 задолж'!U158-'реальные данные + логи 3 задолж'!U157</f>
        <v>-5.8345704694868772E-3</v>
      </c>
      <c r="V157" s="14">
        <f>'реальные данные + логи 3 задолж'!V158-'реальные данные + логи 3 задолж'!V157</f>
        <v>-2.3590410633467229E-3</v>
      </c>
      <c r="W157" s="14">
        <f>'реальные данные + логи 3 задолж'!W158-'реальные данные + логи 3 задолж'!W157</f>
        <v>-7.1634291086084545E-3</v>
      </c>
      <c r="X157" s="14">
        <f>'реальные данные + логи 3 задолж'!X158-'реальные данные + логи 3 задолж'!X157</f>
        <v>1.7824321605598215E-2</v>
      </c>
      <c r="Y157" s="14">
        <f>'реальные данные + логи 3 задолж'!Y158-'реальные данные + логи 3 задолж'!Y157</f>
        <v>6.8100398844173071E-4</v>
      </c>
      <c r="Z157" s="29">
        <f>'реальные данные + логи 3 задолж'!Z158-'реальные данные + логи 3 задолж'!Z157</f>
        <v>1.1889412451349557E-2</v>
      </c>
      <c r="AA157" s="32">
        <f>'исходные без сезонности'!AC157</f>
        <v>-0.27693251396553198</v>
      </c>
      <c r="AB157" s="32">
        <f>'исходные без сезонности'!AD157</f>
        <v>2.9040146788949399</v>
      </c>
      <c r="AC157" s="32">
        <f>'исходные без сезонности'!AE157</f>
        <v>1.5460508789379801</v>
      </c>
      <c r="AD157" s="32">
        <f>'реальные данные + логи 3 задолж'!AD158</f>
        <v>-0.20157476309081801</v>
      </c>
      <c r="AE157" s="32">
        <f>'реальные данные + логи 3 задолж'!AE158</f>
        <v>1.906481994293415</v>
      </c>
      <c r="AF157" s="32">
        <f>'исходные без сезонности'!AH157</f>
        <v>-1.1023808948387801</v>
      </c>
      <c r="AG157" s="33">
        <f>'исходные без сезонности'!AI157</f>
        <v>1.5944192837570299</v>
      </c>
    </row>
    <row r="158" spans="1:33" x14ac:dyDescent="0.2">
      <c r="A158" s="1">
        <v>45078</v>
      </c>
      <c r="B158" s="15">
        <v>7.29</v>
      </c>
      <c r="C158" s="40">
        <f>'исходные без сезонности'!C158</f>
        <v>0.50349402735049198</v>
      </c>
      <c r="D158" s="40">
        <f>'исходные без сезонности'!F158</f>
        <v>0.70823383712634602</v>
      </c>
      <c r="E158" s="25">
        <v>3.3113686956264585</v>
      </c>
      <c r="F158" s="88">
        <f>LN('реальные данные'!F157)</f>
        <v>11.387339010142874</v>
      </c>
      <c r="G158" s="32">
        <f>'реальные данные + логи 3 задолж'!G159-'реальные данные + логи 3 задолж'!G158</f>
        <v>-9.6179891639961212E-2</v>
      </c>
      <c r="H158" s="84">
        <f>LN('реальные данные'!H157)</f>
        <v>10.597585260075814</v>
      </c>
      <c r="I158" s="84">
        <f>LN('реальные данные'!I157)</f>
        <v>11.01428097514613</v>
      </c>
      <c r="J158" s="32">
        <f>'реальные данные + логи 3 задолж'!J159-'реальные данные + логи 3 задолж'!J158</f>
        <v>1.4404308169954305E-2</v>
      </c>
      <c r="K158" s="84">
        <f>LN('реальные данные'!K157)</f>
        <v>11.457463244697379</v>
      </c>
      <c r="L158" s="33">
        <f>'реальные данные + логи 3 задолж'!L159-'реальные данные + логи 3 задолж'!L158</f>
        <v>-1.7680748264295332E-2</v>
      </c>
      <c r="M158" s="63">
        <f>'реальные данные + логи 3 задолж'!M159-'реальные данные + логи 3 задолж'!M158</f>
        <v>1.4220820504270648E-2</v>
      </c>
      <c r="N158" s="32">
        <f>'реальные данные + логи 3 задолж'!N159-'реальные данные + логи 3 задолж'!N158</f>
        <v>2.7738988869270287E-3</v>
      </c>
      <c r="O158" s="32">
        <f>'реальные данные + логи 3 задолж'!O159-'реальные данные + логи 3 задолж'!O158</f>
        <v>-9.2600079933369273E-4</v>
      </c>
      <c r="P158" s="32">
        <f>'реальные данные + логи 3 задолж'!P159-'реальные данные + логи 3 задолж'!P158</f>
        <v>-5.6173119268052574E-3</v>
      </c>
      <c r="Q158" s="32">
        <f>'реальные данные + логи 3 задолж'!Q159-'реальные данные + логи 3 задолж'!Q158</f>
        <v>2.0682325093979159E-2</v>
      </c>
      <c r="R158" s="32">
        <f>'реальные данные + логи 3 задолж'!R159-'реальные данные + логи 3 задолж'!R158</f>
        <v>8.9387964604270564E-3</v>
      </c>
      <c r="S158" s="33">
        <f>'реальные данные + логи 3 задолж'!S159-'реальные данные + логи 3 задолж'!S158</f>
        <v>1.0493998430424867E-2</v>
      </c>
      <c r="T158" s="28">
        <f>'реальные данные + логи 3 задолж'!T159-'реальные данные + логи 3 задолж'!T158</f>
        <v>7.7992164519535834E-3</v>
      </c>
      <c r="U158" s="14">
        <f>'реальные данные + логи 3 задолж'!U159-'реальные данные + логи 3 задолж'!U158</f>
        <v>1.3584929787443301E-2</v>
      </c>
      <c r="V158" s="14">
        <f>'реальные данные + логи 3 задолж'!V159-'реальные данные + логи 3 задолж'!V158</f>
        <v>-1.6334446061440744E-2</v>
      </c>
      <c r="W158" s="14">
        <f>'реальные данные + логи 3 задолж'!W159-'реальные данные + логи 3 задолж'!W158</f>
        <v>-7.9417343560646003E-3</v>
      </c>
      <c r="X158" s="14">
        <f>'реальные данные + логи 3 задолж'!X159-'реальные данные + логи 3 задолж'!X158</f>
        <v>1.4653806168016814E-2</v>
      </c>
      <c r="Y158" s="14">
        <f>'реальные данные + логи 3 задолж'!Y159-'реальные данные + логи 3 задолж'!Y158</f>
        <v>1.7172524415354218E-2</v>
      </c>
      <c r="Z158" s="29">
        <f>'реальные данные + логи 3 задолж'!Z159-'реальные данные + логи 3 задолж'!Z158</f>
        <v>1.4004746738425666E-2</v>
      </c>
      <c r="AA158" s="32">
        <f>'исходные без сезонности'!AC158</f>
        <v>-0.118232692409595</v>
      </c>
      <c r="AB158" s="32">
        <f>'исходные без сезонности'!AD158</f>
        <v>0.28249970729796697</v>
      </c>
      <c r="AC158" s="32">
        <f>'исходные без сезонности'!AE158</f>
        <v>0.36387472065075199</v>
      </c>
      <c r="AD158" s="32">
        <f>'реальные данные + логи 3 задолж'!AD159</f>
        <v>-0.23980522217432565</v>
      </c>
      <c r="AE158" s="32">
        <f>'реальные данные + логи 3 задолж'!AE159</f>
        <v>-2.6809053043520805</v>
      </c>
      <c r="AF158" s="32">
        <f>'исходные без сезонности'!AH158</f>
        <v>0.52731041200345397</v>
      </c>
      <c r="AG158" s="33">
        <f>'исходные без сезонности'!AI158</f>
        <v>1.20621289181125</v>
      </c>
    </row>
    <row r="159" spans="1:33" ht="17" thickBot="1" x14ac:dyDescent="0.25">
      <c r="A159" s="7">
        <v>45108</v>
      </c>
      <c r="B159" s="20">
        <v>7.83</v>
      </c>
      <c r="C159" s="41">
        <f>'исходные без сезонности'!C159</f>
        <v>0.76492192999264896</v>
      </c>
      <c r="D159" s="41">
        <f>'исходные без сезонности'!F159</f>
        <v>1.78528737316729</v>
      </c>
      <c r="E159" s="27">
        <v>18.439728239918754</v>
      </c>
      <c r="F159" s="89">
        <f>LN('реальные данные'!F158)</f>
        <v>11.155954157679885</v>
      </c>
      <c r="G159" s="34">
        <f>'реальные данные + логи 3 задолж'!G160-'реальные данные + логи 3 задолж'!G159</f>
        <v>0.11585554749384386</v>
      </c>
      <c r="H159" s="85">
        <f>LN('реальные данные'!H158)</f>
        <v>10.421215001899998</v>
      </c>
      <c r="I159" s="85">
        <f>LN('реальные данные'!I158)</f>
        <v>10.940523878061697</v>
      </c>
      <c r="J159" s="34">
        <f>'реальные данные + логи 3 задолж'!J160-'реальные данные + логи 3 задолж'!J159</f>
        <v>-9.2421072255351788E-2</v>
      </c>
      <c r="K159" s="85">
        <f>LN('реальные данные'!K158)</f>
        <v>11.597589847528289</v>
      </c>
      <c r="L159" s="35">
        <f>'реальные данные + логи 3 задолж'!L160-'реальные данные + логи 3 задолж'!L159</f>
        <v>5.6328803914324155E-2</v>
      </c>
      <c r="M159" s="64">
        <f>'реальные данные + логи 3 задолж'!M160-'реальные данные + логи 3 задолж'!M159</f>
        <v>8.6223754709635614E-4</v>
      </c>
      <c r="N159" s="34">
        <f>'реальные данные + логи 3 задолж'!N160-'реальные данные + логи 3 задолж'!N159</f>
        <v>1.5784025760801512E-2</v>
      </c>
      <c r="O159" s="34">
        <f>'реальные данные + логи 3 задолж'!O160-'реальные данные + логи 3 задолж'!O159</f>
        <v>-1.3048765164027643E-2</v>
      </c>
      <c r="P159" s="34">
        <f>'реальные данные + логи 3 задолж'!P160-'реальные данные + логи 3 задолж'!P159</f>
        <v>-8.5340215337197378E-3</v>
      </c>
      <c r="Q159" s="34">
        <f>'реальные данные + логи 3 задолж'!Q160-'реальные данные + логи 3 задолж'!Q159</f>
        <v>1.7529493158354725E-2</v>
      </c>
      <c r="R159" s="34">
        <f>'реальные данные + логи 3 задолж'!R160-'реальные данные + логи 3 задолж'!R159</f>
        <v>-5.0785163156952251E-4</v>
      </c>
      <c r="S159" s="35">
        <f>'реальные данные + логи 3 задолж'!S160-'реальные данные + логи 3 задолж'!S159</f>
        <v>1.5162709514790151E-2</v>
      </c>
      <c r="T159" s="30">
        <f>'реальные данные + логи 3 задолж'!T160-'реальные данные + логи 3 задолж'!T159</f>
        <v>2.0217348208021235E-2</v>
      </c>
      <c r="U159" s="21">
        <f>'реальные данные + логи 3 задолж'!U160-'реальные данные + логи 3 задолж'!U159</f>
        <v>1.9882149367234092E-3</v>
      </c>
      <c r="V159" s="21">
        <f>'реальные данные + логи 3 задолж'!V160-'реальные данные + логи 3 задолж'!V159</f>
        <v>-1.0779817281534321E-3</v>
      </c>
      <c r="W159" s="21">
        <f>'реальные данные + логи 3 задолж'!W160-'реальные данные + логи 3 задолж'!W159</f>
        <v>-4.5635620864814541E-3</v>
      </c>
      <c r="X159" s="21">
        <f>'реальные данные + логи 3 задолж'!X160-'реальные данные + логи 3 задолж'!X159</f>
        <v>2.6394833185641176E-2</v>
      </c>
      <c r="Y159" s="21">
        <f>'реальные данные + логи 3 задолж'!Y160-'реальные данные + логи 3 задолж'!Y159</f>
        <v>-3.2524072644285695E-2</v>
      </c>
      <c r="Z159" s="31">
        <f>'реальные данные + логи 3 задолж'!Z160-'реальные данные + логи 3 задолж'!Z159</f>
        <v>-1.3290543406814237E-3</v>
      </c>
      <c r="AA159" s="34">
        <f>'исходные без сезонности'!AC159</f>
        <v>-9.6628358098181905E-2</v>
      </c>
      <c r="AB159" s="34">
        <f>'исходные без сезонности'!AD159</f>
        <v>0.452484248251312</v>
      </c>
      <c r="AC159" s="34">
        <f>'исходные без сезонности'!AE159</f>
        <v>0.99808885374156397</v>
      </c>
      <c r="AD159" s="32">
        <f>'реальные данные + логи 3 задолж'!AD160</f>
        <v>-2.7477788777196253</v>
      </c>
      <c r="AE159" s="32">
        <f>'реальные данные + логи 3 задолж'!AE160</f>
        <v>-0.36342162457650318</v>
      </c>
      <c r="AF159" s="34">
        <f>'исходные без сезонности'!AH159</f>
        <v>4.0524829976170899E-2</v>
      </c>
      <c r="AG159" s="35">
        <f>'исходные без сезонности'!AI159</f>
        <v>1.16357629689877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6432-8317-6B44-B6A0-30E84B7A4EAF}">
  <dimension ref="A1:V157"/>
  <sheetViews>
    <sheetView topLeftCell="L1" workbookViewId="0">
      <selection activeCell="S39" sqref="S39"/>
    </sheetView>
  </sheetViews>
  <sheetFormatPr baseColWidth="10" defaultRowHeight="16" x14ac:dyDescent="0.2"/>
  <cols>
    <col min="2" max="2" width="11.1640625" bestFit="1" customWidth="1"/>
    <col min="3" max="3" width="11.6640625" bestFit="1" customWidth="1"/>
    <col min="4" max="4" width="10" bestFit="1" customWidth="1"/>
    <col min="5" max="5" width="10.6640625" bestFit="1" customWidth="1"/>
    <col min="6" max="6" width="10.83203125" bestFit="1" customWidth="1"/>
    <col min="7" max="7" width="9.33203125" bestFit="1" customWidth="1"/>
    <col min="8" max="8" width="10.83203125" bestFit="1" customWidth="1"/>
  </cols>
  <sheetData>
    <row r="1" spans="1:22" ht="17" thickBot="1" x14ac:dyDescent="0.25">
      <c r="A1" s="4" t="s">
        <v>0</v>
      </c>
      <c r="B1" s="8" t="s">
        <v>9</v>
      </c>
      <c r="C1" s="9" t="s">
        <v>10</v>
      </c>
      <c r="D1" s="9" t="s">
        <v>11</v>
      </c>
      <c r="E1" s="9" t="s">
        <v>12</v>
      </c>
      <c r="F1" s="9" t="s">
        <v>13</v>
      </c>
      <c r="G1" s="9" t="s">
        <v>14</v>
      </c>
      <c r="H1" s="10" t="s">
        <v>15</v>
      </c>
      <c r="I1" s="8" t="s">
        <v>2</v>
      </c>
      <c r="J1" s="9" t="s">
        <v>3</v>
      </c>
      <c r="K1" s="9" t="s">
        <v>4</v>
      </c>
      <c r="L1" s="9" t="s">
        <v>5</v>
      </c>
      <c r="M1" s="9" t="s">
        <v>6</v>
      </c>
      <c r="N1" s="9" t="s">
        <v>7</v>
      </c>
      <c r="O1" s="10" t="s">
        <v>8</v>
      </c>
      <c r="P1" s="8" t="s">
        <v>16</v>
      </c>
      <c r="Q1" s="9" t="s">
        <v>17</v>
      </c>
      <c r="R1" s="9" t="s">
        <v>18</v>
      </c>
      <c r="S1" s="9" t="s">
        <v>19</v>
      </c>
      <c r="T1" s="9" t="s">
        <v>20</v>
      </c>
      <c r="U1" s="9" t="s">
        <v>21</v>
      </c>
      <c r="V1" s="10" t="s">
        <v>22</v>
      </c>
    </row>
    <row r="2" spans="1:22" x14ac:dyDescent="0.2">
      <c r="A2" s="1">
        <v>40391</v>
      </c>
      <c r="B2" s="28">
        <f>'реальные данные'!M3/'реальные данные'!M2*100-100</f>
        <v>-1.3080538886159445</v>
      </c>
      <c r="C2" s="14">
        <f>'реальные данные'!O3/'реальные данные'!O2*100-100</f>
        <v>-7.9227295907116968E-2</v>
      </c>
      <c r="D2" s="14">
        <f>'реальные данные'!P3/'реальные данные'!P2*100-100</f>
        <v>0.77860603332034373</v>
      </c>
      <c r="E2" s="14">
        <f>'реальные данные'!Q3/'реальные данные'!Q2*100-100</f>
        <v>0.823824269263838</v>
      </c>
      <c r="F2" s="14">
        <f>'реальные данные'!R3/'реальные данные'!R2*100-100</f>
        <v>-0.69018641378502821</v>
      </c>
      <c r="G2" s="14">
        <f>'реальные данные'!S3/'реальные данные'!S2*100-100</f>
        <v>2.8059959019060159</v>
      </c>
      <c r="H2" s="29">
        <f>'реальные данные'!T3/'реальные данные'!T2*100-100</f>
        <v>0.42608812412939301</v>
      </c>
      <c r="I2" s="28">
        <f>'реальные данные'!F3/'реальные данные'!F2*100-100</f>
        <v>-32.245623354918948</v>
      </c>
      <c r="J2" s="14">
        <f>'реальные данные'!G3/'реальные данные'!G2*100-100</f>
        <v>-28.983811643838948</v>
      </c>
      <c r="K2" s="14">
        <f>'реальные данные'!H3/'реальные данные'!H2*100-100</f>
        <v>-20.303056750694878</v>
      </c>
      <c r="L2" s="14">
        <f>'реальные данные'!I3/'реальные данные'!I2*100-100</f>
        <v>-1.930848461487912</v>
      </c>
      <c r="M2" s="14">
        <f>'реальные данные'!J3/'реальные данные'!J2*100-100</f>
        <v>0.37321041462865878</v>
      </c>
      <c r="N2" s="14">
        <f>'реальные данные'!K3/'реальные данные'!K2*100-100</f>
        <v>2.2233338628596897</v>
      </c>
      <c r="O2" s="29">
        <f>'реальные данные'!L3/'реальные данные'!L2*100-100</f>
        <v>1.7663340290632732</v>
      </c>
      <c r="P2" s="28">
        <f>'реальные данные'!U3/'реальные данные'!U2*100-100</f>
        <v>10.430970437067799</v>
      </c>
      <c r="Q2" s="14">
        <f>'реальные данные'!W3/'реальные данные'!W2*100-100</f>
        <v>4.3117512582541337</v>
      </c>
      <c r="R2" s="14">
        <f>'реальные данные'!X3/'реальные данные'!X2*100-100</f>
        <v>4.5715673626662863</v>
      </c>
      <c r="S2" s="14">
        <f>'реальные данные'!Y3/'реальные данные'!Y2*100-100</f>
        <v>1.0024970638883275</v>
      </c>
      <c r="T2" s="14">
        <f>'реальные данные'!Z3/'реальные данные'!Z2*100-100</f>
        <v>-0.80007695541821988</v>
      </c>
      <c r="U2" s="14">
        <f>'реальные данные'!AA3/'реальные данные'!AA2*100-100</f>
        <v>2.7679744222048157</v>
      </c>
      <c r="V2" s="29">
        <f>'реальные данные'!AB3/'реальные данные'!AB2*100-100</f>
        <v>0.34255419133384635</v>
      </c>
    </row>
    <row r="3" spans="1:22" x14ac:dyDescent="0.2">
      <c r="A3" s="1">
        <v>40422</v>
      </c>
      <c r="B3" s="28">
        <f>'реальные данные'!M4/'реальные данные'!M3*100-100</f>
        <v>0.15691964563653471</v>
      </c>
      <c r="C3" s="14">
        <f>'реальные данные'!O4/'реальные данные'!O3*100-100</f>
        <v>0.57413090346418016</v>
      </c>
      <c r="D3" s="14">
        <f>'реальные данные'!P4/'реальные данные'!P3*100-100</f>
        <v>0.41739707598445364</v>
      </c>
      <c r="E3" s="14">
        <f>'реальные данные'!Q4/'реальные данные'!Q3*100-100</f>
        <v>0.86435996483136535</v>
      </c>
      <c r="F3" s="14">
        <f>'реальные данные'!R4/'реальные данные'!R3*100-100</f>
        <v>-0.98037514044493435</v>
      </c>
      <c r="G3" s="14">
        <f>'реальные данные'!S4/'реальные данные'!S3*100-100</f>
        <v>2.164953931276159</v>
      </c>
      <c r="H3" s="29">
        <f>'реальные данные'!T4/'реальные данные'!T3*100-100</f>
        <v>0.8351325345712155</v>
      </c>
      <c r="I3" s="28">
        <f>'реальные данные'!F4/'реальные данные'!F3*100-100</f>
        <v>-54.11836804585004</v>
      </c>
      <c r="J3" s="14">
        <f>'реальные данные'!G4/'реальные данные'!G3*100-100</f>
        <v>-0.50920716461121174</v>
      </c>
      <c r="K3" s="14">
        <f>'реальные данные'!H4/'реальные данные'!H3*100-100</f>
        <v>-5.4461054106541837</v>
      </c>
      <c r="L3" s="14">
        <f>'реальные данные'!I4/'реальные данные'!I3*100-100</f>
        <v>-6.307372068414324</v>
      </c>
      <c r="M3" s="14">
        <f>'реальные данные'!J4/'реальные данные'!J3*100-100</f>
        <v>-9.07972228425011</v>
      </c>
      <c r="N3" s="14">
        <f>'реальные данные'!K4/'реальные данные'!K3*100-100</f>
        <v>5.4662017883864422</v>
      </c>
      <c r="O3" s="29">
        <f>'реальные данные'!L4/'реальные данные'!L3*100-100</f>
        <v>1.9198623074296677</v>
      </c>
      <c r="P3" s="28">
        <f>'реальные данные'!U4/'реальные данные'!U3*100-100</f>
        <v>7.6803968103229039</v>
      </c>
      <c r="Q3" s="14">
        <f>'реальные данные'!W4/'реальные данные'!W3*100-100</f>
        <v>0.52332487841995601</v>
      </c>
      <c r="R3" s="14">
        <f>'реальные данные'!X4/'реальные данные'!X3*100-100</f>
        <v>1.5011673966646839</v>
      </c>
      <c r="S3" s="14">
        <f>'реальные данные'!Y4/'реальные данные'!Y3*100-100</f>
        <v>1.2557934283336181</v>
      </c>
      <c r="T3" s="14">
        <f>'реальные данные'!Z4/'реальные данные'!Z3*100-100</f>
        <v>-0.14470124789829697</v>
      </c>
      <c r="U3" s="14">
        <f>'реальные данные'!AA4/'реальные данные'!AA3*100-100</f>
        <v>1.1239353832735048</v>
      </c>
      <c r="V3" s="29">
        <f>'реальные данные'!AB4/'реальные данные'!AB3*100-100</f>
        <v>0.62897082135364712</v>
      </c>
    </row>
    <row r="4" spans="1:22" x14ac:dyDescent="0.2">
      <c r="A4" s="1">
        <v>40452</v>
      </c>
      <c r="B4" s="28">
        <f>'реальные данные'!M5/'реальные данные'!M4*100-100</f>
        <v>0.14872240321757602</v>
      </c>
      <c r="C4" s="14">
        <f>'реальные данные'!O5/'реальные данные'!O4*100-100</f>
        <v>0.74388376334071893</v>
      </c>
      <c r="D4" s="14">
        <f>'реальные данные'!P5/'реальные данные'!P4*100-100</f>
        <v>1.5069737479022081</v>
      </c>
      <c r="E4" s="14">
        <f>'реальные данные'!Q5/'реальные данные'!Q4*100-100</f>
        <v>1.1583715942102373</v>
      </c>
      <c r="F4" s="14">
        <f>'реальные данные'!R5/'реальные данные'!R4*100-100</f>
        <v>0.18343202721015928</v>
      </c>
      <c r="G4" s="14">
        <f>'реальные данные'!S5/'реальные данные'!S4*100-100</f>
        <v>3.162414373298077</v>
      </c>
      <c r="H4" s="29">
        <f>'реальные данные'!T5/'реальные данные'!T4*100-100</f>
        <v>1.769237167251319</v>
      </c>
      <c r="I4" s="28">
        <f>'реальные данные'!F5/'реальные данные'!F4*100-100</f>
        <v>20.01700248259246</v>
      </c>
      <c r="J4" s="14">
        <f>'реальные данные'!G5/'реальные данные'!G4*100-100</f>
        <v>6.5248576239056888</v>
      </c>
      <c r="K4" s="14">
        <f>'реальные данные'!H5/'реальные данные'!H4*100-100</f>
        <v>22.405706273205766</v>
      </c>
      <c r="L4" s="14">
        <f>'реальные данные'!I5/'реальные данные'!I4*100-100</f>
        <v>-1.6319319920044819</v>
      </c>
      <c r="M4" s="14">
        <f>'реальные данные'!J5/'реальные данные'!J4*100-100</f>
        <v>-2.4563103443513938</v>
      </c>
      <c r="N4" s="14">
        <f>'реальные данные'!K5/'реальные данные'!K4*100-100</f>
        <v>17.130187185903495</v>
      </c>
      <c r="O4" s="29">
        <f>'реальные данные'!L5/'реальные данные'!L4*100-100</f>
        <v>3.1110368142448976</v>
      </c>
      <c r="P4" s="28">
        <f>'реальные данные'!U5/'реальные данные'!U4*100-100</f>
        <v>-0.32086196125084143</v>
      </c>
      <c r="Q4" s="14">
        <f>'реальные данные'!W5/'реальные данные'!W4*100-100</f>
        <v>0.40729807018415443</v>
      </c>
      <c r="R4" s="14">
        <f>'реальные данные'!X5/'реальные данные'!X4*100-100</f>
        <v>-4.0951268711450552</v>
      </c>
      <c r="S4" s="14">
        <f>'реальные данные'!Y5/'реальные данные'!Y4*100-100</f>
        <v>1.3679306347908806</v>
      </c>
      <c r="T4" s="14">
        <f>'реальные данные'!Z5/'реальные данные'!Z4*100-100</f>
        <v>0.88717580130324336</v>
      </c>
      <c r="U4" s="14">
        <f>'реальные данные'!AA5/'реальные данные'!AA4*100-100</f>
        <v>0.95641176631664848</v>
      </c>
      <c r="V4" s="29">
        <f>'реальные данные'!AB5/'реальные данные'!AB4*100-100</f>
        <v>0.81338013738638892</v>
      </c>
    </row>
    <row r="5" spans="1:22" x14ac:dyDescent="0.2">
      <c r="A5" s="1">
        <v>40483</v>
      </c>
      <c r="B5" s="28">
        <f>'реальные данные'!M6/'реальные данные'!M5*100-100</f>
        <v>8.1320759497935882</v>
      </c>
      <c r="C5" s="14">
        <f>'реальные данные'!O6/'реальные данные'!O5*100-100</f>
        <v>1.2154056419389008</v>
      </c>
      <c r="D5" s="14">
        <f>'реальные данные'!P6/'реальные данные'!P5*100-100</f>
        <v>-0.52744939245894784</v>
      </c>
      <c r="E5" s="14">
        <f>'реальные данные'!Q6/'реальные данные'!Q5*100-100</f>
        <v>1.3275223303659658</v>
      </c>
      <c r="F5" s="14">
        <f>'реальные данные'!R6/'реальные данные'!R5*100-100</f>
        <v>-0.10605562836528293</v>
      </c>
      <c r="G5" s="14">
        <f>'реальные данные'!S6/'реальные данные'!S5*100-100</f>
        <v>1.998166578542552</v>
      </c>
      <c r="H5" s="29">
        <f>'реальные данные'!T6/'реальные данные'!T5*100-100</f>
        <v>-2.7238419783872416</v>
      </c>
      <c r="I5" s="28">
        <f>'реальные данные'!F6/'реальные данные'!F5*100-100</f>
        <v>30.097890364155489</v>
      </c>
      <c r="J5" s="14">
        <f>'реальные данные'!G6/'реальные данные'!G5*100-100</f>
        <v>24.728679138026294</v>
      </c>
      <c r="K5" s="14">
        <f>'реальные данные'!H6/'реальные данные'!H5*100-100</f>
        <v>-15.814618939243672</v>
      </c>
      <c r="L5" s="14">
        <f>'реальные данные'!I6/'реальные данные'!I5*100-100</f>
        <v>2.5473705917775646</v>
      </c>
      <c r="M5" s="14">
        <f>'реальные данные'!J6/'реальные данные'!J5*100-100</f>
        <v>11.311638397475264</v>
      </c>
      <c r="N5" s="14">
        <f>'реальные данные'!K6/'реальные данные'!K5*100-100</f>
        <v>-35.720091912696418</v>
      </c>
      <c r="O5" s="29">
        <f>'реальные данные'!L6/'реальные данные'!L5*100-100</f>
        <v>6.1419328847975407E-2</v>
      </c>
      <c r="P5" s="28">
        <f>'реальные данные'!U6/'реальные данные'!U5*100-100</f>
        <v>-0.87035670155806599</v>
      </c>
      <c r="Q5" s="14">
        <f>'реальные данные'!W6/'реальные данные'!W5*100-100</f>
        <v>-1.5696362038196412</v>
      </c>
      <c r="R5" s="14">
        <f>'реальные данные'!X6/'реальные данные'!X5*100-100</f>
        <v>4.2963968658723104</v>
      </c>
      <c r="S5" s="14">
        <f>'реальные данные'!Y6/'реальные данные'!Y5*100-100</f>
        <v>1.3352551161188302</v>
      </c>
      <c r="T5" s="14">
        <f>'реальные данные'!Z6/'реальные данные'!Z5*100-100</f>
        <v>-1.8513127709634176</v>
      </c>
      <c r="U5" s="14">
        <f>'реальные данные'!AA6/'реальные данные'!AA5*100-100</f>
        <v>6.1763120264894553</v>
      </c>
      <c r="V5" s="29">
        <f>'реальные данные'!AB6/'реальные данные'!AB5*100-100</f>
        <v>-2.0120457453716512</v>
      </c>
    </row>
    <row r="6" spans="1:22" x14ac:dyDescent="0.2">
      <c r="A6" s="1">
        <v>40513</v>
      </c>
      <c r="B6" s="28">
        <f>'реальные данные'!M7/'реальные данные'!M6*100-100</f>
        <v>2.3353549219097545</v>
      </c>
      <c r="C6" s="14">
        <f>'реальные данные'!O7/'реальные данные'!O6*100-100</f>
        <v>1.8545072148775716</v>
      </c>
      <c r="D6" s="14">
        <f>'реальные данные'!P7/'реальные данные'!P6*100-100</f>
        <v>0.70646517808832243</v>
      </c>
      <c r="E6" s="14">
        <f>'реальные данные'!Q7/'реальные данные'!Q6*100-100</f>
        <v>1.2894745457725918</v>
      </c>
      <c r="F6" s="14">
        <f>'реальные данные'!R7/'реальные данные'!R6*100-100</f>
        <v>-0.69245563745658956</v>
      </c>
      <c r="G6" s="14">
        <f>'реальные данные'!S7/'реальные данные'!S6*100-100</f>
        <v>1.4215273764043985</v>
      </c>
      <c r="H6" s="29">
        <f>'реальные данные'!T7/'реальные данные'!T6*100-100</f>
        <v>3.0450807321648483</v>
      </c>
      <c r="I6" s="28">
        <f>'реальные данные'!F7/'реальные данные'!F6*100-100</f>
        <v>-1.2890740139752523</v>
      </c>
      <c r="J6" s="14">
        <f>'реальные данные'!G7/'реальные данные'!G6*100-100</f>
        <v>-6.5712377557665178</v>
      </c>
      <c r="K6" s="14">
        <f>'реальные данные'!H7/'реальные данные'!H6*100-100</f>
        <v>-3.3120124593655049</v>
      </c>
      <c r="L6" s="14">
        <f>'реальные данные'!I7/'реальные данные'!I6*100-100</f>
        <v>-2.4583094324682264</v>
      </c>
      <c r="M6" s="14">
        <f>'реальные данные'!J7/'реальные данные'!J6*100-100</f>
        <v>-5.1727278830400536</v>
      </c>
      <c r="N6" s="14">
        <f>'реальные данные'!K7/'реальные данные'!K6*100-100</f>
        <v>22.956361956898434</v>
      </c>
      <c r="O6" s="29">
        <f>'реальные данные'!L7/'реальные данные'!L6*100-100</f>
        <v>12.419288594829851</v>
      </c>
      <c r="P6" s="28">
        <f>'реальные данные'!U7/'реальные данные'!U6*100-100</f>
        <v>5.1517440427092112</v>
      </c>
      <c r="Q6" s="14">
        <f>'реальные данные'!W7/'реальные данные'!W6*100-100</f>
        <v>2.976848213800352</v>
      </c>
      <c r="R6" s="14">
        <f>'реальные данные'!X7/'реальные данные'!X6*100-100</f>
        <v>0.94412646290670921</v>
      </c>
      <c r="S6" s="14">
        <f>'реальные данные'!Y7/'реальные данные'!Y6*100-100</f>
        <v>1.484042420948839</v>
      </c>
      <c r="T6" s="14">
        <f>'реальные данные'!Z7/'реальные данные'!Z6*100-100</f>
        <v>1.1353867035393819</v>
      </c>
      <c r="U6" s="14">
        <f>'реальные данные'!AA7/'реальные данные'!AA6*100-100</f>
        <v>1.5566651445538326</v>
      </c>
      <c r="V6" s="29">
        <f>'реальные данные'!AB7/'реальные данные'!AB6*100-100</f>
        <v>0.90037400314839999</v>
      </c>
    </row>
    <row r="7" spans="1:22" x14ac:dyDescent="0.2">
      <c r="A7" s="1">
        <v>40544</v>
      </c>
      <c r="B7" s="28">
        <f>'реальные данные'!M8/'реальные данные'!M7*100-100</f>
        <v>1.4899681041140411</v>
      </c>
      <c r="C7" s="14">
        <f>'реальные данные'!O8/'реальные данные'!O7*100-100</f>
        <v>-4.6463945748629243</v>
      </c>
      <c r="D7" s="14">
        <f>'реальные данные'!P8/'реальные данные'!P7*100-100</f>
        <v>-4.0007406991872472</v>
      </c>
      <c r="E7" s="14">
        <f>'реальные данные'!Q8/'реальные данные'!Q7*100-100</f>
        <v>-3.6924679613151454</v>
      </c>
      <c r="F7" s="14">
        <f>'реальные данные'!R8/'реальные данные'!R7*100-100</f>
        <v>-2.7856764637304536</v>
      </c>
      <c r="G7" s="14">
        <f>'реальные данные'!S8/'реальные данные'!S7*100-100</f>
        <v>-2.6173377535882594</v>
      </c>
      <c r="H7" s="29">
        <f>'реальные данные'!T8/'реальные данные'!T7*100-100</f>
        <v>-2.541318818776034</v>
      </c>
      <c r="I7" s="28">
        <f>'реальные данные'!F8/'реальные данные'!F7*100-100</f>
        <v>7.0909064656902672</v>
      </c>
      <c r="J7" s="14">
        <f>'реальные данные'!G8/'реальные данные'!G7*100-100</f>
        <v>-3.2186668111622652</v>
      </c>
      <c r="K7" s="14">
        <f>'реальные данные'!H8/'реальные данные'!H7*100-100</f>
        <v>34.213330736872706</v>
      </c>
      <c r="L7" s="14">
        <f>'реальные данные'!I8/'реальные данные'!I7*100-100</f>
        <v>4.5870536752822488</v>
      </c>
      <c r="M7" s="14">
        <f>'реальные данные'!J8/'реальные данные'!J7*100-100</f>
        <v>5.5951277065626073</v>
      </c>
      <c r="N7" s="14">
        <f>'реальные данные'!K8/'реальные данные'!K7*100-100</f>
        <v>41.407856343269003</v>
      </c>
      <c r="O7" s="29">
        <f>'реальные данные'!L8/'реальные данные'!L7*100-100</f>
        <v>1.9235296109647351</v>
      </c>
      <c r="P7" s="28">
        <f>'реальные данные'!U8/'реальные данные'!U7*100-100</f>
        <v>1.4627887839308897</v>
      </c>
      <c r="Q7" s="14">
        <f>'реальные данные'!W8/'реальные данные'!W7*100-100</f>
        <v>-4.431832125243659</v>
      </c>
      <c r="R7" s="14">
        <f>'реальные данные'!X8/'реальные данные'!X7*100-100</f>
        <v>-10.37664809883168</v>
      </c>
      <c r="S7" s="14">
        <f>'реальные данные'!Y8/'реальные данные'!Y7*100-100</f>
        <v>-3.9396352878756886</v>
      </c>
      <c r="T7" s="14">
        <f>'реальные данные'!Z8/'реальные данные'!Z7*100-100</f>
        <v>-3.8466892290327763</v>
      </c>
      <c r="U7" s="14">
        <f>'реальные данные'!AA8/'реальные данные'!AA7*100-100</f>
        <v>-18.710088109766872</v>
      </c>
      <c r="V7" s="29">
        <f>'реальные данные'!AB8/'реальные данные'!AB7*100-100</f>
        <v>-4.4056545082362675</v>
      </c>
    </row>
    <row r="8" spans="1:22" x14ac:dyDescent="0.2">
      <c r="A8" s="1">
        <v>40575</v>
      </c>
      <c r="B8" s="28">
        <f>'реальные данные'!M9/'реальные данные'!M8*100-100</f>
        <v>4.8900768273758501</v>
      </c>
      <c r="C8" s="14">
        <f>'реальные данные'!O9/'реальные данные'!O8*100-100</f>
        <v>0.56551037189316844</v>
      </c>
      <c r="D8" s="14">
        <f>'реальные данные'!P9/'реальные данные'!P8*100-100</f>
        <v>0.49725635137917834</v>
      </c>
      <c r="E8" s="14">
        <f>'реальные данные'!Q9/'реальные данные'!Q8*100-100</f>
        <v>0.26879125669512405</v>
      </c>
      <c r="F8" s="14">
        <f>'реальные данные'!R9/'реальные данные'!R8*100-100</f>
        <v>6.8175658773117647</v>
      </c>
      <c r="G8" s="14">
        <f>'реальные данные'!S9/'реальные данные'!S8*100-100</f>
        <v>2.329414730154781</v>
      </c>
      <c r="H8" s="29">
        <f>'реальные данные'!T9/'реальные данные'!T8*100-100</f>
        <v>-0.79061832827149203</v>
      </c>
      <c r="I8" s="28">
        <f>'реальные данные'!F9/'реальные данные'!F8*100-100</f>
        <v>-48.393865956491702</v>
      </c>
      <c r="J8" s="14">
        <f>'реальные данные'!G9/'реальные данные'!G8*100-100</f>
        <v>-5.4060435524330757</v>
      </c>
      <c r="K8" s="14">
        <f>'реальные данные'!H9/'реальные данные'!H8*100-100</f>
        <v>-14.575337493495809</v>
      </c>
      <c r="L8" s="14">
        <f>'реальные данные'!I9/'реальные данные'!I8*100-100</f>
        <v>-24.83693384100745</v>
      </c>
      <c r="M8" s="14">
        <f>'реальные данные'!J9/'реальные данные'!J8*100-100</f>
        <v>2.1369363312363703</v>
      </c>
      <c r="N8" s="14">
        <f>'реальные данные'!K9/'реальные данные'!K8*100-100</f>
        <v>-11.694692847014679</v>
      </c>
      <c r="O8" s="29">
        <f>'реальные данные'!L9/'реальные данные'!L8*100-100</f>
        <v>-4.3659731104604731</v>
      </c>
      <c r="P8" s="28">
        <f>'реальные данные'!U9/'реальные данные'!U8*100-100</f>
        <v>10.959878621095527</v>
      </c>
      <c r="Q8" s="14">
        <f>'реальные данные'!W9/'реальные данные'!W8*100-100</f>
        <v>0.69705892622162935</v>
      </c>
      <c r="R8" s="14">
        <f>'реальные данные'!X9/'реальные данные'!X8*100-100</f>
        <v>4.1634722442875045</v>
      </c>
      <c r="S8" s="14">
        <f>'реальные данные'!Y9/'реальные данные'!Y8*100-100</f>
        <v>0.79483728666644993</v>
      </c>
      <c r="T8" s="14">
        <f>'реальные данные'!Z9/'реальные данные'!Z8*100-100</f>
        <v>3.7447149741235251</v>
      </c>
      <c r="U8" s="14">
        <f>'реальные данные'!AA9/'реальные данные'!AA8*100-100</f>
        <v>20.791663999676928</v>
      </c>
      <c r="V8" s="29">
        <f>'реальные данные'!AB9/'реальные данные'!AB8*100-100</f>
        <v>2.3670271313712874</v>
      </c>
    </row>
    <row r="9" spans="1:22" x14ac:dyDescent="0.2">
      <c r="A9" s="1">
        <v>40603</v>
      </c>
      <c r="B9" s="28">
        <f>'реальные данные'!M10/'реальные данные'!M9*100-100</f>
        <v>-1.1323328234887384</v>
      </c>
      <c r="C9" s="14">
        <f>'реальные данные'!O10/'реальные данные'!O9*100-100</f>
        <v>2.3918811120124559</v>
      </c>
      <c r="D9" s="14">
        <f>'реальные данные'!P10/'реальные данные'!P9*100-100</f>
        <v>2.9535359886488948</v>
      </c>
      <c r="E9" s="14">
        <f>'реальные данные'!Q10/'реальные данные'!Q9*100-100</f>
        <v>1.2975757772873351</v>
      </c>
      <c r="F9" s="14">
        <f>'реальные данные'!R10/'реальные данные'!R9*100-100</f>
        <v>-6.5722944859089694E-2</v>
      </c>
      <c r="G9" s="14">
        <f>'реальные данные'!S10/'реальные данные'!S9*100-100</f>
        <v>4.132307080015579</v>
      </c>
      <c r="H9" s="29">
        <f>'реальные данные'!T10/'реальные данные'!T9*100-100</f>
        <v>0.13695222611164581</v>
      </c>
      <c r="I9" s="28">
        <f>'реальные данные'!F10/'реальные данные'!F9*100-100</f>
        <v>122.80112465975023</v>
      </c>
      <c r="J9" s="14">
        <f>'реальные данные'!G10/'реальные данные'!G9*100-100</f>
        <v>16.587096007030368</v>
      </c>
      <c r="K9" s="14">
        <f>'реальные данные'!H10/'реальные данные'!H9*100-100</f>
        <v>23.139211966304842</v>
      </c>
      <c r="L9" s="14">
        <f>'реальные данные'!I10/'реальные данные'!I9*100-100</f>
        <v>36.043910568669389</v>
      </c>
      <c r="M9" s="14">
        <f>'реальные данные'!J10/'реальные данные'!J9*100-100</f>
        <v>3.40055024789649</v>
      </c>
      <c r="N9" s="14">
        <f>'реальные данные'!K10/'реальные данные'!K9*100-100</f>
        <v>31.05818184581355</v>
      </c>
      <c r="O9" s="29">
        <f>'реальные данные'!L10/'реальные данные'!L9*100-100</f>
        <v>-6.1303091337504014</v>
      </c>
      <c r="P9" s="28">
        <f>'реальные данные'!U10/'реальные данные'!U9*100-100</f>
        <v>-7.1560175094012095</v>
      </c>
      <c r="Q9" s="14">
        <f>'реальные данные'!W10/'реальные данные'!W9*100-100</f>
        <v>0.65422932442331216</v>
      </c>
      <c r="R9" s="14">
        <f>'реальные данные'!X10/'реальные данные'!X9*100-100</f>
        <v>-0.36491907439196325</v>
      </c>
      <c r="S9" s="14">
        <f>'реальные данные'!Y10/'реальные данные'!Y9*100-100</f>
        <v>0.6647296073599307</v>
      </c>
      <c r="T9" s="14">
        <f>'реальные данные'!Z10/'реальные данные'!Z9*100-100</f>
        <v>1.3789359216096955</v>
      </c>
      <c r="U9" s="14">
        <f>'реальные данные'!AA10/'реальные данные'!AA9*100-100</f>
        <v>2.5188277359922608</v>
      </c>
      <c r="V9" s="29">
        <f>'реальные данные'!AB10/'реальные данные'!AB9*100-100</f>
        <v>0.92965022199835801</v>
      </c>
    </row>
    <row r="10" spans="1:22" x14ac:dyDescent="0.2">
      <c r="A10" s="1">
        <v>40634</v>
      </c>
      <c r="B10" s="28">
        <f>'реальные данные'!M11/'реальные данные'!M10*100-100</f>
        <v>6.1736146084328425E-2</v>
      </c>
      <c r="C10" s="14">
        <f>'реальные данные'!O11/'реальные данные'!O10*100-100</f>
        <v>-0.48212492494330661</v>
      </c>
      <c r="D10" s="14">
        <f>'реальные данные'!P11/'реальные данные'!P10*100-100</f>
        <v>-0.94223409898874877</v>
      </c>
      <c r="E10" s="14">
        <f>'реальные данные'!Q11/'реальные данные'!Q10*100-100</f>
        <v>2.2436492682508202</v>
      </c>
      <c r="F10" s="14">
        <f>'реальные данные'!R11/'реальные данные'!R10*100-100</f>
        <v>1.5370411752771815</v>
      </c>
      <c r="G10" s="14">
        <f>'реальные данные'!S11/'реальные данные'!S10*100-100</f>
        <v>4.8072423925528796</v>
      </c>
      <c r="H10" s="29">
        <f>'реальные данные'!T11/'реальные данные'!T10*100-100</f>
        <v>1.9978829456833864</v>
      </c>
      <c r="I10" s="28">
        <f>'реальные данные'!F11/'реальные данные'!F10*100-100</f>
        <v>-29.824532065478834</v>
      </c>
      <c r="J10" s="14">
        <f>'реальные данные'!G11/'реальные данные'!G10*100-100</f>
        <v>4.0277580878216099</v>
      </c>
      <c r="K10" s="14">
        <f>'реальные данные'!H11/'реальные данные'!H10*100-100</f>
        <v>-13.790062660818322</v>
      </c>
      <c r="L10" s="14">
        <f>'реальные данные'!I11/'реальные данные'!I10*100-100</f>
        <v>10.214001098723486</v>
      </c>
      <c r="M10" s="14">
        <f>'реальные данные'!J11/'реальные данные'!J10*100-100</f>
        <v>7.4230622513230031</v>
      </c>
      <c r="N10" s="14">
        <f>'реальные данные'!K11/'реальные данные'!K10*100-100</f>
        <v>-0.68304137644000207</v>
      </c>
      <c r="O10" s="29">
        <f>'реальные данные'!L11/'реальные данные'!L10*100-100</f>
        <v>14.165944201596602</v>
      </c>
      <c r="P10" s="28">
        <f>'реальные данные'!U11/'реальные данные'!U10*100-100</f>
        <v>5.9244370427014985</v>
      </c>
      <c r="Q10" s="14">
        <f>'реальные данные'!W11/'реальные данные'!W10*100-100</f>
        <v>-0.68148633229468203</v>
      </c>
      <c r="R10" s="14">
        <f>'реальные данные'!X11/'реальные данные'!X10*100-100</f>
        <v>3.8224063152658942</v>
      </c>
      <c r="S10" s="14">
        <f>'реальные данные'!Y11/'реальные данные'!Y10*100-100</f>
        <v>0.63745876472935947</v>
      </c>
      <c r="T10" s="14">
        <f>'реальные данные'!Z11/'реальные данные'!Z10*100-100</f>
        <v>1.2418297739024098</v>
      </c>
      <c r="U10" s="14">
        <f>'реальные данные'!AA11/'реальные данные'!AA10*100-100</f>
        <v>5.1839003367447418</v>
      </c>
      <c r="V10" s="29">
        <f>'реальные данные'!AB11/'реальные данные'!AB10*100-100</f>
        <v>-1.5627707946051714</v>
      </c>
    </row>
    <row r="11" spans="1:22" x14ac:dyDescent="0.2">
      <c r="A11" s="1">
        <v>40664</v>
      </c>
      <c r="B11" s="28">
        <f>'реальные данные'!M12/'реальные данные'!M11*100-100</f>
        <v>11.106578827926072</v>
      </c>
      <c r="C11" s="14">
        <f>'реальные данные'!O12/'реальные данные'!O11*100-100</f>
        <v>1.4108761049280076</v>
      </c>
      <c r="D11" s="14">
        <f>'реальные данные'!P12/'реальные данные'!P11*100-100</f>
        <v>1.0549006421884286</v>
      </c>
      <c r="E11" s="14">
        <f>'реальные данные'!Q12/'реальные данные'!Q11*100-100</f>
        <v>3.0718363414083285</v>
      </c>
      <c r="F11" s="14">
        <f>'реальные данные'!R12/'реальные данные'!R11*100-100</f>
        <v>-0.51289145294528282</v>
      </c>
      <c r="G11" s="14">
        <f>'реальные данные'!S12/'реальные данные'!S11*100-100</f>
        <v>4.2262324721440194</v>
      </c>
      <c r="H11" s="29">
        <f>'реальные данные'!T12/'реальные данные'!T11*100-100</f>
        <v>2.2225732808464471</v>
      </c>
      <c r="I11" s="28">
        <f>'реальные данные'!F12/'реальные данные'!F11*100-100</f>
        <v>78.778304497032195</v>
      </c>
      <c r="J11" s="14">
        <f>'реальные данные'!G12/'реальные данные'!G11*100-100</f>
        <v>-3.7915580546397081</v>
      </c>
      <c r="K11" s="14">
        <f>'реальные данные'!H12/'реальные данные'!H11*100-100</f>
        <v>-2.201090262357468</v>
      </c>
      <c r="L11" s="14">
        <f>'реальные данные'!I12/'реальные данные'!I11*100-100</f>
        <v>4.4481500831627727</v>
      </c>
      <c r="M11" s="14">
        <f>'реальные данные'!J12/'реальные данные'!J11*100-100</f>
        <v>-8.8595473591590803</v>
      </c>
      <c r="N11" s="14">
        <f>'реальные данные'!K12/'реальные данные'!K11*100-100</f>
        <v>-24.43695592312713</v>
      </c>
      <c r="O11" s="29">
        <f>'реальные данные'!L12/'реальные данные'!L11*100-100</f>
        <v>-4.3153708473851964</v>
      </c>
      <c r="P11" s="28">
        <f>'реальные данные'!U12/'реальные данные'!U11*100-100</f>
        <v>-0.55209429317196168</v>
      </c>
      <c r="Q11" s="14">
        <f>'реальные данные'!W12/'реальные данные'!W11*100-100</f>
        <v>2.0992794522698262</v>
      </c>
      <c r="R11" s="14">
        <f>'реальные данные'!X12/'реальные данные'!X11*100-100</f>
        <v>0.7844622630656346</v>
      </c>
      <c r="S11" s="14">
        <f>'реальные данные'!Y12/'реальные данные'!Y11*100-100</f>
        <v>3.8664895989061421</v>
      </c>
      <c r="T11" s="14">
        <f>'реальные данные'!Z12/'реальные данные'!Z11*100-100</f>
        <v>0.81732389154768725</v>
      </c>
      <c r="U11" s="14">
        <f>'реальные данные'!AA12/'реальные данные'!AA11*100-100</f>
        <v>5.5966055308745979</v>
      </c>
      <c r="V11" s="29">
        <f>'реальные данные'!AB12/'реальные данные'!AB11*100-100</f>
        <v>3.9881516052176806</v>
      </c>
    </row>
    <row r="12" spans="1:22" x14ac:dyDescent="0.2">
      <c r="A12" s="1">
        <v>40695</v>
      </c>
      <c r="B12" s="28">
        <f>'реальные данные'!M13/'реальные данные'!M12*100-100</f>
        <v>-1.789619815225322</v>
      </c>
      <c r="C12" s="14">
        <f>'реальные данные'!O13/'реальные данные'!O12*100-100</f>
        <v>1.3880479185397263</v>
      </c>
      <c r="D12" s="14">
        <f>'реальные данные'!P13/'реальные данные'!P12*100-100</f>
        <v>1.9433802776492257</v>
      </c>
      <c r="E12" s="14">
        <f>'реальные данные'!Q13/'реальные данные'!Q12*100-100</f>
        <v>2.4498412542427843</v>
      </c>
      <c r="F12" s="14">
        <f>'реальные данные'!R13/'реальные данные'!R12*100-100</f>
        <v>2.0759384418708464</v>
      </c>
      <c r="G12" s="14">
        <f>'реальные данные'!S13/'реальные данные'!S12*100-100</f>
        <v>4.8952880456022569</v>
      </c>
      <c r="H12" s="29">
        <f>'реальные данные'!T13/'реальные данные'!T12*100-100</f>
        <v>0.73454985951295271</v>
      </c>
      <c r="I12" s="28">
        <f>'реальные данные'!F13/'реальные данные'!F12*100-100</f>
        <v>-34.162568119025053</v>
      </c>
      <c r="J12" s="14">
        <f>'реальные данные'!G13/'реальные данные'!G12*100-100</f>
        <v>9.2725761696763129</v>
      </c>
      <c r="K12" s="14">
        <f>'реальные данные'!H13/'реальные данные'!H12*100-100</f>
        <v>8.2302316377670195</v>
      </c>
      <c r="L12" s="14">
        <f>'реальные данные'!I13/'реальные данные'!I12*100-100</f>
        <v>12.711403479095182</v>
      </c>
      <c r="M12" s="14">
        <f>'реальные данные'!J13/'реальные данные'!J12*100-100</f>
        <v>14.816014719468541</v>
      </c>
      <c r="N12" s="14">
        <f>'реальные данные'!K13/'реальные данные'!K12*100-100</f>
        <v>51.631713854659068</v>
      </c>
      <c r="O12" s="29">
        <f>'реальные данные'!L13/'реальные данные'!L12*100-100</f>
        <v>12.3574826054071</v>
      </c>
      <c r="P12" s="28">
        <f>'реальные данные'!U13/'реальные данные'!U12*100-100</f>
        <v>8.6291230700361155</v>
      </c>
      <c r="Q12" s="14">
        <f>'реальные данные'!W13/'реальные данные'!W12*100-100</f>
        <v>0.55180345424430755</v>
      </c>
      <c r="R12" s="14">
        <f>'реальные данные'!X13/'реальные данные'!X12*100-100</f>
        <v>2.8563670488955211</v>
      </c>
      <c r="S12" s="14">
        <f>'реальные данные'!Y13/'реальные данные'!Y12*100-100</f>
        <v>2.5285663751704419</v>
      </c>
      <c r="T12" s="14">
        <f>'реальные данные'!Z13/'реальные данные'!Z12*100-100</f>
        <v>0.13232282222692504</v>
      </c>
      <c r="U12" s="14">
        <f>'реальные данные'!AA13/'реальные данные'!AA12*100-100</f>
        <v>2.1791177939278583</v>
      </c>
      <c r="V12" s="29">
        <f>'реальные данные'!AB13/'реальные данные'!AB12*100-100</f>
        <v>5.8630556093007158E-2</v>
      </c>
    </row>
    <row r="13" spans="1:22" x14ac:dyDescent="0.2">
      <c r="A13" s="1">
        <v>40725</v>
      </c>
      <c r="B13" s="28">
        <f>'реальные данные'!M14/'реальные данные'!M13*100-100</f>
        <v>-1.8394905319539987</v>
      </c>
      <c r="C13" s="14">
        <f>'реальные данные'!O14/'реальные данные'!O13*100-100</f>
        <v>1.3251477585358771</v>
      </c>
      <c r="D13" s="14">
        <f>'реальные данные'!P14/'реальные данные'!P13*100-100</f>
        <v>2.3495539181108711</v>
      </c>
      <c r="E13" s="14">
        <f>'реальные данные'!Q14/'реальные данные'!Q13*100-100</f>
        <v>1.8270810977003293</v>
      </c>
      <c r="F13" s="14">
        <f>'реальные данные'!R14/'реальные данные'!R13*100-100</f>
        <v>1.5757877857723486</v>
      </c>
      <c r="G13" s="14">
        <f>'реальные данные'!S14/'реальные данные'!S13*100-100</f>
        <v>3.2472518498299934</v>
      </c>
      <c r="H13" s="29">
        <f>'реальные данные'!T14/'реальные данные'!T13*100-100</f>
        <v>2.5577351237528632</v>
      </c>
      <c r="I13" s="28">
        <f>'реальные данные'!F14/'реальные данные'!F13*100-100</f>
        <v>-18.238051938838879</v>
      </c>
      <c r="J13" s="14">
        <f>'реальные данные'!G14/'реальные данные'!G13*100-100</f>
        <v>1.3533181960724505</v>
      </c>
      <c r="K13" s="14">
        <f>'реальные данные'!H14/'реальные данные'!H13*100-100</f>
        <v>-20.003587687880511</v>
      </c>
      <c r="L13" s="14">
        <f>'реальные данные'!I14/'реальные данные'!I13*100-100</f>
        <v>-17.670836866972778</v>
      </c>
      <c r="M13" s="14">
        <f>'реальные данные'!J14/'реальные данные'!J13*100-100</f>
        <v>-4.5758635970534129</v>
      </c>
      <c r="N13" s="14">
        <f>'реальные данные'!K14/'реальные данные'!K13*100-100</f>
        <v>-18.900657719054976</v>
      </c>
      <c r="O13" s="29">
        <f>'реальные данные'!L14/'реальные данные'!L13*100-100</f>
        <v>-6.4297905583477331</v>
      </c>
      <c r="P13" s="28">
        <f>'реальные данные'!U14/'реальные данные'!U13*100-100</f>
        <v>1.4529175170163739</v>
      </c>
      <c r="Q13" s="14">
        <f>'реальные данные'!W14/'реальные данные'!W13*100-100</f>
        <v>1.1739232935470625</v>
      </c>
      <c r="R13" s="14">
        <f>'реальные данные'!X14/'реальные данные'!X13*100-100</f>
        <v>4.4847669187637109</v>
      </c>
      <c r="S13" s="14">
        <f>'реальные данные'!Y14/'реальные данные'!Y13*100-100</f>
        <v>2.4748032658942662</v>
      </c>
      <c r="T13" s="14">
        <f>'реальные данные'!Z14/'реальные данные'!Z13*100-100</f>
        <v>2.6513534558955598</v>
      </c>
      <c r="U13" s="14">
        <f>'реальные данные'!AA14/'реальные данные'!AA13*100-100</f>
        <v>5.1547017839334188</v>
      </c>
      <c r="V13" s="29">
        <f>'реальные данные'!AB14/'реальные данные'!AB13*100-100</f>
        <v>3.1025285995475542</v>
      </c>
    </row>
    <row r="14" spans="1:22" x14ac:dyDescent="0.2">
      <c r="A14" s="1">
        <v>40756</v>
      </c>
      <c r="B14" s="28">
        <f>'реальные данные'!M15/'реальные данные'!M14*100-100</f>
        <v>-1.7997309018526977</v>
      </c>
      <c r="C14" s="14">
        <f>'реальные данные'!O15/'реальные данные'!O14*100-100</f>
        <v>0.88213727884914306</v>
      </c>
      <c r="D14" s="14">
        <f>'реальные данные'!P15/'реальные данные'!P14*100-100</f>
        <v>1.4787767146868589</v>
      </c>
      <c r="E14" s="14">
        <f>'реальные данные'!Q15/'реальные данные'!Q14*100-100</f>
        <v>2.0290917497280532</v>
      </c>
      <c r="F14" s="14">
        <f>'реальные данные'!R15/'реальные данные'!R14*100-100</f>
        <v>0.23611293464330174</v>
      </c>
      <c r="G14" s="14">
        <f>'реальные данные'!S15/'реальные данные'!S14*100-100</f>
        <v>2.769893048501018</v>
      </c>
      <c r="H14" s="29">
        <f>'реальные данные'!T15/'реальные данные'!T14*100-100</f>
        <v>0.82230299511974181</v>
      </c>
      <c r="I14" s="28">
        <f>'реальные данные'!F15/'реальные данные'!F14*100-100</f>
        <v>51.524335306566854</v>
      </c>
      <c r="J14" s="14">
        <f>'реальные данные'!G15/'реальные данные'!G14*100-100</f>
        <v>-7.0277863107277625</v>
      </c>
      <c r="K14" s="14">
        <f>'реальные данные'!H15/'реальные данные'!H14*100-100</f>
        <v>2.6182469220430278</v>
      </c>
      <c r="L14" s="14">
        <f>'реальные данные'!I15/'реальные данные'!I14*100-100</f>
        <v>1.4510163936774916</v>
      </c>
      <c r="M14" s="14">
        <f>'реальные данные'!J15/'реальные данные'!J14*100-100</f>
        <v>-4.6832135230830687</v>
      </c>
      <c r="N14" s="14">
        <f>'реальные данные'!K15/'реальные данные'!K14*100-100</f>
        <v>-8.7391288331796773</v>
      </c>
      <c r="O14" s="29">
        <f>'реальные данные'!L15/'реальные данные'!L14*100-100</f>
        <v>-1.4725135693839775</v>
      </c>
      <c r="P14" s="28">
        <f>'реальные данные'!U15/'реальные данные'!U14*100-100</f>
        <v>-5.331453267375565</v>
      </c>
      <c r="Q14" s="14">
        <f>'реальные данные'!W15/'реальные данные'!W14*100-100</f>
        <v>2.0977871683163869</v>
      </c>
      <c r="R14" s="14">
        <f>'реальные данные'!X15/'реальные данные'!X14*100-100</f>
        <v>1.3096507019811838</v>
      </c>
      <c r="S14" s="14">
        <f>'реальные данные'!Y15/'реальные данные'!Y14*100-100</f>
        <v>2.0958816032594427</v>
      </c>
      <c r="T14" s="14">
        <f>'реальные данные'!Z15/'реальные данные'!Z14*100-100</f>
        <v>0.8478996094833775</v>
      </c>
      <c r="U14" s="14">
        <f>'реальные данные'!AA15/'реальные данные'!AA14*100-100</f>
        <v>4.3709637658818679</v>
      </c>
      <c r="V14" s="29">
        <f>'реальные данные'!AB15/'реальные данные'!AB14*100-100</f>
        <v>1.3899846613501126</v>
      </c>
    </row>
    <row r="15" spans="1:22" x14ac:dyDescent="0.2">
      <c r="A15" s="1">
        <v>40787</v>
      </c>
      <c r="B15" s="28">
        <f>'реальные данные'!M16/'реальные данные'!M15*100-100</f>
        <v>2.3413176634205826</v>
      </c>
      <c r="C15" s="14">
        <f>'реальные данные'!O16/'реальные данные'!O15*100-100</f>
        <v>1.5179411337414876</v>
      </c>
      <c r="D15" s="14">
        <f>'реальные данные'!P16/'реальные данные'!P15*100-100</f>
        <v>5.8770320261524347</v>
      </c>
      <c r="E15" s="14">
        <f>'реальные данные'!Q16/'реальные данные'!Q15*100-100</f>
        <v>1.5781644393161827</v>
      </c>
      <c r="F15" s="14">
        <f>'реальные данные'!R16/'реальные данные'!R15*100-100</f>
        <v>0.98964084835616006</v>
      </c>
      <c r="G15" s="14">
        <f>'реальные данные'!S16/'реальные данные'!S15*100-100</f>
        <v>2.7777434660828106</v>
      </c>
      <c r="H15" s="29">
        <f>'реальные данные'!T16/'реальные данные'!T15*100-100</f>
        <v>0.88037249639153003</v>
      </c>
      <c r="I15" s="28">
        <f>'реальные данные'!F16/'реальные данные'!F15*100-100</f>
        <v>10.892059700808687</v>
      </c>
      <c r="J15" s="14">
        <f>'реальные данные'!G16/'реальные данные'!G15*100-100</f>
        <v>7.9678969883404136</v>
      </c>
      <c r="K15" s="14">
        <f>'реальные данные'!H16/'реальные данные'!H15*100-100</f>
        <v>51.844370157657437</v>
      </c>
      <c r="L15" s="14">
        <f>'реальные данные'!I16/'реальные данные'!I15*100-100</f>
        <v>5.0021522882050675</v>
      </c>
      <c r="M15" s="14">
        <f>'реальные данные'!J16/'реальные данные'!J15*100-100</f>
        <v>3.133960638918694</v>
      </c>
      <c r="N15" s="14">
        <f>'реальные данные'!K16/'реальные данные'!K15*100-100</f>
        <v>9.7681867879072968</v>
      </c>
      <c r="O15" s="29">
        <f>'реальные данные'!L16/'реальные данные'!L15*100-100</f>
        <v>-1.5259631706673389</v>
      </c>
      <c r="P15" s="28">
        <f>'реальные данные'!U16/'реальные данные'!U15*100-100</f>
        <v>-1.356526869851578</v>
      </c>
      <c r="Q15" s="14">
        <f>'реальные данные'!W16/'реальные данные'!W15*100-100</f>
        <v>0.61270119941248424</v>
      </c>
      <c r="R15" s="14">
        <f>'реальные данные'!X16/'реальные данные'!X15*100-100</f>
        <v>-0.46241475096195472</v>
      </c>
      <c r="S15" s="14">
        <f>'реальные данные'!Y16/'реальные данные'!Y15*100-100</f>
        <v>1.4398269442250182</v>
      </c>
      <c r="T15" s="14">
        <f>'реальные данные'!Z16/'реальные данные'!Z15*100-100</f>
        <v>0.82960217247973844</v>
      </c>
      <c r="U15" s="14">
        <f>'реальные данные'!AA16/'реальные данные'!AA15*100-100</f>
        <v>1.7491000700168939</v>
      </c>
      <c r="V15" s="29">
        <f>'реальные данные'!AB16/'реальные данные'!AB15*100-100</f>
        <v>1.2891454096583459</v>
      </c>
    </row>
    <row r="16" spans="1:22" x14ac:dyDescent="0.2">
      <c r="A16" s="1">
        <v>40817</v>
      </c>
      <c r="B16" s="28">
        <f>'реальные данные'!M17/'реальные данные'!M16*100-100</f>
        <v>-6.3834302364822122</v>
      </c>
      <c r="C16" s="14">
        <f>'реальные данные'!O17/'реальные данные'!O16*100-100</f>
        <v>2.618420502745451</v>
      </c>
      <c r="D16" s="14">
        <f>'реальные данные'!P17/'реальные данные'!P16*100-100</f>
        <v>2.7565869745724996</v>
      </c>
      <c r="E16" s="14">
        <f>'реальные данные'!Q17/'реальные данные'!Q16*100-100</f>
        <v>0.67321213911691302</v>
      </c>
      <c r="F16" s="14">
        <f>'реальные данные'!R17/'реальные данные'!R16*100-100</f>
        <v>-0.15359254683797019</v>
      </c>
      <c r="G16" s="14">
        <f>'реальные данные'!S17/'реальные данные'!S16*100-100</f>
        <v>5.4486025813349244</v>
      </c>
      <c r="H16" s="29">
        <f>'реальные данные'!T17/'реальные данные'!T16*100-100</f>
        <v>2.2575856164193766</v>
      </c>
      <c r="I16" s="28">
        <f>'реальные данные'!F17/'реальные данные'!F16*100-100</f>
        <v>-44.202232344840809</v>
      </c>
      <c r="J16" s="14">
        <f>'реальные данные'!G17/'реальные данные'!G16*100-100</f>
        <v>4.956977679911418</v>
      </c>
      <c r="K16" s="14">
        <f>'реальные данные'!H17/'реальные данные'!H16*100-100</f>
        <v>-35.696232844207458</v>
      </c>
      <c r="L16" s="14">
        <f>'реальные данные'!I17/'реальные данные'!I16*100-100</f>
        <v>-6.1414278750796001</v>
      </c>
      <c r="M16" s="14">
        <f>'реальные данные'!J17/'реальные данные'!J16*100-100</f>
        <v>13.462147246260244</v>
      </c>
      <c r="N16" s="14">
        <f>'реальные данные'!K17/'реальные данные'!K16*100-100</f>
        <v>10.645533319905425</v>
      </c>
      <c r="O16" s="29">
        <f>'реальные данные'!L17/'реальные данные'!L16*100-100</f>
        <v>6.4242551459545325</v>
      </c>
      <c r="P16" s="28">
        <f>'реальные данные'!U17/'реальные данные'!U16*100-100</f>
        <v>0.52878351441012228</v>
      </c>
      <c r="Q16" s="14">
        <f>'реальные данные'!W17/'реальные данные'!W16*100-100</f>
        <v>2.0931301296650133</v>
      </c>
      <c r="R16" s="14">
        <f>'реальные данные'!X17/'реальные данные'!X16*100-100</f>
        <v>9.5115645083363205</v>
      </c>
      <c r="S16" s="14">
        <f>'реальные данные'!Y17/'реальные данные'!Y16*100-100</f>
        <v>1.0162192011074325</v>
      </c>
      <c r="T16" s="14">
        <f>'реальные данные'!Z17/'реальные данные'!Z16*100-100</f>
        <v>-1.7463229351409808</v>
      </c>
      <c r="U16" s="14">
        <f>'реальные данные'!AA17/'реальные данные'!AA16*100-100</f>
        <v>3.7160182356634976</v>
      </c>
      <c r="V16" s="29">
        <f>'реальные данные'!AB17/'реальные данные'!AB16*100-100</f>
        <v>0.94912210383762385</v>
      </c>
    </row>
    <row r="17" spans="1:22" x14ac:dyDescent="0.2">
      <c r="A17" s="1">
        <v>40848</v>
      </c>
      <c r="B17" s="28">
        <f>'реальные данные'!M18/'реальные данные'!M17*100-100</f>
        <v>9.5580352662857848</v>
      </c>
      <c r="C17" s="14">
        <f>'реальные данные'!O18/'реальные данные'!O17*100-100</f>
        <v>2.0873982961277022</v>
      </c>
      <c r="D17" s="14">
        <f>'реальные данные'!P18/'реальные данные'!P17*100-100</f>
        <v>5.3858677328780828</v>
      </c>
      <c r="E17" s="14">
        <f>'реальные данные'!Q18/'реальные данные'!Q17*100-100</f>
        <v>0.44889379548762065</v>
      </c>
      <c r="F17" s="14">
        <f>'реальные данные'!R18/'реальные данные'!R17*100-100</f>
        <v>0.22030724059260365</v>
      </c>
      <c r="G17" s="14">
        <f>'реальные данные'!S18/'реальные данные'!S17*100-100</f>
        <v>5.9063513394694382</v>
      </c>
      <c r="H17" s="29">
        <f>'реальные данные'!T18/'реальные данные'!T17*100-100</f>
        <v>0.90114422127993521</v>
      </c>
      <c r="I17" s="28">
        <f>'реальные данные'!F18/'реальные данные'!F17*100-100</f>
        <v>105.23950002664878</v>
      </c>
      <c r="J17" s="14">
        <f>'реальные данные'!G18/'реальные данные'!G17*100-100</f>
        <v>-3.7623626483311767</v>
      </c>
      <c r="K17" s="14">
        <f>'реальные данные'!H18/'реальные данные'!H17*100-100</f>
        <v>91.34954677131276</v>
      </c>
      <c r="L17" s="14">
        <f>'реальные данные'!I18/'реальные данные'!I17*100-100</f>
        <v>-5.0043414827291315</v>
      </c>
      <c r="M17" s="14">
        <f>'реальные данные'!J18/'реальные данные'!J17*100-100</f>
        <v>-23.827929698815993</v>
      </c>
      <c r="N17" s="14">
        <f>'реальные данные'!K18/'реальные данные'!K17*100-100</f>
        <v>23.726720502668599</v>
      </c>
      <c r="O17" s="29">
        <f>'реальные данные'!L18/'реальные данные'!L17*100-100</f>
        <v>-0.45116007922356971</v>
      </c>
      <c r="P17" s="28">
        <f>'реальные данные'!U18/'реальные данные'!U17*100-100</f>
        <v>-8.5382654254016046</v>
      </c>
      <c r="Q17" s="14">
        <f>'реальные данные'!W18/'реальные данные'!W17*100-100</f>
        <v>3.0176957193056779</v>
      </c>
      <c r="R17" s="14">
        <f>'реальные данные'!X18/'реальные данные'!X17*100-100</f>
        <v>-4.4931774910049711</v>
      </c>
      <c r="S17" s="14">
        <f>'реальные данные'!Y18/'реальные данные'!Y17*100-100</f>
        <v>0.70957231810442067</v>
      </c>
      <c r="T17" s="14">
        <f>'реальные данные'!Z18/'реальные данные'!Z17*100-100</f>
        <v>3.2769544559117207</v>
      </c>
      <c r="U17" s="14">
        <f>'реальные данные'!AA18/'реальные данные'!AA17*100-100</f>
        <v>-0.40979259547391678</v>
      </c>
      <c r="V17" s="29">
        <f>'реальные данные'!AB18/'реальные данные'!AB17*100-100</f>
        <v>2.0566751946874575</v>
      </c>
    </row>
    <row r="18" spans="1:22" x14ac:dyDescent="0.2">
      <c r="A18" s="1">
        <v>40878</v>
      </c>
      <c r="B18" s="28">
        <f>'реальные данные'!M19/'реальные данные'!M18*100-100</f>
        <v>3.069291235405629</v>
      </c>
      <c r="C18" s="14">
        <f>'реальные данные'!O19/'реальные данные'!O18*100-100</f>
        <v>2.6749045723455396</v>
      </c>
      <c r="D18" s="14">
        <f>'реальные данные'!P19/'реальные данные'!P18*100-100</f>
        <v>6.1453265086435209</v>
      </c>
      <c r="E18" s="14">
        <f>'реальные данные'!Q19/'реальные данные'!Q18*100-100</f>
        <v>0.94247991999347391</v>
      </c>
      <c r="F18" s="14">
        <f>'реальные данные'!R19/'реальные данные'!R18*100-100</f>
        <v>2.562442379719414</v>
      </c>
      <c r="G18" s="14">
        <f>'реальные данные'!S19/'реальные данные'!S18*100-100</f>
        <v>7.0250180673162106</v>
      </c>
      <c r="H18" s="29">
        <f>'реальные данные'!T19/'реальные данные'!T18*100-100</f>
        <v>1.5516933924891987</v>
      </c>
      <c r="I18" s="28">
        <f>'реальные данные'!F19/'реальные данные'!F18*100-100</f>
        <v>-35.891047634883009</v>
      </c>
      <c r="J18" s="14">
        <f>'реальные данные'!G19/'реальные данные'!G18*100-100</f>
        <v>11.575313280952003</v>
      </c>
      <c r="K18" s="14">
        <f>'реальные данные'!H19/'реальные данные'!H18*100-100</f>
        <v>-13.430459687896104</v>
      </c>
      <c r="L18" s="14">
        <f>'реальные данные'!I19/'реальные данные'!I18*100-100</f>
        <v>9.1339726316328864</v>
      </c>
      <c r="M18" s="14">
        <f>'реальные данные'!J19/'реальные данные'!J18*100-100</f>
        <v>36.132507988721926</v>
      </c>
      <c r="N18" s="14">
        <f>'реальные данные'!K19/'реальные данные'!K18*100-100</f>
        <v>4.5320638554439086</v>
      </c>
      <c r="O18" s="29">
        <f>'реальные данные'!L19/'реальные данные'!L18*100-100</f>
        <v>-1.3563733764014216</v>
      </c>
      <c r="P18" s="28">
        <f>'реальные данные'!U19/'реальные данные'!U18*100-100</f>
        <v>16.492590766557043</v>
      </c>
      <c r="Q18" s="14">
        <f>'реальные данные'!W19/'реальные данные'!W18*100-100</f>
        <v>1.6045835304787488</v>
      </c>
      <c r="R18" s="14">
        <f>'реальные данные'!X19/'реальные данные'!X18*100-100</f>
        <v>11.381726801903341</v>
      </c>
      <c r="S18" s="14">
        <f>'реальные данные'!Y19/'реальные данные'!Y18*100-100</f>
        <v>0.70715652719324851</v>
      </c>
      <c r="T18" s="14">
        <f>'реальные данные'!Z19/'реальные данные'!Z18*100-100</f>
        <v>0.35019543990195245</v>
      </c>
      <c r="U18" s="14">
        <f>'реальные данные'!AA19/'реальные данные'!AA18*100-100</f>
        <v>11.733638809476801</v>
      </c>
      <c r="V18" s="29">
        <f>'реальные данные'!AB19/'реальные данные'!AB18*100-100</f>
        <v>1.625117016464614</v>
      </c>
    </row>
    <row r="19" spans="1:22" x14ac:dyDescent="0.2">
      <c r="A19" s="1">
        <v>40909</v>
      </c>
      <c r="B19" s="28">
        <f>'реальные данные'!M20/'реальные данные'!M19*100-100</f>
        <v>-1.6250564859736301</v>
      </c>
      <c r="C19" s="14">
        <f>'реальные данные'!O20/'реальные данные'!O19*100-100</f>
        <v>1.0408416799685369</v>
      </c>
      <c r="D19" s="14">
        <f>'реальные данные'!P20/'реальные данные'!P19*100-100</f>
        <v>0.96151766987348708</v>
      </c>
      <c r="E19" s="14">
        <f>'реальные данные'!Q20/'реальные данные'!Q19*100-100</f>
        <v>0.74284051371880366</v>
      </c>
      <c r="F19" s="14">
        <f>'реальные данные'!R20/'реальные данные'!R19*100-100</f>
        <v>2.3440882958571052</v>
      </c>
      <c r="G19" s="14">
        <f>'реальные данные'!S20/'реальные данные'!S19*100-100</f>
        <v>9.0792686090448029</v>
      </c>
      <c r="H19" s="29">
        <f>'реальные данные'!T20/'реальные данные'!T19*100-100</f>
        <v>1.1679123541811691</v>
      </c>
      <c r="I19" s="28">
        <f>'реальные данные'!F20/'реальные данные'!F19*100-100</f>
        <v>21.743768029316968</v>
      </c>
      <c r="J19" s="14">
        <f>'реальные данные'!G20/'реальные данные'!G19*100-100</f>
        <v>-9.2436880483793828</v>
      </c>
      <c r="K19" s="14">
        <f>'реальные данные'!H20/'реальные данные'!H19*100-100</f>
        <v>-38.072750447366978</v>
      </c>
      <c r="L19" s="14">
        <f>'реальные данные'!I20/'реальные данные'!I19*100-100</f>
        <v>-0.36463646136493821</v>
      </c>
      <c r="M19" s="14">
        <f>'реальные данные'!J20/'реальные данные'!J19*100-100</f>
        <v>-1.2767207530397116</v>
      </c>
      <c r="N19" s="14">
        <f>'реальные данные'!K20/'реальные данные'!K19*100-100</f>
        <v>-20.07820047879207</v>
      </c>
      <c r="O19" s="29">
        <f>'реальные данные'!L20/'реальные данные'!L19*100-100</f>
        <v>-0.35360921179162119</v>
      </c>
      <c r="P19" s="28">
        <f>'реальные данные'!U20/'реальные данные'!U19*100-100</f>
        <v>-2.6013752965008052</v>
      </c>
      <c r="Q19" s="14">
        <f>'реальные данные'!W20/'реальные данные'!W19*100-100</f>
        <v>2.5595718760882846</v>
      </c>
      <c r="R19" s="14">
        <f>'реальные данные'!X20/'реальные данные'!X19*100-100</f>
        <v>9.0483950215600117</v>
      </c>
      <c r="S19" s="14">
        <f>'реальные данные'!Y20/'реальные данные'!Y19*100-100</f>
        <v>0.87314734732990473</v>
      </c>
      <c r="T19" s="14">
        <f>'реальные данные'!Z20/'реальные данные'!Z19*100-100</f>
        <v>2.0297185323165223</v>
      </c>
      <c r="U19" s="14">
        <f>'реальные данные'!AA20/'реальные данные'!AA19*100-100</f>
        <v>10.753483378535165</v>
      </c>
      <c r="V19" s="29">
        <f>'реальные данные'!AB20/'реальные данные'!AB19*100-100</f>
        <v>1.4983427911832621</v>
      </c>
    </row>
    <row r="20" spans="1:22" x14ac:dyDescent="0.2">
      <c r="A20" s="1">
        <v>40940</v>
      </c>
      <c r="B20" s="28">
        <f>'реальные данные'!M21/'реальные данные'!M20*100-100</f>
        <v>6.9503154059938055</v>
      </c>
      <c r="C20" s="14">
        <f>'реальные данные'!O21/'реальные данные'!O20*100-100</f>
        <v>2.3146448236650201</v>
      </c>
      <c r="D20" s="14">
        <f>'реальные данные'!P21/'реальные данные'!P20*100-100</f>
        <v>3.6247970869167148</v>
      </c>
      <c r="E20" s="14">
        <f>'реальные данные'!Q21/'реальные данные'!Q20*100-100</f>
        <v>0.61011351229531385</v>
      </c>
      <c r="F20" s="14">
        <f>'реальные данные'!R21/'реальные данные'!R20*100-100</f>
        <v>2.198380485802403</v>
      </c>
      <c r="G20" s="14">
        <f>'реальные данные'!S21/'реальные данные'!S20*100-100</f>
        <v>2.5518300686626674</v>
      </c>
      <c r="H20" s="29">
        <f>'реальные данные'!T21/'реальные данные'!T20*100-100</f>
        <v>0.48299340859414031</v>
      </c>
      <c r="I20" s="28">
        <f>'реальные данные'!F21/'реальные данные'!F20*100-100</f>
        <v>34.014854807076603</v>
      </c>
      <c r="J20" s="14">
        <f>'реальные данные'!G21/'реальные данные'!G20*100-100</f>
        <v>1.0133471711347255</v>
      </c>
      <c r="K20" s="14">
        <f>'реальные данные'!H21/'реальные данные'!H20*100-100</f>
        <v>20.407891539885469</v>
      </c>
      <c r="L20" s="14">
        <f>'реальные данные'!I21/'реальные данные'!I20*100-100</f>
        <v>-8.0415512477291884</v>
      </c>
      <c r="M20" s="14">
        <f>'реальные данные'!J21/'реальные данные'!J20*100-100</f>
        <v>-13.442212983960886</v>
      </c>
      <c r="N20" s="14">
        <f>'реальные данные'!K21/'реальные данные'!K20*100-100</f>
        <v>-3.5027033860433079</v>
      </c>
      <c r="O20" s="29">
        <f>'реальные данные'!L21/'реальные данные'!L20*100-100</f>
        <v>-1.7232861853416495</v>
      </c>
      <c r="P20" s="28">
        <f>'реальные данные'!U21/'реальные данные'!U20*100-100</f>
        <v>-3.9758619387552727</v>
      </c>
      <c r="Q20" s="14">
        <f>'реальные данные'!W21/'реальные данные'!W20*100-100</f>
        <v>2.4375303128408348</v>
      </c>
      <c r="R20" s="14">
        <f>'реальные данные'!X21/'реальные данные'!X20*100-100</f>
        <v>1.8880953715121791</v>
      </c>
      <c r="S20" s="14">
        <f>'реальные данные'!Y21/'реальные данные'!Y20*100-100</f>
        <v>0.67835600411827102</v>
      </c>
      <c r="T20" s="14">
        <f>'реальные данные'!Z21/'реальные данные'!Z20*100-100</f>
        <v>2.6657455183835452</v>
      </c>
      <c r="U20" s="14">
        <f>'реальные данные'!AA21/'реальные данные'!AA20*100-100</f>
        <v>6.6262925486205546</v>
      </c>
      <c r="V20" s="29">
        <f>'реальные данные'!AB21/'реальные данные'!AB20*100-100</f>
        <v>0.99403596845341724</v>
      </c>
    </row>
    <row r="21" spans="1:22" x14ac:dyDescent="0.2">
      <c r="A21" s="1">
        <v>40969</v>
      </c>
      <c r="B21" s="28">
        <f>'реальные данные'!M22/'реальные данные'!M21*100-100</f>
        <v>1.8906478430972271</v>
      </c>
      <c r="C21" s="14">
        <f>'реальные данные'!O22/'реальные данные'!O21*100-100</f>
        <v>1.0783923660786456</v>
      </c>
      <c r="D21" s="14">
        <f>'реальные данные'!P22/'реальные данные'!P21*100-100</f>
        <v>0.4128623380792078</v>
      </c>
      <c r="E21" s="14">
        <f>'реальные данные'!Q22/'реальные данные'!Q21*100-100</f>
        <v>0.45126372849584584</v>
      </c>
      <c r="F21" s="14">
        <f>'реальные данные'!R22/'реальные данные'!R21*100-100</f>
        <v>0.60081759947311753</v>
      </c>
      <c r="G21" s="14">
        <f>'реальные данные'!S22/'реальные данные'!S21*100-100</f>
        <v>-5.0397883486654536</v>
      </c>
      <c r="H21" s="29">
        <f>'реальные данные'!T22/'реальные данные'!T21*100-100</f>
        <v>1.0699339842048943</v>
      </c>
      <c r="I21" s="28">
        <f>'реальные данные'!F22/'реальные данные'!F21*100-100</f>
        <v>-28.665127674479862</v>
      </c>
      <c r="J21" s="14">
        <f>'реальные данные'!G22/'реальные данные'!G21*100-100</f>
        <v>-10.475501385470693</v>
      </c>
      <c r="K21" s="14">
        <f>'реальные данные'!H22/'реальные данные'!H21*100-100</f>
        <v>-39.942179189041951</v>
      </c>
      <c r="L21" s="14">
        <f>'реальные данные'!I22/'реальные данные'!I21*100-100</f>
        <v>1.2218691152284293</v>
      </c>
      <c r="M21" s="14">
        <f>'реальные данные'!J22/'реальные данные'!J21*100-100</f>
        <v>15.496247955983435</v>
      </c>
      <c r="N21" s="14">
        <f>'реальные данные'!K22/'реальные данные'!K21*100-100</f>
        <v>8.5171373498528169</v>
      </c>
      <c r="O21" s="29">
        <f>'реальные данные'!L22/'реальные данные'!L21*100-100</f>
        <v>9.3643088731502502</v>
      </c>
      <c r="P21" s="28">
        <f>'реальные данные'!U22/'реальные данные'!U21*100-100</f>
        <v>17.052913007201397</v>
      </c>
      <c r="Q21" s="14">
        <f>'реальные данные'!W22/'реальные данные'!W21*100-100</f>
        <v>1.7760325341463385</v>
      </c>
      <c r="R21" s="14">
        <f>'реальные данные'!X22/'реальные данные'!X21*100-100</f>
        <v>3.1711283800815835</v>
      </c>
      <c r="S21" s="14">
        <f>'реальные данные'!Y22/'реальные данные'!Y21*100-100</f>
        <v>0.67049328229438743</v>
      </c>
      <c r="T21" s="14">
        <f>'реальные данные'!Z22/'реальные данные'!Z21*100-100</f>
        <v>0.41004778748063586</v>
      </c>
      <c r="U21" s="14">
        <f>'реальные данные'!AA22/'реальные данные'!AA21*100-100</f>
        <v>-4.8396339433790274</v>
      </c>
      <c r="V21" s="29">
        <f>'реальные данные'!AB22/'реальные данные'!AB21*100-100</f>
        <v>-0.19058322359396129</v>
      </c>
    </row>
    <row r="22" spans="1:22" x14ac:dyDescent="0.2">
      <c r="A22" s="1">
        <v>41000</v>
      </c>
      <c r="B22" s="28">
        <f>'реальные данные'!M23/'реальные данные'!M22*100-100</f>
        <v>4.7924080501144743</v>
      </c>
      <c r="C22" s="14">
        <f>'реальные данные'!O23/'реальные данные'!O22*100-100</f>
        <v>0.63268939496433063</v>
      </c>
      <c r="D22" s="14">
        <f>'реальные данные'!P23/'реальные данные'!P22*100-100</f>
        <v>1.4014850994805528</v>
      </c>
      <c r="E22" s="14">
        <f>'реальные данные'!Q23/'реальные данные'!Q22*100-100</f>
        <v>0.62648245046948148</v>
      </c>
      <c r="F22" s="14">
        <f>'реальные данные'!R23/'реальные данные'!R22*100-100</f>
        <v>1.7504179282364447</v>
      </c>
      <c r="G22" s="14">
        <f>'реальные данные'!S23/'реальные данные'!S22*100-100</f>
        <v>1.7109830644787394</v>
      </c>
      <c r="H22" s="29">
        <f>'реальные данные'!T23/'реальные данные'!T22*100-100</f>
        <v>1.0831586501126651</v>
      </c>
      <c r="I22" s="28">
        <f>'реальные данные'!F23/'реальные данные'!F22*100-100</f>
        <v>9.5612564502141453</v>
      </c>
      <c r="J22" s="14">
        <f>'реальные данные'!G23/'реальные данные'!G22*100-100</f>
        <v>-6.1365783518738652</v>
      </c>
      <c r="K22" s="14">
        <f>'реальные данные'!H23/'реальные данные'!H22*100-100</f>
        <v>20.323102891303833</v>
      </c>
      <c r="L22" s="14">
        <f>'реальные данные'!I23/'реальные данные'!I22*100-100</f>
        <v>5.6276961202202642</v>
      </c>
      <c r="M22" s="14">
        <f>'реальные данные'!J23/'реальные данные'!J22*100-100</f>
        <v>-2.6229609154247839</v>
      </c>
      <c r="N22" s="14">
        <f>'реальные данные'!K23/'реальные данные'!K22*100-100</f>
        <v>20.154695442457211</v>
      </c>
      <c r="O22" s="29">
        <f>'реальные данные'!L23/'реальные данные'!L22*100-100</f>
        <v>-5.7162226033153303</v>
      </c>
      <c r="P22" s="28">
        <f>'реальные данные'!U23/'реальные данные'!U22*100-100</f>
        <v>4.5318869368853569</v>
      </c>
      <c r="Q22" s="14">
        <f>'реальные данные'!W23/'реальные данные'!W22*100-100</f>
        <v>2.2614183259782976</v>
      </c>
      <c r="R22" s="14">
        <f>'реальные данные'!X23/'реальные данные'!X22*100-100</f>
        <v>1.4586094411005206</v>
      </c>
      <c r="S22" s="14">
        <f>'реальные данные'!Y23/'реальные данные'!Y22*100-100</f>
        <v>-0.33839344973009133</v>
      </c>
      <c r="T22" s="14">
        <f>'реальные данные'!Z23/'реальные данные'!Z22*100-100</f>
        <v>2.1327477545452354</v>
      </c>
      <c r="U22" s="14">
        <f>'реальные данные'!AA23/'реальные данные'!AA22*100-100</f>
        <v>0.72616873022140283</v>
      </c>
      <c r="V22" s="29">
        <f>'реальные данные'!AB23/'реальные данные'!AB22*100-100</f>
        <v>1.4626151875106927</v>
      </c>
    </row>
    <row r="23" spans="1:22" x14ac:dyDescent="0.2">
      <c r="A23" s="1">
        <v>41030</v>
      </c>
      <c r="B23" s="28">
        <f>'реальные данные'!M24/'реальные данные'!M23*100-100</f>
        <v>9.9743802775123811</v>
      </c>
      <c r="C23" s="14">
        <f>'реальные данные'!O24/'реальные данные'!O23*100-100</f>
        <v>0.45255999169862093</v>
      </c>
      <c r="D23" s="14">
        <f>'реальные данные'!P24/'реальные данные'!P23*100-100</f>
        <v>3.0071577978519599</v>
      </c>
      <c r="E23" s="14">
        <f>'реальные данные'!Q24/'реальные данные'!Q23*100-100</f>
        <v>0.64359539176356861</v>
      </c>
      <c r="F23" s="14">
        <f>'реальные данные'!R24/'реальные данные'!R23*100-100</f>
        <v>0.678020848328174</v>
      </c>
      <c r="G23" s="14">
        <f>'реальные данные'!S24/'реальные данные'!S23*100-100</f>
        <v>6.8367839257266354</v>
      </c>
      <c r="H23" s="29">
        <f>'реальные данные'!T24/'реальные данные'!T23*100-100</f>
        <v>0.6410845443376445</v>
      </c>
      <c r="I23" s="28">
        <f>'реальные данные'!F24/'реальные данные'!F23*100-100</f>
        <v>46.21950409755172</v>
      </c>
      <c r="J23" s="14">
        <f>'реальные данные'!G24/'реальные данные'!G23*100-100</f>
        <v>-6.4339022883984143</v>
      </c>
      <c r="K23" s="14">
        <f>'реальные данные'!H24/'реальные данные'!H23*100-100</f>
        <v>28.176035543068338</v>
      </c>
      <c r="L23" s="14">
        <f>'реальные данные'!I24/'реальные данные'!I23*100-100</f>
        <v>-11.387422827349525</v>
      </c>
      <c r="M23" s="14">
        <f>'реальные данные'!J24/'реальные данные'!J23*100-100</f>
        <v>-3.3723512131242046</v>
      </c>
      <c r="N23" s="14">
        <f>'реальные данные'!K24/'реальные данные'!K23*100-100</f>
        <v>33.801065414956554</v>
      </c>
      <c r="O23" s="29">
        <f>'реальные данные'!L24/'реальные данные'!L23*100-100</f>
        <v>1.8181783903414583</v>
      </c>
      <c r="P23" s="28">
        <f>'реальные данные'!U24/'реальные данные'!U23*100-100</f>
        <v>1.2631591106973019</v>
      </c>
      <c r="Q23" s="14">
        <f>'реальные данные'!W24/'реальные данные'!W23*100-100</f>
        <v>1.2302161559497193</v>
      </c>
      <c r="R23" s="14">
        <f>'реальные данные'!X24/'реальные данные'!X23*100-100</f>
        <v>0.21668602646849422</v>
      </c>
      <c r="S23" s="14">
        <f>'реальные данные'!Y24/'реальные данные'!Y23*100-100</f>
        <v>1.9274490171336254</v>
      </c>
      <c r="T23" s="14">
        <f>'реальные данные'!Z24/'реальные данные'!Z23*100-100</f>
        <v>1.2503018403595973</v>
      </c>
      <c r="U23" s="14">
        <f>'реальные данные'!AA24/'реальные данные'!AA23*100-100</f>
        <v>-3.2637020434134882</v>
      </c>
      <c r="V23" s="29">
        <f>'реальные данные'!AB24/'реальные данные'!AB23*100-100</f>
        <v>0.84528854754064753</v>
      </c>
    </row>
    <row r="24" spans="1:22" x14ac:dyDescent="0.2">
      <c r="A24" s="1">
        <v>41061</v>
      </c>
      <c r="B24" s="28">
        <f>'реальные данные'!M25/'реальные данные'!M24*100-100</f>
        <v>-9.8660482448232187</v>
      </c>
      <c r="C24" s="14">
        <f>'реальные данные'!O25/'реальные данные'!O24*100-100</f>
        <v>-0.2940563237089151</v>
      </c>
      <c r="D24" s="14">
        <f>'реальные данные'!P25/'реальные данные'!P24*100-100</f>
        <v>-0.6687533190955719</v>
      </c>
      <c r="E24" s="14">
        <f>'реальные данные'!Q25/'реальные данные'!Q24*100-100</f>
        <v>7.8022794895730385E-2</v>
      </c>
      <c r="F24" s="14">
        <f>'реальные данные'!R25/'реальные данные'!R24*100-100</f>
        <v>-0.72763670439988459</v>
      </c>
      <c r="G24" s="14">
        <f>'реальные данные'!S25/'реальные данные'!S24*100-100</f>
        <v>1.0177469870204021</v>
      </c>
      <c r="H24" s="29">
        <f>'реальные данные'!T25/'реальные данные'!T24*100-100</f>
        <v>0.69274618834820956</v>
      </c>
      <c r="I24" s="28">
        <f>'реальные данные'!F25/'реальные данные'!F24*100-100</f>
        <v>-52.825467817591544</v>
      </c>
      <c r="J24" s="14">
        <f>'реальные данные'!G25/'реальные данные'!G24*100-100</f>
        <v>6.8685288859746407</v>
      </c>
      <c r="K24" s="14">
        <f>'реальные данные'!H25/'реальные данные'!H24*100-100</f>
        <v>-19.104305015220575</v>
      </c>
      <c r="L24" s="14">
        <f>'реальные данные'!I25/'реальные данные'!I24*100-100</f>
        <v>11.320121450383056</v>
      </c>
      <c r="M24" s="14">
        <f>'реальные данные'!J25/'реальные данные'!J24*100-100</f>
        <v>-2.5927195609968692</v>
      </c>
      <c r="N24" s="14">
        <f>'реальные данные'!K25/'реальные данные'!K24*100-100</f>
        <v>-21.348461836879949</v>
      </c>
      <c r="O24" s="29">
        <f>'реальные данные'!L25/'реальные данные'!L24*100-100</f>
        <v>19.028043877765128</v>
      </c>
      <c r="P24" s="28">
        <f>'реальные данные'!U25/'реальные данные'!U24*100-100</f>
        <v>1.1104044686579044</v>
      </c>
      <c r="Q24" s="14">
        <f>'реальные данные'!W25/'реальные данные'!W24*100-100</f>
        <v>-1.5374228410568662</v>
      </c>
      <c r="R24" s="14">
        <f>'реальные данные'!X25/'реальные данные'!X24*100-100</f>
        <v>2.1063536639551756</v>
      </c>
      <c r="S24" s="14">
        <f>'реальные данные'!Y25/'реальные данные'!Y24*100-100</f>
        <v>-0.24220518977111283</v>
      </c>
      <c r="T24" s="14">
        <f>'реальные данные'!Z25/'реальные данные'!Z24*100-100</f>
        <v>-0.82759639058534162</v>
      </c>
      <c r="U24" s="14">
        <f>'реальные данные'!AA25/'реальные данные'!AA24*100-100</f>
        <v>10.766407064971844</v>
      </c>
      <c r="V24" s="29">
        <f>'реальные данные'!AB25/'реальные данные'!AB24*100-100</f>
        <v>-1.6279481169171248</v>
      </c>
    </row>
    <row r="25" spans="1:22" x14ac:dyDescent="0.2">
      <c r="A25" s="1">
        <v>41091</v>
      </c>
      <c r="B25" s="28">
        <f>'реальные данные'!M26/'реальные данные'!M25*100-100</f>
        <v>2.7336912411046796</v>
      </c>
      <c r="C25" s="14">
        <f>'реальные данные'!O26/'реальные данные'!O25*100-100</f>
        <v>0.48024008699356102</v>
      </c>
      <c r="D25" s="14">
        <f>'реальные данные'!P26/'реальные данные'!P25*100-100</f>
        <v>1.5785227505728017</v>
      </c>
      <c r="E25" s="14">
        <f>'реальные данные'!Q26/'реальные данные'!Q25*100-100</f>
        <v>0.58011563080890483</v>
      </c>
      <c r="F25" s="14">
        <f>'реальные данные'!R26/'реальные данные'!R25*100-100</f>
        <v>-0.2902619332019043</v>
      </c>
      <c r="G25" s="14">
        <f>'реальные данные'!S26/'реальные данные'!S25*100-100</f>
        <v>3.1179733607239228</v>
      </c>
      <c r="H25" s="29">
        <f>'реальные данные'!T26/'реальные данные'!T25*100-100</f>
        <v>0.13184418519533381</v>
      </c>
      <c r="I25" s="28">
        <f>'реальные данные'!F26/'реальные данные'!F25*100-100</f>
        <v>51.50306047133725</v>
      </c>
      <c r="J25" s="14">
        <f>'реальные данные'!G26/'реальные данные'!G25*100-100</f>
        <v>-0.62257983567826614</v>
      </c>
      <c r="K25" s="14">
        <f>'реальные данные'!H26/'реальные данные'!H25*100-100</f>
        <v>-0.31651312431630174</v>
      </c>
      <c r="L25" s="14">
        <f>'реальные данные'!I26/'реальные данные'!I25*100-100</f>
        <v>-11.57156831124334</v>
      </c>
      <c r="M25" s="14">
        <f>'реальные данные'!J26/'реальные данные'!J25*100-100</f>
        <v>3.4817688218931977</v>
      </c>
      <c r="N25" s="14">
        <f>'реальные данные'!K26/'реальные данные'!K25*100-100</f>
        <v>5.5350547403805024</v>
      </c>
      <c r="O25" s="29">
        <f>'реальные данные'!L26/'реальные данные'!L25*100-100</f>
        <v>-8.8318941792686303</v>
      </c>
      <c r="P25" s="28">
        <f>'реальные данные'!U26/'реальные данные'!U25*100-100</f>
        <v>-0.90037400687708669</v>
      </c>
      <c r="Q25" s="14">
        <f>'реальные данные'!W26/'реальные данные'!W25*100-100</f>
        <v>1.0518745458262941</v>
      </c>
      <c r="R25" s="14">
        <f>'реальные данные'!X26/'реальные данные'!X25*100-100</f>
        <v>1.1290490159177295</v>
      </c>
      <c r="S25" s="14">
        <f>'реальные данные'!Y26/'реальные данные'!Y25*100-100</f>
        <v>0.95114279081531095</v>
      </c>
      <c r="T25" s="14">
        <f>'реальные данные'!Z26/'реальные данные'!Z25*100-100</f>
        <v>-0.72319974287374578</v>
      </c>
      <c r="U25" s="14">
        <f>'реальные данные'!AA26/'реальные данные'!AA25*100-100</f>
        <v>1.2084132900880746</v>
      </c>
      <c r="V25" s="29">
        <f>'реальные данные'!AB26/'реальные данные'!AB25*100-100</f>
        <v>1.336675763925939</v>
      </c>
    </row>
    <row r="26" spans="1:22" x14ac:dyDescent="0.2">
      <c r="A26" s="1">
        <v>41122</v>
      </c>
      <c r="B26" s="28">
        <f>'реальные данные'!M27/'реальные данные'!M26*100-100</f>
        <v>5.1781112903266973</v>
      </c>
      <c r="C26" s="14">
        <f>'реальные данные'!O27/'реальные данные'!O26*100-100</f>
        <v>1.2634776945129857</v>
      </c>
      <c r="D26" s="14">
        <f>'реальные данные'!P27/'реальные данные'!P26*100-100</f>
        <v>0.61857050777216216</v>
      </c>
      <c r="E26" s="14">
        <f>'реальные данные'!Q27/'реальные данные'!Q26*100-100</f>
        <v>0.65333445379185662</v>
      </c>
      <c r="F26" s="14">
        <f>'реальные данные'!R27/'реальные данные'!R26*100-100</f>
        <v>0.66621501864013055</v>
      </c>
      <c r="G26" s="14">
        <f>'реальные данные'!S27/'реальные данные'!S26*100-100</f>
        <v>3.8367561372341754</v>
      </c>
      <c r="H26" s="29">
        <f>'реальные данные'!T27/'реальные данные'!T26*100-100</f>
        <v>1.1835550080087529</v>
      </c>
      <c r="I26" s="28">
        <f>'реальные данные'!F27/'реальные данные'!F26*100-100</f>
        <v>-8.1431952314127045</v>
      </c>
      <c r="J26" s="14">
        <f>'реальные данные'!G27/'реальные данные'!G26*100-100</f>
        <v>0.57137947578453918</v>
      </c>
      <c r="K26" s="14">
        <f>'реальные данные'!H27/'реальные данные'!H26*100-100</f>
        <v>6.286420362182227</v>
      </c>
      <c r="L26" s="14">
        <f>'реальные данные'!I27/'реальные данные'!I26*100-100</f>
        <v>13.466977188029603</v>
      </c>
      <c r="M26" s="14">
        <f>'реальные данные'!J27/'реальные данные'!J26*100-100</f>
        <v>-5.3610898358621029</v>
      </c>
      <c r="N26" s="14">
        <f>'реальные данные'!K27/'реальные данные'!K26*100-100</f>
        <v>5.9309103430636725</v>
      </c>
      <c r="O26" s="29">
        <f>'реальные данные'!L27/'реальные данные'!L26*100-100</f>
        <v>-0.46741029134112466</v>
      </c>
      <c r="P26" s="28">
        <f>'реальные данные'!U27/'реальные данные'!U26*100-100</f>
        <v>8.4109835588816964</v>
      </c>
      <c r="Q26" s="14">
        <f>'реальные данные'!W27/'реальные данные'!W26*100-100</f>
        <v>1.6291885098508772</v>
      </c>
      <c r="R26" s="14">
        <f>'реальные данные'!X27/'реальные данные'!X26*100-100</f>
        <v>1.1500655830838156</v>
      </c>
      <c r="S26" s="14">
        <f>'реальные данные'!Y27/'реальные данные'!Y26*100-100</f>
        <v>7.4116987047020189E-2</v>
      </c>
      <c r="T26" s="14">
        <f>'реальные данные'!Z27/'реальные данные'!Z26*100-100</f>
        <v>1.2193783204599953</v>
      </c>
      <c r="U26" s="14">
        <f>'реальные данные'!AA27/'реальные данные'!AA26*100-100</f>
        <v>3.7697217018074554</v>
      </c>
      <c r="V26" s="29">
        <f>'реальные данные'!AB27/'реальные данные'!AB26*100-100</f>
        <v>1.6984724561001769</v>
      </c>
    </row>
    <row r="27" spans="1:22" x14ac:dyDescent="0.2">
      <c r="A27" s="1">
        <v>41153</v>
      </c>
      <c r="B27" s="28">
        <f>'реальные данные'!M28/'реальные данные'!M27*100-100</f>
        <v>19.828255193347829</v>
      </c>
      <c r="C27" s="14">
        <f>'реальные данные'!O28/'реальные данные'!O27*100-100</f>
        <v>0.58576419272715441</v>
      </c>
      <c r="D27" s="14">
        <f>'реальные данные'!P28/'реальные данные'!P27*100-100</f>
        <v>-0.31451661219070104</v>
      </c>
      <c r="E27" s="14">
        <f>'реальные данные'!Q28/'реальные данные'!Q27*100-100</f>
        <v>0.71876667682649042</v>
      </c>
      <c r="F27" s="14">
        <f>'реальные данные'!R28/'реальные данные'!R27*100-100</f>
        <v>4.0753333270757253E-2</v>
      </c>
      <c r="G27" s="14">
        <f>'реальные данные'!S28/'реальные данные'!S27*100-100</f>
        <v>1.2054991704379034</v>
      </c>
      <c r="H27" s="29">
        <f>'реальные данные'!T28/'реальные данные'!T27*100-100</f>
        <v>0.75760729565486429</v>
      </c>
      <c r="I27" s="28">
        <f>'реальные данные'!F28/'реальные данные'!F27*100-100</f>
        <v>277.96287635620922</v>
      </c>
      <c r="J27" s="14">
        <f>'реальные данные'!G28/'реальные данные'!G27*100-100</f>
        <v>5.2422251407718647</v>
      </c>
      <c r="K27" s="14">
        <f>'реальные данные'!H28/'реальные данные'!H27*100-100</f>
        <v>-7.1178794848841136</v>
      </c>
      <c r="L27" s="14">
        <f>'реальные данные'!I28/'реальные данные'!I27*100-100</f>
        <v>-0.72130426708373818</v>
      </c>
      <c r="M27" s="14">
        <f>'реальные данные'!J28/'реальные данные'!J27*100-100</f>
        <v>10.149415703679153</v>
      </c>
      <c r="N27" s="14">
        <f>'реальные данные'!K28/'реальные данные'!K27*100-100</f>
        <v>-10.129915554723439</v>
      </c>
      <c r="O27" s="29">
        <f>'реальные данные'!L28/'реальные данные'!L27*100-100</f>
        <v>6.1980654932974062</v>
      </c>
      <c r="P27" s="28">
        <f>'реальные данные'!U28/'реальные данные'!U27*100-100</f>
        <v>-9.4732926782008491</v>
      </c>
      <c r="Q27" s="14">
        <f>'реальные данные'!W28/'реальные данные'!W27*100-100</f>
        <v>-0.27157662651318049</v>
      </c>
      <c r="R27" s="14">
        <f>'реальные данные'!X28/'реальные данные'!X27*100-100</f>
        <v>0.39183081140043896</v>
      </c>
      <c r="S27" s="14">
        <f>'реальные данные'!Y28/'реальные данные'!Y27*100-100</f>
        <v>0.84484563207323049</v>
      </c>
      <c r="T27" s="14">
        <f>'реальные данные'!Z28/'реальные данные'!Z27*100-100</f>
        <v>-0.50260116298360913</v>
      </c>
      <c r="U27" s="14">
        <f>'реальные данные'!AA28/'реальные данные'!AA27*100-100</f>
        <v>3.3724894689041207</v>
      </c>
      <c r="V27" s="29">
        <f>'реальные данные'!AB28/'реальные данные'!AB27*100-100</f>
        <v>-0.28928079483912938</v>
      </c>
    </row>
    <row r="28" spans="1:22" x14ac:dyDescent="0.2">
      <c r="A28" s="1">
        <v>41183</v>
      </c>
      <c r="B28" s="28">
        <f>'реальные данные'!M29/'реальные данные'!M28*100-100</f>
        <v>2.4298012530601198</v>
      </c>
      <c r="C28" s="14">
        <f>'реальные данные'!O29/'реальные данные'!O28*100-100</f>
        <v>0.78290286838796419</v>
      </c>
      <c r="D28" s="14">
        <f>'реальные данные'!P29/'реальные данные'!P28*100-100</f>
        <v>0.48786985464863619</v>
      </c>
      <c r="E28" s="14">
        <f>'реальные данные'!Q29/'реальные данные'!Q28*100-100</f>
        <v>1.0016154359951912</v>
      </c>
      <c r="F28" s="14">
        <f>'реальные данные'!R29/'реальные данные'!R28*100-100</f>
        <v>1.5964661965080325</v>
      </c>
      <c r="G28" s="14">
        <f>'реальные данные'!S29/'реальные данные'!S28*100-100</f>
        <v>1.0463714441640803</v>
      </c>
      <c r="H28" s="29">
        <f>'реальные данные'!T29/'реальные данные'!T28*100-100</f>
        <v>0.2830561297685108</v>
      </c>
      <c r="I28" s="28">
        <f>'реальные данные'!F29/'реальные данные'!F28*100-100</f>
        <v>-40.638115044825319</v>
      </c>
      <c r="J28" s="14">
        <f>'реальные данные'!G29/'реальные данные'!G28*100-100</f>
        <v>5.1241296250799735</v>
      </c>
      <c r="K28" s="14">
        <f>'реальные данные'!H29/'реальные данные'!H28*100-100</f>
        <v>-12.485623051344547</v>
      </c>
      <c r="L28" s="14">
        <f>'реальные данные'!I29/'реальные данные'!I28*100-100</f>
        <v>-3.9709241523908645</v>
      </c>
      <c r="M28" s="14">
        <f>'реальные данные'!J29/'реальные данные'!J28*100-100</f>
        <v>-4.2806847777226125</v>
      </c>
      <c r="N28" s="14">
        <f>'реальные данные'!K29/'реальные данные'!K28*100-100</f>
        <v>-24.531686276149387</v>
      </c>
      <c r="O28" s="29">
        <f>'реальные данные'!L29/'реальные данные'!L28*100-100</f>
        <v>-3.6544637020801218</v>
      </c>
      <c r="P28" s="28">
        <f>'реальные данные'!U29/'реальные данные'!U28*100-100</f>
        <v>23.804387481551558</v>
      </c>
      <c r="Q28" s="14">
        <f>'реальные данные'!W29/'реальные данные'!W28*100-100</f>
        <v>0.54915405498441316</v>
      </c>
      <c r="R28" s="14">
        <f>'реальные данные'!X29/'реальные данные'!X28*100-100</f>
        <v>1.20017179011856</v>
      </c>
      <c r="S28" s="14">
        <f>'реальные данные'!Y29/'реальные данные'!Y28*100-100</f>
        <v>1.1534725895671301</v>
      </c>
      <c r="T28" s="14">
        <f>'реальные данные'!Z29/'реальные данные'!Z28*100-100</f>
        <v>2.0836171955683511</v>
      </c>
      <c r="U28" s="14">
        <f>'реальные данные'!AA29/'реальные данные'!AA28*100-100</f>
        <v>3.6855945429750818</v>
      </c>
      <c r="V28" s="29">
        <f>'реальные данные'!AB29/'реальные данные'!AB28*100-100</f>
        <v>0.72439890378635141</v>
      </c>
    </row>
    <row r="29" spans="1:22" x14ac:dyDescent="0.2">
      <c r="A29" s="1">
        <v>41214</v>
      </c>
      <c r="B29" s="28">
        <f>'реальные данные'!M30/'реальные данные'!M29*100-100</f>
        <v>-0.66523569984742892</v>
      </c>
      <c r="C29" s="14">
        <f>'реальные данные'!O30/'реальные данные'!O29*100-100</f>
        <v>-0.30757110886773376</v>
      </c>
      <c r="D29" s="14">
        <f>'реальные данные'!P30/'реальные данные'!P29*100-100</f>
        <v>-0.88323671982590213</v>
      </c>
      <c r="E29" s="14">
        <f>'реальные данные'!Q30/'реальные данные'!Q29*100-100</f>
        <v>1.2882886587703695</v>
      </c>
      <c r="F29" s="14">
        <f>'реальные данные'!R30/'реальные данные'!R29*100-100</f>
        <v>1.276170086177558</v>
      </c>
      <c r="G29" s="14">
        <f>'реальные данные'!S30/'реальные данные'!S29*100-100</f>
        <v>0.59199687253912714</v>
      </c>
      <c r="H29" s="29">
        <f>'реальные данные'!T30/'реальные данные'!T29*100-100</f>
        <v>0.83177190591396766</v>
      </c>
      <c r="I29" s="28">
        <f>'реальные данные'!F30/'реальные данные'!F29*100-100</f>
        <v>-79.856730686054874</v>
      </c>
      <c r="J29" s="14">
        <f>'реальные данные'!G30/'реальные данные'!G29*100-100</f>
        <v>-7.8407056502211105</v>
      </c>
      <c r="K29" s="14">
        <f>'реальные данные'!H30/'реальные данные'!H29*100-100</f>
        <v>18.099453597312817</v>
      </c>
      <c r="L29" s="14">
        <f>'реальные данные'!I30/'реальные данные'!I29*100-100</f>
        <v>-5.6181877675749092</v>
      </c>
      <c r="M29" s="14">
        <f>'реальные данные'!J30/'реальные данные'!J29*100-100</f>
        <v>1.8652768612976729</v>
      </c>
      <c r="N29" s="14">
        <f>'реальные данные'!K30/'реальные данные'!K29*100-100</f>
        <v>14.555208864453647</v>
      </c>
      <c r="O29" s="29">
        <f>'реальные данные'!L30/'реальные данные'!L29*100-100</f>
        <v>-0.47536813783416676</v>
      </c>
      <c r="P29" s="28">
        <f>'реальные данные'!U30/'реальные данные'!U29*100-100</f>
        <v>17.320874045581618</v>
      </c>
      <c r="Q29" s="14">
        <f>'реальные данные'!W30/'реальные данные'!W29*100-100</f>
        <v>0.50604219148667084</v>
      </c>
      <c r="R29" s="14">
        <f>'реальные данные'!X30/'реальные данные'!X29*100-100</f>
        <v>-1.1267371357611751</v>
      </c>
      <c r="S29" s="14">
        <f>'реальные данные'!Y30/'реальные данные'!Y29*100-100</f>
        <v>1.5491071642502021</v>
      </c>
      <c r="T29" s="14">
        <f>'реальные данные'!Z30/'реальные данные'!Z29*100-100</f>
        <v>0.62556106193029848</v>
      </c>
      <c r="U29" s="14">
        <f>'реальные данные'!AA30/'реальные данные'!AA29*100-100</f>
        <v>-4.1524105665994</v>
      </c>
      <c r="V29" s="29">
        <f>'реальные данные'!AB30/'реальные данные'!AB29*100-100</f>
        <v>1.5051265848217525</v>
      </c>
    </row>
    <row r="30" spans="1:22" x14ac:dyDescent="0.2">
      <c r="A30" s="1">
        <v>41244</v>
      </c>
      <c r="B30" s="28">
        <f>'реальные данные'!M31/'реальные данные'!M30*100-100</f>
        <v>1.8543935425320086</v>
      </c>
      <c r="C30" s="14">
        <f>'реальные данные'!O31/'реальные данные'!O30*100-100</f>
        <v>-0.52522574525673349</v>
      </c>
      <c r="D30" s="14">
        <f>'реальные данные'!P31/'реальные данные'!P30*100-100</f>
        <v>0.58131515424391011</v>
      </c>
      <c r="E30" s="14">
        <f>'реальные данные'!Q31/'реальные данные'!Q30*100-100</f>
        <v>0.76548861746408647</v>
      </c>
      <c r="F30" s="14">
        <f>'реальные данные'!R31/'реальные данные'!R30*100-100</f>
        <v>0.79172696528466702</v>
      </c>
      <c r="G30" s="14">
        <f>'реальные данные'!S31/'реальные данные'!S30*100-100</f>
        <v>-0.36422786723586853</v>
      </c>
      <c r="H30" s="29">
        <f>'реальные данные'!T31/'реальные данные'!T30*100-100</f>
        <v>0.57048867968212846</v>
      </c>
      <c r="I30" s="28">
        <f>'реальные данные'!F31/'реальные данные'!F30*100-100</f>
        <v>36.072016999093961</v>
      </c>
      <c r="J30" s="14">
        <f>'реальные данные'!G31/'реальные данные'!G30*100-100</f>
        <v>1.2944877241772446</v>
      </c>
      <c r="K30" s="14">
        <f>'реальные данные'!H31/'реальные данные'!H30*100-100</f>
        <v>-12.432595271966221</v>
      </c>
      <c r="L30" s="14">
        <f>'реальные данные'!I31/'реальные данные'!I30*100-100</f>
        <v>5.5475978408350528</v>
      </c>
      <c r="M30" s="14">
        <f>'реальные данные'!J31/'реальные данные'!J30*100-100</f>
        <v>15.212316536870318</v>
      </c>
      <c r="N30" s="14">
        <f>'реальные данные'!K31/'реальные данные'!K30*100-100</f>
        <v>10.002278950976489</v>
      </c>
      <c r="O30" s="29">
        <f>'реальные данные'!L31/'реальные данные'!L30*100-100</f>
        <v>1.0155830215338568</v>
      </c>
      <c r="P30" s="28">
        <f>'реальные данные'!U31/'реальные данные'!U30*100-100</f>
        <v>-4.990590902962694</v>
      </c>
      <c r="Q30" s="14">
        <f>'реальные данные'!W31/'реальные данные'!W30*100-100</f>
        <v>-1.0753537063629182</v>
      </c>
      <c r="R30" s="14">
        <f>'реальные данные'!X31/'реальные данные'!X30*100-100</f>
        <v>1.575942387071791</v>
      </c>
      <c r="S30" s="14">
        <f>'реальные данные'!Y31/'реальные данные'!Y30*100-100</f>
        <v>0.66905681952751195</v>
      </c>
      <c r="T30" s="14">
        <f>'реальные данные'!Z31/'реальные данные'!Z30*100-100</f>
        <v>0.91333209148479</v>
      </c>
      <c r="U30" s="14">
        <f>'реальные данные'!AA31/'реальные данные'!AA30*100-100</f>
        <v>1.1621591781020726</v>
      </c>
      <c r="V30" s="29">
        <f>'реальные данные'!AB31/'реальные данные'!AB30*100-100</f>
        <v>0.41617975016403363</v>
      </c>
    </row>
    <row r="31" spans="1:22" x14ac:dyDescent="0.2">
      <c r="A31" s="1">
        <v>41275</v>
      </c>
      <c r="B31" s="28">
        <f>'реальные данные'!M32/'реальные данные'!M31*100-100</f>
        <v>4.6903577051036223</v>
      </c>
      <c r="C31" s="14">
        <f>'реальные данные'!O32/'реальные данные'!O31*100-100</f>
        <v>0.86301798702183419</v>
      </c>
      <c r="D31" s="14">
        <f>'реальные данные'!P32/'реальные данные'!P31*100-100</f>
        <v>8.1453326327633135E-2</v>
      </c>
      <c r="E31" s="14">
        <f>'реальные данные'!Q32/'реальные данные'!Q31*100-100</f>
        <v>1.0690903648330732</v>
      </c>
      <c r="F31" s="14">
        <f>'реальные данные'!R32/'реальные данные'!R31*100-100</f>
        <v>0.19391198529336862</v>
      </c>
      <c r="G31" s="14">
        <f>'реальные данные'!S32/'реальные данные'!S31*100-100</f>
        <v>1.7457689271279264</v>
      </c>
      <c r="H31" s="29">
        <f>'реальные данные'!T32/'реальные данные'!T31*100-100</f>
        <v>1.1102776237394778</v>
      </c>
      <c r="I31" s="28">
        <f>'реальные данные'!F32/'реальные данные'!F31*100-100</f>
        <v>141.03614784830248</v>
      </c>
      <c r="J31" s="14">
        <f>'реальные данные'!G32/'реальные данные'!G31*100-100</f>
        <v>0.19633095982045745</v>
      </c>
      <c r="K31" s="14">
        <f>'реальные данные'!H32/'реальные данные'!H31*100-100</f>
        <v>24.538036892748011</v>
      </c>
      <c r="L31" s="14">
        <f>'реальные данные'!I32/'реальные данные'!I31*100-100</f>
        <v>-1.6419073383160736</v>
      </c>
      <c r="M31" s="14">
        <f>'реальные данные'!J32/'реальные данные'!J31*100-100</f>
        <v>-1.48206978648426</v>
      </c>
      <c r="N31" s="14">
        <f>'реальные данные'!K32/'реальные данные'!K31*100-100</f>
        <v>-6.6900396835404194</v>
      </c>
      <c r="O31" s="29">
        <f>'реальные данные'!L32/'реальные данные'!L31*100-100</f>
        <v>4.5089100371328357</v>
      </c>
      <c r="P31" s="28">
        <f>'реальные данные'!U32/'реальные данные'!U31*100-100</f>
        <v>0.26068062014066129</v>
      </c>
      <c r="Q31" s="14">
        <f>'реальные данные'!W32/'реальные данные'!W31*100-100</f>
        <v>1.6289119422512357</v>
      </c>
      <c r="R31" s="14">
        <f>'реальные данные'!X32/'реальные данные'!X31*100-100</f>
        <v>-3.2820976051758066</v>
      </c>
      <c r="S31" s="14">
        <f>'реальные данные'!Y32/'реальные данные'!Y31*100-100</f>
        <v>0.77749328114882132</v>
      </c>
      <c r="T31" s="14">
        <f>'реальные данные'!Z32/'реальные данные'!Z31*100-100</f>
        <v>-0.59123499646017308</v>
      </c>
      <c r="U31" s="14">
        <f>'реальные данные'!AA32/'реальные данные'!AA31*100-100</f>
        <v>0.75079711882845857</v>
      </c>
      <c r="V31" s="29">
        <f>'реальные данные'!AB32/'реальные данные'!AB31*100-100</f>
        <v>1.2766837665786994</v>
      </c>
    </row>
    <row r="32" spans="1:22" x14ac:dyDescent="0.2">
      <c r="A32" s="1">
        <v>41306</v>
      </c>
      <c r="B32" s="28">
        <f>'реальные данные'!M33/'реальные данные'!M32*100-100</f>
        <v>-1.9790602448939865</v>
      </c>
      <c r="C32" s="14">
        <f>'реальные данные'!O33/'реальные данные'!O32*100-100</f>
        <v>-0.94675730404900094</v>
      </c>
      <c r="D32" s="14">
        <f>'реальные данные'!P33/'реальные данные'!P32*100-100</f>
        <v>-2.4876070966099633</v>
      </c>
      <c r="E32" s="14">
        <f>'реальные данные'!Q33/'реальные данные'!Q32*100-100</f>
        <v>0.99782294042685749</v>
      </c>
      <c r="F32" s="14">
        <f>'реальные данные'!R33/'реальные данные'!R32*100-100</f>
        <v>-1.8077606345946577</v>
      </c>
      <c r="G32" s="14">
        <f>'реальные данные'!S33/'реальные данные'!S32*100-100</f>
        <v>0.16321092015563465</v>
      </c>
      <c r="H32" s="29">
        <f>'реальные данные'!T33/'реальные данные'!T32*100-100</f>
        <v>1.7908981840427458</v>
      </c>
      <c r="I32" s="28">
        <f>'реальные данные'!F33/'реальные данные'!F32*100-100</f>
        <v>-66.418890491217212</v>
      </c>
      <c r="J32" s="14">
        <f>'реальные данные'!G33/'реальные данные'!G32*100-100</f>
        <v>4.1669866527076493</v>
      </c>
      <c r="K32" s="14">
        <f>'реальные данные'!H33/'реальные данные'!H32*100-100</f>
        <v>40.605172268482789</v>
      </c>
      <c r="L32" s="14">
        <f>'реальные данные'!I33/'реальные данные'!I32*100-100</f>
        <v>2.135591491305135</v>
      </c>
      <c r="M32" s="14">
        <f>'реальные данные'!J33/'реальные данные'!J32*100-100</f>
        <v>12.047332839030972</v>
      </c>
      <c r="N32" s="14">
        <f>'реальные данные'!K33/'реальные данные'!K32*100-100</f>
        <v>7.332224412504317</v>
      </c>
      <c r="O32" s="29">
        <f>'реальные данные'!L33/'реальные данные'!L32*100-100</f>
        <v>10.010370099817223</v>
      </c>
      <c r="P32" s="28">
        <f>'реальные данные'!U33/'реальные данные'!U32*100-100</f>
        <v>5.1450209333278423</v>
      </c>
      <c r="Q32" s="14">
        <f>'реальные данные'!W33/'реальные данные'!W32*100-100</f>
        <v>-2.5567039291792213</v>
      </c>
      <c r="R32" s="14">
        <f>'реальные данные'!X33/'реальные данные'!X32*100-100</f>
        <v>-4.9135760296212112</v>
      </c>
      <c r="S32" s="14">
        <f>'реальные данные'!Y33/'реальные данные'!Y32*100-100</f>
        <v>1.3798307075991261</v>
      </c>
      <c r="T32" s="14">
        <f>'реальные данные'!Z33/'реальные данные'!Z32*100-100</f>
        <v>-2.4947551376466919</v>
      </c>
      <c r="U32" s="14">
        <f>'реальные данные'!AA33/'реальные данные'!AA32*100-100</f>
        <v>2.548252603154765</v>
      </c>
      <c r="V32" s="29">
        <f>'реальные данные'!AB33/'реальные данные'!AB32*100-100</f>
        <v>-1.1293352554500871</v>
      </c>
    </row>
    <row r="33" spans="1:22" x14ac:dyDescent="0.2">
      <c r="A33" s="1">
        <v>41334</v>
      </c>
      <c r="B33" s="28">
        <f>'реальные данные'!M34/'реальные данные'!M33*100-100</f>
        <v>3.441779806901863</v>
      </c>
      <c r="C33" s="14">
        <f>'реальные данные'!O34/'реальные данные'!O33*100-100</f>
        <v>0.44704639291106218</v>
      </c>
      <c r="D33" s="14">
        <f>'реальные данные'!P34/'реальные данные'!P33*100-100</f>
        <v>3.101376634934212</v>
      </c>
      <c r="E33" s="14">
        <f>'реальные данные'!Q34/'реальные данные'!Q33*100-100</f>
        <v>0.76898501544673081</v>
      </c>
      <c r="F33" s="14">
        <f>'реальные данные'!R34/'реальные данные'!R33*100-100</f>
        <v>0.38682121416699999</v>
      </c>
      <c r="G33" s="14">
        <f>'реальные данные'!S34/'реальные данные'!S33*100-100</f>
        <v>-0.29441204945676702</v>
      </c>
      <c r="H33" s="29">
        <f>'реальные данные'!T34/'реальные данные'!T33*100-100</f>
        <v>1.5679748758331726</v>
      </c>
      <c r="I33" s="28">
        <f>'реальные данные'!F34/'реальные данные'!F33*100-100</f>
        <v>150.23763083991116</v>
      </c>
      <c r="J33" s="14">
        <f>'реальные данные'!G34/'реальные данные'!G33*100-100</f>
        <v>33.887821654608388</v>
      </c>
      <c r="K33" s="14">
        <f>'реальные данные'!H34/'реальные данные'!H33*100-100</f>
        <v>-28.181022129032343</v>
      </c>
      <c r="L33" s="14">
        <f>'реальные данные'!I34/'реальные данные'!I33*100-100</f>
        <v>7.4547036052438216</v>
      </c>
      <c r="M33" s="14">
        <f>'реальные данные'!J34/'реальные данные'!J33*100-100</f>
        <v>-7.2797295309419781</v>
      </c>
      <c r="N33" s="14">
        <f>'реальные данные'!K34/'реальные данные'!K33*100-100</f>
        <v>-42.372567948137672</v>
      </c>
      <c r="O33" s="29">
        <f>'реальные данные'!L34/'реальные данные'!L33*100-100</f>
        <v>6.4230550417062204</v>
      </c>
      <c r="P33" s="28">
        <f>'реальные данные'!U34/'реальные данные'!U33*100-100</f>
        <v>-0.33623394959182917</v>
      </c>
      <c r="Q33" s="14">
        <f>'реальные данные'!W34/'реальные данные'!W33*100-100</f>
        <v>-2.4657729831788231</v>
      </c>
      <c r="R33" s="14">
        <f>'реальные данные'!X34/'реальные данные'!X33*100-100</f>
        <v>5.3319329316484385</v>
      </c>
      <c r="S33" s="14">
        <f>'реальные данные'!Y34/'реальные данные'!Y33*100-100</f>
        <v>0.51735239994840754</v>
      </c>
      <c r="T33" s="14">
        <f>'реальные данные'!Z34/'реальные данные'!Z33*100-100</f>
        <v>1.0229562258458031</v>
      </c>
      <c r="U33" s="14">
        <f>'реальные данные'!AA34/'реальные данные'!AA33*100-100</f>
        <v>4.3122599706075562</v>
      </c>
      <c r="V33" s="29">
        <f>'реальные данные'!AB34/'реальные данные'!AB33*100-100</f>
        <v>0.75139102673796287</v>
      </c>
    </row>
    <row r="34" spans="1:22" x14ac:dyDescent="0.2">
      <c r="A34" s="1">
        <v>41365</v>
      </c>
      <c r="B34" s="28">
        <f>'реальные данные'!M35/'реальные данные'!M34*100-100</f>
        <v>1.1624943660104776</v>
      </c>
      <c r="C34" s="14">
        <f>'реальные данные'!O35/'реальные данные'!O34*100-100</f>
        <v>-0.14060795469995924</v>
      </c>
      <c r="D34" s="14">
        <f>'реальные данные'!P35/'реальные данные'!P34*100-100</f>
        <v>-0.13359060224888708</v>
      </c>
      <c r="E34" s="14">
        <f>'реальные данные'!Q35/'реальные данные'!Q34*100-100</f>
        <v>0.64196810593635689</v>
      </c>
      <c r="F34" s="14">
        <f>'реальные данные'!R35/'реальные данные'!R34*100-100</f>
        <v>9.5887789335336038E-4</v>
      </c>
      <c r="G34" s="14">
        <f>'реальные данные'!S35/'реальные данные'!S34*100-100</f>
        <v>-9.0180148178233566</v>
      </c>
      <c r="H34" s="29">
        <f>'реальные данные'!T35/'реальные данные'!T34*100-100</f>
        <v>0.45238903809136843</v>
      </c>
      <c r="I34" s="28">
        <f>'реальные данные'!F35/'реальные данные'!F34*100-100</f>
        <v>-2.7729583104369055</v>
      </c>
      <c r="J34" s="14">
        <f>'реальные данные'!G35/'реальные данные'!G34*100-100</f>
        <v>-19.084115416402227</v>
      </c>
      <c r="K34" s="14">
        <f>'реальные данные'!H35/'реальные данные'!H34*100-100</f>
        <v>-9.96257332282741</v>
      </c>
      <c r="L34" s="14">
        <f>'реальные данные'!I35/'реальные данные'!I34*100-100</f>
        <v>-6.6129427973782242</v>
      </c>
      <c r="M34" s="14">
        <f>'реальные данные'!J35/'реальные данные'!J34*100-100</f>
        <v>-0.16532591550458164</v>
      </c>
      <c r="N34" s="14">
        <f>'реальные данные'!K35/'реальные данные'!K34*100-100</f>
        <v>7.3320196514500253</v>
      </c>
      <c r="O34" s="29">
        <f>'реальные данные'!L35/'реальные данные'!L34*100-100</f>
        <v>-0.89131669857263773</v>
      </c>
      <c r="P34" s="28">
        <f>'реальные данные'!U35/'реальные данные'!U34*100-100</f>
        <v>1.1057738532848305</v>
      </c>
      <c r="Q34" s="14">
        <f>'реальные данные'!W35/'реальные данные'!W34*100-100</f>
        <v>2.6110929182914902</v>
      </c>
      <c r="R34" s="14">
        <f>'реальные данные'!X35/'реальные данные'!X34*100-100</f>
        <v>1.548436283846172</v>
      </c>
      <c r="S34" s="14">
        <f>'реальные данные'!Y35/'реальные данные'!Y34*100-100</f>
        <v>0.5741194168256385</v>
      </c>
      <c r="T34" s="14">
        <f>'реальные данные'!Z35/'реальные данные'!Z34*100-100</f>
        <v>-0.71719745827449799</v>
      </c>
      <c r="U34" s="14">
        <f>'реальные данные'!AA35/'реальные данные'!AA34*100-100</f>
        <v>-7.4272379337939327</v>
      </c>
      <c r="V34" s="29">
        <f>'реальные данные'!AB35/'реальные данные'!AB34*100-100</f>
        <v>0.42819988541234011</v>
      </c>
    </row>
    <row r="35" spans="1:22" x14ac:dyDescent="0.2">
      <c r="A35" s="1">
        <v>41395</v>
      </c>
      <c r="B35" s="28">
        <f>'реальные данные'!M36/'реальные данные'!M35*100-100</f>
        <v>-1.0334248333236502</v>
      </c>
      <c r="C35" s="14">
        <f>'реальные данные'!O36/'реальные данные'!O35*100-100</f>
        <v>-0.50783567501586901</v>
      </c>
      <c r="D35" s="14">
        <f>'реальные данные'!P36/'реальные данные'!P35*100-100</f>
        <v>-1.6172614142135586</v>
      </c>
      <c r="E35" s="14">
        <f>'реальные данные'!Q36/'реальные данные'!Q35*100-100</f>
        <v>0.22568823948631689</v>
      </c>
      <c r="F35" s="14">
        <f>'реальные данные'!R36/'реальные данные'!R35*100-100</f>
        <v>1.9317944090258266</v>
      </c>
      <c r="G35" s="14">
        <f>'реальные данные'!S36/'реальные данные'!S35*100-100</f>
        <v>-0.68005004873934638</v>
      </c>
      <c r="H35" s="29">
        <f>'реальные данные'!T36/'реальные данные'!T35*100-100</f>
        <v>0.21650492518259057</v>
      </c>
      <c r="I35" s="28">
        <f>'реальные данные'!F36/'реальные данные'!F35*100-100</f>
        <v>-36.925987598372259</v>
      </c>
      <c r="J35" s="14">
        <f>'реальные данные'!G36/'реальные данные'!G35*100-100</f>
        <v>11.531488225255131</v>
      </c>
      <c r="K35" s="14">
        <f>'реальные данные'!H36/'реальные данные'!H35*100-100</f>
        <v>6.0746190541172638</v>
      </c>
      <c r="L35" s="14">
        <f>'реальные данные'!I36/'реальные данные'!I35*100-100</f>
        <v>10.224919876491612</v>
      </c>
      <c r="M35" s="14">
        <f>'реальные данные'!J36/'реальные данные'!J35*100-100</f>
        <v>11.459700173430676</v>
      </c>
      <c r="N35" s="14">
        <f>'реальные данные'!K36/'реальные данные'!K35*100-100</f>
        <v>-13.68473092448707</v>
      </c>
      <c r="O35" s="29">
        <f>'реальные данные'!L36/'реальные данные'!L35*100-100</f>
        <v>9.6315443777318848</v>
      </c>
      <c r="P35" s="28">
        <f>'реальные данные'!U36/'реальные данные'!U35*100-100</f>
        <v>8.4334849103370857E-2</v>
      </c>
      <c r="Q35" s="14">
        <f>'реальные данные'!W36/'реальные данные'!W35*100-100</f>
        <v>-2.0336704855634054</v>
      </c>
      <c r="R35" s="14">
        <f>'реальные данные'!X36/'реальные данные'!X35*100-100</f>
        <v>-2.8053224624607509</v>
      </c>
      <c r="S35" s="14">
        <f>'реальные данные'!Y36/'реальные данные'!Y35*100-100</f>
        <v>9.183423460854101E-2</v>
      </c>
      <c r="T35" s="14">
        <f>'реальные данные'!Z36/'реальные данные'!Z35*100-100</f>
        <v>0.37759957639779884</v>
      </c>
      <c r="U35" s="14">
        <f>'реальные данные'!AA36/'реальные данные'!AA35*100-100</f>
        <v>-1.5275739493765315</v>
      </c>
      <c r="V35" s="29">
        <f>'реальные данные'!AB36/'реальные данные'!AB35*100-100</f>
        <v>-1.5406112913477727</v>
      </c>
    </row>
    <row r="36" spans="1:22" x14ac:dyDescent="0.2">
      <c r="A36" s="1">
        <v>41426</v>
      </c>
      <c r="B36" s="28">
        <f>'реальные данные'!M37/'реальные данные'!M36*100-100</f>
        <v>2.206336943135085</v>
      </c>
      <c r="C36" s="14">
        <f>'реальные данные'!O37/'реальные данные'!O36*100-100</f>
        <v>0.27448496518501031</v>
      </c>
      <c r="D36" s="14">
        <f>'реальные данные'!P37/'реальные данные'!P36*100-100</f>
        <v>1.1140872583014385</v>
      </c>
      <c r="E36" s="14">
        <f>'реальные данные'!Q37/'реальные данные'!Q36*100-100</f>
        <v>-0.10571754551548906</v>
      </c>
      <c r="F36" s="14">
        <f>'реальные данные'!R37/'реальные данные'!R36*100-100</f>
        <v>0.33017418506793206</v>
      </c>
      <c r="G36" s="14">
        <f>'реальные данные'!S37/'реальные данные'!S36*100-100</f>
        <v>0.34547846021962414</v>
      </c>
      <c r="H36" s="29">
        <f>'реальные данные'!T37/'реальные данные'!T36*100-100</f>
        <v>0.57602883031545105</v>
      </c>
      <c r="I36" s="28">
        <f>'реальные данные'!F37/'реальные данные'!F36*100-100</f>
        <v>66.002964002126532</v>
      </c>
      <c r="J36" s="14">
        <f>'реальные данные'!G37/'реальные данные'!G36*100-100</f>
        <v>-6.0732559033153564</v>
      </c>
      <c r="K36" s="14">
        <f>'реальные данные'!H37/'реальные данные'!H36*100-100</f>
        <v>22.607235430123922</v>
      </c>
      <c r="L36" s="14">
        <f>'реальные данные'!I37/'реальные данные'!I36*100-100</f>
        <v>-10.293005959834915</v>
      </c>
      <c r="M36" s="14">
        <f>'реальные данные'!J37/'реальные данные'!J36*100-100</f>
        <v>-16.832222456921315</v>
      </c>
      <c r="N36" s="14">
        <f>'реальные данные'!K37/'реальные данные'!K36*100-100</f>
        <v>11.215791527364829</v>
      </c>
      <c r="O36" s="29">
        <f>'реальные данные'!L37/'реальные данные'!L36*100-100</f>
        <v>-7.8330571764494721</v>
      </c>
      <c r="P36" s="28">
        <f>'реальные данные'!U37/'реальные данные'!U36*100-100</f>
        <v>0.76226466544785865</v>
      </c>
      <c r="Q36" s="14">
        <f>'реальные данные'!W37/'реальные данные'!W36*100-100</f>
        <v>1.0711906002970295</v>
      </c>
      <c r="R36" s="14">
        <f>'реальные данные'!X37/'реальные данные'!X36*100-100</f>
        <v>0.3106249592277095</v>
      </c>
      <c r="S36" s="14">
        <f>'реальные данные'!Y37/'реальные данные'!Y36*100-100</f>
        <v>0.3918024344482518</v>
      </c>
      <c r="T36" s="14">
        <f>'реальные данные'!Z37/'реальные данные'!Z36*100-100</f>
        <v>2.8547802427375046</v>
      </c>
      <c r="U36" s="14">
        <f>'реальные данные'!AA37/'реальные данные'!AA36*100-100</f>
        <v>-1.167697646893032</v>
      </c>
      <c r="V36" s="29">
        <f>'реальные данные'!AB37/'реальные данные'!AB36*100-100</f>
        <v>3.0481394175522922</v>
      </c>
    </row>
    <row r="37" spans="1:22" x14ac:dyDescent="0.2">
      <c r="A37" s="1">
        <v>41456</v>
      </c>
      <c r="B37" s="28">
        <f>'реальные данные'!M38/'реальные данные'!M37*100-100</f>
        <v>0.16733932911212435</v>
      </c>
      <c r="C37" s="14">
        <f>'реальные данные'!O38/'реальные данные'!O37*100-100</f>
        <v>-0.45196232076941101</v>
      </c>
      <c r="D37" s="14">
        <f>'реальные данные'!P38/'реальные данные'!P37*100-100</f>
        <v>0.68673018857403179</v>
      </c>
      <c r="E37" s="14">
        <f>'реальные данные'!Q38/'реальные данные'!Q37*100-100</f>
        <v>-0.87069157836253908</v>
      </c>
      <c r="F37" s="14">
        <f>'реальные данные'!R38/'реальные данные'!R37*100-100</f>
        <v>9.1163476510502051E-2</v>
      </c>
      <c r="G37" s="14">
        <f>'реальные данные'!S38/'реальные данные'!S37*100-100</f>
        <v>-1.5711717859616954</v>
      </c>
      <c r="H37" s="29">
        <f>'реальные данные'!T38/'реальные данные'!T37*100-100</f>
        <v>0.36020125715567985</v>
      </c>
      <c r="I37" s="28">
        <f>'реальные данные'!F38/'реальные данные'!F37*100-100</f>
        <v>-55.305968085600071</v>
      </c>
      <c r="J37" s="14">
        <f>'реальные данные'!G38/'реальные данные'!G37*100-100</f>
        <v>6.7565966451297754E-2</v>
      </c>
      <c r="K37" s="14">
        <f>'реальные данные'!H38/'реальные данные'!H37*100-100</f>
        <v>-2.5543144366592117</v>
      </c>
      <c r="L37" s="14">
        <f>'реальные данные'!I38/'реальные данные'!I37*100-100</f>
        <v>4.3639599544080738</v>
      </c>
      <c r="M37" s="14">
        <f>'реальные данные'!J38/'реальные данные'!J37*100-100</f>
        <v>11.398746304911327</v>
      </c>
      <c r="N37" s="14">
        <f>'реальные данные'!K38/'реальные данные'!K37*100-100</f>
        <v>-22.611990727958656</v>
      </c>
      <c r="O37" s="29">
        <f>'реальные данные'!L38/'реальные данные'!L37*100-100</f>
        <v>-0.17522858032108957</v>
      </c>
      <c r="P37" s="28">
        <f>'реальные данные'!U38/'реальные данные'!U37*100-100</f>
        <v>5.0890445455131328</v>
      </c>
      <c r="Q37" s="14">
        <f>'реальные данные'!W38/'реальные данные'!W37*100-100</f>
        <v>-0.31317534854332507</v>
      </c>
      <c r="R37" s="14">
        <f>'реальные данные'!X38/'реальные данные'!X37*100-100</f>
        <v>-0.4817717470577918</v>
      </c>
      <c r="S37" s="14">
        <f>'реальные данные'!Y38/'реальные данные'!Y37*100-100</f>
        <v>-0.97403811049549915</v>
      </c>
      <c r="T37" s="14">
        <f>'реальные данные'!Z38/'реальные данные'!Z37*100-100</f>
        <v>-1.7217337087860756</v>
      </c>
      <c r="U37" s="14">
        <f>'реальные данные'!AA38/'реальные данные'!AA37*100-100</f>
        <v>-0.37357971171077509</v>
      </c>
      <c r="V37" s="29">
        <f>'реальные данные'!AB38/'реальные данные'!AB37*100-100</f>
        <v>0.22727534861519416</v>
      </c>
    </row>
    <row r="38" spans="1:22" x14ac:dyDescent="0.2">
      <c r="A38" s="1">
        <v>41487</v>
      </c>
      <c r="B38" s="28">
        <f>'реальные данные'!M39/'реальные данные'!M38*100-100</f>
        <v>1.3820597436873072</v>
      </c>
      <c r="C38" s="14">
        <f>'реальные данные'!O39/'реальные данные'!O38*100-100</f>
        <v>2.4569772226605835</v>
      </c>
      <c r="D38" s="14">
        <f>'реальные данные'!P39/'реальные данные'!P38*100-100</f>
        <v>1.3913346703294422</v>
      </c>
      <c r="E38" s="14">
        <f>'реальные данные'!Q39/'реальные данные'!Q38*100-100</f>
        <v>0.21466725975041356</v>
      </c>
      <c r="F38" s="14">
        <f>'реальные данные'!R39/'реальные данные'!R38*100-100</f>
        <v>1.959205064537457</v>
      </c>
      <c r="G38" s="14">
        <f>'реальные данные'!S39/'реальные данные'!S38*100-100</f>
        <v>-0.69907711851854515</v>
      </c>
      <c r="H38" s="29">
        <f>'реальные данные'!T39/'реальные данные'!T38*100-100</f>
        <v>0.75672270149460985</v>
      </c>
      <c r="I38" s="28">
        <f>'реальные данные'!F39/'реальные данные'!F38*100-100</f>
        <v>28.42773636876862</v>
      </c>
      <c r="J38" s="14">
        <f>'реальные данные'!G39/'реальные данные'!G38*100-100</f>
        <v>24.508510895797045</v>
      </c>
      <c r="K38" s="14">
        <f>'реальные данные'!H39/'реальные данные'!H38*100-100</f>
        <v>25.531861107256475</v>
      </c>
      <c r="L38" s="14">
        <f>'реальные данные'!I39/'реальные данные'!I38*100-100</f>
        <v>-7.7876948769163334</v>
      </c>
      <c r="M38" s="14">
        <f>'реальные данные'!J39/'реальные данные'!J38*100-100</f>
        <v>3.2975401763414141</v>
      </c>
      <c r="N38" s="14">
        <f>'реальные данные'!K39/'реальные данные'!K38*100-100</f>
        <v>42.761533623876005</v>
      </c>
      <c r="O38" s="29">
        <f>'реальные данные'!L39/'реальные данные'!L38*100-100</f>
        <v>6.0165512016410787</v>
      </c>
      <c r="P38" s="28">
        <f>'реальные данные'!U39/'реальные данные'!U38*100-100</f>
        <v>0.90596004935368057</v>
      </c>
      <c r="Q38" s="14">
        <f>'реальные данные'!W39/'реальные данные'!W38*100-100</f>
        <v>-0.43082808131849504</v>
      </c>
      <c r="R38" s="14">
        <f>'реальные данные'!X39/'реальные данные'!X38*100-100</f>
        <v>0.34463478843156281</v>
      </c>
      <c r="S38" s="14">
        <f>'реальные данные'!Y39/'реальные данные'!Y38*100-100</f>
        <v>0.38052437096629887</v>
      </c>
      <c r="T38" s="14">
        <f>'реальные данные'!Z39/'реальные данные'!Z38*100-100</f>
        <v>1.1837042193535865</v>
      </c>
      <c r="U38" s="14">
        <f>'реальные данные'!AA39/'реальные данные'!AA38*100-100</f>
        <v>-3.1776920575600514</v>
      </c>
      <c r="V38" s="29">
        <f>'реальные данные'!AB39/'реальные данные'!AB38*100-100</f>
        <v>-6.7246061389042211E-2</v>
      </c>
    </row>
    <row r="39" spans="1:22" x14ac:dyDescent="0.2">
      <c r="A39" s="1">
        <v>41518</v>
      </c>
      <c r="B39" s="28">
        <f>'реальные данные'!M40/'реальные данные'!M39*100-100</f>
        <v>-2.2675680280005253</v>
      </c>
      <c r="C39" s="14">
        <f>'реальные данные'!O40/'реальные данные'!O39*100-100</f>
        <v>-0.68260904302410097</v>
      </c>
      <c r="D39" s="14">
        <f>'реальные данные'!P40/'реальные данные'!P39*100-100</f>
        <v>0.68943771534317477</v>
      </c>
      <c r="E39" s="14">
        <f>'реальные данные'!Q40/'реальные данные'!Q39*100-100</f>
        <v>0.35654373614448787</v>
      </c>
      <c r="F39" s="14">
        <f>'реальные данные'!R40/'реальные данные'!R39*100-100</f>
        <v>0.93619869989822746</v>
      </c>
      <c r="G39" s="14">
        <f>'реальные данные'!S40/'реальные данные'!S39*100-100</f>
        <v>2.2443675062294943</v>
      </c>
      <c r="H39" s="29">
        <f>'реальные данные'!T40/'реальные данные'!T39*100-100</f>
        <v>0.94064409051310349</v>
      </c>
      <c r="I39" s="28">
        <f>'реальные данные'!F40/'реальные данные'!F39*100-100</f>
        <v>-16.686843405661705</v>
      </c>
      <c r="J39" s="14">
        <f>'реальные данные'!G40/'реальные данные'!G39*100-100</f>
        <v>-14.614755100977987</v>
      </c>
      <c r="K39" s="14">
        <f>'реальные данные'!H40/'реальные данные'!H39*100-100</f>
        <v>-7.7070843581579851</v>
      </c>
      <c r="L39" s="14">
        <f>'реальные данные'!I40/'реальные данные'!I39*100-100</f>
        <v>11.464521171868512</v>
      </c>
      <c r="M39" s="14">
        <f>'реальные данные'!J40/'реальные данные'!J39*100-100</f>
        <v>2.5504003902382664</v>
      </c>
      <c r="N39" s="14">
        <f>'реальные данные'!K40/'реальные данные'!K39*100-100</f>
        <v>52.804189977523208</v>
      </c>
      <c r="O39" s="29">
        <f>'реальные данные'!L40/'реальные данные'!L39*100-100</f>
        <v>-2.1761890393252656</v>
      </c>
      <c r="P39" s="28">
        <f>'реальные данные'!U40/'реальные данные'!U39*100-100</f>
        <v>-0.30496079760325756</v>
      </c>
      <c r="Q39" s="14">
        <f>'реальные данные'!W40/'реальные данные'!W39*100-100</f>
        <v>1.5050721060881926</v>
      </c>
      <c r="R39" s="14">
        <f>'реальные данные'!X40/'реальные данные'!X39*100-100</f>
        <v>1.5048578264503334</v>
      </c>
      <c r="S39" s="14">
        <f>'реальные данные'!Y40/'реальные данные'!Y39*100-100</f>
        <v>-3.6116764340292207E-2</v>
      </c>
      <c r="T39" s="14">
        <f>'реальные данные'!Z40/'реальные данные'!Z39*100-100</f>
        <v>2.2369442101183949</v>
      </c>
      <c r="U39" s="14">
        <f>'реальные данные'!AA40/'реальные данные'!AA39*100-100</f>
        <v>-0.71111108085833052</v>
      </c>
      <c r="V39" s="29">
        <f>'реальные данные'!AB40/'реальные данные'!AB39*100-100</f>
        <v>1.6062460930228468</v>
      </c>
    </row>
    <row r="40" spans="1:22" x14ac:dyDescent="0.2">
      <c r="A40" s="1">
        <v>41548</v>
      </c>
      <c r="B40" s="28">
        <f>'реальные данные'!M41/'реальные данные'!M40*100-100</f>
        <v>0.26405831705855576</v>
      </c>
      <c r="C40" s="14">
        <f>'реальные данные'!O41/'реальные данные'!O40*100-100</f>
        <v>0.17340650950528413</v>
      </c>
      <c r="D40" s="14">
        <f>'реальные данные'!P41/'реальные данные'!P40*100-100</f>
        <v>4.8836722418602108</v>
      </c>
      <c r="E40" s="14">
        <f>'реальные данные'!Q41/'реальные данные'!Q40*100-100</f>
        <v>0.54683975310558708</v>
      </c>
      <c r="F40" s="14">
        <f>'реальные данные'!R41/'реальные данные'!R40*100-100</f>
        <v>1.2972779043903415</v>
      </c>
      <c r="G40" s="14">
        <f>'реальные данные'!S41/'реальные данные'!S40*100-100</f>
        <v>-1.3338615232843551</v>
      </c>
      <c r="H40" s="29">
        <f>'реальные данные'!T41/'реальные данные'!T40*100-100</f>
        <v>0.46121439219541571</v>
      </c>
      <c r="I40" s="28">
        <f>'реальные данные'!F41/'реальные данные'!F40*100-100</f>
        <v>42.627290770220924</v>
      </c>
      <c r="J40" s="14">
        <f>'реальные данные'!G41/'реальные данные'!G40*100-100</f>
        <v>-5.06044124240141</v>
      </c>
      <c r="K40" s="14">
        <f>'реальные данные'!H41/'реальные данные'!H40*100-100</f>
        <v>27.449985819263716</v>
      </c>
      <c r="L40" s="14">
        <f>'реальные данные'!I41/'реальные данные'!I40*100-100</f>
        <v>-10.365025747138048</v>
      </c>
      <c r="M40" s="14">
        <f>'реальные данные'!J41/'реальные данные'!J40*100-100</f>
        <v>-13.843754964937645</v>
      </c>
      <c r="N40" s="14">
        <f>'реальные данные'!K41/'реальные данные'!K40*100-100</f>
        <v>-5.7401482341388856</v>
      </c>
      <c r="O40" s="29">
        <f>'реальные данные'!L41/'реальные данные'!L40*100-100</f>
        <v>0.7843017183962786</v>
      </c>
      <c r="P40" s="28">
        <f>'реальные данные'!U41/'реальные данные'!U40*100-100</f>
        <v>-2.3636984405623451</v>
      </c>
      <c r="Q40" s="14">
        <f>'реальные данные'!W41/'реальные данные'!W40*100-100</f>
        <v>1.033277453522004</v>
      </c>
      <c r="R40" s="14">
        <f>'реальные данные'!X41/'реальные данные'!X40*100-100</f>
        <v>7.3793404572484178E-3</v>
      </c>
      <c r="S40" s="14">
        <f>'реальные данные'!Y41/'реальные данные'!Y40*100-100</f>
        <v>1.0317120821109285</v>
      </c>
      <c r="T40" s="14">
        <f>'реальные данные'!Z41/'реальные данные'!Z40*100-100</f>
        <v>2.7216455636473285</v>
      </c>
      <c r="U40" s="14">
        <f>'реальные данные'!AA41/'реальные данные'!AA40*100-100</f>
        <v>-2.9544763239409235</v>
      </c>
      <c r="V40" s="29">
        <f>'реальные данные'!AB41/'реальные данные'!AB40*100-100</f>
        <v>0.27759689987905745</v>
      </c>
    </row>
    <row r="41" spans="1:22" x14ac:dyDescent="0.2">
      <c r="A41" s="1">
        <v>41579</v>
      </c>
      <c r="B41" s="28">
        <f>'реальные данные'!M42/'реальные данные'!M41*100-100</f>
        <v>1.5838676535346394</v>
      </c>
      <c r="C41" s="14">
        <f>'реальные данные'!O42/'реальные данные'!O41*100-100</f>
        <v>0.65803404757902229</v>
      </c>
      <c r="D41" s="14">
        <f>'реальные данные'!P42/'реальные данные'!P41*100-100</f>
        <v>-1.8845152134956464</v>
      </c>
      <c r="E41" s="14">
        <f>'реальные данные'!Q42/'реальные данные'!Q41*100-100</f>
        <v>0.80952426968501356</v>
      </c>
      <c r="F41" s="14">
        <f>'реальные данные'!R42/'реальные данные'!R41*100-100</f>
        <v>2.4152759041938339</v>
      </c>
      <c r="G41" s="14">
        <f>'реальные данные'!S42/'реальные данные'!S41*100-100</f>
        <v>3.3534153991770239</v>
      </c>
      <c r="H41" s="29">
        <f>'реальные данные'!T42/'реальные данные'!T41*100-100</f>
        <v>0.25717617883273647</v>
      </c>
      <c r="I41" s="28">
        <f>'реальные данные'!F42/'реальные данные'!F41*100-100</f>
        <v>2.957230022377729</v>
      </c>
      <c r="J41" s="14">
        <f>'реальные данные'!G42/'реальные данные'!G41*100-100</f>
        <v>14.397610074707387</v>
      </c>
      <c r="K41" s="14">
        <f>'реальные данные'!H42/'реальные данные'!H41*100-100</f>
        <v>-26.520844880665379</v>
      </c>
      <c r="L41" s="14">
        <f>'реальные данные'!I42/'реальные данные'!I41*100-100</f>
        <v>0.17617664353426221</v>
      </c>
      <c r="M41" s="14">
        <f>'реальные данные'!J42/'реальные данные'!J41*100-100</f>
        <v>21.618761159660721</v>
      </c>
      <c r="N41" s="14">
        <f>'реальные данные'!K42/'реальные данные'!K41*100-100</f>
        <v>-22.475040212232983</v>
      </c>
      <c r="O41" s="29">
        <f>'реальные данные'!L42/'реальные данные'!L41*100-100</f>
        <v>2.9309800219536726</v>
      </c>
      <c r="P41" s="28">
        <f>'реальные данные'!U42/'реальные данные'!U41*100-100</f>
        <v>1.2118576752554304</v>
      </c>
      <c r="Q41" s="14">
        <f>'реальные данные'!W42/'реальные данные'!W41*100-100</f>
        <v>-1.146189799784409</v>
      </c>
      <c r="R41" s="14">
        <f>'реальные данные'!X42/'реальные данные'!X41*100-100</f>
        <v>4.5560983788719227</v>
      </c>
      <c r="S41" s="14">
        <f>'реальные данные'!Y42/'реальные данные'!Y41*100-100</f>
        <v>0.88651759435462907</v>
      </c>
      <c r="T41" s="14">
        <f>'реальные данные'!Z42/'реальные данные'!Z41*100-100</f>
        <v>-0.41308895439563287</v>
      </c>
      <c r="U41" s="14">
        <f>'реальные данные'!AA42/'реальные данные'!AA41*100-100</f>
        <v>4.6622877613602327</v>
      </c>
      <c r="V41" s="29">
        <f>'реальные данные'!AB42/'реальные данные'!AB41*100-100</f>
        <v>-0.23412702118915263</v>
      </c>
    </row>
    <row r="42" spans="1:22" x14ac:dyDescent="0.2">
      <c r="A42" s="1">
        <v>41609</v>
      </c>
      <c r="B42" s="28">
        <f>'реальные данные'!M43/'реальные данные'!M42*100-100</f>
        <v>-0.63070500020026543</v>
      </c>
      <c r="C42" s="14">
        <f>'реальные данные'!O43/'реальные данные'!O42*100-100</f>
        <v>0.65055795038676933</v>
      </c>
      <c r="D42" s="14">
        <f>'реальные данные'!P43/'реальные данные'!P42*100-100</f>
        <v>-0.96978672889005679</v>
      </c>
      <c r="E42" s="14">
        <f>'реальные данные'!Q43/'реальные данные'!Q42*100-100</f>
        <v>-0.79474069063076058</v>
      </c>
      <c r="F42" s="14">
        <f>'реальные данные'!R43/'реальные данные'!R42*100-100</f>
        <v>0.17255737780969582</v>
      </c>
      <c r="G42" s="14">
        <f>'реальные данные'!S43/'реальные данные'!S42*100-100</f>
        <v>-3.5006272314849554</v>
      </c>
      <c r="H42" s="29">
        <f>'реальные данные'!T43/'реальные данные'!T42*100-100</f>
        <v>0.11030943909354107</v>
      </c>
      <c r="I42" s="28">
        <f>'реальные данные'!F43/'реальные данные'!F42*100-100</f>
        <v>-26.40692148275032</v>
      </c>
      <c r="J42" s="14">
        <f>'реальные данные'!G43/'реальные данные'!G42*100-100</f>
        <v>-5.2049248260267547</v>
      </c>
      <c r="K42" s="14">
        <f>'реальные данные'!H43/'реальные данные'!H42*100-100</f>
        <v>23.188943610013098</v>
      </c>
      <c r="L42" s="14">
        <f>'реальные данные'!I43/'реальные данные'!I42*100-100</f>
        <v>-2.3198230413159706</v>
      </c>
      <c r="M42" s="14">
        <f>'реальные данные'!J43/'реальные данные'!J42*100-100</f>
        <v>-14.046078598447238</v>
      </c>
      <c r="N42" s="14">
        <f>'реальные данные'!K43/'реальные данные'!K42*100-100</f>
        <v>-17.863316439167647</v>
      </c>
      <c r="O42" s="29">
        <f>'реальные данные'!L43/'реальные данные'!L42*100-100</f>
        <v>3.9133954124099972</v>
      </c>
      <c r="P42" s="28">
        <f>'реальные данные'!U43/'реальные данные'!U42*100-100</f>
        <v>-1.6746101513450498</v>
      </c>
      <c r="Q42" s="14">
        <f>'реальные данные'!W43/'реальные данные'!W42*100-100</f>
        <v>1.468150151147313</v>
      </c>
      <c r="R42" s="14">
        <f>'реальные данные'!X43/'реальные данные'!X42*100-100</f>
        <v>-3.8304225820486408</v>
      </c>
      <c r="S42" s="14">
        <f>'реальные данные'!Y43/'реальные данные'!Y42*100-100</f>
        <v>-0.81552748184540746</v>
      </c>
      <c r="T42" s="14">
        <f>'реальные данные'!Z43/'реальные данные'!Z42*100-100</f>
        <v>4.6426714218243319</v>
      </c>
      <c r="U42" s="14">
        <f>'реальные данные'!AA43/'реальные данные'!AA42*100-100</f>
        <v>0.42089394009519765</v>
      </c>
      <c r="V42" s="29">
        <f>'реальные данные'!AB43/'реальные данные'!AB42*100-100</f>
        <v>-0.48167156346210049</v>
      </c>
    </row>
    <row r="43" spans="1:22" x14ac:dyDescent="0.2">
      <c r="A43" s="1">
        <v>41640</v>
      </c>
      <c r="B43" s="28">
        <f>'реальные данные'!M44/'реальные данные'!M43*100-100</f>
        <v>-2.2265400324458682</v>
      </c>
      <c r="C43" s="14">
        <f>'реальные данные'!O44/'реальные данные'!O43*100-100</f>
        <v>-8.2504984518649849E-2</v>
      </c>
      <c r="D43" s="14">
        <f>'реальные данные'!P44/'реальные данные'!P43*100-100</f>
        <v>-0.72474167175379023</v>
      </c>
      <c r="E43" s="14">
        <f>'реальные данные'!Q44/'реальные данные'!Q43*100-100</f>
        <v>-0.56189358359884523</v>
      </c>
      <c r="F43" s="14">
        <f>'реальные данные'!R44/'реальные данные'!R43*100-100</f>
        <v>-2.5735870063315502</v>
      </c>
      <c r="G43" s="14">
        <f>'реальные данные'!S44/'реальные данные'!S43*100-100</f>
        <v>-2.6594921769909377</v>
      </c>
      <c r="H43" s="29">
        <f>'реальные данные'!T44/'реальные данные'!T43*100-100</f>
        <v>-2.70619986807678</v>
      </c>
      <c r="I43" s="28">
        <f>'реальные данные'!F44/'реальные данные'!F43*100-100</f>
        <v>7.9255328510816838</v>
      </c>
      <c r="J43" s="14">
        <f>'реальные данные'!G44/'реальные данные'!G43*100-100</f>
        <v>5.7649713965709992</v>
      </c>
      <c r="K43" s="14">
        <f>'реальные данные'!H44/'реальные данные'!H43*100-100</f>
        <v>-4.4889587792016385</v>
      </c>
      <c r="L43" s="14">
        <f>'реальные данные'!I44/'реальные данные'!I43*100-100</f>
        <v>5.6659934985413969</v>
      </c>
      <c r="M43" s="14">
        <f>'реальные данные'!J44/'реальные данные'!J43*100-100</f>
        <v>5.1940046548144778</v>
      </c>
      <c r="N43" s="14">
        <f>'реальные данные'!K44/'реальные данные'!K43*100-100</f>
        <v>7.9933832825790319</v>
      </c>
      <c r="O43" s="29">
        <f>'реальные данные'!L44/'реальные данные'!L43*100-100</f>
        <v>0.13544375466834424</v>
      </c>
      <c r="P43" s="28">
        <f>'реальные данные'!U44/'реальные данные'!U43*100-100</f>
        <v>2.2821564278540052</v>
      </c>
      <c r="Q43" s="14">
        <f>'реальные данные'!W44/'реальные данные'!W43*100-100</f>
        <v>-1.2551329923244481</v>
      </c>
      <c r="R43" s="14">
        <f>'реальные данные'!X44/'реальные данные'!X43*100-100</f>
        <v>-5.1747311564419505</v>
      </c>
      <c r="S43" s="14">
        <f>'реальные данные'!Y44/'реальные данные'!Y43*100-100</f>
        <v>3.6956780970058389E-2</v>
      </c>
      <c r="T43" s="14">
        <f>'реальные данные'!Z44/'реальные данные'!Z43*100-100</f>
        <v>-4.6122354100256615</v>
      </c>
      <c r="U43" s="14">
        <f>'реальные данные'!AA44/'реальные данные'!AA43*100-100</f>
        <v>-2.7267333546776626</v>
      </c>
      <c r="V43" s="29">
        <f>'реальные данные'!AB44/'реальные данные'!AB43*100-100</f>
        <v>-2.5244192076602161</v>
      </c>
    </row>
    <row r="44" spans="1:22" x14ac:dyDescent="0.2">
      <c r="A44" s="1">
        <v>41671</v>
      </c>
      <c r="B44" s="28">
        <f>'реальные данные'!M45/'реальные данные'!M44*100-100</f>
        <v>2.1988531795619508</v>
      </c>
      <c r="C44" s="14">
        <f>'реальные данные'!O45/'реальные данные'!O44*100-100</f>
        <v>0.87785785598708799</v>
      </c>
      <c r="D44" s="14">
        <f>'реальные данные'!P45/'реальные данные'!P44*100-100</f>
        <v>3.9563308231935963</v>
      </c>
      <c r="E44" s="14">
        <f>'реальные данные'!Q45/'реальные данные'!Q44*100-100</f>
        <v>0.18665980405585003</v>
      </c>
      <c r="F44" s="14">
        <f>'реальные данные'!R45/'реальные данные'!R44*100-100</f>
        <v>-0.82375696295855505</v>
      </c>
      <c r="G44" s="14">
        <f>'реальные данные'!S45/'реальные данные'!S44*100-100</f>
        <v>1.1775862297915438</v>
      </c>
      <c r="H44" s="29">
        <f>'реальные данные'!T45/'реальные данные'!T44*100-100</f>
        <v>1.0987411367433566</v>
      </c>
      <c r="I44" s="28">
        <f>'реальные данные'!F45/'реальные данные'!F44*100-100</f>
        <v>131.64045650953526</v>
      </c>
      <c r="J44" s="14">
        <f>'реальные данные'!G45/'реальные данные'!G44*100-100</f>
        <v>9.1542358462003222</v>
      </c>
      <c r="K44" s="14">
        <f>'реальные данные'!H45/'реальные данные'!H44*100-100</f>
        <v>21.712217103787367</v>
      </c>
      <c r="L44" s="14">
        <f>'реальные данные'!I45/'реальные данные'!I44*100-100</f>
        <v>-20.631634130040638</v>
      </c>
      <c r="M44" s="14">
        <f>'реальные данные'!J45/'реальные данные'!J44*100-100</f>
        <v>4.2849464700257585</v>
      </c>
      <c r="N44" s="14">
        <f>'реальные данные'!K45/'реальные данные'!K44*100-100</f>
        <v>-1.3877767414176105</v>
      </c>
      <c r="O44" s="29">
        <f>'реальные данные'!L45/'реальные данные'!L44*100-100</f>
        <v>3.0718146729543179</v>
      </c>
      <c r="P44" s="28">
        <f>'реальные данные'!U45/'реальные данные'!U44*100-100</f>
        <v>-12.265015474170724</v>
      </c>
      <c r="Q44" s="14">
        <f>'реальные данные'!W45/'реальные данные'!W44*100-100</f>
        <v>0.29615682239230523</v>
      </c>
      <c r="R44" s="14">
        <f>'реальные данные'!X45/'реальные данные'!X44*100-100</f>
        <v>8.1442447515643153</v>
      </c>
      <c r="S44" s="14">
        <f>'реальные данные'!Y45/'реальные данные'!Y44*100-100</f>
        <v>-0.44961415824829487</v>
      </c>
      <c r="T44" s="14">
        <f>'реальные данные'!Z45/'реальные данные'!Z44*100-100</f>
        <v>0.12545354053672497</v>
      </c>
      <c r="U44" s="14">
        <f>'реальные данные'!AA45/'реальные данные'!AA44*100-100</f>
        <v>-0.35809673101250894</v>
      </c>
      <c r="V44" s="29">
        <f>'реальные данные'!AB45/'реальные данные'!AB44*100-100</f>
        <v>-0.92082911136954237</v>
      </c>
    </row>
    <row r="45" spans="1:22" x14ac:dyDescent="0.2">
      <c r="A45" s="1">
        <v>41699</v>
      </c>
      <c r="B45" s="28">
        <f>'реальные данные'!M46/'реальные данные'!M45*100-100</f>
        <v>-1.5461223814474323</v>
      </c>
      <c r="C45" s="14">
        <f>'реальные данные'!O46/'реальные данные'!O45*100-100</f>
        <v>1.6780956693838789</v>
      </c>
      <c r="D45" s="14">
        <f>'реальные данные'!P46/'реальные данные'!P45*100-100</f>
        <v>0.85050914367681685</v>
      </c>
      <c r="E45" s="14">
        <f>'реальные данные'!Q46/'реальные данные'!Q45*100-100</f>
        <v>-0.4030277710933774</v>
      </c>
      <c r="F45" s="14">
        <f>'реальные данные'!R46/'реальные данные'!R45*100-100</f>
        <v>-0.25978577335028774</v>
      </c>
      <c r="G45" s="14">
        <f>'реальные данные'!S46/'реальные данные'!S45*100-100</f>
        <v>0.76267999824004562</v>
      </c>
      <c r="H45" s="29">
        <f>'реальные данные'!T46/'реальные данные'!T45*100-100</f>
        <v>-0.43596454545121333</v>
      </c>
      <c r="I45" s="28">
        <f>'реальные данные'!F46/'реальные данные'!F45*100-100</f>
        <v>-60.89945821979407</v>
      </c>
      <c r="J45" s="14">
        <f>'реальные данные'!G46/'реальные данные'!G45*100-100</f>
        <v>-9.1006321109676946</v>
      </c>
      <c r="K45" s="14">
        <f>'реальные данные'!H46/'реальные данные'!H45*100-100</f>
        <v>-33.074737200854003</v>
      </c>
      <c r="L45" s="14">
        <f>'реальные данные'!I46/'реальные данные'!I45*100-100</f>
        <v>11.34574263300172</v>
      </c>
      <c r="M45" s="14">
        <f>'реальные данные'!J46/'реальные данные'!J45*100-100</f>
        <v>0.41259595580194741</v>
      </c>
      <c r="N45" s="14">
        <f>'реальные данные'!K46/'реальные данные'!K45*100-100</f>
        <v>5.6521263729470377</v>
      </c>
      <c r="O45" s="29">
        <f>'реальные данные'!L46/'реальные данные'!L45*100-100</f>
        <v>-11.56638318297982</v>
      </c>
      <c r="P45" s="28">
        <f>'реальные данные'!U46/'реальные данные'!U45*100-100</f>
        <v>13.448891873041077</v>
      </c>
      <c r="Q45" s="14">
        <f>'реальные данные'!W46/'реальные данные'!W45*100-100</f>
        <v>3.2244989753072986</v>
      </c>
      <c r="R45" s="14">
        <f>'реальные данные'!X46/'реальные данные'!X45*100-100</f>
        <v>4.4083203493198653</v>
      </c>
      <c r="S45" s="14">
        <f>'реальные данные'!Y46/'реальные данные'!Y45*100-100</f>
        <v>-0.17137431059178709</v>
      </c>
      <c r="T45" s="14">
        <f>'реальные данные'!Z46/'реальные данные'!Z45*100-100</f>
        <v>-0.77837805608422173</v>
      </c>
      <c r="U45" s="14">
        <f>'реальные данные'!AA46/'реальные данные'!AA45*100-100</f>
        <v>1.8991719333718748</v>
      </c>
      <c r="V45" s="29">
        <f>'реальные данные'!AB46/'реальные данные'!AB45*100-100</f>
        <v>1.9882163494641816</v>
      </c>
    </row>
    <row r="46" spans="1:22" x14ac:dyDescent="0.2">
      <c r="A46" s="1">
        <v>41730</v>
      </c>
      <c r="B46" s="28">
        <f>'реальные данные'!M47/'реальные данные'!M46*100-100</f>
        <v>12.406289624920291</v>
      </c>
      <c r="C46" s="14">
        <f>'реальные данные'!O47/'реальные данные'!O46*100-100</f>
        <v>2.3571519985312648</v>
      </c>
      <c r="D46" s="14">
        <f>'реальные данные'!P47/'реальные данные'!P46*100-100</f>
        <v>2.8841050233080949</v>
      </c>
      <c r="E46" s="14">
        <f>'реальные данные'!Q47/'реальные данные'!Q46*100-100</f>
        <v>-0.45044760367630943</v>
      </c>
      <c r="F46" s="14">
        <f>'реальные данные'!R47/'реальные данные'!R46*100-100</f>
        <v>0.36990661749771903</v>
      </c>
      <c r="G46" s="14">
        <f>'реальные данные'!S47/'реальные данные'!S46*100-100</f>
        <v>-0.51955063930336109</v>
      </c>
      <c r="H46" s="29">
        <f>'реальные данные'!T47/'реальные данные'!T46*100-100</f>
        <v>0.43189257816831628</v>
      </c>
      <c r="I46" s="28">
        <f>'реальные данные'!F47/'реальные данные'!F46*100-100</f>
        <v>235.21525633123315</v>
      </c>
      <c r="J46" s="14">
        <f>'реальные данные'!G47/'реальные данные'!G46*100-100</f>
        <v>6.6410427346073249</v>
      </c>
      <c r="K46" s="14">
        <f>'реальные данные'!H47/'реальные данные'!H46*100-100</f>
        <v>25.855059721087613</v>
      </c>
      <c r="L46" s="14">
        <f>'реальные данные'!I47/'реальные данные'!I46*100-100</f>
        <v>-1.0195575434928941</v>
      </c>
      <c r="M46" s="14">
        <f>'реальные данные'!J47/'реальные данные'!J46*100-100</f>
        <v>-18.680255000384065</v>
      </c>
      <c r="N46" s="14">
        <f>'реальные данные'!K47/'реальные данные'!K46*100-100</f>
        <v>9.5869973853852173</v>
      </c>
      <c r="O46" s="29">
        <f>'реальные данные'!L47/'реальные данные'!L46*100-100</f>
        <v>-0.98648161712279148</v>
      </c>
      <c r="P46" s="28">
        <f>'реальные данные'!U47/'реальные данные'!U46*100-100</f>
        <v>-1.1626189724810274</v>
      </c>
      <c r="Q46" s="14">
        <f>'реальные данные'!W47/'реальные данные'!W46*100-100</f>
        <v>1.5830470141292352</v>
      </c>
      <c r="R46" s="14">
        <f>'реальные данные'!X47/'реальные данные'!X46*100-100</f>
        <v>0.99080637641144165</v>
      </c>
      <c r="S46" s="14">
        <f>'реальные данные'!Y47/'реальные данные'!Y46*100-100</f>
        <v>-0.52554064020119995</v>
      </c>
      <c r="T46" s="14">
        <f>'реальные данные'!Z47/'реальные данные'!Z46*100-100</f>
        <v>1.6382899784894676</v>
      </c>
      <c r="U46" s="14">
        <f>'реальные данные'!AA47/'реальные данные'!AA46*100-100</f>
        <v>1.5165385350372134</v>
      </c>
      <c r="V46" s="29">
        <f>'реальные данные'!AB47/'реальные данные'!AB46*100-100</f>
        <v>0.80176687241122124</v>
      </c>
    </row>
    <row r="47" spans="1:22" x14ac:dyDescent="0.2">
      <c r="A47" s="1">
        <v>41760</v>
      </c>
      <c r="B47" s="28">
        <f>'реальные данные'!M48/'реальные данные'!M47*100-100</f>
        <v>-0.70733425031805552</v>
      </c>
      <c r="C47" s="14">
        <f>'реальные данные'!O48/'реальные данные'!O47*100-100</f>
        <v>2.2333258948388846</v>
      </c>
      <c r="D47" s="14">
        <f>'реальные данные'!P48/'реальные данные'!P47*100-100</f>
        <v>4.4725009719832372</v>
      </c>
      <c r="E47" s="14">
        <f>'реальные данные'!Q48/'реальные данные'!Q47*100-100</f>
        <v>-0.61325787636138784</v>
      </c>
      <c r="F47" s="14">
        <f>'реальные данные'!R48/'реальные данные'!R47*100-100</f>
        <v>-0.16161567081708483</v>
      </c>
      <c r="G47" s="14">
        <f>'реальные данные'!S48/'реальные данные'!S47*100-100</f>
        <v>1.8340200056067744</v>
      </c>
      <c r="H47" s="29">
        <f>'реальные данные'!T48/'реальные данные'!T47*100-100</f>
        <v>-0.209245101869584</v>
      </c>
      <c r="I47" s="28">
        <f>'реальные данные'!F48/'реальные данные'!F47*100-100</f>
        <v>-79.953999192191418</v>
      </c>
      <c r="J47" s="14">
        <f>'реальные данные'!G48/'реальные данные'!G47*100-100</f>
        <v>2.8279442762487008</v>
      </c>
      <c r="K47" s="14">
        <f>'реальные данные'!H48/'реальные данные'!H47*100-100</f>
        <v>-20.549994465464707</v>
      </c>
      <c r="L47" s="14">
        <f>'реальные данные'!I48/'реальные данные'!I47*100-100</f>
        <v>-6.3417916960949725</v>
      </c>
      <c r="M47" s="14">
        <f>'реальные данные'!J48/'реальные данные'!J47*100-100</f>
        <v>-2.6635404698401146</v>
      </c>
      <c r="N47" s="14">
        <f>'реальные данные'!K48/'реальные данные'!K47*100-100</f>
        <v>5.1951204658895307</v>
      </c>
      <c r="O47" s="29">
        <f>'реальные данные'!L48/'реальные данные'!L47*100-100</f>
        <v>-4.6361855447397318</v>
      </c>
      <c r="P47" s="28">
        <f>'реальные данные'!U48/'реальные данные'!U47*100-100</f>
        <v>11.839449330131657</v>
      </c>
      <c r="Q47" s="14">
        <f>'реальные данные'!W48/'реальные данные'!W47*100-100</f>
        <v>2.069371568979534</v>
      </c>
      <c r="R47" s="14">
        <f>'реальные данные'!X48/'реальные данные'!X47*100-100</f>
        <v>6.6158603788872767</v>
      </c>
      <c r="S47" s="14">
        <f>'реальные данные'!Y48/'реальные данные'!Y47*100-100</f>
        <v>-0.28289538794980729</v>
      </c>
      <c r="T47" s="14">
        <f>'реальные данные'!Z48/'реальные данные'!Z47*100-100</f>
        <v>6.192328521548518E-2</v>
      </c>
      <c r="U47" s="14">
        <f>'реальные данные'!AA48/'реальные данные'!AA47*100-100</f>
        <v>-2.0947454162603663</v>
      </c>
      <c r="V47" s="29">
        <f>'реальные данные'!AB48/'реальные данные'!AB47*100-100</f>
        <v>0.95500946316448676</v>
      </c>
    </row>
    <row r="48" spans="1:22" x14ac:dyDescent="0.2">
      <c r="A48" s="1">
        <v>41791</v>
      </c>
      <c r="B48" s="28">
        <f>'реальные данные'!M49/'реальные данные'!M48*100-100</f>
        <v>4.8306264231432721</v>
      </c>
      <c r="C48" s="14">
        <f>'реальные данные'!O49/'реальные данные'!O48*100-100</f>
        <v>1.4044419392412806</v>
      </c>
      <c r="D48" s="14">
        <f>'реальные данные'!P49/'реальные данные'!P48*100-100</f>
        <v>0.12923648988856939</v>
      </c>
      <c r="E48" s="14">
        <f>'реальные данные'!Q49/'реальные данные'!Q48*100-100</f>
        <v>-0.34973478547691172</v>
      </c>
      <c r="F48" s="14">
        <f>'реальные данные'!R49/'реальные данные'!R48*100-100</f>
        <v>1.8802647209966779</v>
      </c>
      <c r="G48" s="14">
        <f>'реальные данные'!S49/'реальные данные'!S48*100-100</f>
        <v>0.64004633107461473</v>
      </c>
      <c r="H48" s="29">
        <f>'реальные данные'!T49/'реальные данные'!T48*100-100</f>
        <v>0.8702303725509779</v>
      </c>
      <c r="I48" s="28">
        <f>'реальные данные'!F49/'реальные данные'!F48*100-100</f>
        <v>271.15791399321472</v>
      </c>
      <c r="J48" s="14">
        <f>'реальные данные'!G49/'реальные данные'!G48*100-100</f>
        <v>-12.086905704306375</v>
      </c>
      <c r="K48" s="14">
        <f>'реальные данные'!H49/'реальные данные'!H48*100-100</f>
        <v>-29.317792802870031</v>
      </c>
      <c r="L48" s="14">
        <f>'реальные данные'!I49/'реальные данные'!I48*100-100</f>
        <v>0.83986687292585316</v>
      </c>
      <c r="M48" s="14">
        <f>'реальные данные'!J49/'реальные данные'!J48*100-100</f>
        <v>9.3779662899691374</v>
      </c>
      <c r="N48" s="14">
        <f>'реальные данные'!K49/'реальные данные'!K48*100-100</f>
        <v>-17.89424184695784</v>
      </c>
      <c r="O48" s="29">
        <f>'реальные данные'!L49/'реальные данные'!L48*100-100</f>
        <v>-3.9443677039306522</v>
      </c>
      <c r="P48" s="28">
        <f>'реальные данные'!U49/'реальные данные'!U48*100-100</f>
        <v>-0.91693707274119163</v>
      </c>
      <c r="Q48" s="14">
        <f>'реальные данные'!W49/'реальные данные'!W48*100-100</f>
        <v>3.3125580505879668</v>
      </c>
      <c r="R48" s="14">
        <f>'реальные данные'!X49/'реальные данные'!X48*100-100</f>
        <v>3.5305565738638336</v>
      </c>
      <c r="S48" s="14">
        <f>'реальные данные'!Y49/'реальные данные'!Y48*100-100</f>
        <v>-0.61352845121142252</v>
      </c>
      <c r="T48" s="14">
        <f>'реальные данные'!Z49/'реальные данные'!Z48*100-100</f>
        <v>0.77877059639253332</v>
      </c>
      <c r="U48" s="14">
        <f>'реальные данные'!AA49/'реальные данные'!AA48*100-100</f>
        <v>3.21441740492088</v>
      </c>
      <c r="V48" s="29">
        <f>'реальные данные'!AB49/'реальные данные'!AB48*100-100</f>
        <v>1.9563148332296691</v>
      </c>
    </row>
    <row r="49" spans="1:22" x14ac:dyDescent="0.2">
      <c r="A49" s="1">
        <v>41821</v>
      </c>
      <c r="B49" s="28">
        <f>'реальные данные'!M50/'реальные данные'!M49*100-100</f>
        <v>1.6849011322311895</v>
      </c>
      <c r="C49" s="14">
        <f>'реальные данные'!O50/'реальные данные'!O49*100-100</f>
        <v>1.3249542477149276</v>
      </c>
      <c r="D49" s="14">
        <f>'реальные данные'!P50/'реальные данные'!P49*100-100</f>
        <v>-1.2235953096277115</v>
      </c>
      <c r="E49" s="14">
        <f>'реальные данные'!Q50/'реальные данные'!Q49*100-100</f>
        <v>-5.175330988465987E-2</v>
      </c>
      <c r="F49" s="14">
        <f>'реальные данные'!R50/'реальные данные'!R49*100-100</f>
        <v>0.39104789840405374</v>
      </c>
      <c r="G49" s="14">
        <f>'реальные данные'!S50/'реальные данные'!S49*100-100</f>
        <v>1.4949896759288208</v>
      </c>
      <c r="H49" s="29">
        <f>'реальные данные'!T50/'реальные данные'!T49*100-100</f>
        <v>-0.51881591668096405</v>
      </c>
      <c r="I49" s="28">
        <f>'реальные данные'!F50/'реальные данные'!F49*100-100</f>
        <v>-44.138748480634447</v>
      </c>
      <c r="J49" s="14">
        <f>'реальные данные'!G50/'реальные данные'!G49*100-100</f>
        <v>-2.109676630363623</v>
      </c>
      <c r="K49" s="14">
        <f>'реальные данные'!H50/'реальные данные'!H49*100-100</f>
        <v>4.7955685787179192</v>
      </c>
      <c r="L49" s="14">
        <f>'реальные данные'!I50/'реальные данные'!I49*100-100</f>
        <v>9.6858217489282481</v>
      </c>
      <c r="M49" s="14">
        <f>'реальные данные'!J50/'реальные данные'!J49*100-100</f>
        <v>-23.420303197971052</v>
      </c>
      <c r="N49" s="14">
        <f>'реальные данные'!K50/'реальные данные'!K49*100-100</f>
        <v>5.4031661499664096E-2</v>
      </c>
      <c r="O49" s="29">
        <f>'реальные данные'!L50/'реальные данные'!L49*100-100</f>
        <v>-9.161223116517121</v>
      </c>
      <c r="P49" s="28">
        <f>'реальные данные'!U50/'реальные данные'!U49*100-100</f>
        <v>6.1323659888925022</v>
      </c>
      <c r="Q49" s="14">
        <f>'реальные данные'!W50/'реальные данные'!W49*100-100</f>
        <v>2.1331271478825471</v>
      </c>
      <c r="R49" s="14">
        <f>'реальные данные'!X50/'реальные данные'!X49*100-100</f>
        <v>-0.96686731492263789</v>
      </c>
      <c r="S49" s="14">
        <f>'реальные данные'!Y50/'реальные данные'!Y49*100-100</f>
        <v>2.4535995366221641E-2</v>
      </c>
      <c r="T49" s="14">
        <f>'реальные данные'!Z50/'реальные данные'!Z49*100-100</f>
        <v>3.1000498928630833</v>
      </c>
      <c r="U49" s="14">
        <f>'реальные данные'!AA50/'реальные данные'!AA49*100-100</f>
        <v>1.1234237750675362</v>
      </c>
      <c r="V49" s="29">
        <f>'реальные данные'!AB50/'реальные данные'!AB49*100-100</f>
        <v>1.3124707962379034</v>
      </c>
    </row>
    <row r="50" spans="1:22" x14ac:dyDescent="0.2">
      <c r="A50" s="1">
        <v>41852</v>
      </c>
      <c r="B50" s="28">
        <f>'реальные данные'!M51/'реальные данные'!M50*100-100</f>
        <v>4.4418010678505482</v>
      </c>
      <c r="C50" s="14">
        <f>'реальные данные'!O51/'реальные данные'!O50*100-100</f>
        <v>0.29803542667079341</v>
      </c>
      <c r="D50" s="14">
        <f>'реальные данные'!P51/'реальные данные'!P50*100-100</f>
        <v>4.6965707197799134E-2</v>
      </c>
      <c r="E50" s="14">
        <f>'реальные данные'!Q51/'реальные данные'!Q50*100-100</f>
        <v>-0.39646573964282084</v>
      </c>
      <c r="F50" s="14">
        <f>'реальные данные'!R51/'реальные данные'!R50*100-100</f>
        <v>11.552857216057859</v>
      </c>
      <c r="G50" s="14">
        <f>'реальные данные'!S51/'реальные данные'!S50*100-100</f>
        <v>-3.3904662755755908</v>
      </c>
      <c r="H50" s="29">
        <f>'реальные данные'!T51/'реальные данные'!T50*100-100</f>
        <v>-0.22900035150460951</v>
      </c>
      <c r="I50" s="28">
        <f>'реальные данные'!F51/'реальные данные'!F50*100-100</f>
        <v>51.680922746414069</v>
      </c>
      <c r="J50" s="14">
        <f>'реальные данные'!G51/'реальные данные'!G50*100-100</f>
        <v>13.135763432834409</v>
      </c>
      <c r="K50" s="14">
        <f>'реальные данные'!H51/'реальные данные'!H50*100-100</f>
        <v>30.983457890812389</v>
      </c>
      <c r="L50" s="14">
        <f>'реальные данные'!I51/'реальные данные'!I50*100-100</f>
        <v>-15.718887459517845</v>
      </c>
      <c r="M50" s="14">
        <f>'реальные данные'!J51/'реальные данные'!J50*100-100</f>
        <v>7.0252773786170053</v>
      </c>
      <c r="N50" s="14">
        <f>'реальные данные'!K51/'реальные данные'!K50*100-100</f>
        <v>-23.446058996206503</v>
      </c>
      <c r="O50" s="29">
        <f>'реальные данные'!L51/'реальные данные'!L50*100-100</f>
        <v>21.927109646535015</v>
      </c>
      <c r="P50" s="28">
        <f>'реальные данные'!U51/'реальные данные'!U50*100-100</f>
        <v>2.490551202523946</v>
      </c>
      <c r="Q50" s="14">
        <f>'реальные данные'!W51/'реальные данные'!W50*100-100</f>
        <v>-1.2151214047538872</v>
      </c>
      <c r="R50" s="14">
        <f>'реальные данные'!X51/'реальные данные'!X50*100-100</f>
        <v>-1.8924125351088321</v>
      </c>
      <c r="S50" s="14">
        <f>'реальные данные'!Y51/'реальные данные'!Y50*100-100</f>
        <v>-1.0636487436144648E-2</v>
      </c>
      <c r="T50" s="14">
        <f>'реальные данные'!Z51/'реальные данные'!Z50*100-100</f>
        <v>11.58655367591102</v>
      </c>
      <c r="U50" s="14">
        <f>'реальные данные'!AA51/'реальные данные'!AA50*100-100</f>
        <v>-1.7038433966103241</v>
      </c>
      <c r="V50" s="29">
        <f>'реальные данные'!AB51/'реальные данные'!AB50*100-100</f>
        <v>-3.7897910493876452</v>
      </c>
    </row>
    <row r="51" spans="1:22" x14ac:dyDescent="0.2">
      <c r="A51" s="1">
        <v>41883</v>
      </c>
      <c r="B51" s="28">
        <f>'реальные данные'!M52/'реальные данные'!M51*100-100</f>
        <v>6.8810221845775175</v>
      </c>
      <c r="C51" s="14">
        <f>'реальные данные'!O52/'реальные данные'!O51*100-100</f>
        <v>-0.49889237706487677</v>
      </c>
      <c r="D51" s="14">
        <f>'реальные данные'!P52/'реальные данные'!P51*100-100</f>
        <v>-1.5564650834623421</v>
      </c>
      <c r="E51" s="14">
        <f>'реальные данные'!Q52/'реальные данные'!Q51*100-100</f>
        <v>-0.62399623171342</v>
      </c>
      <c r="F51" s="14">
        <f>'реальные данные'!R52/'реальные данные'!R51*100-100</f>
        <v>0.36801041090051001</v>
      </c>
      <c r="G51" s="14">
        <f>'реальные данные'!S52/'реальные данные'!S51*100-100</f>
        <v>-0.44979262700437062</v>
      </c>
      <c r="H51" s="29">
        <f>'реальные данные'!T52/'реальные данные'!T51*100-100</f>
        <v>-6.5335838356091358E-2</v>
      </c>
      <c r="I51" s="28">
        <f>'реальные данные'!F52/'реальные данные'!F51*100-100</f>
        <v>76.055849450478092</v>
      </c>
      <c r="J51" s="14">
        <f>'реальные данные'!G52/'реальные данные'!G51*100-100</f>
        <v>-8.2855189053470326</v>
      </c>
      <c r="K51" s="14">
        <f>'реальные данные'!H52/'реальные данные'!H51*100-100</f>
        <v>-10.07254896048137</v>
      </c>
      <c r="L51" s="14">
        <f>'реальные данные'!I52/'реальные данные'!I51*100-100</f>
        <v>-6.3402248500277807</v>
      </c>
      <c r="M51" s="14">
        <f>'реальные данные'!J52/'реальные данные'!J51*100-100</f>
        <v>-3.1735103120575729</v>
      </c>
      <c r="N51" s="14">
        <f>'реальные данные'!K52/'реальные данные'!K51*100-100</f>
        <v>9.3484123209643428</v>
      </c>
      <c r="O51" s="29">
        <f>'реальные данные'!L52/'реальные данные'!L51*100-100</f>
        <v>-12.237120824166254</v>
      </c>
      <c r="P51" s="28">
        <f>'реальные данные'!U52/'реальные данные'!U51*100-100</f>
        <v>1.5251188521134225</v>
      </c>
      <c r="Q51" s="14">
        <f>'реальные данные'!W52/'реальные данные'!W51*100-100</f>
        <v>0.34826135080780318</v>
      </c>
      <c r="R51" s="14">
        <f>'реальные данные'!X52/'реальные данные'!X51*100-100</f>
        <v>-1.4982065533950362</v>
      </c>
      <c r="S51" s="14">
        <f>'реальные данные'!Y52/'реальные данные'!Y51*100-100</f>
        <v>-0.56168442861823564</v>
      </c>
      <c r="T51" s="14">
        <f>'реальные данные'!Z52/'реальные данные'!Z51*100-100</f>
        <v>1.8643375991120905</v>
      </c>
      <c r="U51" s="14">
        <f>'реальные данные'!AA52/'реальные данные'!AA51*100-100</f>
        <v>-0.66873320257002433</v>
      </c>
      <c r="V51" s="29">
        <f>'реальные данные'!AB52/'реальные данные'!AB51*100-100</f>
        <v>2.6468471504494886</v>
      </c>
    </row>
    <row r="52" spans="1:22" x14ac:dyDescent="0.2">
      <c r="A52" s="1">
        <v>41913</v>
      </c>
      <c r="B52" s="28">
        <f>'реальные данные'!M53/'реальные данные'!M52*100-100</f>
        <v>4.1081828725384923</v>
      </c>
      <c r="C52" s="14">
        <f>'реальные данные'!O53/'реальные данные'!O52*100-100</f>
        <v>-0.52552070490693836</v>
      </c>
      <c r="D52" s="14">
        <f>'реальные данные'!P53/'реальные данные'!P52*100-100</f>
        <v>-0.63841557919373315</v>
      </c>
      <c r="E52" s="14">
        <f>'реальные данные'!Q53/'реальные данные'!Q52*100-100</f>
        <v>-1.0403109413047957</v>
      </c>
      <c r="F52" s="14">
        <f>'реальные данные'!R53/'реальные данные'!R52*100-100</f>
        <v>-1.1805943538026895</v>
      </c>
      <c r="G52" s="14">
        <f>'реальные данные'!S53/'реальные данные'!S52*100-100</f>
        <v>0.36907341129719384</v>
      </c>
      <c r="H52" s="29">
        <f>'реальные данные'!T53/'реальные данные'!T52*100-100</f>
        <v>-1.0195289041769087</v>
      </c>
      <c r="I52" s="28">
        <f>'реальные данные'!F53/'реальные данные'!F52*100-100</f>
        <v>-35.452177883366645</v>
      </c>
      <c r="J52" s="14">
        <f>'реальные данные'!G53/'реальные данные'!G52*100-100</f>
        <v>0.81983058310501633</v>
      </c>
      <c r="K52" s="14">
        <f>'реальные данные'!H53/'реальные данные'!H52*100-100</f>
        <v>-20.351439909733344</v>
      </c>
      <c r="L52" s="14">
        <f>'реальные данные'!I53/'реальные данные'!I52*100-100</f>
        <v>21.952005903729059</v>
      </c>
      <c r="M52" s="14">
        <f>'реальные данные'!J53/'реальные данные'!J52*100-100</f>
        <v>-3.8217122475349186</v>
      </c>
      <c r="N52" s="14">
        <f>'реальные данные'!K53/'реальные данные'!K52*100-100</f>
        <v>22.295595810734213</v>
      </c>
      <c r="O52" s="29">
        <f>'реальные данные'!L53/'реальные данные'!L52*100-100</f>
        <v>7.5910116972779349</v>
      </c>
      <c r="P52" s="28">
        <f>'реальные данные'!U53/'реальные данные'!U52*100-100</f>
        <v>10.002855564630366</v>
      </c>
      <c r="Q52" s="14">
        <f>'реальные данные'!W53/'реальные данные'!W52*100-100</f>
        <v>-0.39242094229447844</v>
      </c>
      <c r="R52" s="14">
        <f>'реальные данные'!X53/'реальные данные'!X52*100-100</f>
        <v>1.6192720161328111</v>
      </c>
      <c r="S52" s="14">
        <f>'реальные данные'!Y53/'реальные данные'!Y52*100-100</f>
        <v>-1.5139040120869254</v>
      </c>
      <c r="T52" s="14">
        <f>'реальные данные'!Z53/'реальные данные'!Z52*100-100</f>
        <v>-1.5707521471850043</v>
      </c>
      <c r="U52" s="14">
        <f>'реальные данные'!AA53/'реальные данные'!AA52*100-100</f>
        <v>-1.4609056058793328</v>
      </c>
      <c r="V52" s="29">
        <f>'реальные данные'!AB53/'реальные данные'!AB52*100-100</f>
        <v>-2.7719101092227589</v>
      </c>
    </row>
    <row r="53" spans="1:22" x14ac:dyDescent="0.2">
      <c r="A53" s="1">
        <v>41944</v>
      </c>
      <c r="B53" s="28">
        <f>'реальные данные'!M54/'реальные данные'!M53*100-100</f>
        <v>0.12603794121788781</v>
      </c>
      <c r="C53" s="14">
        <f>'реальные данные'!O54/'реальные данные'!O53*100-100</f>
        <v>0.19049220837609937</v>
      </c>
      <c r="D53" s="14">
        <f>'реальные данные'!P54/'реальные данные'!P53*100-100</f>
        <v>-0.76273051347864396</v>
      </c>
      <c r="E53" s="14">
        <f>'реальные данные'!Q54/'реальные данные'!Q53*100-100</f>
        <v>-0.94122905720404049</v>
      </c>
      <c r="F53" s="14">
        <f>'реальные данные'!R54/'реальные данные'!R53*100-100</f>
        <v>-0.61575705643942058</v>
      </c>
      <c r="G53" s="14">
        <f>'реальные данные'!S54/'реальные данные'!S53*100-100</f>
        <v>-0.83604106870910755</v>
      </c>
      <c r="H53" s="29">
        <f>'реальные данные'!T54/'реальные данные'!T53*100-100</f>
        <v>-0.21555519507859344</v>
      </c>
      <c r="I53" s="28">
        <f>'реальные данные'!F54/'реальные данные'!F53*100-100</f>
        <v>3.6627896477692445</v>
      </c>
      <c r="J53" s="14">
        <f>'реальные данные'!G54/'реальные данные'!G53*100-100</f>
        <v>0.19746669504989711</v>
      </c>
      <c r="K53" s="14">
        <f>'реальные данные'!H54/'реальные данные'!H53*100-100</f>
        <v>13.844278540430651</v>
      </c>
      <c r="L53" s="14">
        <f>'реальные данные'!I54/'реальные данные'!I53*100-100</f>
        <v>2.8071020330450551</v>
      </c>
      <c r="M53" s="14">
        <f>'реальные данные'!J54/'реальные данные'!J53*100-100</f>
        <v>-11.246221175494099</v>
      </c>
      <c r="N53" s="14">
        <f>'реальные данные'!K54/'реальные данные'!K53*100-100</f>
        <v>6.3644992072420621</v>
      </c>
      <c r="O53" s="29">
        <f>'реальные данные'!L54/'реальные данные'!L53*100-100</f>
        <v>4.8791463044418606</v>
      </c>
      <c r="P53" s="28">
        <f>'реальные данные'!U54/'реальные данные'!U53*100-100</f>
        <v>-2.1519995267864402</v>
      </c>
      <c r="Q53" s="14">
        <f>'реальные данные'!W54/'реальные данные'!W53*100-100</f>
        <v>0.17246450601157903</v>
      </c>
      <c r="R53" s="14">
        <f>'реальные данные'!X54/'реальные данные'!X53*100-100</f>
        <v>-1.5993586922659233</v>
      </c>
      <c r="S53" s="14">
        <f>'реальные данные'!Y54/'реальные данные'!Y53*100-100</f>
        <v>-0.94389328551689289</v>
      </c>
      <c r="T53" s="14">
        <f>'реальные данные'!Z54/'реальные данные'!Z53*100-100</f>
        <v>0.46403176364084686</v>
      </c>
      <c r="U53" s="14">
        <f>'реальные данные'!AA54/'реальные данные'!AA53*100-100</f>
        <v>-3.8921780418446303</v>
      </c>
      <c r="V53" s="29">
        <f>'реальные данные'!AB54/'реальные данные'!AB53*100-100</f>
        <v>-1.2167870829875937</v>
      </c>
    </row>
    <row r="54" spans="1:22" x14ac:dyDescent="0.2">
      <c r="A54" s="1">
        <v>41974</v>
      </c>
      <c r="B54" s="28">
        <f>'реальные данные'!M55/'реальные данные'!M54*100-100</f>
        <v>1.8589481653915385</v>
      </c>
      <c r="C54" s="14">
        <f>'реальные данные'!O55/'реальные данные'!O54*100-100</f>
        <v>-0.61141563242071584</v>
      </c>
      <c r="D54" s="14">
        <f>'реальные данные'!P55/'реальные данные'!P54*100-100</f>
        <v>-0.54238252176909896</v>
      </c>
      <c r="E54" s="14">
        <f>'реальные данные'!Q55/'реальные данные'!Q54*100-100</f>
        <v>-2.4437520688556305</v>
      </c>
      <c r="F54" s="14">
        <f>'реальные данные'!R55/'реальные данные'!R54*100-100</f>
        <v>-3.7894032133224727</v>
      </c>
      <c r="G54" s="14">
        <f>'реальные данные'!S55/'реальные данные'!S54*100-100</f>
        <v>-4.757611562541797E-2</v>
      </c>
      <c r="H54" s="29">
        <f>'реальные данные'!T55/'реальные данные'!T54*100-100</f>
        <v>-2.5898736116038776</v>
      </c>
      <c r="I54" s="28">
        <f>'реальные данные'!F55/'реальные данные'!F54*100-100</f>
        <v>-1.5224069574127412</v>
      </c>
      <c r="J54" s="14">
        <f>'реальные данные'!G55/'реальные данные'!G54*100-100</f>
        <v>-1.6364176490037465</v>
      </c>
      <c r="K54" s="14">
        <f>'реальные данные'!H55/'реальные данные'!H54*100-100</f>
        <v>-14.771322733976561</v>
      </c>
      <c r="L54" s="14">
        <f>'реальные данные'!I55/'реальные данные'!I54*100-100</f>
        <v>-9.8150844141541143</v>
      </c>
      <c r="M54" s="14">
        <f>'реальные данные'!J55/'реальные данные'!J54*100-100</f>
        <v>-16.914959976666751</v>
      </c>
      <c r="N54" s="14">
        <f>'реальные данные'!K55/'реальные данные'!K54*100-100</f>
        <v>-26.101156605336655</v>
      </c>
      <c r="O54" s="29">
        <f>'реальные данные'!L55/'реальные данные'!L54*100-100</f>
        <v>-14.972288027634818</v>
      </c>
      <c r="P54" s="28">
        <f>'реальные данные'!U55/'реальные данные'!U54*100-100</f>
        <v>0.79909103092941791</v>
      </c>
      <c r="Q54" s="14">
        <f>'реальные данные'!W55/'реальные данные'!W54*100-100</f>
        <v>-0.77484303804271804</v>
      </c>
      <c r="R54" s="14">
        <f>'реальные данные'!X55/'реальные данные'!X54*100-100</f>
        <v>0.97820528265847884</v>
      </c>
      <c r="S54" s="14">
        <f>'реальные данные'!Y55/'реальные данные'!Y54*100-100</f>
        <v>-2.4051147602301342</v>
      </c>
      <c r="T54" s="14">
        <f>'реальные данные'!Z55/'реальные данные'!Z54*100-100</f>
        <v>-1.6326486712692798</v>
      </c>
      <c r="U54" s="14">
        <f>'реальные данные'!AA55/'реальные данные'!AA54*100-100</f>
        <v>5.117545105690354</v>
      </c>
      <c r="V54" s="29">
        <f>'реальные данные'!AB55/'реальные данные'!AB54*100-100</f>
        <v>0.48991462092489257</v>
      </c>
    </row>
    <row r="55" spans="1:22" x14ac:dyDescent="0.2">
      <c r="A55" s="1">
        <v>42005</v>
      </c>
      <c r="B55" s="28">
        <f>'реальные данные'!M56/'реальные данные'!M55*100-100</f>
        <v>-7.8490036416525015</v>
      </c>
      <c r="C55" s="14">
        <f>'реальные данные'!O56/'реальные данные'!O55*100-100</f>
        <v>-0.33665991740726042</v>
      </c>
      <c r="D55" s="14">
        <f>'реальные данные'!P56/'реальные данные'!P55*100-100</f>
        <v>-3.1370436075712718</v>
      </c>
      <c r="E55" s="14">
        <f>'реальные данные'!Q56/'реальные данные'!Q55*100-100</f>
        <v>-4.3723452517682233</v>
      </c>
      <c r="F55" s="14">
        <f>'реальные данные'!R56/'реальные данные'!R55*100-100</f>
        <v>-0.27158550410483429</v>
      </c>
      <c r="G55" s="14">
        <f>'реальные данные'!S56/'реальные данные'!S55*100-100</f>
        <v>0.26935565501871395</v>
      </c>
      <c r="H55" s="29">
        <f>'реальные данные'!T56/'реальные данные'!T55*100-100</f>
        <v>0.51970995451723923</v>
      </c>
      <c r="I55" s="28">
        <f>'реальные данные'!F56/'реальные данные'!F55*100-100</f>
        <v>-9.5501773487079333</v>
      </c>
      <c r="J55" s="14">
        <f>'реальные данные'!G56/'реальные данные'!G55*100-100</f>
        <v>7.7828092064709864</v>
      </c>
      <c r="K55" s="14">
        <f>'реальные данные'!H56/'реальные данные'!H55*100-100</f>
        <v>-34.65850665784339</v>
      </c>
      <c r="L55" s="14">
        <f>'реальные данные'!I56/'реальные данные'!I55*100-100</f>
        <v>-3.5365821956942654</v>
      </c>
      <c r="M55" s="14">
        <f>'реальные данные'!J56/'реальные данные'!J55*100-100</f>
        <v>20.672774930314588</v>
      </c>
      <c r="N55" s="14">
        <f>'реальные данные'!K56/'реальные данные'!K55*100-100</f>
        <v>4.1283664114907737</v>
      </c>
      <c r="O55" s="29">
        <f>'реальные данные'!L56/'реальные данные'!L55*100-100</f>
        <v>19.704729786132134</v>
      </c>
      <c r="P55" s="28">
        <f>'реальные данные'!U56/'реальные данные'!U55*100-100</f>
        <v>-2.8442668699757263</v>
      </c>
      <c r="Q55" s="14">
        <f>'реальные данные'!W56/'реальные данные'!W55*100-100</f>
        <v>-1.4941601020896655</v>
      </c>
      <c r="R55" s="14">
        <f>'реальные данные'!X56/'реальные данные'!X55*100-100</f>
        <v>-2.6544494067513824</v>
      </c>
      <c r="S55" s="14">
        <f>'реальные данные'!Y56/'реальные данные'!Y55*100-100</f>
        <v>-3.8226620562130904</v>
      </c>
      <c r="T55" s="14">
        <f>'реальные данные'!Z56/'реальные данные'!Z55*100-100</f>
        <v>-2.0655006739446407</v>
      </c>
      <c r="U55" s="14">
        <f>'реальные данные'!AA56/'реальные данные'!AA55*100-100</f>
        <v>3.0309498383606268</v>
      </c>
      <c r="V55" s="29">
        <f>'реальные данные'!AB56/'реальные данные'!AB55*100-100</f>
        <v>-1.5890354561885971</v>
      </c>
    </row>
    <row r="56" spans="1:22" x14ac:dyDescent="0.2">
      <c r="A56" s="1">
        <v>42036</v>
      </c>
      <c r="B56" s="28">
        <f>'реальные данные'!M57/'реальные данные'!M56*100-100</f>
        <v>-1.4119970805867155</v>
      </c>
      <c r="C56" s="14">
        <f>'реальные данные'!O57/'реальные данные'!O56*100-100</f>
        <v>-2.3867230691302694</v>
      </c>
      <c r="D56" s="14">
        <f>'реальные данные'!P57/'реальные данные'!P56*100-100</f>
        <v>-1.8175387821869577</v>
      </c>
      <c r="E56" s="14">
        <f>'реальные данные'!Q57/'реальные данные'!Q56*100-100</f>
        <v>-1.0085440640699233</v>
      </c>
      <c r="F56" s="14">
        <f>'реальные данные'!R57/'реальные данные'!R56*100-100</f>
        <v>0.50013256593956612</v>
      </c>
      <c r="G56" s="14">
        <f>'реальные данные'!S57/'реальные данные'!S56*100-100</f>
        <v>-2.0425934539357797</v>
      </c>
      <c r="H56" s="29">
        <f>'реальные данные'!T57/'реальные данные'!T56*100-100</f>
        <v>-2.568958834648754</v>
      </c>
      <c r="I56" s="28">
        <f>'реальные данные'!F57/'реальные данные'!F56*100-100</f>
        <v>-18.891966973932966</v>
      </c>
      <c r="J56" s="14">
        <f>'реальные данные'!G57/'реальные данные'!G56*100-100</f>
        <v>-9.7173136276294088</v>
      </c>
      <c r="K56" s="14">
        <f>'реальные данные'!H57/'реальные данные'!H56*100-100</f>
        <v>-5.463104283143025</v>
      </c>
      <c r="L56" s="14">
        <f>'реальные данные'!I57/'реальные данные'!I56*100-100</f>
        <v>-34.951604337293077</v>
      </c>
      <c r="M56" s="14">
        <f>'реальные данные'!J57/'реальные данные'!J56*100-100</f>
        <v>-46.071941550222306</v>
      </c>
      <c r="N56" s="14">
        <f>'реальные данные'!K57/'реальные данные'!K56*100-100</f>
        <v>-57.824317629422431</v>
      </c>
      <c r="O56" s="29">
        <f>'реальные данные'!L57/'реальные данные'!L56*100-100</f>
        <v>-46.442537799024443</v>
      </c>
      <c r="P56" s="28">
        <f>'реальные данные'!U57/'реальные данные'!U56*100-100</f>
        <v>-5.5590868630196582</v>
      </c>
      <c r="Q56" s="14">
        <f>'реальные данные'!W57/'реальные данные'!W56*100-100</f>
        <v>-2.0319187984548819</v>
      </c>
      <c r="R56" s="14">
        <f>'реальные данные'!X57/'реальные данные'!X56*100-100</f>
        <v>-1.4213986771475504</v>
      </c>
      <c r="S56" s="14">
        <f>'реальные данные'!Y57/'реальные данные'!Y56*100-100</f>
        <v>-1.2353993538348931</v>
      </c>
      <c r="T56" s="14">
        <f>'реальные данные'!Z57/'реальные данные'!Z56*100-100</f>
        <v>1.6763425878592102</v>
      </c>
      <c r="U56" s="14">
        <f>'реальные данные'!AA57/'реальные данные'!AA56*100-100</f>
        <v>-4.3709518157504306</v>
      </c>
      <c r="V56" s="29">
        <f>'реальные данные'!AB57/'реальные данные'!AB56*100-100</f>
        <v>4.4881019890411551</v>
      </c>
    </row>
    <row r="57" spans="1:22" x14ac:dyDescent="0.2">
      <c r="A57" s="1">
        <v>42064</v>
      </c>
      <c r="B57" s="28">
        <f>'реальные данные'!M58/'реальные данные'!M57*100-100</f>
        <v>-2.5897215187151232</v>
      </c>
      <c r="C57" s="14">
        <f>'реальные данные'!O58/'реальные данные'!O57*100-100</f>
        <v>-1.7444801966461085</v>
      </c>
      <c r="D57" s="14">
        <f>'реальные данные'!P58/'реальные данные'!P57*100-100</f>
        <v>0.61584749383827386</v>
      </c>
      <c r="E57" s="14">
        <f>'реальные данные'!Q58/'реальные данные'!Q57*100-100</f>
        <v>-1.3486509086636147</v>
      </c>
      <c r="F57" s="14">
        <f>'реальные данные'!R58/'реальные данные'!R57*100-100</f>
        <v>-3.2188356017833968</v>
      </c>
      <c r="G57" s="14">
        <f>'реальные данные'!S58/'реальные данные'!S57*100-100</f>
        <v>1.0268371701107668</v>
      </c>
      <c r="H57" s="29">
        <f>'реальные данные'!T58/'реальные данные'!T57*100-100</f>
        <v>-1.5671198194236524</v>
      </c>
      <c r="I57" s="28">
        <f>'реальные данные'!F58/'реальные данные'!F57*100-100</f>
        <v>18.176162922408665</v>
      </c>
      <c r="J57" s="14">
        <f>'реальные данные'!G58/'реальные данные'!G57*100-100</f>
        <v>23.338560001170976</v>
      </c>
      <c r="K57" s="14">
        <f>'реальные данные'!H58/'реальные данные'!H57*100-100</f>
        <v>29.29454663841156</v>
      </c>
      <c r="L57" s="14">
        <f>'реальные данные'!I58/'реальные данные'!I57*100-100</f>
        <v>20.132574175310609</v>
      </c>
      <c r="M57" s="14">
        <f>'реальные данные'!J58/'реальные данные'!J57*100-100</f>
        <v>-0.66711862119623788</v>
      </c>
      <c r="N57" s="14">
        <f>'реальные данные'!K58/'реальные данные'!K57*100-100</f>
        <v>175.62750985587689</v>
      </c>
      <c r="O57" s="29">
        <f>'реальные данные'!L58/'реальные данные'!L57*100-100</f>
        <v>6.3880030192917872</v>
      </c>
      <c r="P57" s="28">
        <f>'реальные данные'!U58/'реальные данные'!U57*100-100</f>
        <v>-0.59326350039303577</v>
      </c>
      <c r="Q57" s="14">
        <f>'реальные данные'!W58/'реальные данные'!W57*100-100</f>
        <v>-3.4062081340996713</v>
      </c>
      <c r="R57" s="14">
        <f>'реальные данные'!X58/'реальные данные'!X57*100-100</f>
        <v>-0.60376333093849155</v>
      </c>
      <c r="S57" s="14">
        <f>'реальные данные'!Y58/'реальные данные'!Y57*100-100</f>
        <v>-1.0997285005337858</v>
      </c>
      <c r="T57" s="14">
        <f>'реальные данные'!Z58/'реальные данные'!Z57*100-100</f>
        <v>-2.4497646160083377</v>
      </c>
      <c r="U57" s="14">
        <f>'реальные данные'!AA58/'реальные данные'!AA57*100-100</f>
        <v>-1.0224221957946895</v>
      </c>
      <c r="V57" s="29">
        <f>'реальные данные'!AB58/'реальные данные'!AB57*100-100</f>
        <v>-2.4042598002695996</v>
      </c>
    </row>
    <row r="58" spans="1:22" x14ac:dyDescent="0.2">
      <c r="A58" s="1">
        <v>42095</v>
      </c>
      <c r="B58" s="28">
        <f>'реальные данные'!M59/'реальные данные'!M58*100-100</f>
        <v>-4.0729879379317424</v>
      </c>
      <c r="C58" s="14">
        <f>'реальные данные'!O59/'реальные данные'!O58*100-100</f>
        <v>0.35352482294260312</v>
      </c>
      <c r="D58" s="14">
        <f>'реальные данные'!P59/'реальные данные'!P58*100-100</f>
        <v>0.63377622833284875</v>
      </c>
      <c r="E58" s="14">
        <f>'реальные данные'!Q59/'реальные данные'!Q58*100-100</f>
        <v>-0.60430349192498056</v>
      </c>
      <c r="F58" s="14">
        <f>'реальные данные'!R59/'реальные данные'!R58*100-100</f>
        <v>-1.4866647999593994</v>
      </c>
      <c r="G58" s="14">
        <f>'реальные данные'!S59/'реальные данные'!S58*100-100</f>
        <v>-1.9393583929622338</v>
      </c>
      <c r="H58" s="29">
        <f>'реальные данные'!T59/'реальные данные'!T58*100-100</f>
        <v>-0.73655075699208794</v>
      </c>
      <c r="I58" s="28">
        <f>'реальные данные'!F59/'реальные данные'!F58*100-100</f>
        <v>-48.905625418425593</v>
      </c>
      <c r="J58" s="14">
        <f>'реальные данные'!G59/'реальные данные'!G58*100-100</f>
        <v>-3.0754190360839573</v>
      </c>
      <c r="K58" s="14">
        <f>'реальные данные'!H59/'реальные данные'!H58*100-100</f>
        <v>6.3317242337084707</v>
      </c>
      <c r="L58" s="14">
        <f>'реальные данные'!I59/'реальные данные'!I58*100-100</f>
        <v>8.0285223228202796</v>
      </c>
      <c r="M58" s="14">
        <f>'реальные данные'!J59/'реальные данные'!J58*100-100</f>
        <v>21.997138960403788</v>
      </c>
      <c r="N58" s="14">
        <f>'реальные данные'!K59/'реальные данные'!K58*100-100</f>
        <v>-26.377592505820161</v>
      </c>
      <c r="O58" s="29">
        <f>'реальные данные'!L59/'реальные данные'!L58*100-100</f>
        <v>3.9063265712398589</v>
      </c>
      <c r="P58" s="28">
        <f>'реальные данные'!U59/'реальные данные'!U58*100-100</f>
        <v>-0.32240333895310869</v>
      </c>
      <c r="Q58" s="14">
        <f>'реальные данные'!W59/'реальные данные'!W58*100-100</f>
        <v>-8.0185452108594291E-3</v>
      </c>
      <c r="R58" s="14">
        <f>'реальные данные'!X59/'реальные данные'!X58*100-100</f>
        <v>1.6316852334322505</v>
      </c>
      <c r="S58" s="14">
        <f>'реальные данные'!Y59/'реальные данные'!Y58*100-100</f>
        <v>-0.82216908402304512</v>
      </c>
      <c r="T58" s="14">
        <f>'реальные данные'!Z59/'реальные данные'!Z58*100-100</f>
        <v>-1.9357669259422323</v>
      </c>
      <c r="U58" s="14">
        <f>'реальные данные'!AA59/'реальные данные'!AA58*100-100</f>
        <v>3.6967522817659528</v>
      </c>
      <c r="V58" s="29">
        <f>'реальные данные'!AB59/'реальные данные'!AB58*100-100</f>
        <v>-0.94598048295046056</v>
      </c>
    </row>
    <row r="59" spans="1:22" x14ac:dyDescent="0.2">
      <c r="A59" s="1">
        <v>42125</v>
      </c>
      <c r="B59" s="28">
        <f>'реальные данные'!M60/'реальные данные'!M59*100-100</f>
        <v>-1.0371651165627611</v>
      </c>
      <c r="C59" s="14">
        <f>'реальные данные'!O60/'реальные данные'!O59*100-100</f>
        <v>0.94064976035825509</v>
      </c>
      <c r="D59" s="14">
        <f>'реальные данные'!P60/'реальные данные'!P59*100-100</f>
        <v>-0.22045142236035531</v>
      </c>
      <c r="E59" s="14">
        <f>'реальные данные'!Q60/'реальные данные'!Q59*100-100</f>
        <v>-0.14819470382545319</v>
      </c>
      <c r="F59" s="14">
        <f>'реальные данные'!R60/'реальные данные'!R59*100-100</f>
        <v>-1.0940880883505457</v>
      </c>
      <c r="G59" s="14">
        <f>'реальные данные'!S60/'реальные данные'!S59*100-100</f>
        <v>-1.5832575189708109</v>
      </c>
      <c r="H59" s="29">
        <f>'реальные данные'!T60/'реальные данные'!T59*100-100</f>
        <v>-0.12156056652491998</v>
      </c>
      <c r="I59" s="28">
        <f>'реальные данные'!F60/'реальные данные'!F59*100-100</f>
        <v>12.046758845499554</v>
      </c>
      <c r="J59" s="14">
        <f>'реальные данные'!G60/'реальные данные'!G59*100-100</f>
        <v>-3.1043509499922237</v>
      </c>
      <c r="K59" s="14">
        <f>'реальные данные'!H60/'реальные данные'!H59*100-100</f>
        <v>5.4049672754989473</v>
      </c>
      <c r="L59" s="14">
        <f>'реальные данные'!I60/'реальные данные'!I59*100-100</f>
        <v>0.82767846807637113</v>
      </c>
      <c r="M59" s="14">
        <f>'реальные данные'!J60/'реальные данные'!J59*100-100</f>
        <v>12.697745438519533</v>
      </c>
      <c r="N59" s="14">
        <f>'реальные данные'!K60/'реальные данные'!K59*100-100</f>
        <v>32.995511519397496</v>
      </c>
      <c r="O59" s="29">
        <f>'реальные данные'!L60/'реальные данные'!L59*100-100</f>
        <v>6.1007938563616193</v>
      </c>
      <c r="P59" s="28">
        <f>'реальные данные'!U60/'реальные данные'!U59*100-100</f>
        <v>-3.903759769813675</v>
      </c>
      <c r="Q59" s="14">
        <f>'реальные данные'!W60/'реальные данные'!W59*100-100</f>
        <v>1.548623573635922</v>
      </c>
      <c r="R59" s="14">
        <f>'реальные данные'!X60/'реальные данные'!X59*100-100</f>
        <v>-1.8776753152641561</v>
      </c>
      <c r="S59" s="14">
        <f>'реальные данные'!Y60/'реальные данные'!Y59*100-100</f>
        <v>-0.16351830720637395</v>
      </c>
      <c r="T59" s="14">
        <f>'реальные данные'!Z60/'реальные данные'!Z59*100-100</f>
        <v>-1.6276649140012154</v>
      </c>
      <c r="U59" s="14">
        <f>'реальные данные'!AA60/'реальные данные'!AA59*100-100</f>
        <v>-7.0341002509821209</v>
      </c>
      <c r="V59" s="29">
        <f>'реальные данные'!AB60/'реальные данные'!AB59*100-100</f>
        <v>-0.89444944703187446</v>
      </c>
    </row>
    <row r="60" spans="1:22" x14ac:dyDescent="0.2">
      <c r="A60" s="1">
        <v>42156</v>
      </c>
      <c r="B60" s="28">
        <f>'реальные данные'!M61/'реальные данные'!M60*100-100</f>
        <v>0.508467495435454</v>
      </c>
      <c r="C60" s="14">
        <f>'реальные данные'!O61/'реальные данные'!O60*100-100</f>
        <v>0.79279207535580554</v>
      </c>
      <c r="D60" s="14">
        <f>'реальные данные'!P61/'реальные данные'!P60*100-100</f>
        <v>0.82609630167678461</v>
      </c>
      <c r="E60" s="14">
        <f>'реальные данные'!Q61/'реальные данные'!Q60*100-100</f>
        <v>0.6197292014673792</v>
      </c>
      <c r="F60" s="14">
        <f>'реальные данные'!R61/'реальные данные'!R60*100-100</f>
        <v>-1.471760612731984</v>
      </c>
      <c r="G60" s="14">
        <f>'реальные данные'!S61/'реальные данные'!S60*100-100</f>
        <v>-1.9914849824336898</v>
      </c>
      <c r="H60" s="29">
        <f>'реальные данные'!T61/'реальные данные'!T60*100-100</f>
        <v>-0.48815599235277318</v>
      </c>
      <c r="I60" s="28">
        <f>'реальные данные'!F61/'реальные данные'!F60*100-100</f>
        <v>-27.639077762050093</v>
      </c>
      <c r="J60" s="14">
        <f>'реальные данные'!G61/'реальные данные'!G60*100-100</f>
        <v>11.945792229483573</v>
      </c>
      <c r="K60" s="14">
        <f>'реальные данные'!H61/'реальные данные'!H60*100-100</f>
        <v>-1.1298196601250226</v>
      </c>
      <c r="L60" s="14">
        <f>'реальные данные'!I61/'реальные данные'!I60*100-100</f>
        <v>4.6440792333807224</v>
      </c>
      <c r="M60" s="14">
        <f>'реальные данные'!J61/'реальные данные'!J60*100-100</f>
        <v>-0.39655590544073505</v>
      </c>
      <c r="N60" s="14">
        <f>'реальные данные'!K61/'реальные данные'!K60*100-100</f>
        <v>-27.055837336015983</v>
      </c>
      <c r="O60" s="29">
        <f>'реальные данные'!L61/'реальные данные'!L60*100-100</f>
        <v>0.59871364693462681</v>
      </c>
      <c r="P60" s="28">
        <f>'реальные данные'!U61/'реальные данные'!U60*100-100</f>
        <v>3.2723867813459577</v>
      </c>
      <c r="Q60" s="14">
        <f>'реальные данные'!W61/'реальные данные'!W60*100-100</f>
        <v>-0.47863038104168254</v>
      </c>
      <c r="R60" s="14">
        <f>'реальные данные'!X61/'реальные данные'!X60*100-100</f>
        <v>1.1668780731187667</v>
      </c>
      <c r="S60" s="14">
        <f>'реальные данные'!Y61/'реальные данные'!Y60*100-100</f>
        <v>0.18794533721002438</v>
      </c>
      <c r="T60" s="14">
        <f>'реальные данные'!Z61/'реальные данные'!Z60*100-100</f>
        <v>-1.9789860165709996</v>
      </c>
      <c r="U60" s="14">
        <f>'реальные данные'!AA61/'реальные данные'!AA60*100-100</f>
        <v>-0.3184822620129637</v>
      </c>
      <c r="V60" s="29">
        <f>'реальные данные'!AB61/'реальные данные'!AB60*100-100</f>
        <v>-0.79513538496061642</v>
      </c>
    </row>
    <row r="61" spans="1:22" x14ac:dyDescent="0.2">
      <c r="A61" s="1">
        <v>42186</v>
      </c>
      <c r="B61" s="28">
        <f>'реальные данные'!M62/'реальные данные'!M61*100-100</f>
        <v>-1.8206280815373503</v>
      </c>
      <c r="C61" s="14">
        <f>'реальные данные'!O62/'реальные данные'!O61*100-100</f>
        <v>0.58202934804087647</v>
      </c>
      <c r="D61" s="14">
        <f>'реальные данные'!P62/'реальные данные'!P61*100-100</f>
        <v>-0.87622966168912342</v>
      </c>
      <c r="E61" s="14">
        <f>'реальные данные'!Q62/'реальные данные'!Q61*100-100</f>
        <v>0.27902718811753857</v>
      </c>
      <c r="F61" s="14">
        <f>'реальные данные'!R62/'реальные данные'!R61*100-100</f>
        <v>-0.41751363099915295</v>
      </c>
      <c r="G61" s="14">
        <f>'реальные данные'!S62/'реальные данные'!S61*100-100</f>
        <v>-0.78035074247347325</v>
      </c>
      <c r="H61" s="29">
        <f>'реальные данные'!T62/'реальные данные'!T61*100-100</f>
        <v>-0.81969380706567563</v>
      </c>
      <c r="I61" s="28">
        <f>'реальные данные'!F62/'реальные данные'!F61*100-100</f>
        <v>20.448574630684149</v>
      </c>
      <c r="J61" s="14">
        <f>'реальные данные'!G62/'реальные данные'!G61*100-100</f>
        <v>-1.6713798199529464</v>
      </c>
      <c r="K61" s="14">
        <f>'реальные данные'!H62/'реальные данные'!H61*100-100</f>
        <v>15.030319021535803</v>
      </c>
      <c r="L61" s="14">
        <f>'реальные данные'!I62/'реальные данные'!I61*100-100</f>
        <v>38.005584622423441</v>
      </c>
      <c r="M61" s="14">
        <f>'реальные данные'!J62/'реальные данные'!J61*100-100</f>
        <v>-3.7594316914197634</v>
      </c>
      <c r="N61" s="14">
        <f>'реальные данные'!K62/'реальные данные'!K61*100-100</f>
        <v>43.32910983934508</v>
      </c>
      <c r="O61" s="29">
        <f>'реальные данные'!L62/'реальные данные'!L61*100-100</f>
        <v>2.6499040061160173</v>
      </c>
      <c r="P61" s="28">
        <f>'реальные данные'!U62/'реальные данные'!U61*100-100</f>
        <v>-1.4430240613485807</v>
      </c>
      <c r="Q61" s="14">
        <f>'реальные данные'!W62/'реальные данные'!W61*100-100</f>
        <v>0.97971049942384525</v>
      </c>
      <c r="R61" s="14">
        <f>'реальные данные'!X62/'реальные данные'!X61*100-100</f>
        <v>-8.3044767542716613E-2</v>
      </c>
      <c r="S61" s="14">
        <f>'реальные данные'!Y62/'реальные данные'!Y61*100-100</f>
        <v>-0.44948835101811824</v>
      </c>
      <c r="T61" s="14">
        <f>'реальные данные'!Z62/'реальные данные'!Z61*100-100</f>
        <v>2.9422099487732112E-2</v>
      </c>
      <c r="U61" s="14">
        <f>'реальные данные'!AA62/'реальные данные'!AA61*100-100</f>
        <v>-3.3784391769802653</v>
      </c>
      <c r="V61" s="29">
        <f>'реальные данные'!AB62/'реальные данные'!AB61*100-100</f>
        <v>-0.8353872553023507</v>
      </c>
    </row>
    <row r="62" spans="1:22" x14ac:dyDescent="0.2">
      <c r="A62" s="1">
        <v>42217</v>
      </c>
      <c r="B62" s="28">
        <f>'реальные данные'!M63/'реальные данные'!M62*100-100</f>
        <v>-3.6349179339047026</v>
      </c>
      <c r="C62" s="14">
        <f>'реальные данные'!O63/'реальные данные'!O62*100-100</f>
        <v>0.67900101424544346</v>
      </c>
      <c r="D62" s="14">
        <f>'реальные данные'!P63/'реальные данные'!P62*100-100</f>
        <v>-0.19244235019252187</v>
      </c>
      <c r="E62" s="14">
        <f>'реальные данные'!Q63/'реальные данные'!Q62*100-100</f>
        <v>-0.63193509026312711</v>
      </c>
      <c r="F62" s="14">
        <f>'реальные данные'!R63/'реальные данные'!R62*100-100</f>
        <v>-0.36498753761668468</v>
      </c>
      <c r="G62" s="14">
        <f>'реальные данные'!S63/'реальные данные'!S62*100-100</f>
        <v>-0.82896167166192924</v>
      </c>
      <c r="H62" s="29">
        <f>'реальные данные'!T63/'реальные данные'!T62*100-100</f>
        <v>-1.0912468828471305</v>
      </c>
      <c r="I62" s="28">
        <f>'реальные данные'!F63/'реальные данные'!F62*100-100</f>
        <v>-32.932372039560747</v>
      </c>
      <c r="J62" s="14">
        <f>'реальные данные'!G63/'реальные данные'!G62*100-100</f>
        <v>9.1872463856473843</v>
      </c>
      <c r="K62" s="14">
        <f>'реальные данные'!H63/'реальные данные'!H62*100-100</f>
        <v>-1.5826004012853616</v>
      </c>
      <c r="L62" s="14">
        <f>'реальные данные'!I63/'реальные данные'!I62*100-100</f>
        <v>4.783515927158291</v>
      </c>
      <c r="M62" s="14">
        <f>'реальные данные'!J63/'реальные данные'!J62*100-100</f>
        <v>6.8309479102347694</v>
      </c>
      <c r="N62" s="14">
        <f>'реальные данные'!K63/'реальные данные'!K62*100-100</f>
        <v>-20.482900289372878</v>
      </c>
      <c r="O62" s="29">
        <f>'реальные данные'!L63/'реальные данные'!L62*100-100</f>
        <v>2.6864940721170996</v>
      </c>
      <c r="P62" s="28">
        <f>'реальные данные'!U63/'реальные данные'!U62*100-100</f>
        <v>-3.1342514756915705</v>
      </c>
      <c r="Q62" s="14">
        <f>'реальные данные'!W63/'реальные данные'!W62*100-100</f>
        <v>-1.1017241145886061</v>
      </c>
      <c r="R62" s="14">
        <f>'реальные данные'!X63/'реальные данные'!X62*100-100</f>
        <v>-1.000508890417251</v>
      </c>
      <c r="S62" s="14">
        <f>'реальные данные'!Y63/'реальные данные'!Y62*100-100</f>
        <v>-0.82166361089403495</v>
      </c>
      <c r="T62" s="14">
        <f>'реальные данные'!Z63/'реальные данные'!Z62*100-100</f>
        <v>-1.0478750604481348</v>
      </c>
      <c r="U62" s="14">
        <f>'реальные данные'!AA63/'реальные данные'!AA62*100-100</f>
        <v>1.3439207649281713</v>
      </c>
      <c r="V62" s="29">
        <f>'реальные данные'!AB63/'реальные данные'!AB62*100-100</f>
        <v>-1.519165045721536</v>
      </c>
    </row>
    <row r="63" spans="1:22" x14ac:dyDescent="0.2">
      <c r="A63" s="1">
        <v>42248</v>
      </c>
      <c r="B63" s="28">
        <f>'реальные данные'!M64/'реальные данные'!M63*100-100</f>
        <v>0.88999683541833008</v>
      </c>
      <c r="C63" s="14">
        <f>'реальные данные'!O64/'реальные данные'!O63*100-100</f>
        <v>0.89867970781219242</v>
      </c>
      <c r="D63" s="14">
        <f>'реальные данные'!P64/'реальные данные'!P63*100-100</f>
        <v>0.37867976763514832</v>
      </c>
      <c r="E63" s="14">
        <f>'реальные данные'!Q64/'реальные данные'!Q63*100-100</f>
        <v>-0.46440791334426024</v>
      </c>
      <c r="F63" s="14">
        <f>'реальные данные'!R64/'реальные данные'!R63*100-100</f>
        <v>-4.8286804104105414</v>
      </c>
      <c r="G63" s="14">
        <f>'реальные данные'!S64/'реальные данные'!S63*100-100</f>
        <v>-0.58442993011630051</v>
      </c>
      <c r="H63" s="29">
        <f>'реальные данные'!T64/'реальные данные'!T63*100-100</f>
        <v>-0.6965173522548298</v>
      </c>
      <c r="I63" s="28">
        <f>'реальные данные'!F64/'реальные данные'!F63*100-100</f>
        <v>-3.4027568379432154</v>
      </c>
      <c r="J63" s="14">
        <f>'реальные данные'!G64/'реальные данные'!G63*100-100</f>
        <v>-10.159631954864167</v>
      </c>
      <c r="K63" s="14">
        <f>'реальные данные'!H64/'реальные данные'!H63*100-100</f>
        <v>-19.828045027926322</v>
      </c>
      <c r="L63" s="14">
        <f>'реальные данные'!I64/'реальные данные'!I63*100-100</f>
        <v>-13.69037862499799</v>
      </c>
      <c r="M63" s="14">
        <f>'реальные данные'!J64/'реальные данные'!J63*100-100</f>
        <v>-19.050983912440103</v>
      </c>
      <c r="N63" s="14">
        <f>'реальные данные'!K64/'реальные данные'!K63*100-100</f>
        <v>2.0679597969486991</v>
      </c>
      <c r="O63" s="29">
        <f>'реальные данные'!L64/'реальные данные'!L63*100-100</f>
        <v>3.5631991569977259</v>
      </c>
      <c r="P63" s="28">
        <f>'реальные данные'!U64/'реальные данные'!U63*100-100</f>
        <v>2.6688391760628036</v>
      </c>
      <c r="Q63" s="14">
        <f>'реальные данные'!W64/'реальные данные'!W63*100-100</f>
        <v>3.1335190120625356</v>
      </c>
      <c r="R63" s="14">
        <f>'реальные данные'!X64/'реальные данные'!X63*100-100</f>
        <v>0.80862970621771524</v>
      </c>
      <c r="S63" s="14">
        <f>'реальные данные'!Y64/'реальные данные'!Y63*100-100</f>
        <v>-2.5883686679264883E-2</v>
      </c>
      <c r="T63" s="14">
        <f>'реальные данные'!Z64/'реальные данные'!Z63*100-100</f>
        <v>-3.0889515865491433</v>
      </c>
      <c r="U63" s="14">
        <f>'реальные данные'!AA64/'реальные данные'!AA63*100-100</f>
        <v>-0.48745713458141893</v>
      </c>
      <c r="V63" s="29">
        <f>'реальные данные'!AB64/'реальные данные'!AB63*100-100</f>
        <v>-1.1205045317788205</v>
      </c>
    </row>
    <row r="64" spans="1:22" x14ac:dyDescent="0.2">
      <c r="A64" s="1">
        <v>42278</v>
      </c>
      <c r="B64" s="28">
        <f>'реальные данные'!M65/'реальные данные'!M64*100-100</f>
        <v>0.29089591937167825</v>
      </c>
      <c r="C64" s="14">
        <f>'реальные данные'!O65/'реальные данные'!O64*100-100</f>
        <v>0.19112957914013862</v>
      </c>
      <c r="D64" s="14">
        <f>'реальные данные'!P65/'реальные данные'!P64*100-100</f>
        <v>0.69763710190910899</v>
      </c>
      <c r="E64" s="14">
        <f>'реальные данные'!Q65/'реальные данные'!Q64*100-100</f>
        <v>-0.12462129687406787</v>
      </c>
      <c r="F64" s="14">
        <f>'реальные данные'!R65/'реальные данные'!R64*100-100</f>
        <v>0.33186426149632098</v>
      </c>
      <c r="G64" s="14">
        <f>'реальные данные'!S65/'реальные данные'!S64*100-100</f>
        <v>1.1220693100398194E-2</v>
      </c>
      <c r="H64" s="29">
        <f>'реальные данные'!T65/'реальные данные'!T64*100-100</f>
        <v>-0.68775887652826384</v>
      </c>
      <c r="I64" s="28">
        <f>'реальные данные'!F65/'реальные данные'!F64*100-100</f>
        <v>14.384715008381562</v>
      </c>
      <c r="J64" s="14">
        <f>'реальные данные'!G65/'реальные данные'!G64*100-100</f>
        <v>8.3886608287507443</v>
      </c>
      <c r="K64" s="14">
        <f>'реальные данные'!H65/'реальные данные'!H64*100-100</f>
        <v>29.411483536074684</v>
      </c>
      <c r="L64" s="14">
        <f>'реальные данные'!I65/'реальные данные'!I64*100-100</f>
        <v>11.265520245105904</v>
      </c>
      <c r="M64" s="14">
        <f>'реальные данные'!J65/'реальные данные'!J64*100-100</f>
        <v>27.323839196852347</v>
      </c>
      <c r="N64" s="14">
        <f>'реальные данные'!K65/'реальные данные'!K64*100-100</f>
        <v>-13.641746872476034</v>
      </c>
      <c r="O64" s="29">
        <f>'реальные данные'!L65/'реальные данные'!L64*100-100</f>
        <v>-1.904283412816298</v>
      </c>
      <c r="P64" s="28">
        <f>'реальные данные'!U65/'реальные данные'!U64*100-100</f>
        <v>-0.99554927894079981</v>
      </c>
      <c r="Q64" s="14">
        <f>'реальные данные'!W65/'реальные данные'!W64*100-100</f>
        <v>-1.0309169778584248</v>
      </c>
      <c r="R64" s="14">
        <f>'реальные данные'!X65/'реальные данные'!X64*100-100</f>
        <v>-0.1282348557803914</v>
      </c>
      <c r="S64" s="14">
        <f>'реальные данные'!Y65/'реальные данные'!Y64*100-100</f>
        <v>-0.41577803730424989</v>
      </c>
      <c r="T64" s="14">
        <f>'реальные данные'!Z65/'реальные данные'!Z64*100-100</f>
        <v>-1.5959278039755986</v>
      </c>
      <c r="U64" s="14">
        <f>'реальные данные'!AA65/'реальные данные'!AA64*100-100</f>
        <v>1.2586102657449914</v>
      </c>
      <c r="V64" s="29">
        <f>'реальные данные'!AB65/'реальные данные'!AB64*100-100</f>
        <v>-0.92448537226272265</v>
      </c>
    </row>
    <row r="65" spans="1:22" x14ac:dyDescent="0.2">
      <c r="A65" s="1">
        <v>42309</v>
      </c>
      <c r="B65" s="28">
        <f>'реальные данные'!M66/'реальные данные'!M65*100-100</f>
        <v>11.025582451592484</v>
      </c>
      <c r="C65" s="14">
        <f>'реальные данные'!O66/'реальные данные'!O65*100-100</f>
        <v>1.775795583421143</v>
      </c>
      <c r="D65" s="14">
        <f>'реальные данные'!P66/'реальные данные'!P65*100-100</f>
        <v>2.0095438961146925</v>
      </c>
      <c r="E65" s="14">
        <f>'реальные данные'!Q66/'реальные данные'!Q65*100-100</f>
        <v>0.13179273293819449</v>
      </c>
      <c r="F65" s="14">
        <f>'реальные данные'!R66/'реальные данные'!R65*100-100</f>
        <v>-1.5130636179886352</v>
      </c>
      <c r="G65" s="14">
        <f>'реальные данные'!S66/'реальные данные'!S65*100-100</f>
        <v>-0.62599143201491358</v>
      </c>
      <c r="H65" s="29">
        <f>'реальные данные'!T66/'реальные данные'!T65*100-100</f>
        <v>-2.4447971316975412</v>
      </c>
      <c r="I65" s="28">
        <f>'реальные данные'!F66/'реальные данные'!F65*100-100</f>
        <v>521.91424621327826</v>
      </c>
      <c r="J65" s="14">
        <f>'реальные данные'!G66/'реальные данные'!G65*100-100</f>
        <v>10.299356923019687</v>
      </c>
      <c r="K65" s="14">
        <f>'реальные данные'!H66/'реальные данные'!H65*100-100</f>
        <v>-4.0987321937669918</v>
      </c>
      <c r="L65" s="14">
        <f>'реальные данные'!I66/'реальные данные'!I65*100-100</f>
        <v>3.0687024192679502</v>
      </c>
      <c r="M65" s="14">
        <f>'реальные данные'!J66/'реальные данные'!J65*100-100</f>
        <v>-11.413489072654556</v>
      </c>
      <c r="N65" s="14">
        <f>'реальные данные'!K66/'реальные данные'!K65*100-100</f>
        <v>-6.6391656789711959</v>
      </c>
      <c r="O65" s="29">
        <f>'реальные данные'!L66/'реальные данные'!L65*100-100</f>
        <v>0.55213902667519221</v>
      </c>
      <c r="P65" s="28">
        <f>'реальные данные'!U66/'реальные данные'!U65*100-100</f>
        <v>-12.4472574184054</v>
      </c>
      <c r="Q65" s="14">
        <f>'реальные данные'!W66/'реальные данные'!W65*100-100</f>
        <v>0.554587527615098</v>
      </c>
      <c r="R65" s="14">
        <f>'реальные данные'!X66/'реальные данные'!X65*100-100</f>
        <v>2.5020953290879788</v>
      </c>
      <c r="S65" s="14">
        <f>'реальные данные'!Y66/'реальные данные'!Y65*100-100</f>
        <v>0.28565079958262629</v>
      </c>
      <c r="T65" s="14">
        <f>'реальные данные'!Z66/'реальные данные'!Z65*100-100</f>
        <v>-0.50851037424143897</v>
      </c>
      <c r="U65" s="14">
        <f>'реальные данные'!AA66/'реальные данные'!AA65*100-100</f>
        <v>-1.8049436859412538</v>
      </c>
      <c r="V65" s="29">
        <f>'реальные данные'!AB66/'реальные данные'!AB65*100-100</f>
        <v>-2.4287392503103291</v>
      </c>
    </row>
    <row r="66" spans="1:22" x14ac:dyDescent="0.2">
      <c r="A66" s="1">
        <v>42339</v>
      </c>
      <c r="B66" s="28">
        <f>'реальные данные'!M67/'реальные данные'!M66*100-100</f>
        <v>0.52799999564729205</v>
      </c>
      <c r="C66" s="14">
        <f>'реальные данные'!O67/'реальные данные'!O66*100-100</f>
        <v>0.34989727809006865</v>
      </c>
      <c r="D66" s="14">
        <f>'реальные данные'!P67/'реальные данные'!P66*100-100</f>
        <v>0.32834044043053723</v>
      </c>
      <c r="E66" s="14">
        <f>'реальные данные'!Q67/'реальные данные'!Q66*100-100</f>
        <v>7.3511120193430202E-2</v>
      </c>
      <c r="F66" s="14">
        <f>'реальные данные'!R67/'реальные данные'!R66*100-100</f>
        <v>-1.3536030833646038</v>
      </c>
      <c r="G66" s="14">
        <f>'реальные данные'!S67/'реальные данные'!S66*100-100</f>
        <v>-0.77604339722410032</v>
      </c>
      <c r="H66" s="29">
        <f>'реальные данные'!T67/'реальные данные'!T66*100-100</f>
        <v>-1.3500249379078184</v>
      </c>
      <c r="I66" s="28">
        <f>'реальные данные'!F67/'реальные данные'!F66*100-100</f>
        <v>-82.503681091893469</v>
      </c>
      <c r="J66" s="14">
        <f>'реальные данные'!G67/'реальные данные'!G66*100-100</f>
        <v>-15.62765560160129</v>
      </c>
      <c r="K66" s="14">
        <f>'реальные данные'!H67/'реальные данные'!H66*100-100</f>
        <v>-13.863582123954217</v>
      </c>
      <c r="L66" s="14">
        <f>'реальные данные'!I67/'реальные данные'!I66*100-100</f>
        <v>-23.381626405965761</v>
      </c>
      <c r="M66" s="14">
        <f>'реальные данные'!J67/'реальные данные'!J66*100-100</f>
        <v>-7.0854284828193386</v>
      </c>
      <c r="N66" s="14">
        <f>'реальные данные'!K67/'реальные данные'!K66*100-100</f>
        <v>21.638251052481849</v>
      </c>
      <c r="O66" s="29">
        <f>'реальные данные'!L67/'реальные данные'!L66*100-100</f>
        <v>-12.45616799989007</v>
      </c>
      <c r="P66" s="28">
        <f>'реальные данные'!U67/'реальные данные'!U66*100-100</f>
        <v>26.120974101948661</v>
      </c>
      <c r="Q66" s="14">
        <f>'реальные данные'!W67/'реальные данные'!W66*100-100</f>
        <v>3.4282704183965933</v>
      </c>
      <c r="R66" s="14">
        <f>'реальные данные'!X67/'реальные данные'!X66*100-100</f>
        <v>1.1401587674657776</v>
      </c>
      <c r="S66" s="14">
        <f>'реальные данные'!Y67/'реальные данные'!Y66*100-100</f>
        <v>0.78957270422313286</v>
      </c>
      <c r="T66" s="14">
        <f>'реальные данные'!Z67/'реальные данные'!Z66*100-100</f>
        <v>-4.3640336631568744E-2</v>
      </c>
      <c r="U66" s="14">
        <f>'реальные данные'!AA67/'реальные данные'!AA66*100-100</f>
        <v>-0.11498703331864135</v>
      </c>
      <c r="V66" s="29">
        <f>'реальные данные'!AB67/'реальные данные'!AB66*100-100</f>
        <v>0.7487025478211109</v>
      </c>
    </row>
    <row r="67" spans="1:22" x14ac:dyDescent="0.2">
      <c r="A67" s="1">
        <v>42370</v>
      </c>
      <c r="B67" s="28">
        <f>'реальные данные'!M68/'реальные данные'!M67*100-100</f>
        <v>-0.92576499270298029</v>
      </c>
      <c r="C67" s="14">
        <f>'реальные данные'!O68/'реальные данные'!O67*100-100</f>
        <v>1.7587099659887429</v>
      </c>
      <c r="D67" s="14">
        <f>'реальные данные'!P68/'реальные данные'!P67*100-100</f>
        <v>-3.1027301964688121</v>
      </c>
      <c r="E67" s="14">
        <f>'реальные данные'!Q68/'реальные данные'!Q67*100-100</f>
        <v>0.1578015029872688</v>
      </c>
      <c r="F67" s="14">
        <f>'реальные данные'!R68/'реальные данные'!R67*100-100</f>
        <v>2.5341610786558277</v>
      </c>
      <c r="G67" s="14">
        <f>'реальные данные'!S68/'реальные данные'!S67*100-100</f>
        <v>-0.72212692863547545</v>
      </c>
      <c r="H67" s="29">
        <f>'реальные данные'!T68/'реальные данные'!T67*100-100</f>
        <v>-9.8627422209719384</v>
      </c>
      <c r="I67" s="28">
        <f>'реальные данные'!F68/'реальные данные'!F67*100-100</f>
        <v>19.510978156494204</v>
      </c>
      <c r="J67" s="14">
        <f>'реальные данные'!G68/'реальные данные'!G67*100-100</f>
        <v>11.392362098953043</v>
      </c>
      <c r="K67" s="14">
        <f>'реальные данные'!H68/'реальные данные'!H67*100-100</f>
        <v>23.165605970003782</v>
      </c>
      <c r="L67" s="14">
        <f>'реальные данные'!I68/'реальные данные'!I67*100-100</f>
        <v>6.8795603130460563</v>
      </c>
      <c r="M67" s="14">
        <f>'реальные данные'!J68/'реальные данные'!J67*100-100</f>
        <v>54.184670942322299</v>
      </c>
      <c r="N67" s="14">
        <f>'реальные данные'!K68/'реальные данные'!K67*100-100</f>
        <v>16.053854704071014</v>
      </c>
      <c r="O67" s="29">
        <f>'реальные данные'!L68/'реальные данные'!L67*100-100</f>
        <v>8.7130552071317311</v>
      </c>
      <c r="P67" s="28">
        <f>'реальные данные'!U68/'реальные данные'!U67*100-100</f>
        <v>3.6313617749285925</v>
      </c>
      <c r="Q67" s="14">
        <f>'реальные данные'!W68/'реальные данные'!W67*100-100</f>
        <v>-0.84140969937571697</v>
      </c>
      <c r="R67" s="14">
        <f>'реальные данные'!X68/'реальные данные'!X67*100-100</f>
        <v>-7.9118345238445613</v>
      </c>
      <c r="S67" s="14">
        <f>'реальные данные'!Y68/'реальные данные'!Y67*100-100</f>
        <v>-8.6724687293752822E-2</v>
      </c>
      <c r="T67" s="14">
        <f>'реальные данные'!Z68/'реальные данные'!Z67*100-100</f>
        <v>-0.9418912791507239</v>
      </c>
      <c r="U67" s="14">
        <f>'реальные данные'!AA68/'реальные данные'!AA67*100-100</f>
        <v>-2.0786726790150425</v>
      </c>
      <c r="V67" s="29">
        <f>'реальные данные'!AB68/'реальные данные'!AB67*100-100</f>
        <v>-11.216348402296433</v>
      </c>
    </row>
    <row r="68" spans="1:22" x14ac:dyDescent="0.2">
      <c r="A68" s="1">
        <v>42401</v>
      </c>
      <c r="B68" s="28">
        <f>'реальные данные'!M69/'реальные данные'!M68*100-100</f>
        <v>21.711638355058611</v>
      </c>
      <c r="C68" s="14">
        <f>'реальные данные'!O69/'реальные данные'!O68*100-100</f>
        <v>0.56863913230549201</v>
      </c>
      <c r="D68" s="14">
        <f>'реальные данные'!P69/'реальные данные'!P68*100-100</f>
        <v>-3.0584580784258435</v>
      </c>
      <c r="E68" s="14">
        <f>'реальные данные'!Q69/'реальные данные'!Q68*100-100</f>
        <v>-0.33828408771350382</v>
      </c>
      <c r="F68" s="14">
        <f>'реальные данные'!R69/'реальные данные'!R68*100-100</f>
        <v>0.29128116745850718</v>
      </c>
      <c r="G68" s="14">
        <f>'реальные данные'!S69/'реальные данные'!S68*100-100</f>
        <v>1.7818480385901125</v>
      </c>
      <c r="H68" s="29">
        <f>'реальные данные'!T69/'реальные данные'!T68*100-100</f>
        <v>-0.98988821919175507</v>
      </c>
      <c r="I68" s="28">
        <f>'реальные данные'!F69/'реальные данные'!F68*100-100</f>
        <v>416.87908051043394</v>
      </c>
      <c r="J68" s="14">
        <f>'реальные данные'!G69/'реальные данные'!G68*100-100</f>
        <v>-7.400131658399232</v>
      </c>
      <c r="K68" s="14">
        <f>'реальные данные'!H69/'реальные данные'!H68*100-100</f>
        <v>-2.7837671667670776</v>
      </c>
      <c r="L68" s="14">
        <f>'реальные данные'!I69/'реальные данные'!I68*100-100</f>
        <v>24.616945965933084</v>
      </c>
      <c r="M68" s="14">
        <f>'реальные данные'!J69/'реальные данные'!J68*100-100</f>
        <v>-37.322441997661841</v>
      </c>
      <c r="N68" s="14">
        <f>'реальные данные'!K69/'реальные данные'!K68*100-100</f>
        <v>-24.122001690746714</v>
      </c>
      <c r="O68" s="29">
        <f>'реальные данные'!L69/'реальные данные'!L68*100-100</f>
        <v>-9.932480692886287</v>
      </c>
      <c r="P68" s="28">
        <f>'реальные данные'!U69/'реальные данные'!U68*100-100</f>
        <v>-4.6551674334380948</v>
      </c>
      <c r="Q68" s="14">
        <f>'реальные данные'!W69/'реальные данные'!W68*100-100</f>
        <v>2.2588145869327576</v>
      </c>
      <c r="R68" s="14">
        <f>'реальные данные'!X69/'реальные данные'!X68*100-100</f>
        <v>-8.9263082064917398E-2</v>
      </c>
      <c r="S68" s="14">
        <f>'реальные данные'!Y69/'реальные данные'!Y68*100-100</f>
        <v>-1.2235883402789227</v>
      </c>
      <c r="T68" s="14">
        <f>'реальные данные'!Z69/'реальные данные'!Z68*100-100</f>
        <v>1.973463130542612</v>
      </c>
      <c r="U68" s="14">
        <f>'реальные данные'!AA69/'реальные данные'!AA68*100-100</f>
        <v>1.4115517127190031</v>
      </c>
      <c r="V68" s="29">
        <f>'реальные данные'!AB69/'реальные данные'!AB68*100-100</f>
        <v>-1.9480318929182658</v>
      </c>
    </row>
    <row r="69" spans="1:22" x14ac:dyDescent="0.2">
      <c r="A69" s="1">
        <v>42430</v>
      </c>
      <c r="B69" s="28">
        <f>'реальные данные'!M70/'реальные данные'!M69*100-100</f>
        <v>8.758600062483282</v>
      </c>
      <c r="C69" s="14">
        <f>'реальные данные'!O70/'реальные данные'!O69*100-100</f>
        <v>0.61601340992913833</v>
      </c>
      <c r="D69" s="14">
        <f>'реальные данные'!P70/'реальные данные'!P69*100-100</f>
        <v>1.539451588744825</v>
      </c>
      <c r="E69" s="14">
        <f>'реальные данные'!Q70/'реальные данные'!Q69*100-100</f>
        <v>-1.3057322779147285E-2</v>
      </c>
      <c r="F69" s="14">
        <f>'реальные данные'!R70/'реальные данные'!R69*100-100</f>
        <v>0.89814660093023235</v>
      </c>
      <c r="G69" s="14">
        <f>'реальные данные'!S70/'реальные данные'!S69*100-100</f>
        <v>-7.8102818293373844E-2</v>
      </c>
      <c r="H69" s="29">
        <f>'реальные данные'!T70/'реальные данные'!T69*100-100</f>
        <v>-0.80532979470869748</v>
      </c>
      <c r="I69" s="28">
        <f>'реальные данные'!F70/'реальные данные'!F69*100-100</f>
        <v>8.614348119829927</v>
      </c>
      <c r="J69" s="14">
        <f>'реальные данные'!G70/'реальные данные'!G69*100-100</f>
        <v>-10.304464920741495</v>
      </c>
      <c r="K69" s="14">
        <f>'реальные данные'!H70/'реальные данные'!H69*100-100</f>
        <v>18.745818589359729</v>
      </c>
      <c r="L69" s="14">
        <f>'реальные данные'!I70/'реальные данные'!I69*100-100</f>
        <v>-8.04226548689509</v>
      </c>
      <c r="M69" s="14">
        <f>'реальные данные'!J70/'реальные данные'!J69*100-100</f>
        <v>-1.3738653280109645</v>
      </c>
      <c r="N69" s="14">
        <f>'реальные данные'!K70/'реальные данные'!K69*100-100</f>
        <v>23.362551383809475</v>
      </c>
      <c r="O69" s="29">
        <f>'реальные данные'!L70/'реальные данные'!L69*100-100</f>
        <v>0.96622660630313817</v>
      </c>
      <c r="P69" s="28">
        <f>'реальные данные'!U70/'реальные данные'!U69*100-100</f>
        <v>15.942978674548243</v>
      </c>
      <c r="Q69" s="14">
        <f>'реальные данные'!W70/'реальные данные'!W69*100-100</f>
        <v>2.8905410530210673</v>
      </c>
      <c r="R69" s="14">
        <f>'реальные данные'!X70/'реальные данные'!X69*100-100</f>
        <v>1.1757811475025193</v>
      </c>
      <c r="S69" s="14">
        <f>'реальные данные'!Y70/'реальные данные'!Y69*100-100</f>
        <v>0.41556463094197227</v>
      </c>
      <c r="T69" s="14">
        <f>'реальные данные'!Z70/'реальные данные'!Z69*100-100</f>
        <v>1.582742364133054</v>
      </c>
      <c r="U69" s="14">
        <f>'реальные данные'!AA70/'реальные данные'!AA69*100-100</f>
        <v>-0.29871643881125465</v>
      </c>
      <c r="V69" s="29">
        <f>'реальные данные'!AB70/'реальные данные'!AB69*100-100</f>
        <v>-1.1499824225562065</v>
      </c>
    </row>
    <row r="70" spans="1:22" x14ac:dyDescent="0.2">
      <c r="A70" s="1">
        <v>42461</v>
      </c>
      <c r="B70" s="28">
        <f>'реальные данные'!M71/'реальные данные'!M70*100-100</f>
        <v>-4.7862763530796997</v>
      </c>
      <c r="C70" s="14">
        <f>'реальные данные'!O71/'реальные данные'!O70*100-100</f>
        <v>-1.0200850818901159</v>
      </c>
      <c r="D70" s="14">
        <f>'реальные данные'!P71/'реальные данные'!P70*100-100</f>
        <v>1.8824909123001987</v>
      </c>
      <c r="E70" s="14">
        <f>'реальные данные'!Q71/'реальные данные'!Q70*100-100</f>
        <v>1.6178244301670475E-2</v>
      </c>
      <c r="F70" s="14">
        <f>'реальные данные'!R71/'реальные данные'!R70*100-100</f>
        <v>-2.2479437302916665</v>
      </c>
      <c r="G70" s="14">
        <f>'реальные данные'!S71/'реальные данные'!S70*100-100</f>
        <v>1.5881840931649691</v>
      </c>
      <c r="H70" s="29">
        <f>'реальные данные'!T71/'реальные данные'!T70*100-100</f>
        <v>-0.89777423229089948</v>
      </c>
      <c r="I70" s="28">
        <f>'реальные данные'!F71/'реальные данные'!F70*100-100</f>
        <v>-80.250314987524305</v>
      </c>
      <c r="J70" s="14">
        <f>'реальные данные'!G71/'реальные данные'!G70*100-100</f>
        <v>8.2191579218822852</v>
      </c>
      <c r="K70" s="14">
        <f>'реальные данные'!H71/'реальные данные'!H70*100-100</f>
        <v>0.85379164282201714</v>
      </c>
      <c r="L70" s="14">
        <f>'реальные данные'!I71/'реальные данные'!I70*100-100</f>
        <v>-13.980254498660713</v>
      </c>
      <c r="M70" s="14">
        <f>'реальные данные'!J71/'реальные данные'!J70*100-100</f>
        <v>12.899018317338417</v>
      </c>
      <c r="N70" s="14">
        <f>'реальные данные'!K71/'реальные данные'!K70*100-100</f>
        <v>53.721079417508662</v>
      </c>
      <c r="O70" s="29">
        <f>'реальные данные'!L71/'реальные данные'!L70*100-100</f>
        <v>-5.3202156820289161</v>
      </c>
      <c r="P70" s="28">
        <f>'реальные данные'!U71/'реальные данные'!U70*100-100</f>
        <v>9.9490554492178234</v>
      </c>
      <c r="Q70" s="14">
        <f>'реальные данные'!W71/'реальные данные'!W70*100-100</f>
        <v>-2.76896857123063</v>
      </c>
      <c r="R70" s="14">
        <f>'реальные данные'!X71/'реальные данные'!X70*100-100</f>
        <v>3.0976370978253982</v>
      </c>
      <c r="S70" s="14">
        <f>'реальные данные'!Y71/'реальные данные'!Y70*100-100</f>
        <v>9.64613373027845E-2</v>
      </c>
      <c r="T70" s="14">
        <f>'реальные данные'!Z71/'реальные данные'!Z70*100-100</f>
        <v>-2.7717515931141889</v>
      </c>
      <c r="U70" s="14">
        <f>'реальные данные'!AA71/'реальные данные'!AA70*100-100</f>
        <v>0.73492105471804337</v>
      </c>
      <c r="V70" s="29">
        <f>'реальные данные'!AB71/'реальные данные'!AB70*100-100</f>
        <v>-0.21771103125868763</v>
      </c>
    </row>
    <row r="71" spans="1:22" x14ac:dyDescent="0.2">
      <c r="A71" s="1">
        <v>42491</v>
      </c>
      <c r="B71" s="28">
        <f>'реальные данные'!M72/'реальные данные'!M71*100-100</f>
        <v>1.7878946824786794</v>
      </c>
      <c r="C71" s="14">
        <f>'реальные данные'!O72/'реальные данные'!O71*100-100</f>
        <v>-0.94360378717729532</v>
      </c>
      <c r="D71" s="14">
        <f>'реальные данные'!P72/'реальные данные'!P71*100-100</f>
        <v>1.3005244006586167</v>
      </c>
      <c r="E71" s="14">
        <f>'реальные данные'!Q72/'реальные данные'!Q71*100-100</f>
        <v>1.2778901584582059E-2</v>
      </c>
      <c r="F71" s="14">
        <f>'реальные данные'!R72/'реальные данные'!R71*100-100</f>
        <v>-0.78002028519253486</v>
      </c>
      <c r="G71" s="14">
        <f>'реальные данные'!S72/'реальные данные'!S71*100-100</f>
        <v>-0.28320291875591863</v>
      </c>
      <c r="H71" s="29">
        <f>'реальные данные'!T72/'реальные данные'!T71*100-100</f>
        <v>-1.3367020588786431</v>
      </c>
      <c r="I71" s="28">
        <f>'реальные данные'!F72/'реальные данные'!F71*100-100</f>
        <v>19.260732368579013</v>
      </c>
      <c r="J71" s="14">
        <f>'реальные данные'!G72/'реальные данные'!G71*100-100</f>
        <v>-1.4115640287515276</v>
      </c>
      <c r="K71" s="14">
        <f>'реальные данные'!H72/'реальные данные'!H71*100-100</f>
        <v>4.9638761906306854</v>
      </c>
      <c r="L71" s="14">
        <f>'реальные данные'!I72/'реальные данные'!I71*100-100</f>
        <v>18.237433895899187</v>
      </c>
      <c r="M71" s="14">
        <f>'реальные данные'!J72/'реальные данные'!J71*100-100</f>
        <v>3.7884397963775029</v>
      </c>
      <c r="N71" s="14">
        <f>'реальные данные'!K72/'реальные данные'!K71*100-100</f>
        <v>-49.915304360629975</v>
      </c>
      <c r="O71" s="29">
        <f>'реальные данные'!L72/'реальные данные'!L71*100-100</f>
        <v>2.4742930600716591</v>
      </c>
      <c r="P71" s="28">
        <f>'реальные данные'!U72/'реальные данные'!U71*100-100</f>
        <v>-0.24302829331891473</v>
      </c>
      <c r="Q71" s="14">
        <f>'реальные данные'!W72/'реальные данные'!W71*100-100</f>
        <v>-0.79348151993036709</v>
      </c>
      <c r="R71" s="14">
        <f>'реальные данные'!X72/'реальные данные'!X71*100-100</f>
        <v>-1.013612953829977</v>
      </c>
      <c r="S71" s="14">
        <f>'реальные данные'!Y72/'реальные данные'!Y71*100-100</f>
        <v>-0.42450023033457285</v>
      </c>
      <c r="T71" s="14">
        <f>'реальные данные'!Z72/'реальные данные'!Z71*100-100</f>
        <v>-0.94116959549745616</v>
      </c>
      <c r="U71" s="14">
        <f>'реальные данные'!AA72/'реальные данные'!AA71*100-100</f>
        <v>2.904796884852388</v>
      </c>
      <c r="V71" s="29">
        <f>'реальные данные'!AB72/'реальные данные'!AB71*100-100</f>
        <v>-1.8514152452433876</v>
      </c>
    </row>
    <row r="72" spans="1:22" x14ac:dyDescent="0.2">
      <c r="A72" s="1">
        <v>42522</v>
      </c>
      <c r="B72" s="28">
        <f>'реальные данные'!M73/'реальные данные'!M72*100-100</f>
        <v>-1.7729748902849138</v>
      </c>
      <c r="C72" s="14">
        <f>'реальные данные'!O73/'реальные данные'!O72*100-100</f>
        <v>-0.10162124150711804</v>
      </c>
      <c r="D72" s="14">
        <f>'реальные данные'!P73/'реальные данные'!P72*100-100</f>
        <v>1.3877863251333622</v>
      </c>
      <c r="E72" s="14">
        <f>'реальные данные'!Q73/'реальные данные'!Q72*100-100</f>
        <v>-0.31970659081983399</v>
      </c>
      <c r="F72" s="14">
        <f>'реальные данные'!R73/'реальные данные'!R72*100-100</f>
        <v>-0.33266644172691429</v>
      </c>
      <c r="G72" s="14">
        <f>'реальные данные'!S73/'реальные данные'!S72*100-100</f>
        <v>1.841239604013964</v>
      </c>
      <c r="H72" s="29">
        <f>'реальные данные'!T73/'реальные данные'!T72*100-100</f>
        <v>-0.68659628445639953</v>
      </c>
      <c r="I72" s="28">
        <f>'реальные данные'!F73/'реальные данные'!F72*100-100</f>
        <v>-8.8756567799143653</v>
      </c>
      <c r="J72" s="14">
        <f>'реальные данные'!G73/'реальные данные'!G72*100-100</f>
        <v>-4.0046831803624485</v>
      </c>
      <c r="K72" s="14">
        <f>'реальные данные'!H73/'реальные данные'!H72*100-100</f>
        <v>-8.9115162389452678</v>
      </c>
      <c r="L72" s="14">
        <f>'реальные данные'!I73/'реальные данные'!I72*100-100</f>
        <v>-12.991149025968184</v>
      </c>
      <c r="M72" s="14">
        <f>'реальные данные'!J73/'реальные данные'!J72*100-100</f>
        <v>-30.948073218618049</v>
      </c>
      <c r="N72" s="14">
        <f>'реальные данные'!K73/'реальные данные'!K72*100-100</f>
        <v>20.946643712734243</v>
      </c>
      <c r="O72" s="29">
        <f>'реальные данные'!L73/'реальные данные'!L72*100-100</f>
        <v>-6.0418691256217727</v>
      </c>
      <c r="P72" s="28">
        <f>'реальные данные'!U73/'реальные данные'!U72*100-100</f>
        <v>-1.3076308031001389</v>
      </c>
      <c r="Q72" s="14">
        <f>'реальные данные'!W73/'реальные данные'!W72*100-100</f>
        <v>0.59546156406848638</v>
      </c>
      <c r="R72" s="14">
        <f>'реальные данные'!X73/'реальные данные'!X72*100-100</f>
        <v>2.3949864469996953</v>
      </c>
      <c r="S72" s="14">
        <f>'реальные данные'!Y73/'реальные данные'!Y72*100-100</f>
        <v>3.7984628102236684E-3</v>
      </c>
      <c r="T72" s="14">
        <f>'реальные данные'!Z73/'реальные данные'!Z72*100-100</f>
        <v>1.1076874468483453</v>
      </c>
      <c r="U72" s="14">
        <f>'реальные данные'!AA73/'реальные данные'!AA72*100-100</f>
        <v>9.3428491642512768E-2</v>
      </c>
      <c r="V72" s="29">
        <f>'реальные данные'!AB73/'реальные данные'!AB72*100-100</f>
        <v>0.32523049536088422</v>
      </c>
    </row>
    <row r="73" spans="1:22" x14ac:dyDescent="0.2">
      <c r="A73" s="1">
        <v>42552</v>
      </c>
      <c r="B73" s="28">
        <f>'реальные данные'!M74/'реальные данные'!M73*100-100</f>
        <v>-4.1829342187597263E-2</v>
      </c>
      <c r="C73" s="14">
        <f>'реальные данные'!O74/'реальные данные'!O73*100-100</f>
        <v>8.1131565883936219E-3</v>
      </c>
      <c r="D73" s="14">
        <f>'реальные данные'!P74/'реальные данные'!P73*100-100</f>
        <v>4.1210781878027234</v>
      </c>
      <c r="E73" s="14">
        <f>'реальные данные'!Q74/'реальные данные'!Q73*100-100</f>
        <v>-0.45532040219221415</v>
      </c>
      <c r="F73" s="14">
        <f>'реальные данные'!R74/'реальные данные'!R73*100-100</f>
        <v>0.48095958004495287</v>
      </c>
      <c r="G73" s="14">
        <f>'реальные данные'!S74/'реальные данные'!S73*100-100</f>
        <v>-1.2995179090294471</v>
      </c>
      <c r="H73" s="29">
        <f>'реальные данные'!T74/'реальные данные'!T73*100-100</f>
        <v>-1.1348826308977209</v>
      </c>
      <c r="I73" s="28">
        <f>'реальные данные'!F74/'реальные данные'!F73*100-100</f>
        <v>43.112687688866572</v>
      </c>
      <c r="J73" s="14">
        <f>'реальные данные'!G74/'реальные данные'!G73*100-100</f>
        <v>16.840626866628156</v>
      </c>
      <c r="K73" s="14">
        <f>'реальные данные'!H74/'реальные данные'!H73*100-100</f>
        <v>51.854819552023685</v>
      </c>
      <c r="L73" s="14">
        <f>'реальные данные'!I74/'реальные данные'!I73*100-100</f>
        <v>11.74523492414896</v>
      </c>
      <c r="M73" s="14">
        <f>'реальные данные'!J74/'реальные данные'!J73*100-100</f>
        <v>47.614744169856039</v>
      </c>
      <c r="N73" s="14">
        <f>'реальные данные'!K74/'реальные данные'!K73*100-100</f>
        <v>5.2245111466979921</v>
      </c>
      <c r="O73" s="29">
        <f>'реальные данные'!L74/'реальные данные'!L73*100-100</f>
        <v>6.3895814843736503</v>
      </c>
      <c r="P73" s="28">
        <f>'реальные данные'!U74/'реальные данные'!U73*100-100</f>
        <v>0.30277464874227178</v>
      </c>
      <c r="Q73" s="14">
        <f>'реальные данные'!W74/'реальные данные'!W73*100-100</f>
        <v>-2.0730863182505317</v>
      </c>
      <c r="R73" s="14">
        <f>'реальные данные'!X74/'реальные данные'!X73*100-100</f>
        <v>1.575530231223226</v>
      </c>
      <c r="S73" s="14">
        <f>'реальные данные'!Y74/'реальные данные'!Y73*100-100</f>
        <v>-0.62618764036962205</v>
      </c>
      <c r="T73" s="14">
        <f>'реальные данные'!Z74/'реальные данные'!Z73*100-100</f>
        <v>-1.3193076444653258</v>
      </c>
      <c r="U73" s="14">
        <f>'реальные данные'!AA74/'реальные данные'!AA73*100-100</f>
        <v>-1.6625456883356122</v>
      </c>
      <c r="V73" s="29">
        <f>'реальные данные'!AB74/'реальные данные'!AB73*100-100</f>
        <v>-2.2264822537852496</v>
      </c>
    </row>
    <row r="74" spans="1:22" x14ac:dyDescent="0.2">
      <c r="A74" s="1">
        <v>42583</v>
      </c>
      <c r="B74" s="28">
        <f>'реальные данные'!M75/'реальные данные'!M74*100-100</f>
        <v>2.0050300787377751</v>
      </c>
      <c r="C74" s="14">
        <f>'реальные данные'!O75/'реальные данные'!O74*100-100</f>
        <v>-1.1891759965708957</v>
      </c>
      <c r="D74" s="14">
        <f>'реальные данные'!P75/'реальные данные'!P74*100-100</f>
        <v>-0.46199973641574843</v>
      </c>
      <c r="E74" s="14">
        <f>'реальные данные'!Q75/'реальные данные'!Q74*100-100</f>
        <v>0.67882176113339199</v>
      </c>
      <c r="F74" s="14">
        <f>'реальные данные'!R75/'реальные данные'!R74*100-100</f>
        <v>-1.0516864147462144</v>
      </c>
      <c r="G74" s="14">
        <f>'реальные данные'!S75/'реальные данные'!S74*100-100</f>
        <v>0.34475478385418512</v>
      </c>
      <c r="H74" s="29">
        <f>'реальные данные'!T75/'реальные данные'!T74*100-100</f>
        <v>-0.88273567724367297</v>
      </c>
      <c r="I74" s="28">
        <f>'реальные данные'!F75/'реальные данные'!F74*100-100</f>
        <v>-27.997367568574603</v>
      </c>
      <c r="J74" s="14">
        <f>'реальные данные'!G75/'реальные данные'!G74*100-100</f>
        <v>-13.199667538891362</v>
      </c>
      <c r="K74" s="14">
        <f>'реальные данные'!H75/'реальные данные'!H74*100-100</f>
        <v>-34.474350561999202</v>
      </c>
      <c r="L74" s="14">
        <f>'реальные данные'!I75/'реальные данные'!I74*100-100</f>
        <v>13.022014500438388</v>
      </c>
      <c r="M74" s="14">
        <f>'реальные данные'!J75/'реальные данные'!J74*100-100</f>
        <v>-4.3151881245538135</v>
      </c>
      <c r="N74" s="14">
        <f>'реальные данные'!K75/'реальные данные'!K74*100-100</f>
        <v>4.2420906334752289</v>
      </c>
      <c r="O74" s="29">
        <f>'реальные данные'!L75/'реальные данные'!L74*100-100</f>
        <v>-5.7428141193936568</v>
      </c>
      <c r="P74" s="28">
        <f>'реальные данные'!U75/'реальные данные'!U74*100-100</f>
        <v>2.2713360313624662</v>
      </c>
      <c r="Q74" s="14">
        <f>'реальные данные'!W75/'реальные данные'!W74*100-100</f>
        <v>0.78929068212963216</v>
      </c>
      <c r="R74" s="14">
        <f>'реальные данные'!X75/'реальные данные'!X74*100-100</f>
        <v>2.9004901032003971</v>
      </c>
      <c r="S74" s="14">
        <f>'реальные данные'!Y75/'реальные данные'!Y74*100-100</f>
        <v>0.38643003445424995</v>
      </c>
      <c r="T74" s="14">
        <f>'реальные данные'!Z75/'реальные данные'!Z74*100-100</f>
        <v>-1.0363092704142076</v>
      </c>
      <c r="U74" s="14">
        <f>'реальные данные'!AA75/'реальные данные'!AA74*100-100</f>
        <v>0.60477528510385525</v>
      </c>
      <c r="V74" s="29">
        <f>'реальные данные'!AB75/'реальные данные'!AB74*100-100</f>
        <v>-4.3780784068644607E-2</v>
      </c>
    </row>
    <row r="75" spans="1:22" x14ac:dyDescent="0.2">
      <c r="A75" s="1">
        <v>42614</v>
      </c>
      <c r="B75" s="28">
        <f>'реальные данные'!M76/'реальные данные'!M75*100-100</f>
        <v>-1.2166456126064418</v>
      </c>
      <c r="C75" s="14">
        <f>'реальные данные'!O76/'реальные данные'!O75*100-100</f>
        <v>-0.41939078356095649</v>
      </c>
      <c r="D75" s="14">
        <f>'реальные данные'!P76/'реальные данные'!P75*100-100</f>
        <v>3.3006229195690509</v>
      </c>
      <c r="E75" s="14">
        <f>'реальные данные'!Q76/'реальные данные'!Q75*100-100</f>
        <v>0.49040074215787399</v>
      </c>
      <c r="F75" s="14">
        <f>'реальные данные'!R76/'реальные данные'!R75*100-100</f>
        <v>-0.39514292655151451</v>
      </c>
      <c r="G75" s="14">
        <f>'реальные данные'!S76/'реальные данные'!S75*100-100</f>
        <v>-0.64850454209235409</v>
      </c>
      <c r="H75" s="29">
        <f>'реальные данные'!T76/'реальные данные'!T75*100-100</f>
        <v>-1.7705950083113322</v>
      </c>
      <c r="I75" s="28">
        <f>'реальные данные'!F76/'реальные данные'!F75*100-100</f>
        <v>51.525197391940708</v>
      </c>
      <c r="J75" s="14">
        <f>'реальные данные'!G76/'реальные данные'!G75*100-100</f>
        <v>27.436470795644723</v>
      </c>
      <c r="K75" s="14">
        <f>'реальные данные'!H76/'реальные данные'!H75*100-100</f>
        <v>12.424203053085805</v>
      </c>
      <c r="L75" s="14">
        <f>'реальные данные'!I76/'реальные данные'!I75*100-100</f>
        <v>1.9199164432777565</v>
      </c>
      <c r="M75" s="14">
        <f>'реальные данные'!J76/'реальные данные'!J75*100-100</f>
        <v>-11.502844142810375</v>
      </c>
      <c r="N75" s="14">
        <f>'реальные данные'!K76/'реальные данные'!K75*100-100</f>
        <v>-7.0091615022742104</v>
      </c>
      <c r="O75" s="29">
        <f>'реальные данные'!L76/'реальные данные'!L75*100-100</f>
        <v>8.6618687901150082</v>
      </c>
      <c r="P75" s="28">
        <f>'реальные данные'!U76/'реальные данные'!U75*100-100</f>
        <v>-2.114918762708399</v>
      </c>
      <c r="Q75" s="14">
        <f>'реальные данные'!W76/'реальные данные'!W75*100-100</f>
        <v>-4.6506423598446105</v>
      </c>
      <c r="R75" s="14">
        <f>'реальные данные'!X76/'реальные данные'!X75*100-100</f>
        <v>1.9498053257613179</v>
      </c>
      <c r="S75" s="14">
        <f>'реальные данные'!Y76/'реальные данные'!Y75*100-100</f>
        <v>0.44959431354558888</v>
      </c>
      <c r="T75" s="14">
        <f>'реальные данные'!Z76/'реальные данные'!Z75*100-100</f>
        <v>1.1763708758459615</v>
      </c>
      <c r="U75" s="14">
        <f>'реальные данные'!AA76/'реальные данные'!AA75*100-100</f>
        <v>0.20336291541657658</v>
      </c>
      <c r="V75" s="29">
        <f>'реальные данные'!AB76/'реальные данные'!AB75*100-100</f>
        <v>-3.1370806002063034</v>
      </c>
    </row>
    <row r="76" spans="1:22" x14ac:dyDescent="0.2">
      <c r="A76" s="1">
        <v>42644</v>
      </c>
      <c r="B76" s="28">
        <f>'реальные данные'!M77/'реальные данные'!M76*100-100</f>
        <v>-0.55826909658185286</v>
      </c>
      <c r="C76" s="14">
        <f>'реальные данные'!O77/'реальные данные'!O76*100-100</f>
        <v>-0.50921613939591737</v>
      </c>
      <c r="D76" s="14">
        <f>'реальные данные'!P77/'реальные данные'!P76*100-100</f>
        <v>-0.10095294876700223</v>
      </c>
      <c r="E76" s="14">
        <f>'реальные данные'!Q77/'реальные данные'!Q76*100-100</f>
        <v>0.5275327702644006</v>
      </c>
      <c r="F76" s="14">
        <f>'реальные данные'!R77/'реальные данные'!R76*100-100</f>
        <v>-2.7987254000196629</v>
      </c>
      <c r="G76" s="14">
        <f>'реальные данные'!S77/'реальные данные'!S76*100-100</f>
        <v>-1.0348438881504904</v>
      </c>
      <c r="H76" s="29">
        <f>'реальные данные'!T77/'реальные данные'!T76*100-100</f>
        <v>-0.54313434539230343</v>
      </c>
      <c r="I76" s="28">
        <f>'реальные данные'!F77/'реальные данные'!F76*100-100</f>
        <v>-14.483880917771899</v>
      </c>
      <c r="J76" s="14">
        <f>'реальные данные'!G77/'реальные данные'!G76*100-100</f>
        <v>-11.57485501306175</v>
      </c>
      <c r="K76" s="14">
        <f>'реальные данные'!H77/'реальные данные'!H76*100-100</f>
        <v>25.177877794705111</v>
      </c>
      <c r="L76" s="14">
        <f>'реальные данные'!I77/'реальные данные'!I76*100-100</f>
        <v>-11.75701042474374</v>
      </c>
      <c r="M76" s="14">
        <f>'реальные данные'!J77/'реальные данные'!J76*100-100</f>
        <v>3.015904393099305</v>
      </c>
      <c r="N76" s="14">
        <f>'реальные данные'!K77/'реальные данные'!K76*100-100</f>
        <v>-13.392799246194286</v>
      </c>
      <c r="O76" s="29">
        <f>'реальные данные'!L77/'реальные данные'!L76*100-100</f>
        <v>-6.9692686030337683</v>
      </c>
      <c r="P76" s="28">
        <f>'реальные данные'!U77/'реальные данные'!U76*100-100</f>
        <v>-0.82104235871442199</v>
      </c>
      <c r="Q76" s="14">
        <f>'реальные данные'!W77/'реальные данные'!W76*100-100</f>
        <v>1.9404326675475261</v>
      </c>
      <c r="R76" s="14">
        <f>'реальные данные'!X77/'реальные данные'!X76*100-100</f>
        <v>-2.5194012235328245</v>
      </c>
      <c r="S76" s="14">
        <f>'реальные данные'!Y77/'реальные данные'!Y76*100-100</f>
        <v>1.1237667183443136</v>
      </c>
      <c r="T76" s="14">
        <f>'реальные данные'!Z77/'реальные данные'!Z76*100-100</f>
        <v>-3.5777176465620073</v>
      </c>
      <c r="U76" s="14">
        <f>'реальные данные'!AA77/'реальные данные'!AA76*100-100</f>
        <v>0.23443484948700188</v>
      </c>
      <c r="V76" s="29">
        <f>'реальные данные'!AB77/'реальные данные'!AB76*100-100</f>
        <v>-0.20046815360920789</v>
      </c>
    </row>
    <row r="77" spans="1:22" x14ac:dyDescent="0.2">
      <c r="A77" s="1">
        <v>42675</v>
      </c>
      <c r="B77" s="28">
        <f>'реальные данные'!M78/'реальные данные'!M77*100-100</f>
        <v>-0.96907013899459571</v>
      </c>
      <c r="C77" s="14">
        <f>'реальные данные'!O78/'реальные данные'!O77*100-100</f>
        <v>0.17982779735319809</v>
      </c>
      <c r="D77" s="14">
        <f>'реальные данные'!P78/'реальные данные'!P77*100-100</f>
        <v>-1.5696592803676737</v>
      </c>
      <c r="E77" s="14">
        <f>'реальные данные'!Q78/'реальные данные'!Q77*100-100</f>
        <v>-0.507096309117685</v>
      </c>
      <c r="F77" s="14">
        <f>'реальные данные'!R78/'реальные данные'!R77*100-100</f>
        <v>-1.0973345013325542</v>
      </c>
      <c r="G77" s="14">
        <f>'реальные данные'!S78/'реальные данные'!S77*100-100</f>
        <v>0.42824117482223301</v>
      </c>
      <c r="H77" s="29">
        <f>'реальные данные'!T78/'реальные данные'!T77*100-100</f>
        <v>0.74181235299248272</v>
      </c>
      <c r="I77" s="28">
        <f>'реальные данные'!F78/'реальные данные'!F77*100-100</f>
        <v>-26.945978789955888</v>
      </c>
      <c r="J77" s="14">
        <f>'реальные данные'!G78/'реальные данные'!G77*100-100</f>
        <v>-11.823967897360191</v>
      </c>
      <c r="K77" s="14">
        <f>'реальные данные'!H78/'реальные данные'!H77*100-100</f>
        <v>-28.042113583358784</v>
      </c>
      <c r="L77" s="14">
        <f>'реальные данные'!I78/'реальные данные'!I77*100-100</f>
        <v>-12.0070229991546</v>
      </c>
      <c r="M77" s="14">
        <f>'реальные данные'!J78/'реальные данные'!J77*100-100</f>
        <v>-12.990674007576246</v>
      </c>
      <c r="N77" s="14">
        <f>'реальные данные'!K78/'реальные данные'!K77*100-100</f>
        <v>54.114847657618014</v>
      </c>
      <c r="O77" s="29">
        <f>'реальные данные'!L78/'реальные данные'!L77*100-100</f>
        <v>10.161924910018769</v>
      </c>
      <c r="P77" s="28">
        <f>'реальные данные'!U78/'реальные данные'!U77*100-100</f>
        <v>1.8776447495545199</v>
      </c>
      <c r="Q77" s="14">
        <f>'реальные данные'!W78/'реальные данные'!W77*100-100</f>
        <v>2.5750655751424461</v>
      </c>
      <c r="R77" s="14">
        <f>'реальные данные'!X78/'реальные данные'!X77*100-100</f>
        <v>1.9814078089521132</v>
      </c>
      <c r="S77" s="14">
        <f>'реальные данные'!Y78/'реальные данные'!Y77*100-100</f>
        <v>0.44003262175307611</v>
      </c>
      <c r="T77" s="14">
        <f>'реальные данные'!Z78/'реальные данные'!Z77*100-100</f>
        <v>-0.14354556724147471</v>
      </c>
      <c r="U77" s="14">
        <f>'реальные данные'!AA78/'реальные данные'!AA77*100-100</f>
        <v>-4.14402930069555</v>
      </c>
      <c r="V77" s="29">
        <f>'реальные данные'!AB78/'реальные данные'!AB77*100-100</f>
        <v>0.67099394683587832</v>
      </c>
    </row>
    <row r="78" spans="1:22" x14ac:dyDescent="0.2">
      <c r="A78" s="1">
        <v>42705</v>
      </c>
      <c r="B78" s="28">
        <f>'реальные данные'!M79/'реальные данные'!M78*100-100</f>
        <v>0.15181139164607771</v>
      </c>
      <c r="C78" s="14">
        <f>'реальные данные'!O79/'реальные данные'!O78*100-100</f>
        <v>0.81367693539252173</v>
      </c>
      <c r="D78" s="14">
        <f>'реальные данные'!P79/'реальные данные'!P78*100-100</f>
        <v>0.72125714829118692</v>
      </c>
      <c r="E78" s="14">
        <f>'реальные данные'!Q79/'реальные данные'!Q78*100-100</f>
        <v>1.0407255906556401</v>
      </c>
      <c r="F78" s="14">
        <f>'реальные данные'!R79/'реальные данные'!R78*100-100</f>
        <v>4.7436245131478927E-2</v>
      </c>
      <c r="G78" s="14">
        <f>'реальные данные'!S79/'реальные данные'!S78*100-100</f>
        <v>0.54803424954106106</v>
      </c>
      <c r="H78" s="29">
        <f>'реальные данные'!T79/'реальные данные'!T78*100-100</f>
        <v>0.61817095525348975</v>
      </c>
      <c r="I78" s="28">
        <f>'реальные данные'!F79/'реальные данные'!F78*100-100</f>
        <v>47.333894729107442</v>
      </c>
      <c r="J78" s="14">
        <f>'реальные данные'!G79/'реальные данные'!G78*100-100</f>
        <v>4.0521962461250496</v>
      </c>
      <c r="K78" s="14">
        <f>'реальные данные'!H79/'реальные данные'!H78*100-100</f>
        <v>-6.766929462317421</v>
      </c>
      <c r="L78" s="14">
        <f>'реальные данные'!I79/'реальные данные'!I78*100-100</f>
        <v>16.779133099572704</v>
      </c>
      <c r="M78" s="14">
        <f>'реальные данные'!J79/'реальные данные'!J78*100-100</f>
        <v>16.764343607040217</v>
      </c>
      <c r="N78" s="14">
        <f>'реальные данные'!K79/'реальные данные'!K78*100-100</f>
        <v>25.687954047332838</v>
      </c>
      <c r="O78" s="29">
        <f>'реальные данные'!L79/'реальные данные'!L78*100-100</f>
        <v>9.7361113129276191</v>
      </c>
      <c r="P78" s="28">
        <f>'реальные данные'!U79/'реальные данные'!U78*100-100</f>
        <v>-4.4218986153487663</v>
      </c>
      <c r="Q78" s="14">
        <f>'реальные данные'!W79/'реальные данные'!W78*100-100</f>
        <v>0.16435573821806315</v>
      </c>
      <c r="R78" s="14">
        <f>'реальные данные'!X79/'реальные данные'!X78*100-100</f>
        <v>9.1578978554338164E-2</v>
      </c>
      <c r="S78" s="14">
        <f>'реальные данные'!Y79/'реальные данные'!Y78*100-100</f>
        <v>0.16720505368303407</v>
      </c>
      <c r="T78" s="14">
        <f>'реальные данные'!Z79/'реальные данные'!Z78*100-100</f>
        <v>-3.5729356392835143E-2</v>
      </c>
      <c r="U78" s="14">
        <f>'реальные данные'!AA79/'реальные данные'!AA78*100-100</f>
        <v>-0.77772293902557976</v>
      </c>
      <c r="V78" s="29">
        <f>'реальные данные'!AB79/'реальные данные'!AB78*100-100</f>
        <v>-1.2381859953368206</v>
      </c>
    </row>
    <row r="79" spans="1:22" x14ac:dyDescent="0.2">
      <c r="A79" s="1">
        <v>42736</v>
      </c>
      <c r="B79" s="28">
        <f>'реальные данные'!M80/'реальные данные'!M79*100-100</f>
        <v>4.1409988335652059</v>
      </c>
      <c r="C79" s="14">
        <f>'реальные данные'!O80/'реальные данные'!O79*100-100</f>
        <v>-9.7614884528421868</v>
      </c>
      <c r="D79" s="14">
        <f>'реальные данные'!P80/'реальные данные'!P79*100-100</f>
        <v>1.903007063895231</v>
      </c>
      <c r="E79" s="14">
        <f>'реальные данные'!Q80/'реальные данные'!Q79*100-100</f>
        <v>2.0790365511471691</v>
      </c>
      <c r="F79" s="14">
        <f>'реальные данные'!R80/'реальные данные'!R79*100-100</f>
        <v>-1.4974921479392549</v>
      </c>
      <c r="G79" s="14">
        <f>'реальные данные'!S80/'реальные данные'!S79*100-100</f>
        <v>-1.0091687537698562</v>
      </c>
      <c r="H79" s="29">
        <f>'реальные данные'!T80/'реальные данные'!T79*100-100</f>
        <v>4.1537785785195069E-2</v>
      </c>
      <c r="I79" s="28">
        <f>'реальные данные'!F80/'реальные данные'!F79*100-100</f>
        <v>202.86020896580425</v>
      </c>
      <c r="J79" s="14">
        <f>'реальные данные'!G80/'реальные данные'!G79*100-100</f>
        <v>2.0848601148241386</v>
      </c>
      <c r="K79" s="14">
        <f>'реальные данные'!H80/'реальные данные'!H79*100-100</f>
        <v>89.426942288720056</v>
      </c>
      <c r="L79" s="14">
        <f>'реальные данные'!I80/'реальные данные'!I79*100-100</f>
        <v>53.475386324043399</v>
      </c>
      <c r="M79" s="14">
        <f>'реальные данные'!J80/'реальные данные'!J79*100-100</f>
        <v>188.79619333340628</v>
      </c>
      <c r="N79" s="14">
        <f>'реальные данные'!K80/'реальные данные'!K79*100-100</f>
        <v>-16.953009924523798</v>
      </c>
      <c r="O79" s="29">
        <f>'реальные данные'!L80/'реальные данные'!L79*100-100</f>
        <v>22.333223976910134</v>
      </c>
      <c r="P79" s="28">
        <f>'реальные данные'!U80/'реальные данные'!U79*100-100</f>
        <v>-0.88832394911243284</v>
      </c>
      <c r="Q79" s="14">
        <f>'реальные данные'!W80/'реальные данные'!W79*100-100</f>
        <v>-12.377309450007132</v>
      </c>
      <c r="R79" s="14">
        <f>'реальные данные'!X80/'реальные данные'!X79*100-100</f>
        <v>-9.5308014292674272</v>
      </c>
      <c r="S79" s="14">
        <f>'реальные данные'!Y80/'реальные данные'!Y79*100-100</f>
        <v>0.30902244806799217</v>
      </c>
      <c r="T79" s="14">
        <f>'реальные данные'!Z80/'реальные данные'!Z79*100-100</f>
        <v>-12.435238182635857</v>
      </c>
      <c r="U79" s="14">
        <f>'реальные данные'!AA80/'реальные данные'!AA79*100-100</f>
        <v>-0.41149788248149832</v>
      </c>
      <c r="V79" s="29">
        <f>'реальные данные'!AB80/'реальные данные'!AB79*100-100</f>
        <v>-3.0359953861847941</v>
      </c>
    </row>
    <row r="80" spans="1:22" x14ac:dyDescent="0.2">
      <c r="A80" s="1">
        <v>42767</v>
      </c>
      <c r="B80" s="28">
        <f>'реальные данные'!M81/'реальные данные'!M80*100-100</f>
        <v>1.6572999833863093</v>
      </c>
      <c r="C80" s="14">
        <f>'реальные данные'!O81/'реальные данные'!O80*100-100</f>
        <v>3.3517411849346246</v>
      </c>
      <c r="D80" s="14">
        <f>'реальные данные'!P81/'реальные данные'!P80*100-100</f>
        <v>5.7535562555637085</v>
      </c>
      <c r="E80" s="14">
        <f>'реальные данные'!Q81/'реальные данные'!Q80*100-100</f>
        <v>2.0646501094165615</v>
      </c>
      <c r="F80" s="14">
        <f>'реальные данные'!R81/'реальные данные'!R80*100-100</f>
        <v>-0.14676007406907843</v>
      </c>
      <c r="G80" s="14">
        <f>'реальные данные'!S81/'реальные данные'!S80*100-100</f>
        <v>-0.39955794070698403</v>
      </c>
      <c r="H80" s="29">
        <f>'реальные данные'!T81/'реальные данные'!T80*100-100</f>
        <v>-1.6676652454701468</v>
      </c>
      <c r="I80" s="28">
        <f>'реальные данные'!F81/'реальные данные'!F80*100-100</f>
        <v>-80.227046056733258</v>
      </c>
      <c r="J80" s="14">
        <f>'реальные данные'!G81/'реальные данные'!G80*100-100</f>
        <v>-1.2727280391516302</v>
      </c>
      <c r="K80" s="14">
        <f>'реальные данные'!H81/'реальные данные'!H80*100-100</f>
        <v>-13.102489227654431</v>
      </c>
      <c r="L80" s="14">
        <f>'реальные данные'!I81/'реальные данные'!I80*100-100</f>
        <v>-42.730033379470058</v>
      </c>
      <c r="M80" s="14">
        <f>'реальные данные'!J81/'реальные данные'!J80*100-100</f>
        <v>-69.675540046784164</v>
      </c>
      <c r="N80" s="14">
        <f>'реальные данные'!K81/'реальные данные'!K80*100-100</f>
        <v>-17.179762416693848</v>
      </c>
      <c r="O80" s="29">
        <f>'реальные данные'!L81/'реальные данные'!L80*100-100</f>
        <v>-25.014430542669146</v>
      </c>
      <c r="P80" s="28">
        <f>'реальные данные'!U81/'реальные данные'!U80*100-100</f>
        <v>8.8844438594717587</v>
      </c>
      <c r="Q80" s="14">
        <f>'реальные данные'!W81/'реальные данные'!W80*100-100</f>
        <v>4.5634678629755854</v>
      </c>
      <c r="R80" s="14">
        <f>'реальные данные'!X81/'реальные данные'!X80*100-100</f>
        <v>17.660741463572549</v>
      </c>
      <c r="S80" s="14">
        <f>'реальные данные'!Y81/'реальные данные'!Y80*100-100</f>
        <v>2.937174347799612</v>
      </c>
      <c r="T80" s="14">
        <f>'реальные данные'!Z81/'реальные данные'!Z80*100-100</f>
        <v>11.027441617424728</v>
      </c>
      <c r="U80" s="14">
        <f>'реальные данные'!AA81/'реальные данные'!AA80*100-100</f>
        <v>0.79758049540066622</v>
      </c>
      <c r="V80" s="29">
        <f>'реальные данные'!AB81/'реальные данные'!AB80*100-100</f>
        <v>2.0997633650298155</v>
      </c>
    </row>
    <row r="81" spans="1:22" x14ac:dyDescent="0.2">
      <c r="A81" s="1">
        <v>42795</v>
      </c>
      <c r="B81" s="28">
        <f>'реальные данные'!M82/'реальные данные'!M81*100-100</f>
        <v>-0.66904535186577618</v>
      </c>
      <c r="C81" s="14">
        <f>'реальные данные'!O82/'реальные данные'!O81*100-100</f>
        <v>1.0047500969383663</v>
      </c>
      <c r="D81" s="14">
        <f>'реальные данные'!P82/'реальные данные'!P81*100-100</f>
        <v>1.3751077873177593</v>
      </c>
      <c r="E81" s="14">
        <f>'реальные данные'!Q82/'реальные данные'!Q81*100-100</f>
        <v>-0.39810335637383787</v>
      </c>
      <c r="F81" s="14">
        <f>'реальные данные'!R82/'реальные данные'!R81*100-100</f>
        <v>-4.1704778532874798E-2</v>
      </c>
      <c r="G81" s="14">
        <f>'реальные данные'!S82/'реальные данные'!S81*100-100</f>
        <v>1.4481325571888561</v>
      </c>
      <c r="H81" s="29">
        <f>'реальные данные'!T82/'реальные данные'!T81*100-100</f>
        <v>-2.2210977667737097</v>
      </c>
      <c r="I81" s="28">
        <f>'реальные данные'!F82/'реальные данные'!F81*100-100</f>
        <v>-5.544337984411186</v>
      </c>
      <c r="J81" s="14">
        <f>'реальные данные'!G82/'реальные данные'!G81*100-100</f>
        <v>-15.723951451628025</v>
      </c>
      <c r="K81" s="14">
        <f>'реальные данные'!H82/'реальные данные'!H81*100-100</f>
        <v>5.7119247090615914</v>
      </c>
      <c r="L81" s="14">
        <f>'реальные данные'!I82/'реальные данные'!I81*100-100</f>
        <v>-1.1940465985428688</v>
      </c>
      <c r="M81" s="14">
        <f>'реальные данные'!J82/'реальные данные'!J81*100-100</f>
        <v>9.4027046762850972</v>
      </c>
      <c r="N81" s="14">
        <f>'реальные данные'!K82/'реальные данные'!K81*100-100</f>
        <v>25.324586992339306</v>
      </c>
      <c r="O81" s="29">
        <f>'реальные данные'!L82/'реальные данные'!L81*100-100</f>
        <v>-4.2071967706339279</v>
      </c>
      <c r="P81" s="28">
        <f>'реальные данные'!U82/'реальные данные'!U81*100-100</f>
        <v>0.8861720539775888</v>
      </c>
      <c r="Q81" s="14">
        <f>'реальные данные'!W82/'реальные данные'!W81*100-100</f>
        <v>3.8237183199553613</v>
      </c>
      <c r="R81" s="14">
        <f>'реальные данные'!X82/'реальные данные'!X81*100-100</f>
        <v>1.397741032578466</v>
      </c>
      <c r="S81" s="14">
        <f>'реальные данные'!Y82/'реальные данные'!Y81*100-100</f>
        <v>1.0009739295638838</v>
      </c>
      <c r="T81" s="14">
        <f>'реальные данные'!Z82/'реальные данные'!Z81*100-100</f>
        <v>0.10010337112980494</v>
      </c>
      <c r="U81" s="14">
        <f>'реальные данные'!AA82/'реальные данные'!AA81*100-100</f>
        <v>0.16171493894204048</v>
      </c>
      <c r="V81" s="29">
        <f>'реальные данные'!AB82/'реальные данные'!AB81*100-100</f>
        <v>-1.8265962398595832</v>
      </c>
    </row>
    <row r="82" spans="1:22" x14ac:dyDescent="0.2">
      <c r="A82" s="1">
        <v>42826</v>
      </c>
      <c r="B82" s="28">
        <f>'реальные данные'!M83/'реальные данные'!M82*100-100</f>
        <v>7.392052404651011</v>
      </c>
      <c r="C82" s="14">
        <f>'реальные данные'!O83/'реальные данные'!O82*100-100</f>
        <v>-1.0543693483273842</v>
      </c>
      <c r="D82" s="14">
        <f>'реальные данные'!P83/'реальные данные'!P82*100-100</f>
        <v>-3.6382817178829043</v>
      </c>
      <c r="E82" s="14">
        <f>'реальные данные'!Q83/'реальные данные'!Q82*100-100</f>
        <v>0.46811791559957783</v>
      </c>
      <c r="F82" s="14">
        <f>'реальные данные'!R83/'реальные данные'!R82*100-100</f>
        <v>2.6359952779474156</v>
      </c>
      <c r="G82" s="14">
        <f>'реальные данные'!S83/'реальные данные'!S82*100-100</f>
        <v>2.2901955478921536</v>
      </c>
      <c r="H82" s="29">
        <f>'реальные данные'!T83/'реальные данные'!T82*100-100</f>
        <v>0.21145184447696863</v>
      </c>
      <c r="I82" s="28">
        <f>'реальные данные'!F83/'реальные данные'!F82*100-100</f>
        <v>258.66735519984621</v>
      </c>
      <c r="J82" s="14">
        <f>'реальные данные'!G83/'реальные данные'!G82*100-100</f>
        <v>-2.9388757508909151</v>
      </c>
      <c r="K82" s="14">
        <f>'реальные данные'!H83/'реальные данные'!H82*100-100</f>
        <v>34.969485293622881</v>
      </c>
      <c r="L82" s="14">
        <f>'реальные данные'!I83/'реальные данные'!I82*100-100</f>
        <v>30.517067746139503</v>
      </c>
      <c r="M82" s="14">
        <f>'реальные данные'!J83/'реальные данные'!J82*100-100</f>
        <v>68.468999545679026</v>
      </c>
      <c r="N82" s="14">
        <f>'реальные данные'!K83/'реальные данные'!K82*100-100</f>
        <v>55.262596034507766</v>
      </c>
      <c r="O82" s="29">
        <f>'реальные данные'!L83/'реальные данные'!L82*100-100</f>
        <v>16.171614133707351</v>
      </c>
      <c r="P82" s="28">
        <f>'реальные данные'!U83/'реальные данные'!U82*100-100</f>
        <v>-1.3184352337543572</v>
      </c>
      <c r="Q82" s="14">
        <f>'реальные данные'!W83/'реальные данные'!W82*100-100</f>
        <v>-1.0722662639695386</v>
      </c>
      <c r="R82" s="14">
        <f>'реальные данные'!X83/'реальные данные'!X82*100-100</f>
        <v>-7.4667643213254564</v>
      </c>
      <c r="S82" s="14">
        <f>'реальные данные'!Y83/'реальные данные'!Y82*100-100</f>
        <v>-1.3697016114298037</v>
      </c>
      <c r="T82" s="14">
        <f>'реальные данные'!Z83/'реальные данные'!Z82*100-100</f>
        <v>-1.0723736703043727</v>
      </c>
      <c r="U82" s="14">
        <f>'реальные данные'!AA83/'реальные данные'!AA82*100-100</f>
        <v>-1.7542187111612009</v>
      </c>
      <c r="V82" s="29">
        <f>'реальные данные'!AB83/'реальные данные'!AB82*100-100</f>
        <v>-2.9795269681869314</v>
      </c>
    </row>
    <row r="83" spans="1:22" x14ac:dyDescent="0.2">
      <c r="A83" s="1">
        <v>42856</v>
      </c>
      <c r="B83" s="28">
        <f>'реальные данные'!M84/'реальные данные'!M83*100-100</f>
        <v>3.5895490801670888</v>
      </c>
      <c r="C83" s="14">
        <f>'реальные данные'!O84/'реальные данные'!O83*100-100</f>
        <v>0.61447545853741303</v>
      </c>
      <c r="D83" s="14">
        <f>'реальные данные'!P84/'реальные данные'!P83*100-100</f>
        <v>-2.0906655564283056</v>
      </c>
      <c r="E83" s="14">
        <f>'реальные данные'!Q84/'реальные данные'!Q83*100-100</f>
        <v>0.58852748243181452</v>
      </c>
      <c r="F83" s="14">
        <f>'реальные данные'!R84/'реальные данные'!R83*100-100</f>
        <v>-1.4855045915740419</v>
      </c>
      <c r="G83" s="14">
        <f>'реальные данные'!S84/'реальные данные'!S83*100-100</f>
        <v>0.89036285203741272</v>
      </c>
      <c r="H83" s="29">
        <f>'реальные данные'!T84/'реальные данные'!T83*100-100</f>
        <v>-0.4447718452006626</v>
      </c>
      <c r="I83" s="28">
        <f>'реальные данные'!F84/'реальные данные'!F83*100-100</f>
        <v>42.770385312050763</v>
      </c>
      <c r="J83" s="14">
        <f>'реальные данные'!G84/'реальные данные'!G83*100-100</f>
        <v>15.711298345688391</v>
      </c>
      <c r="K83" s="14">
        <f>'реальные данные'!H84/'реальные данные'!H83*100-100</f>
        <v>-35.518023282884386</v>
      </c>
      <c r="L83" s="14">
        <f>'реальные данные'!I84/'реальные данные'!I83*100-100</f>
        <v>0.3876538217488843</v>
      </c>
      <c r="M83" s="14">
        <f>'реальные данные'!J84/'реальные данные'!J83*100-100</f>
        <v>-39.010480405667494</v>
      </c>
      <c r="N83" s="14">
        <f>'реальные данные'!K84/'реальные данные'!K83*100-100</f>
        <v>-32.234898870020544</v>
      </c>
      <c r="O83" s="29">
        <f>'реальные данные'!L84/'реальные данные'!L83*100-100</f>
        <v>-0.33088401081447216</v>
      </c>
      <c r="P83" s="28">
        <f>'реальные данные'!U84/'реальные данные'!U83*100-100</f>
        <v>2.3340797565046358</v>
      </c>
      <c r="Q83" s="14">
        <f>'реальные данные'!W84/'реальные данные'!W83*100-100</f>
        <v>-1.2265218859334652</v>
      </c>
      <c r="R83" s="14">
        <f>'реальные данные'!X84/'реальные данные'!X83*100-100</f>
        <v>1.141883254406693</v>
      </c>
      <c r="S83" s="14">
        <f>'реальные данные'!Y84/'реальные данные'!Y83*100-100</f>
        <v>1.1094113663835401</v>
      </c>
      <c r="T83" s="14">
        <f>'реальные данные'!Z84/'реальные данные'!Z83*100-100</f>
        <v>2.2712052836738224</v>
      </c>
      <c r="U83" s="14">
        <f>'реальные данные'!AA84/'реальные данные'!AA83*100-100</f>
        <v>3.9591542943853995</v>
      </c>
      <c r="V83" s="29">
        <f>'реальные данные'!AB84/'реальные данные'!AB83*100-100</f>
        <v>-0.19141836926121414</v>
      </c>
    </row>
    <row r="84" spans="1:22" x14ac:dyDescent="0.2">
      <c r="A84" s="1">
        <v>42887</v>
      </c>
      <c r="B84" s="28">
        <f>'реальные данные'!M85/'реальные данные'!M84*100-100</f>
        <v>1.4316652255700575</v>
      </c>
      <c r="C84" s="14">
        <f>'реальные данные'!O85/'реальные данные'!O84*100-100</f>
        <v>1.0250669608765151</v>
      </c>
      <c r="D84" s="14">
        <f>'реальные данные'!P85/'реальные данные'!P84*100-100</f>
        <v>-2.3694983181100469</v>
      </c>
      <c r="E84" s="14">
        <f>'реальные данные'!Q85/'реальные данные'!Q84*100-100</f>
        <v>0.48625906215578141</v>
      </c>
      <c r="F84" s="14">
        <f>'реальные данные'!R85/'реальные данные'!R84*100-100</f>
        <v>-0.47034341060263785</v>
      </c>
      <c r="G84" s="14">
        <f>'реальные данные'!S85/'реальные данные'!S84*100-100</f>
        <v>-1.2815766735184013</v>
      </c>
      <c r="H84" s="29">
        <f>'реальные данные'!T85/'реальные данные'!T84*100-100</f>
        <v>-0.88151961093532805</v>
      </c>
      <c r="I84" s="28">
        <f>'реальные данные'!F85/'реальные данные'!F84*100-100</f>
        <v>-19.236258904336239</v>
      </c>
      <c r="J84" s="14">
        <f>'реальные данные'!G85/'реальные данные'!G84*100-100</f>
        <v>4.4849101519916559</v>
      </c>
      <c r="K84" s="14">
        <f>'реальные данные'!H85/'реальные данные'!H84*100-100</f>
        <v>38.447498005749594</v>
      </c>
      <c r="L84" s="14">
        <f>'реальные данные'!I85/'реальные данные'!I84*100-100</f>
        <v>3.3834847670818959</v>
      </c>
      <c r="M84" s="14">
        <f>'реальные данные'!J85/'реальные данные'!J84*100-100</f>
        <v>6.0538012683899183</v>
      </c>
      <c r="N84" s="14">
        <f>'реальные данные'!K85/'реальные данные'!K84*100-100</f>
        <v>-9.8718886835472546</v>
      </c>
      <c r="O84" s="29">
        <f>'реальные данные'!L85/'реальные данные'!L84*100-100</f>
        <v>3.927502656453413</v>
      </c>
      <c r="P84" s="28">
        <f>'реальные данные'!U85/'реальные данные'!U84*100-100</f>
        <v>3.7263179968428801</v>
      </c>
      <c r="Q84" s="14">
        <f>'реальные данные'!W85/'реальные данные'!W84*100-100</f>
        <v>0.66057835648240371</v>
      </c>
      <c r="R84" s="14">
        <f>'реальные данные'!X85/'реальные данные'!X84*100-100</f>
        <v>-6.7276206854405132</v>
      </c>
      <c r="S84" s="14">
        <f>'реальные данные'!Y85/'реальные данные'!Y84*100-100</f>
        <v>0.15636724301724314</v>
      </c>
      <c r="T84" s="14">
        <f>'реальные данные'!Z85/'реальные данные'!Z84*100-100</f>
        <v>-1.0505901262049946</v>
      </c>
      <c r="U84" s="14">
        <f>'реальные данные'!AA85/'реальные данные'!AA84*100-100</f>
        <v>0.10577995462904255</v>
      </c>
      <c r="V84" s="29">
        <f>'реальные данные'!AB85/'реальные данные'!AB84*100-100</f>
        <v>-1.96603777492723</v>
      </c>
    </row>
    <row r="85" spans="1:22" x14ac:dyDescent="0.2">
      <c r="A85" s="1">
        <v>42917</v>
      </c>
      <c r="B85" s="28">
        <f>'реальные данные'!M86/'реальные данные'!M85*100-100</f>
        <v>6.378059664700487</v>
      </c>
      <c r="C85" s="14">
        <f>'реальные данные'!O86/'реальные данные'!O85*100-100</f>
        <v>-1.5673038160867776</v>
      </c>
      <c r="D85" s="14">
        <f>'реальные данные'!P86/'реальные данные'!P85*100-100</f>
        <v>-0.15652570947592892</v>
      </c>
      <c r="E85" s="14">
        <f>'реальные данные'!Q86/'реальные данные'!Q85*100-100</f>
        <v>0.50006235065652049</v>
      </c>
      <c r="F85" s="14">
        <f>'реальные данные'!R86/'реальные данные'!R85*100-100</f>
        <v>0.93462542028692042</v>
      </c>
      <c r="G85" s="14">
        <f>'реальные данные'!S86/'реальные данные'!S85*100-100</f>
        <v>-0.67778596944332037</v>
      </c>
      <c r="H85" s="29">
        <f>'реальные данные'!T86/'реальные данные'!T85*100-100</f>
        <v>-0.19504590651490616</v>
      </c>
      <c r="I85" s="28">
        <f>'реальные данные'!F86/'реальные данные'!F85*100-100</f>
        <v>94.221402286231182</v>
      </c>
      <c r="J85" s="14">
        <f>'реальные данные'!G86/'реальные данные'!G85*100-100</f>
        <v>-10.420700229457168</v>
      </c>
      <c r="K85" s="14">
        <f>'реальные данные'!H86/'реальные данные'!H85*100-100</f>
        <v>-7.8331480774631785</v>
      </c>
      <c r="L85" s="14">
        <f>'реальные данные'!I86/'реальные данные'!I85*100-100</f>
        <v>-10.248113207576282</v>
      </c>
      <c r="M85" s="14">
        <f>'реальные данные'!J86/'реальные данные'!J85*100-100</f>
        <v>43.854350994482814</v>
      </c>
      <c r="N85" s="14">
        <f>'реальные данные'!K86/'реальные данные'!K85*100-100</f>
        <v>-10.925135073729365</v>
      </c>
      <c r="O85" s="29">
        <f>'реальные данные'!L86/'реальные данные'!L85*100-100</f>
        <v>-5.6988047878106585</v>
      </c>
      <c r="P85" s="28">
        <f>'реальные данные'!U86/'реальные данные'!U85*100-100</f>
        <v>-3.6506158012942223</v>
      </c>
      <c r="Q85" s="14">
        <f>'реальные данные'!W86/'реальные данные'!W85*100-100</f>
        <v>-3.0601362913500907E-2</v>
      </c>
      <c r="R85" s="14">
        <f>'реальные данные'!X86/'реальные данные'!X85*100-100</f>
        <v>1.732011382913214</v>
      </c>
      <c r="S85" s="14">
        <f>'реальные данные'!Y86/'реальные данные'!Y85*100-100</f>
        <v>1.0964195809136186</v>
      </c>
      <c r="T85" s="14">
        <f>'реальные данные'!Z86/'реальные данные'!Z85*100-100</f>
        <v>-2.1010131482394456</v>
      </c>
      <c r="U85" s="14">
        <f>'реальные данные'!AA86/'реальные данные'!AA85*100-100</f>
        <v>0.50888518377317382</v>
      </c>
      <c r="V85" s="29">
        <f>'реальные данные'!AB86/'реальные данные'!AB85*100-100</f>
        <v>0.63052432811620918</v>
      </c>
    </row>
    <row r="86" spans="1:22" x14ac:dyDescent="0.2">
      <c r="A86" s="1">
        <v>42948</v>
      </c>
      <c r="B86" s="28">
        <f>'реальные данные'!M87/'реальные данные'!M86*100-100</f>
        <v>2.8243403720135802</v>
      </c>
      <c r="C86" s="14">
        <f>'реальные данные'!O87/'реальные данные'!O86*100-100</f>
        <v>1.5954850521541601</v>
      </c>
      <c r="D86" s="14">
        <f>'реальные данные'!P87/'реальные данные'!P86*100-100</f>
        <v>0.48175177088441501</v>
      </c>
      <c r="E86" s="14">
        <f>'реальные данные'!Q87/'реальные данные'!Q86*100-100</f>
        <v>0.29508128535051981</v>
      </c>
      <c r="F86" s="14">
        <f>'реальные данные'!R87/'реальные данные'!R86*100-100</f>
        <v>-3.4951927944894408</v>
      </c>
      <c r="G86" s="14">
        <f>'реальные данные'!S87/'реальные данные'!S86*100-100</f>
        <v>2.2083112823604267</v>
      </c>
      <c r="H86" s="29">
        <f>'реальные данные'!T87/'реальные данные'!T86*100-100</f>
        <v>0.11976438317509519</v>
      </c>
      <c r="I86" s="28">
        <f>'реальные данные'!F87/'реальные данные'!F86*100-100</f>
        <v>29.759910091533214</v>
      </c>
      <c r="J86" s="14">
        <f>'реальные данные'!G87/'реальные данные'!G86*100-100</f>
        <v>-8.486282409540749</v>
      </c>
      <c r="K86" s="14">
        <f>'реальные данные'!H87/'реальные данные'!H86*100-100</f>
        <v>-8.1265476821960902</v>
      </c>
      <c r="L86" s="14">
        <f>'реальные данные'!I87/'реальные данные'!I86*100-100</f>
        <v>-14.002814095534902</v>
      </c>
      <c r="M86" s="14">
        <f>'реальные данные'!J87/'реальные данные'!J86*100-100</f>
        <v>-31.298221533313068</v>
      </c>
      <c r="N86" s="14">
        <f>'реальные данные'!K87/'реальные данные'!K86*100-100</f>
        <v>32.176127077163642</v>
      </c>
      <c r="O86" s="29">
        <f>'реальные данные'!L87/'реальные данные'!L86*100-100</f>
        <v>-7.0910941431655914</v>
      </c>
      <c r="P86" s="28">
        <f>'реальные данные'!U87/'реальные данные'!U86*100-100</f>
        <v>-2.4285060497836355</v>
      </c>
      <c r="Q86" s="14">
        <f>'реальные данные'!W87/'реальные данные'!W86*100-100</f>
        <v>3.4424131135576346</v>
      </c>
      <c r="R86" s="14">
        <f>'реальные данные'!X87/'реальные данные'!X86*100-100</f>
        <v>1.0103079937035204</v>
      </c>
      <c r="S86" s="14">
        <f>'реальные данные'!Y87/'реальные данные'!Y86*100-100</f>
        <v>1.0637932023580987</v>
      </c>
      <c r="T86" s="14">
        <f>'реальные данные'!Z87/'реальные данные'!Z86*100-100</f>
        <v>-0.55286889850211196</v>
      </c>
      <c r="U86" s="14">
        <f>'реальные данные'!AA87/'реальные данные'!AA86*100-100</f>
        <v>-0.90885289334661934</v>
      </c>
      <c r="V86" s="29">
        <f>'реальные данные'!AB87/'реальные данные'!AB86*100-100</f>
        <v>1.6556539004409103</v>
      </c>
    </row>
    <row r="87" spans="1:22" x14ac:dyDescent="0.2">
      <c r="A87" s="1">
        <v>42979</v>
      </c>
      <c r="B87" s="28">
        <f>'реальные данные'!M88/'реальные данные'!M87*100-100</f>
        <v>1.3083628126857434</v>
      </c>
      <c r="C87" s="14">
        <f>'реальные данные'!O88/'реальные данные'!O87*100-100</f>
        <v>0.64705539912806387</v>
      </c>
      <c r="D87" s="14">
        <f>'реальные данные'!P88/'реальные данные'!P87*100-100</f>
        <v>-0.20586626698772648</v>
      </c>
      <c r="E87" s="14">
        <f>'реальные данные'!Q88/'реальные данные'!Q87*100-100</f>
        <v>-3.4243452961206344E-2</v>
      </c>
      <c r="F87" s="14">
        <f>'реальные данные'!R88/'реальные данные'!R87*100-100</f>
        <v>-1.4870191951570177</v>
      </c>
      <c r="G87" s="14">
        <f>'реальные данные'!S88/'реальные данные'!S87*100-100</f>
        <v>5.8456206254021481E-2</v>
      </c>
      <c r="H87" s="29">
        <f>'реальные данные'!T88/'реальные данные'!T87*100-100</f>
        <v>-1.144505244238573</v>
      </c>
      <c r="I87" s="28">
        <f>'реальные данные'!F88/'реальные данные'!F87*100-100</f>
        <v>-62.512905717891357</v>
      </c>
      <c r="J87" s="14">
        <f>'реальные данные'!G88/'реальные данные'!G87*100-100</f>
        <v>6.8756160708529706</v>
      </c>
      <c r="K87" s="14">
        <f>'реальные данные'!H88/'реальные данные'!H87*100-100</f>
        <v>-16.207158517043197</v>
      </c>
      <c r="L87" s="14">
        <f>'реальные данные'!I88/'реальные данные'!I87*100-100</f>
        <v>1.0537855501510762E-2</v>
      </c>
      <c r="M87" s="14">
        <f>'реальные данные'!J88/'реальные данные'!J87*100-100</f>
        <v>4.1801634940140246</v>
      </c>
      <c r="N87" s="14">
        <f>'реальные данные'!K88/'реальные данные'!K87*100-100</f>
        <v>-26.436255554079906</v>
      </c>
      <c r="O87" s="29">
        <f>'реальные данные'!L88/'реальные данные'!L87*100-100</f>
        <v>2.9274332515352341</v>
      </c>
      <c r="P87" s="28">
        <f>'реальные данные'!U88/'реальные данные'!U87*100-100</f>
        <v>20.674282722681724</v>
      </c>
      <c r="Q87" s="14">
        <f>'реальные данные'!W88/'реальные данные'!W87*100-100</f>
        <v>-0.52347987570861676</v>
      </c>
      <c r="R87" s="14">
        <f>'реальные данные'!X88/'реальные данные'!X87*100-100</f>
        <v>1.7227580786203873</v>
      </c>
      <c r="S87" s="14">
        <f>'реальные данные'!Y88/'реальные данные'!Y87*100-100</f>
        <v>0.12967468752449918</v>
      </c>
      <c r="T87" s="14">
        <f>'реальные данные'!Z88/'реальные данные'!Z87*100-100</f>
        <v>-1.296640354918722</v>
      </c>
      <c r="U87" s="14">
        <f>'реальные данные'!AA88/'реальные данные'!AA87*100-100</f>
        <v>4.8813964998933415</v>
      </c>
      <c r="V87" s="29">
        <f>'реальные данные'!AB88/'реальные данные'!AB87*100-100</f>
        <v>-1.4439246317806038</v>
      </c>
    </row>
    <row r="88" spans="1:22" x14ac:dyDescent="0.2">
      <c r="A88" s="1">
        <v>43009</v>
      </c>
      <c r="B88" s="28">
        <f>'реальные данные'!M89/'реальные данные'!M88*100-100</f>
        <v>3.2905302468626587</v>
      </c>
      <c r="C88" s="14">
        <f>'реальные данные'!O89/'реальные данные'!O88*100-100</f>
        <v>0.68014080877757976</v>
      </c>
      <c r="D88" s="14">
        <f>'реальные данные'!P89/'реальные данные'!P88*100-100</f>
        <v>-0.92947574715896053</v>
      </c>
      <c r="E88" s="14">
        <f>'реальные данные'!Q89/'реальные данные'!Q88*100-100</f>
        <v>0.17343977220502893</v>
      </c>
      <c r="F88" s="14">
        <f>'реальные данные'!R89/'реальные данные'!R88*100-100</f>
        <v>0.17410431959001471</v>
      </c>
      <c r="G88" s="14">
        <f>'реальные данные'!S89/'реальные данные'!S88*100-100</f>
        <v>-7.6666546682659487E-2</v>
      </c>
      <c r="H88" s="29">
        <f>'реальные данные'!T89/'реальные данные'!T88*100-100</f>
        <v>1.7352163778692358</v>
      </c>
      <c r="I88" s="28">
        <f>'реальные данные'!F89/'реальные данные'!F88*100-100</f>
        <v>16.282549057549687</v>
      </c>
      <c r="J88" s="14">
        <f>'реальные данные'!G89/'реальные данные'!G88*100-100</f>
        <v>-7.2622969148238639</v>
      </c>
      <c r="K88" s="14">
        <f>'реальные данные'!H89/'реальные данные'!H88*100-100</f>
        <v>-0.99686502959563938</v>
      </c>
      <c r="L88" s="14">
        <f>'реальные данные'!I89/'реальные данные'!I88*100-100</f>
        <v>13.392555787984662</v>
      </c>
      <c r="M88" s="14">
        <f>'реальные данные'!J89/'реальные данные'!J88*100-100</f>
        <v>-7.9614334660889909</v>
      </c>
      <c r="N88" s="14">
        <f>'реальные данные'!K89/'реальные данные'!K88*100-100</f>
        <v>-6.9189791467571382</v>
      </c>
      <c r="O88" s="29">
        <f>'реальные данные'!L89/'реальные данные'!L88*100-100</f>
        <v>0.87511494039588911</v>
      </c>
      <c r="P88" s="28">
        <f>'реальные данные'!U89/'реальные данные'!U88*100-100</f>
        <v>-0.73935503907972588</v>
      </c>
      <c r="Q88" s="14">
        <f>'реальные данные'!W89/'реальные данные'!W88*100-100</f>
        <v>2.1446801947644758</v>
      </c>
      <c r="R88" s="14">
        <f>'реальные данные'!X89/'реальные данные'!X88*100-100</f>
        <v>-1.6809099675649861</v>
      </c>
      <c r="S88" s="14">
        <f>'реальные данные'!Y89/'реальные данные'!Y88*100-100</f>
        <v>-2.7336338853530151E-2</v>
      </c>
      <c r="T88" s="14">
        <f>'реальные данные'!Z89/'реальные данные'!Z88*100-100</f>
        <v>0.25077291315278671</v>
      </c>
      <c r="U88" s="14">
        <f>'реальные данные'!AA89/'реальные данные'!AA88*100-100</f>
        <v>1.0458974867748765</v>
      </c>
      <c r="V88" s="29">
        <f>'реальные данные'!AB89/'реальные данные'!AB88*100-100</f>
        <v>0.79805074834149536</v>
      </c>
    </row>
    <row r="89" spans="1:22" x14ac:dyDescent="0.2">
      <c r="A89" s="1">
        <v>43040</v>
      </c>
      <c r="B89" s="28">
        <f>'реальные данные'!M90/'реальные данные'!M89*100-100</f>
        <v>-3.2309687089990433</v>
      </c>
      <c r="C89" s="14">
        <f>'реальные данные'!O90/'реальные данные'!O89*100-100</f>
        <v>-0.15795970818930982</v>
      </c>
      <c r="D89" s="14">
        <f>'реальные данные'!P90/'реальные данные'!P89*100-100</f>
        <v>0.56973246383313381</v>
      </c>
      <c r="E89" s="14">
        <f>'реальные данные'!Q90/'реальные данные'!Q89*100-100</f>
        <v>3.9511051279660592E-2</v>
      </c>
      <c r="F89" s="14">
        <f>'реальные данные'!R90/'реальные данные'!R89*100-100</f>
        <v>-10.473628286496023</v>
      </c>
      <c r="G89" s="14">
        <f>'реальные данные'!S90/'реальные данные'!S89*100-100</f>
        <v>0.14338432451106087</v>
      </c>
      <c r="H89" s="29">
        <f>'реальные данные'!T90/'реальные данные'!T89*100-100</f>
        <v>-2.0143617152440498</v>
      </c>
      <c r="I89" s="28">
        <f>'реальные данные'!F90/'реальные данные'!F89*100-100</f>
        <v>-25.858361312139593</v>
      </c>
      <c r="J89" s="14">
        <f>'реальные данные'!G90/'реальные данные'!G89*100-100</f>
        <v>-0.98973991244855597</v>
      </c>
      <c r="K89" s="14">
        <f>'реальные данные'!H90/'реальные данные'!H89*100-100</f>
        <v>14.608836404083988</v>
      </c>
      <c r="L89" s="14">
        <f>'реальные данные'!I90/'реальные данные'!I89*100-100</f>
        <v>9.2000562496500606</v>
      </c>
      <c r="M89" s="14">
        <f>'реальные данные'!J90/'реальные данные'!J89*100-100</f>
        <v>7.4591501719811504</v>
      </c>
      <c r="N89" s="14">
        <f>'реальные данные'!K90/'реальные данные'!K89*100-100</f>
        <v>-27.947999678946019</v>
      </c>
      <c r="O89" s="29">
        <f>'реальные данные'!L90/'реальные данные'!L89*100-100</f>
        <v>-4.4389090592163853</v>
      </c>
      <c r="P89" s="28">
        <f>'реальные данные'!U90/'реальные данные'!U89*100-100</f>
        <v>0.94294955724203078</v>
      </c>
      <c r="Q89" s="14">
        <f>'реальные данные'!W90/'реальные данные'!W89*100-100</f>
        <v>0.14509247849920826</v>
      </c>
      <c r="R89" s="14">
        <f>'реальные данные'!X90/'реальные данные'!X89*100-100</f>
        <v>-1.4322672715068023</v>
      </c>
      <c r="S89" s="14">
        <f>'реальные данные'!Y90/'реальные данные'!Y89*100-100</f>
        <v>0.245793100202647</v>
      </c>
      <c r="T89" s="14">
        <f>'реальные данные'!Z90/'реальные данные'!Z89*100-100</f>
        <v>-11.267533846040862</v>
      </c>
      <c r="U89" s="14">
        <f>'реальные данные'!AA90/'реальные данные'!AA89*100-100</f>
        <v>1.7700426877685658</v>
      </c>
      <c r="V89" s="29">
        <f>'реальные данные'!AB90/'реальные данные'!AB89*100-100</f>
        <v>0.9344062962047559</v>
      </c>
    </row>
    <row r="90" spans="1:22" x14ac:dyDescent="0.2">
      <c r="A90" s="1">
        <v>43070</v>
      </c>
      <c r="B90" s="28">
        <f>'реальные данные'!M91/'реальные данные'!M90*100-100</f>
        <v>1.2104221872682785</v>
      </c>
      <c r="C90" s="14">
        <f>'реальные данные'!O91/'реальные данные'!O90*100-100</f>
        <v>9.4755982964841223E-2</v>
      </c>
      <c r="D90" s="14">
        <f>'реальные данные'!P91/'реальные данные'!P90*100-100</f>
        <v>-0.3698383118940427</v>
      </c>
      <c r="E90" s="14">
        <f>'реальные данные'!Q91/'реальные данные'!Q90*100-100</f>
        <v>7.6383436208388389E-2</v>
      </c>
      <c r="F90" s="14">
        <f>'реальные данные'!R91/'реальные данные'!R90*100-100</f>
        <v>-2.168233644628998</v>
      </c>
      <c r="G90" s="14">
        <f>'реальные данные'!S91/'реальные данные'!S90*100-100</f>
        <v>0.37448356825511553</v>
      </c>
      <c r="H90" s="29">
        <f>'реальные данные'!T91/'реальные данные'!T90*100-100</f>
        <v>-0.70472142678930538</v>
      </c>
      <c r="I90" s="28">
        <f>'реальные данные'!F91/'реальные данные'!F90*100-100</f>
        <v>-44.039192012142117</v>
      </c>
      <c r="J90" s="14">
        <f>'реальные данные'!G91/'реальные данные'!G90*100-100</f>
        <v>-0.43773979899374638</v>
      </c>
      <c r="K90" s="14">
        <f>'реальные данные'!H91/'реальные данные'!H90*100-100</f>
        <v>-17.146420511908289</v>
      </c>
      <c r="L90" s="14">
        <f>'реальные данные'!I91/'реальные данные'!I90*100-100</f>
        <v>50.393544336097051</v>
      </c>
      <c r="M90" s="14">
        <f>'реальные данные'!J91/'реальные данные'!J90*100-100</f>
        <v>-3.4849166756923182</v>
      </c>
      <c r="N90" s="14">
        <f>'реальные данные'!K91/'реальные данные'!K90*100-100</f>
        <v>24.358112625558604</v>
      </c>
      <c r="O90" s="29">
        <f>'реальные данные'!L91/'реальные данные'!L90*100-100</f>
        <v>1.9035527925140201</v>
      </c>
      <c r="P90" s="28">
        <f>'реальные данные'!U91/'реальные данные'!U90*100-100</f>
        <v>4.7765698671594805</v>
      </c>
      <c r="Q90" s="14">
        <f>'реальные данные'!W91/'реальные данные'!W90*100-100</f>
        <v>3.0922765497081173E-3</v>
      </c>
      <c r="R90" s="14">
        <f>'реальные данные'!X91/'реальные данные'!X90*100-100</f>
        <v>-0.88062307432825548</v>
      </c>
      <c r="S90" s="14">
        <f>'реальные данные'!Y91/'реальные данные'!Y90*100-100</f>
        <v>-2.7754834727395234</v>
      </c>
      <c r="T90" s="14">
        <f>'реальные данные'!Z91/'реальные данные'!Z90*100-100</f>
        <v>-1.5329334295117434</v>
      </c>
      <c r="U90" s="14">
        <f>'реальные данные'!AA91/'реальные данные'!AA90*100-100</f>
        <v>1.109099496595519</v>
      </c>
      <c r="V90" s="29">
        <f>'реальные данные'!AB91/'реальные данные'!AB90*100-100</f>
        <v>-1.9810825711382023</v>
      </c>
    </row>
    <row r="91" spans="1:22" x14ac:dyDescent="0.2">
      <c r="A91" s="1">
        <v>43101</v>
      </c>
      <c r="B91" s="28">
        <f>'реальные данные'!M92/'реальные данные'!M91*100-100</f>
        <v>1.4722354063324303</v>
      </c>
      <c r="C91" s="14">
        <f>'реальные данные'!O92/'реальные данные'!O91*100-100</f>
        <v>4.2052745581841577E-2</v>
      </c>
      <c r="D91" s="14">
        <f>'реальные данные'!P92/'реальные данные'!P91*100-100</f>
        <v>1.4750048249725864</v>
      </c>
      <c r="E91" s="14">
        <f>'реальные данные'!Q92/'реальные данные'!Q91*100-100</f>
        <v>4.4225163384624011E-2</v>
      </c>
      <c r="F91" s="14">
        <f>'реальные данные'!R92/'реальные данные'!R91*100-100</f>
        <v>3.6573246807163997</v>
      </c>
      <c r="G91" s="14">
        <f>'реальные данные'!S92/'реальные данные'!S91*100-100</f>
        <v>1.4130362026767216</v>
      </c>
      <c r="H91" s="29">
        <f>'реальные данные'!T92/'реальные данные'!T91*100-100</f>
        <v>1.0246952021981599</v>
      </c>
      <c r="I91" s="28">
        <f>'реальные данные'!F92/'реальные данные'!F91*100-100</f>
        <v>541.26755325452609</v>
      </c>
      <c r="J91" s="14">
        <f>'реальные данные'!G92/'реальные данные'!G91*100-100</f>
        <v>20.943291630514466</v>
      </c>
      <c r="K91" s="14">
        <f>'реальные данные'!H92/'реальные данные'!H91*100-100</f>
        <v>129.68992672770182</v>
      </c>
      <c r="L91" s="14">
        <f>'реальные данные'!I92/'реальные данные'!I91*100-100</f>
        <v>-17.360548209270121</v>
      </c>
      <c r="M91" s="14">
        <f>'реальные данные'!J92/'реальные данные'!J91*100-100</f>
        <v>141.81894946189851</v>
      </c>
      <c r="N91" s="14">
        <f>'реальные данные'!K92/'реальные данные'!K91*100-100</f>
        <v>41.77314596620306</v>
      </c>
      <c r="O91" s="29">
        <f>'реальные данные'!L92/'реальные данные'!L91*100-100</f>
        <v>41.812479807825582</v>
      </c>
      <c r="P91" s="28">
        <f>'реальные данные'!U92/'реальные данные'!U91*100-100</f>
        <v>-15.288657265450411</v>
      </c>
      <c r="Q91" s="14">
        <f>'реальные данные'!W92/'реальные данные'!W91*100-100</f>
        <v>-2.8786341545731631</v>
      </c>
      <c r="R91" s="14">
        <f>'реальные данные'!X92/'реальные данные'!X91*100-100</f>
        <v>-18.223409242692384</v>
      </c>
      <c r="S91" s="14">
        <f>'реальные данные'!Y92/'реальные данные'!Y91*100-100</f>
        <v>0.64351358108199008</v>
      </c>
      <c r="T91" s="14">
        <f>'реальные данные'!Z92/'реальные данные'!Z91*100-100</f>
        <v>-5.8588128241453461</v>
      </c>
      <c r="U91" s="14">
        <f>'реальные данные'!AA92/'реальные данные'!AA91*100-100</f>
        <v>-3.0810398682109508</v>
      </c>
      <c r="V91" s="29">
        <f>'реальные данные'!AB92/'реальные данные'!AB91*100-100</f>
        <v>-5.3730935175510695</v>
      </c>
    </row>
    <row r="92" spans="1:22" x14ac:dyDescent="0.2">
      <c r="A92" s="1">
        <v>43132</v>
      </c>
      <c r="B92" s="28">
        <f>'реальные данные'!M93/'реальные данные'!M92*100-100</f>
        <v>-3.5653476982690222</v>
      </c>
      <c r="C92" s="14">
        <f>'реальные данные'!O93/'реальные данные'!O92*100-100</f>
        <v>0.46889012549753772</v>
      </c>
      <c r="D92" s="14">
        <f>'реальные данные'!P93/'реальные данные'!P92*100-100</f>
        <v>-1.1438641342002143</v>
      </c>
      <c r="E92" s="14">
        <f>'реальные данные'!Q93/'реальные данные'!Q92*100-100</f>
        <v>0.43586577718922115</v>
      </c>
      <c r="F92" s="14">
        <f>'реальные данные'!R93/'реальные данные'!R92*100-100</f>
        <v>1.5784930250741098</v>
      </c>
      <c r="G92" s="14">
        <f>'реальные данные'!S93/'реальные данные'!S92*100-100</f>
        <v>16.126966087668791</v>
      </c>
      <c r="H92" s="29">
        <f>'реальные данные'!T93/'реальные данные'!T92*100-100</f>
        <v>0.37900928112568977</v>
      </c>
      <c r="I92" s="28">
        <f>'реальные данные'!F93/'реальные данные'!F92*100-100</f>
        <v>-80.841162955360986</v>
      </c>
      <c r="J92" s="14">
        <f>'реальные данные'!G93/'реальные данные'!G92*100-100</f>
        <v>-16.338877729659302</v>
      </c>
      <c r="K92" s="14">
        <f>'реальные данные'!H93/'реальные данные'!H92*100-100</f>
        <v>-47.929606359069091</v>
      </c>
      <c r="L92" s="14">
        <f>'реальные данные'!I93/'реальные данные'!I92*100-100</f>
        <v>-53.131201168154135</v>
      </c>
      <c r="M92" s="14">
        <f>'реальные данные'!J93/'реальные данные'!J92*100-100</f>
        <v>-60.819487146467445</v>
      </c>
      <c r="N92" s="14">
        <f>'реальные данные'!K93/'реальные данные'!K92*100-100</f>
        <v>150.67331158044408</v>
      </c>
      <c r="O92" s="29">
        <f>'реальные данные'!L93/'реальные данные'!L92*100-100</f>
        <v>-16.910226891703132</v>
      </c>
      <c r="P92" s="28">
        <f>'реальные данные'!U93/'реальные данные'!U92*100-100</f>
        <v>12.278298759935609</v>
      </c>
      <c r="Q92" s="14">
        <f>'реальные данные'!W93/'реальные данные'!W92*100-100</f>
        <v>2.0594574573933073</v>
      </c>
      <c r="R92" s="14">
        <f>'реальные данные'!X93/'реальные данные'!X92*100-100</f>
        <v>27.138937753363152</v>
      </c>
      <c r="S92" s="14">
        <f>'реальные данные'!Y93/'реальные данные'!Y92*100-100</f>
        <v>2.5197446348188919</v>
      </c>
      <c r="T92" s="14">
        <f>'реальные данные'!Z93/'реальные данные'!Z92*100-100</f>
        <v>11.299443712581223</v>
      </c>
      <c r="U92" s="14">
        <f>'реальные данные'!AA93/'реальные данные'!AA92*100-100</f>
        <v>0.96488724585725549</v>
      </c>
      <c r="V92" s="29">
        <f>'реальные данные'!AB93/'реальные данные'!AB92*100-100</f>
        <v>2.836705801613121</v>
      </c>
    </row>
    <row r="93" spans="1:22" x14ac:dyDescent="0.2">
      <c r="A93" s="1">
        <v>43160</v>
      </c>
      <c r="B93" s="28">
        <f>'реальные данные'!M94/'реальные данные'!M93*100-100</f>
        <v>-2.5135076970499881E-2</v>
      </c>
      <c r="C93" s="14">
        <f>'реальные данные'!O94/'реальные данные'!O93*100-100</f>
        <v>0.73623433514389092</v>
      </c>
      <c r="D93" s="14">
        <f>'реальные данные'!P94/'реальные данные'!P93*100-100</f>
        <v>0.72975056245729775</v>
      </c>
      <c r="E93" s="14">
        <f>'реальные данные'!Q94/'реальные данные'!Q93*100-100</f>
        <v>0.81289537597901074</v>
      </c>
      <c r="F93" s="14">
        <f>'реальные данные'!R94/'реальные данные'!R93*100-100</f>
        <v>-0.41325837918316211</v>
      </c>
      <c r="G93" s="14">
        <f>'реальные данные'!S94/'реальные данные'!S93*100-100</f>
        <v>0.38078516187253797</v>
      </c>
      <c r="H93" s="29">
        <f>'реальные данные'!T94/'реальные данные'!T93*100-100</f>
        <v>1.681305258395696</v>
      </c>
      <c r="I93" s="28">
        <f>'реальные данные'!F94/'реальные данные'!F93*100-100</f>
        <v>2.8357969838366728</v>
      </c>
      <c r="J93" s="14">
        <f>'реальные данные'!G94/'реальные данные'!G93*100-100</f>
        <v>-1.6775324442686781</v>
      </c>
      <c r="K93" s="14">
        <f>'реальные данные'!H94/'реальные данные'!H93*100-100</f>
        <v>218.40926706842805</v>
      </c>
      <c r="L93" s="14">
        <f>'реальные данные'!I94/'реальные данные'!I93*100-100</f>
        <v>49.738284405563888</v>
      </c>
      <c r="M93" s="14">
        <f>'реальные данные'!J94/'реальные данные'!J93*100-100</f>
        <v>19.235222334064318</v>
      </c>
      <c r="N93" s="14">
        <f>'реальные данные'!K94/'реальные данные'!K93*100-100</f>
        <v>-61.838438306006253</v>
      </c>
      <c r="O93" s="29">
        <f>'реальные данные'!L94/'реальные данные'!L93*100-100</f>
        <v>-9.0087405869275301</v>
      </c>
      <c r="P93" s="28">
        <f>'реальные данные'!U94/'реальные данные'!U93*100-100</f>
        <v>1.2185909512700874</v>
      </c>
      <c r="Q93" s="14">
        <f>'реальные данные'!W94/'реальные данные'!W93*100-100</f>
        <v>1.2148823666101976</v>
      </c>
      <c r="R93" s="14">
        <f>'реальные данные'!X94/'реальные данные'!X93*100-100</f>
        <v>-20.971612495458842</v>
      </c>
      <c r="S93" s="14">
        <f>'реальные данные'!Y94/'реальные данные'!Y93*100-100</f>
        <v>0.80436364261480264</v>
      </c>
      <c r="T93" s="14">
        <f>'реальные данные'!Z94/'реальные данные'!Z93*100-100</f>
        <v>-1.0004148095714385</v>
      </c>
      <c r="U93" s="14">
        <f>'реальные данные'!AA94/'реальные данные'!AA93*100-100</f>
        <v>16.466258456483331</v>
      </c>
      <c r="V93" s="29">
        <f>'реальные данные'!AB94/'реальные данные'!AB93*100-100</f>
        <v>4.531785597224399</v>
      </c>
    </row>
    <row r="94" spans="1:22" x14ac:dyDescent="0.2">
      <c r="A94" s="1">
        <v>43191</v>
      </c>
      <c r="B94" s="28">
        <f>'реальные данные'!M95/'реальные данные'!M94*100-100</f>
        <v>1.5695021301705481</v>
      </c>
      <c r="C94" s="14">
        <f>'реальные данные'!O95/'реальные данные'!O94*100-100</f>
        <v>0.2315918812920188</v>
      </c>
      <c r="D94" s="14">
        <f>'реальные данные'!P95/'реальные данные'!P94*100-100</f>
        <v>-2.5996489602699455</v>
      </c>
      <c r="E94" s="14">
        <f>'реальные данные'!Q95/'реальные данные'!Q94*100-100</f>
        <v>0.64322613471448165</v>
      </c>
      <c r="F94" s="14">
        <f>'реальные данные'!R95/'реальные данные'!R94*100-100</f>
        <v>1.5817565711705299</v>
      </c>
      <c r="G94" s="14">
        <f>'реальные данные'!S95/'реальные данные'!S94*100-100</f>
        <v>-0.81467723762813193</v>
      </c>
      <c r="H94" s="29">
        <f>'реальные данные'!T95/'реальные данные'!T94*100-100</f>
        <v>-0.37262280839401285</v>
      </c>
      <c r="I94" s="28">
        <f>'реальные данные'!F95/'реальные данные'!F94*100-100</f>
        <v>59.537789979376043</v>
      </c>
      <c r="J94" s="14">
        <f>'реальные данные'!G95/'реальные данные'!G94*100-100</f>
        <v>4.6109543291633628</v>
      </c>
      <c r="K94" s="14">
        <f>'реальные данные'!H95/'реальные данные'!H94*100-100</f>
        <v>-60.871780708175564</v>
      </c>
      <c r="L94" s="14">
        <f>'реальные данные'!I95/'реальные данные'!I94*100-100</f>
        <v>25.500566192881834</v>
      </c>
      <c r="M94" s="14">
        <f>'реальные данные'!J95/'реальные данные'!J94*100-100</f>
        <v>15.539939076185476</v>
      </c>
      <c r="N94" s="14">
        <f>'реальные данные'!K95/'реальные данные'!K94*100-100</f>
        <v>12.516704932085474</v>
      </c>
      <c r="O94" s="29">
        <f>'реальные данные'!L95/'реальные данные'!L94*100-100</f>
        <v>7.4399572131227387</v>
      </c>
      <c r="P94" s="28">
        <f>'реальные данные'!U95/'реальные данные'!U94*100-100</f>
        <v>-2.0457754120284903</v>
      </c>
      <c r="Q94" s="14">
        <f>'реальные данные'!W95/'реальные данные'!W94*100-100</f>
        <v>-8.2348695705945829E-2</v>
      </c>
      <c r="R94" s="14">
        <f>'реальные данные'!X95/'реальные данные'!X94*100-100</f>
        <v>22.21843823348803</v>
      </c>
      <c r="S94" s="14">
        <f>'реальные данные'!Y95/'реальные данные'!Y94*100-100</f>
        <v>-1.1064647435220394</v>
      </c>
      <c r="T94" s="14">
        <f>'реальные данные'!Z95/'реальные данные'!Z94*100-100</f>
        <v>0.11306312180590794</v>
      </c>
      <c r="U94" s="14">
        <f>'реальные данные'!AA95/'реальные данные'!AA94*100-100</f>
        <v>-0.98069490093357103</v>
      </c>
      <c r="V94" s="29">
        <f>'реальные данные'!AB95/'реальные данные'!AB94*100-100</f>
        <v>-2.1429351440512647</v>
      </c>
    </row>
    <row r="95" spans="1:22" x14ac:dyDescent="0.2">
      <c r="A95" s="1">
        <v>43221</v>
      </c>
      <c r="B95" s="28">
        <f>'реальные данные'!M96/'реальные данные'!M95*100-100</f>
        <v>-1.8758353751445469</v>
      </c>
      <c r="C95" s="14">
        <f>'реальные данные'!O96/'реальные данные'!O95*100-100</f>
        <v>-7.1912036017735659E-2</v>
      </c>
      <c r="D95" s="14">
        <f>'реальные данные'!P96/'реальные данные'!P95*100-100</f>
        <v>1.6684057139733284</v>
      </c>
      <c r="E95" s="14">
        <f>'реальные данные'!Q96/'реальные данные'!Q95*100-100</f>
        <v>3.4849555876320437E-2</v>
      </c>
      <c r="F95" s="14">
        <f>'реальные данные'!R96/'реальные данные'!R95*100-100</f>
        <v>0.25221669543455505</v>
      </c>
      <c r="G95" s="14">
        <f>'реальные данные'!S96/'реальные данные'!S95*100-100</f>
        <v>1.9395142486813342</v>
      </c>
      <c r="H95" s="29">
        <f>'реальные данные'!T96/'реальные данные'!T95*100-100</f>
        <v>1.5358836237413698</v>
      </c>
      <c r="I95" s="28">
        <f>'реальные данные'!F96/'реальные данные'!F95*100-100</f>
        <v>28.229249338254533</v>
      </c>
      <c r="J95" s="14">
        <f>'реальные данные'!G96/'реальные данные'!G95*100-100</f>
        <v>1.2916731709056535</v>
      </c>
      <c r="K95" s="14">
        <f>'реальные данные'!H96/'реальные данные'!H95*100-100</f>
        <v>138.62871108478689</v>
      </c>
      <c r="L95" s="14">
        <f>'реальные данные'!I96/'реальные данные'!I95*100-100</f>
        <v>28.104855821314004</v>
      </c>
      <c r="M95" s="14">
        <f>'реальные данные'!J96/'реальные данные'!J95*100-100</f>
        <v>-7.7506857618530347</v>
      </c>
      <c r="N95" s="14">
        <f>'реальные данные'!K96/'реальные данные'!K95*100-100</f>
        <v>8.4541584922437778</v>
      </c>
      <c r="O95" s="29">
        <f>'реальные данные'!L96/'реальные данные'!L95*100-100</f>
        <v>6.3735571885511462</v>
      </c>
      <c r="P95" s="28">
        <f>'реальные данные'!U96/'реальные данные'!U95*100-100</f>
        <v>-2.5582189952754675</v>
      </c>
      <c r="Q95" s="14">
        <f>'реальные данные'!W96/'реальные данные'!W95*100-100</f>
        <v>0.15899293938836934</v>
      </c>
      <c r="R95" s="14">
        <f>'реальные данные'!X96/'реальные данные'!X95*100-100</f>
        <v>-22.014368787727889</v>
      </c>
      <c r="S95" s="14">
        <f>'реальные данные'!Y96/'реальные данные'!Y95*100-100</f>
        <v>-0.70661373440123043</v>
      </c>
      <c r="T95" s="14">
        <f>'реальные данные'!Z96/'реальные данные'!Z95*100-100</f>
        <v>1.3054787433688659</v>
      </c>
      <c r="U95" s="14">
        <f>'реальные данные'!AA96/'реальные данные'!AA95*100-100</f>
        <v>-1.0129410766921438</v>
      </c>
      <c r="V95" s="29">
        <f>'реальные данные'!AB96/'реальные данные'!AB95*100-100</f>
        <v>0.73697801434929033</v>
      </c>
    </row>
    <row r="96" spans="1:22" x14ac:dyDescent="0.2">
      <c r="A96" s="1">
        <v>43252</v>
      </c>
      <c r="B96" s="28">
        <f>'реальные данные'!M97/'реальные данные'!M96*100-100</f>
        <v>2.9413845854980849</v>
      </c>
      <c r="C96" s="14">
        <f>'реальные данные'!O97/'реальные данные'!O96*100-100</f>
        <v>-0.12267674505717707</v>
      </c>
      <c r="D96" s="14">
        <f>'реальные данные'!P97/'реальные данные'!P96*100-100</f>
        <v>-0.14071548765942055</v>
      </c>
      <c r="E96" s="14">
        <f>'реальные данные'!Q97/'реальные данные'!Q96*100-100</f>
        <v>-0.31650523808683317</v>
      </c>
      <c r="F96" s="14">
        <f>'реальные данные'!R97/'реальные данные'!R96*100-100</f>
        <v>-1.1358693693210142</v>
      </c>
      <c r="G96" s="14">
        <f>'реальные данные'!S97/'реальные данные'!S96*100-100</f>
        <v>1.0369163175721496</v>
      </c>
      <c r="H96" s="29">
        <f>'реальные данные'!T97/'реальные данные'!T96*100-100</f>
        <v>-0.31731913454403582</v>
      </c>
      <c r="I96" s="28">
        <f>'реальные данные'!F97/'реальные данные'!F96*100-100</f>
        <v>-2.9312764673275638</v>
      </c>
      <c r="J96" s="14">
        <f>'реальные данные'!G97/'реальные данные'!G96*100-100</f>
        <v>-9.9648001929122216</v>
      </c>
      <c r="K96" s="14">
        <f>'реальные данные'!H97/'реальные данные'!H96*100-100</f>
        <v>-73.142275093668019</v>
      </c>
      <c r="L96" s="14">
        <f>'реальные данные'!I97/'реальные данные'!I96*100-100</f>
        <v>-24.810626854398151</v>
      </c>
      <c r="M96" s="14">
        <f>'реальные данные'!J97/'реальные данные'!J96*100-100</f>
        <v>-8.4485883773459136</v>
      </c>
      <c r="N96" s="14">
        <f>'реальные данные'!K97/'реальные данные'!K96*100-100</f>
        <v>8.3138506569269737</v>
      </c>
      <c r="O96" s="29">
        <f>'реальные данные'!L97/'реальные данные'!L96*100-100</f>
        <v>-8.9069295700019921</v>
      </c>
      <c r="P96" s="28">
        <f>'реальные данные'!U97/'реальные данные'!U96*100-100</f>
        <v>2.5399318447318677</v>
      </c>
      <c r="Q96" s="14">
        <f>'реальные данные'!W97/'реальные данные'!W96*100-100</f>
        <v>1.0024539968039363</v>
      </c>
      <c r="R96" s="14">
        <f>'реальные данные'!X97/'реальные данные'!X96*100-100</f>
        <v>32.858112502583054</v>
      </c>
      <c r="S96" s="14">
        <f>'реальные данные'!Y97/'реальные данные'!Y96*100-100</f>
        <v>0.93710097777429269</v>
      </c>
      <c r="T96" s="14">
        <f>'реальные данные'!Z97/'реальные данные'!Z96*100-100</f>
        <v>-0.73585539455709181</v>
      </c>
      <c r="U96" s="14">
        <f>'реальные данные'!AA97/'реальные данные'!AA96*100-100</f>
        <v>0.63305316422123781</v>
      </c>
      <c r="V96" s="29">
        <f>'реальные данные'!AB97/'реальные данные'!AB96*100-100</f>
        <v>1.3855576979087516</v>
      </c>
    </row>
    <row r="97" spans="1:22" x14ac:dyDescent="0.2">
      <c r="A97" s="1">
        <v>43282</v>
      </c>
      <c r="B97" s="28">
        <f>'реальные данные'!M98/'реальные данные'!M97*100-100</f>
        <v>2.6256714680785223</v>
      </c>
      <c r="C97" s="14">
        <f>'реальные данные'!O98/'реальные данные'!O97*100-100</f>
        <v>0.42291817562012568</v>
      </c>
      <c r="D97" s="14">
        <f>'реальные данные'!P98/'реальные данные'!P97*100-100</f>
        <v>-0.16749799862019188</v>
      </c>
      <c r="E97" s="14">
        <f>'реальные данные'!Q98/'реальные данные'!Q97*100-100</f>
        <v>0.35822850852930799</v>
      </c>
      <c r="F97" s="14">
        <f>'реальные данные'!R98/'реальные данные'!R97*100-100</f>
        <v>-0.75400334853837592</v>
      </c>
      <c r="G97" s="14">
        <f>'реальные данные'!S98/'реальные данные'!S97*100-100</f>
        <v>1.9364070809505307</v>
      </c>
      <c r="H97" s="29">
        <f>'реальные данные'!T98/'реальные данные'!T97*100-100</f>
        <v>0.24535075062959777</v>
      </c>
      <c r="I97" s="28">
        <f>'реальные данные'!F98/'реальные данные'!F97*100-100</f>
        <v>-30.693275492735623</v>
      </c>
      <c r="J97" s="14">
        <f>'реальные данные'!G98/'реальные данные'!G97*100-100</f>
        <v>-14.540571922882776</v>
      </c>
      <c r="K97" s="14">
        <f>'реальные данные'!H98/'реальные данные'!H97*100-100</f>
        <v>24.284665141836498</v>
      </c>
      <c r="L97" s="14">
        <f>'реальные данные'!I98/'реальные данные'!I97*100-100</f>
        <v>-15.70416404056391</v>
      </c>
      <c r="M97" s="14">
        <f>'реальные данные'!J98/'реальные данные'!J97*100-100</f>
        <v>-7.7139376692644532</v>
      </c>
      <c r="N97" s="14">
        <f>'реальные данные'!K98/'реальные данные'!K97*100-100</f>
        <v>-20.815689776448849</v>
      </c>
      <c r="O97" s="29">
        <f>'реальные данные'!L98/'реальные данные'!L97*100-100</f>
        <v>0.66837988804597614</v>
      </c>
      <c r="P97" s="28">
        <f>'реальные данные'!U98/'реальные данные'!U97*100-100</f>
        <v>8.0265982179516016</v>
      </c>
      <c r="Q97" s="14">
        <f>'реальные данные'!W98/'реальные данные'!W97*100-100</f>
        <v>2.4379561398486942</v>
      </c>
      <c r="R97" s="14">
        <f>'реальные данные'!X98/'реальные данные'!X97*100-100</f>
        <v>-1.4140688484774842</v>
      </c>
      <c r="S97" s="14">
        <f>'реальные данные'!Y98/'реальные данные'!Y97*100-100</f>
        <v>1.2058720444946687</v>
      </c>
      <c r="T97" s="14">
        <f>'реальные данные'!Z98/'реальные данные'!Z97*100-100</f>
        <v>-0.26378960044507949</v>
      </c>
      <c r="U97" s="14">
        <f>'реальные данные'!AA98/'реальные данные'!AA97*100-100</f>
        <v>4.984296091685863</v>
      </c>
      <c r="V97" s="29">
        <f>'реальные данные'!AB98/'реальные данные'!AB97*100-100</f>
        <v>-0.41471037643061948</v>
      </c>
    </row>
    <row r="98" spans="1:22" x14ac:dyDescent="0.2">
      <c r="A98" s="1">
        <v>43313</v>
      </c>
      <c r="B98" s="28">
        <f>'реальные данные'!M99/'реальные данные'!M98*100-100</f>
        <v>-0.34346512818923713</v>
      </c>
      <c r="C98" s="14">
        <f>'реальные данные'!O99/'реальные данные'!O98*100-100</f>
        <v>0.5618260708249494</v>
      </c>
      <c r="D98" s="14">
        <f>'реальные данные'!P99/'реальные данные'!P98*100-100</f>
        <v>1.0744175624685823</v>
      </c>
      <c r="E98" s="14">
        <f>'реальные данные'!Q99/'реальные данные'!Q98*100-100</f>
        <v>0.44667425345757295</v>
      </c>
      <c r="F98" s="14">
        <f>'реальные данные'!R99/'реальные данные'!R98*100-100</f>
        <v>-0.37913999408593213</v>
      </c>
      <c r="G98" s="14">
        <f>'реальные данные'!S99/'реальные данные'!S98*100-100</f>
        <v>2.8822905413522335</v>
      </c>
      <c r="H98" s="29">
        <f>'реальные данные'!T99/'реальные данные'!T98*100-100</f>
        <v>1.0647323040504659</v>
      </c>
      <c r="I98" s="28">
        <f>'реальные данные'!F99/'реальные данные'!F98*100-100</f>
        <v>-15.477847790051925</v>
      </c>
      <c r="J98" s="14">
        <f>'реальные данные'!G99/'реальные данные'!G98*100-100</f>
        <v>12.125072958027786</v>
      </c>
      <c r="K98" s="14">
        <f>'реальные данные'!H99/'реальные данные'!H98*100-100</f>
        <v>-29.057093224758802</v>
      </c>
      <c r="L98" s="14">
        <f>'реальные данные'!I99/'реальные данные'!I98*100-100</f>
        <v>15.428854715828621</v>
      </c>
      <c r="M98" s="14">
        <f>'реальные данные'!J99/'реальные данные'!J98*100-100</f>
        <v>-9.2150615352525165</v>
      </c>
      <c r="N98" s="14">
        <f>'реальные данные'!K99/'реальные данные'!K98*100-100</f>
        <v>16.186785030646476</v>
      </c>
      <c r="O98" s="29">
        <f>'реальные данные'!L99/'реальные данные'!L98*100-100</f>
        <v>6.5343125836613893</v>
      </c>
      <c r="P98" s="28">
        <f>'реальные данные'!U99/'реальные данные'!U98*100-100</f>
        <v>-0.73494769295037088</v>
      </c>
      <c r="Q98" s="14">
        <f>'реальные данные'!W99/'реальные данные'!W98*100-100</f>
        <v>0.10461951018234572</v>
      </c>
      <c r="R98" s="14">
        <f>'реальные данные'!X99/'реальные данные'!X98*100-100</f>
        <v>4.2226351866051743</v>
      </c>
      <c r="S98" s="14">
        <f>'реальные данные'!Y99/'реальные данные'!Y98*100-100</f>
        <v>0.1655917371073059</v>
      </c>
      <c r="T98" s="14">
        <f>'реальные данные'!Z99/'реальные данные'!Z98*100-100</f>
        <v>0.44459242141792288</v>
      </c>
      <c r="U98" s="14">
        <f>'реальные данные'!AA99/'реальные данные'!AA98*100-100</f>
        <v>2.119869550952842</v>
      </c>
      <c r="V98" s="29">
        <f>'реальные данные'!AB99/'реальные данные'!AB98*100-100</f>
        <v>-0.26416638024926442</v>
      </c>
    </row>
    <row r="99" spans="1:22" x14ac:dyDescent="0.2">
      <c r="A99" s="1">
        <v>43344</v>
      </c>
      <c r="B99" s="28">
        <f>'реальные данные'!M100/'реальные данные'!M99*100-100</f>
        <v>1.5590662232526569</v>
      </c>
      <c r="C99" s="14">
        <f>'реальные данные'!O100/'реальные данные'!O99*100-100</f>
        <v>4.285395614867582E-2</v>
      </c>
      <c r="D99" s="14">
        <f>'реальные данные'!P100/'реальные данные'!P99*100-100</f>
        <v>-1.1531288064698515</v>
      </c>
      <c r="E99" s="14">
        <f>'реальные данные'!Q100/'реальные данные'!Q99*100-100</f>
        <v>1.5478457077126677</v>
      </c>
      <c r="F99" s="14">
        <f>'реальные данные'!R100/'реальные данные'!R99*100-100</f>
        <v>-1.0932155958028886</v>
      </c>
      <c r="G99" s="14">
        <f>'реальные данные'!S100/'реальные данные'!S99*100-100</f>
        <v>2.7380809860057695</v>
      </c>
      <c r="H99" s="29">
        <f>'реальные данные'!T100/'реальные данные'!T99*100-100</f>
        <v>1.0333218409970897</v>
      </c>
      <c r="I99" s="28">
        <f>'реальные данные'!F100/'реальные данные'!F99*100-100</f>
        <v>132.69104396414849</v>
      </c>
      <c r="J99" s="14">
        <f>'реальные данные'!G100/'реальные данные'!G99*100-100</f>
        <v>-12.747117655288619</v>
      </c>
      <c r="K99" s="14">
        <f>'реальные данные'!H100/'реальные данные'!H99*100-100</f>
        <v>-19.812315076477532</v>
      </c>
      <c r="L99" s="14">
        <f>'реальные данные'!I100/'реальные данные'!I99*100-100</f>
        <v>2.8633085849472337</v>
      </c>
      <c r="M99" s="14">
        <f>'реальные данные'!J100/'реальные данные'!J99*100-100</f>
        <v>27.886969798283218</v>
      </c>
      <c r="N99" s="14">
        <f>'реальные данные'!K100/'реальные данные'!K99*100-100</f>
        <v>19.029766622687333</v>
      </c>
      <c r="O99" s="29">
        <f>'реальные данные'!L100/'реальные данные'!L99*100-100</f>
        <v>-13.333141160875158</v>
      </c>
      <c r="P99" s="28">
        <f>'реальные данные'!U100/'реальные данные'!U99*100-100</f>
        <v>-6.6163909578097417</v>
      </c>
      <c r="Q99" s="14">
        <f>'реальные данные'!W100/'реальные данные'!W99*100-100</f>
        <v>0.99713200456115203</v>
      </c>
      <c r="R99" s="14">
        <f>'реальные данные'!X100/'реальные данные'!X99*100-100</f>
        <v>0.39867249544897732</v>
      </c>
      <c r="S99" s="14">
        <f>'реальные данные'!Y100/'реальные данные'!Y99*100-100</f>
        <v>1.6181980326304313</v>
      </c>
      <c r="T99" s="14">
        <f>'реальные данные'!Z100/'реальные данные'!Z99*100-100</f>
        <v>-2.9195253721350269</v>
      </c>
      <c r="U99" s="14">
        <f>'реальные данные'!AA100/'реальные данные'!AA99*100-100</f>
        <v>1.9302292848899327</v>
      </c>
      <c r="V99" s="29">
        <f>'реальные данные'!AB100/'реальные данные'!AB99*100-100</f>
        <v>5.2597808038386802</v>
      </c>
    </row>
    <row r="100" spans="1:22" x14ac:dyDescent="0.2">
      <c r="A100" s="1">
        <v>43374</v>
      </c>
      <c r="B100" s="28">
        <f>'реальные данные'!M101/'реальные данные'!M100*100-100</f>
        <v>-1.4581654883545525</v>
      </c>
      <c r="C100" s="14">
        <f>'реальные данные'!O101/'реальные данные'!O100*100-100</f>
        <v>1.3652092767448636</v>
      </c>
      <c r="D100" s="14">
        <f>'реальные данные'!P101/'реальные данные'!P100*100-100</f>
        <v>1.0881040057510774</v>
      </c>
      <c r="E100" s="14">
        <f>'реальные данные'!Q101/'реальные данные'!Q100*100-100</f>
        <v>0.65766044686739633</v>
      </c>
      <c r="F100" s="14">
        <f>'реальные данные'!R101/'реальные данные'!R100*100-100</f>
        <v>0.44133313090215154</v>
      </c>
      <c r="G100" s="14">
        <f>'реальные данные'!S101/'реальные данные'!S100*100-100</f>
        <v>1.8413088859749536</v>
      </c>
      <c r="H100" s="29">
        <f>'реальные данные'!T101/'реальные данные'!T100*100-100</f>
        <v>0.30480555016301025</v>
      </c>
      <c r="I100" s="28">
        <f>'реальные данные'!F101/'реальные данные'!F100*100-100</f>
        <v>-82.724303771519047</v>
      </c>
      <c r="J100" s="14">
        <f>'реальные данные'!G101/'реальные данные'!G100*100-100</f>
        <v>-1.1252572944797663</v>
      </c>
      <c r="K100" s="14">
        <f>'реальные данные'!H101/'реальные данные'!H100*100-100</f>
        <v>-19.569592442200573</v>
      </c>
      <c r="L100" s="14">
        <f>'реальные данные'!I101/'реальные данные'!I100*100-100</f>
        <v>2.0120405453906187</v>
      </c>
      <c r="M100" s="14">
        <f>'реальные данные'!J101/'реальные данные'!J100*100-100</f>
        <v>-1.1119319681561279</v>
      </c>
      <c r="N100" s="14">
        <f>'реальные данные'!K101/'реальные данные'!K100*100-100</f>
        <v>3.4223227151184688</v>
      </c>
      <c r="O100" s="29">
        <f>'реальные данные'!L101/'реальные данные'!L100*100-100</f>
        <v>-20.059595077390867</v>
      </c>
      <c r="P100" s="28">
        <f>'реальные данные'!U101/'реальные данные'!U100*100-100</f>
        <v>11.850440537162555</v>
      </c>
      <c r="Q100" s="14">
        <f>'реальные данные'!W101/'реальные данные'!W100*100-100</f>
        <v>1.6868052364376922</v>
      </c>
      <c r="R100" s="14">
        <f>'реальные данные'!X101/'реальные данные'!X100*100-100</f>
        <v>2.0246463702357431</v>
      </c>
      <c r="S100" s="14">
        <f>'реальные данные'!Y101/'реальные данные'!Y100*100-100</f>
        <v>0.90508437917873152</v>
      </c>
      <c r="T100" s="14">
        <f>'реальные данные'!Z101/'реальные данные'!Z100*100-100</f>
        <v>0.21093091693830957</v>
      </c>
      <c r="U100" s="14">
        <f>'реальные данные'!AA101/'реальные данные'!AA100*100-100</f>
        <v>2.2022086980220763</v>
      </c>
      <c r="V100" s="29">
        <f>'реальные данные'!AB101/'реальные данные'!AB100*100-100</f>
        <v>3.1374295051913776</v>
      </c>
    </row>
    <row r="101" spans="1:22" x14ac:dyDescent="0.2">
      <c r="A101" s="1">
        <v>43405</v>
      </c>
      <c r="B101" s="28">
        <f>'реальные данные'!M102/'реальные данные'!M101*100-100</f>
        <v>-0.90297222100544161</v>
      </c>
      <c r="C101" s="14">
        <f>'реальные данные'!O102/'реальные данные'!O101*100-100</f>
        <v>0.20081555453963063</v>
      </c>
      <c r="D101" s="14">
        <f>'реальные данные'!P102/'реальные данные'!P101*100-100</f>
        <v>1.512140067008346</v>
      </c>
      <c r="E101" s="14">
        <f>'реальные данные'!Q102/'реальные данные'!Q101*100-100</f>
        <v>1.6671487989048615</v>
      </c>
      <c r="F101" s="14">
        <f>'реальные данные'!R102/'реальные данные'!R101*100-100</f>
        <v>-0.4785655847812933</v>
      </c>
      <c r="G101" s="14">
        <f>'реальные данные'!S102/'реальные данные'!S101*100-100</f>
        <v>1.2711233100368275</v>
      </c>
      <c r="H101" s="29">
        <f>'реальные данные'!T102/'реальные данные'!T101*100-100</f>
        <v>0.46709343274105208</v>
      </c>
      <c r="I101" s="28">
        <f>'реальные данные'!F102/'реальные данные'!F101*100-100</f>
        <v>77.617530506675109</v>
      </c>
      <c r="J101" s="14">
        <f>'реальные данные'!G102/'реальные данные'!G101*100-100</f>
        <v>8.2003431602391714</v>
      </c>
      <c r="K101" s="14">
        <f>'реальные данные'!H102/'реальные данные'!H101*100-100</f>
        <v>31.49412835635826</v>
      </c>
      <c r="L101" s="14">
        <f>'реальные данные'!I102/'реальные данные'!I101*100-100</f>
        <v>43.969338309282904</v>
      </c>
      <c r="M101" s="14">
        <f>'реальные данные'!J102/'реальные данные'!J101*100-100</f>
        <v>4.0059594489375741</v>
      </c>
      <c r="N101" s="14">
        <f>'реальные данные'!K102/'реальные данные'!K101*100-100</f>
        <v>-29.960677013156044</v>
      </c>
      <c r="O101" s="29">
        <f>'реальные данные'!L102/'реальные данные'!L101*100-100</f>
        <v>34.468641620397563</v>
      </c>
      <c r="P101" s="28">
        <f>'реальные данные'!U102/'реальные данные'!U101*100-100</f>
        <v>-3.4485580942272378</v>
      </c>
      <c r="Q101" s="14">
        <f>'реальные данные'!W102/'реальные данные'!W101*100-100</f>
        <v>-0.45607292854346326</v>
      </c>
      <c r="R101" s="14">
        <f>'реальные данные'!X102/'реальные данные'!X101*100-100</f>
        <v>-0.63708229789040161</v>
      </c>
      <c r="S101" s="14">
        <f>'реальные данные'!Y102/'реальные данные'!Y101*100-100</f>
        <v>0.23203954021889217</v>
      </c>
      <c r="T101" s="14">
        <f>'реальные данные'!Z102/'реальные данные'!Z101*100-100</f>
        <v>-0.50949093640713272</v>
      </c>
      <c r="U101" s="14">
        <f>'реальные данные'!AA102/'реальные данные'!AA101*100-100</f>
        <v>4.75308716225571</v>
      </c>
      <c r="V101" s="29">
        <f>'реальные данные'!AB102/'реальные данные'!AB101*100-100</f>
        <v>-1.8563441251544077</v>
      </c>
    </row>
    <row r="102" spans="1:22" x14ac:dyDescent="0.2">
      <c r="A102" s="1">
        <v>43435</v>
      </c>
      <c r="B102" s="28">
        <f>'реальные данные'!M103/'реальные данные'!M102*100-100</f>
        <v>5.4739098822069963</v>
      </c>
      <c r="C102" s="14">
        <f>'реальные данные'!O103/'реальные данные'!O102*100-100</f>
        <v>7.4829322879878646E-2</v>
      </c>
      <c r="D102" s="14">
        <f>'реальные данные'!P103/'реальные данные'!P102*100-100</f>
        <v>1.5829054816246071</v>
      </c>
      <c r="E102" s="14">
        <f>'реальные данные'!Q103/'реальные данные'!Q102*100-100</f>
        <v>1.1628078378235216</v>
      </c>
      <c r="F102" s="14">
        <f>'реальные данные'!R103/'реальные данные'!R102*100-100</f>
        <v>-1.7492729855085827</v>
      </c>
      <c r="G102" s="14">
        <f>'реальные данные'!S103/'реальные данные'!S102*100-100</f>
        <v>0.57348461891417912</v>
      </c>
      <c r="H102" s="29">
        <f>'реальные данные'!T103/'реальные данные'!T102*100-100</f>
        <v>-0.20218709268741009</v>
      </c>
      <c r="I102" s="28">
        <f>'реальные данные'!F103/'реальные данные'!F102*100-100</f>
        <v>55.198938629719862</v>
      </c>
      <c r="J102" s="14">
        <f>'реальные данные'!G103/'реальные данные'!G102*100-100</f>
        <v>5.626700764570927</v>
      </c>
      <c r="K102" s="14">
        <f>'реальные данные'!H103/'реальные данные'!H102*100-100</f>
        <v>-20.778917692184791</v>
      </c>
      <c r="L102" s="14">
        <f>'реальные данные'!I103/'реальные данные'!I102*100-100</f>
        <v>-28.516666529950371</v>
      </c>
      <c r="M102" s="14">
        <f>'реальные данные'!J103/'реальные данные'!J102*100-100</f>
        <v>-17.314570170980957</v>
      </c>
      <c r="N102" s="14">
        <f>'реальные данные'!K103/'реальные данные'!K102*100-100</f>
        <v>-20.39426685964844</v>
      </c>
      <c r="O102" s="29">
        <f>'реальные данные'!L103/'реальные данные'!L102*100-100</f>
        <v>-25.990982665975793</v>
      </c>
      <c r="P102" s="28">
        <f>'реальные данные'!U103/'реальные данные'!U102*100-100</f>
        <v>0.52062644147471815</v>
      </c>
      <c r="Q102" s="14">
        <f>'реальные данные'!W103/'реальные данные'!W102*100-100</f>
        <v>-0.39885524004620265</v>
      </c>
      <c r="R102" s="14">
        <f>'реальные данные'!X103/'реальные данные'!X102*100-100</f>
        <v>1.9233924729307859</v>
      </c>
      <c r="S102" s="14">
        <f>'реальные данные'!Y103/'реальные данные'!Y102*100-100</f>
        <v>2.9452549551515403</v>
      </c>
      <c r="T102" s="14">
        <f>'реальные данные'!Z103/'реальные данные'!Z102*100-100</f>
        <v>-0.17141976948025217</v>
      </c>
      <c r="U102" s="14">
        <f>'реальные данные'!AA103/'реальные данные'!AA102*100-100</f>
        <v>4.4444759807764171</v>
      </c>
      <c r="V102" s="29">
        <f>'реальные данные'!AB103/'реальные данные'!AB102*100-100</f>
        <v>4.4230508359198097</v>
      </c>
    </row>
    <row r="103" spans="1:22" x14ac:dyDescent="0.2">
      <c r="A103" s="1">
        <v>43466</v>
      </c>
      <c r="B103" s="28">
        <f>'реальные данные'!M104/'реальные данные'!M103*100-100</f>
        <v>5.2502684587031752</v>
      </c>
      <c r="C103" s="14">
        <f>'реальные данные'!O104/'реальные данные'!O103*100-100</f>
        <v>-0.37380060037843066</v>
      </c>
      <c r="D103" s="14">
        <f>'реальные данные'!P104/'реальные данные'!P103*100-100</f>
        <v>-1.4242043301434109</v>
      </c>
      <c r="E103" s="14">
        <f>'реальные данные'!Q104/'реальные данные'!Q103*100-100</f>
        <v>0.549079685628584</v>
      </c>
      <c r="F103" s="14">
        <f>'реальные данные'!R104/'реальные данные'!R103*100-100</f>
        <v>-1.5115889996399403</v>
      </c>
      <c r="G103" s="14">
        <f>'реальные данные'!S104/'реальные данные'!S103*100-100</f>
        <v>-0.51468151131749096</v>
      </c>
      <c r="H103" s="29">
        <f>'реальные данные'!T104/'реальные данные'!T103*100-100</f>
        <v>0.27732820612969533</v>
      </c>
      <c r="I103" s="28">
        <f>'реальные данные'!F104/'реальные данные'!F103*100-100</f>
        <v>-55.3313009244889</v>
      </c>
      <c r="J103" s="14">
        <f>'реальные данные'!G104/'реальные данные'!G103*100-100</f>
        <v>-30.712797738739468</v>
      </c>
      <c r="K103" s="14">
        <f>'реальные данные'!H104/'реальные данные'!H103*100-100</f>
        <v>-42.828165267331862</v>
      </c>
      <c r="L103" s="14">
        <f>'реальные данные'!I104/'реальные данные'!I103*100-100</f>
        <v>-20.895616368709852</v>
      </c>
      <c r="M103" s="14">
        <f>'реальные данные'!J104/'реальные данные'!J103*100-100</f>
        <v>-32.418287409509944</v>
      </c>
      <c r="N103" s="14">
        <f>'реальные данные'!K104/'реальные данные'!K103*100-100</f>
        <v>4.1550332701214927</v>
      </c>
      <c r="O103" s="29">
        <f>'реальные данные'!L104/'реальные данные'!L103*100-100</f>
        <v>0.2166836772495202</v>
      </c>
      <c r="P103" s="28">
        <f>'реальные данные'!U104/'реальные данные'!U103*100-100</f>
        <v>17.52504904613636</v>
      </c>
      <c r="Q103" s="14">
        <f>'реальные данные'!W104/'реальные данные'!W103*100-100</f>
        <v>2.2719218972484043</v>
      </c>
      <c r="R103" s="14">
        <f>'реальные данные'!X104/'реальные данные'!X103*100-100</f>
        <v>-0.45577158851902766</v>
      </c>
      <c r="S103" s="14">
        <f>'реальные данные'!Y104/'реальные данные'!Y103*100-100</f>
        <v>1.3103039016208555</v>
      </c>
      <c r="T103" s="14">
        <f>'реальные данные'!Z104/'реальные данные'!Z103*100-100</f>
        <v>-0.72227132924588489</v>
      </c>
      <c r="U103" s="14">
        <f>'реальные данные'!AA104/'реальные данные'!AA103*100-100</f>
        <v>-0.98635016137703246</v>
      </c>
      <c r="V103" s="29">
        <f>'реальные данные'!AB104/'реальные данные'!AB103*100-100</f>
        <v>1.9157354552983747</v>
      </c>
    </row>
    <row r="104" spans="1:22" x14ac:dyDescent="0.2">
      <c r="A104" s="1">
        <v>43497</v>
      </c>
      <c r="B104" s="28">
        <f>'реальные данные'!M105/'реальные данные'!M104*100-100</f>
        <v>-44.636796097233898</v>
      </c>
      <c r="C104" s="14">
        <f>'реальные данные'!O105/'реальные данные'!O104*100-100</f>
        <v>20.697176100210783</v>
      </c>
      <c r="D104" s="14">
        <f>'реальные данные'!P105/'реальные данные'!P104*100-100</f>
        <v>-8.5597128496408175</v>
      </c>
      <c r="E104" s="14">
        <f>'реальные данные'!Q105/'реальные данные'!Q104*100-100</f>
        <v>-7.2136195310673656</v>
      </c>
      <c r="F104" s="14">
        <f>'реальные данные'!R105/'реальные данные'!R104*100-100</f>
        <v>-20.070532784547993</v>
      </c>
      <c r="G104" s="14">
        <f>'реальные данные'!S105/'реальные данные'!S104*100-100</f>
        <v>-11.363837617249743</v>
      </c>
      <c r="H104" s="29">
        <f>'реальные данные'!T105/'реальные данные'!T104*100-100</f>
        <v>-2.7477685063783071</v>
      </c>
      <c r="I104" s="28">
        <f>'реальные данные'!F105/'реальные данные'!F104*100-100</f>
        <v>-61.200580853741037</v>
      </c>
      <c r="J104" s="14">
        <f>'реальные данные'!G105/'реальные данные'!G104*100-100</f>
        <v>55.315670726886594</v>
      </c>
      <c r="K104" s="14">
        <f>'реальные данные'!H105/'реальные данные'!H104*100-100</f>
        <v>6.1967509918924293</v>
      </c>
      <c r="L104" s="14">
        <f>'реальные данные'!I105/'реальные данные'!I104*100-100</f>
        <v>31.405545242997761</v>
      </c>
      <c r="M104" s="14">
        <f>'реальные данные'!J105/'реальные данные'!J104*100-100</f>
        <v>51.334818053711643</v>
      </c>
      <c r="N104" s="14">
        <f>'реальные данные'!K105/'реальные данные'!K104*100-100</f>
        <v>14.949997012695775</v>
      </c>
      <c r="O104" s="29">
        <f>'реальные данные'!L105/'реальные данные'!L104*100-100</f>
        <v>30.08438729729076</v>
      </c>
      <c r="P104" s="28">
        <f>'реальные данные'!U105/'реальные данные'!U104*100-100</f>
        <v>-47.121973378691727</v>
      </c>
      <c r="Q104" s="14">
        <f>'реальные данные'!W105/'реальные данные'!W104*100-100</f>
        <v>17.049728929039958</v>
      </c>
      <c r="R104" s="14">
        <f>'реальные данные'!X105/'реальные данные'!X104*100-100</f>
        <v>-6.922706365484828</v>
      </c>
      <c r="S104" s="14">
        <f>'реальные данные'!Y105/'реальные данные'!Y104*100-100</f>
        <v>-10.442544076099665</v>
      </c>
      <c r="T104" s="14">
        <f>'реальные данные'!Z105/'реальные данные'!Z104*100-100</f>
        <v>-22.979131139312031</v>
      </c>
      <c r="U104" s="14">
        <f>'реальные данные'!AA105/'реальные данные'!AA104*100-100</f>
        <v>-16.782765593229925</v>
      </c>
      <c r="V104" s="29">
        <f>'реальные данные'!AB105/'реальные данные'!AB104*100-100</f>
        <v>-10.205506901462044</v>
      </c>
    </row>
    <row r="105" spans="1:22" x14ac:dyDescent="0.2">
      <c r="A105" s="1">
        <v>43525</v>
      </c>
      <c r="B105" s="28">
        <f>'реальные данные'!M106/'реальные данные'!M105*100-100</f>
        <v>2.6807466653220047</v>
      </c>
      <c r="C105" s="14">
        <f>'реальные данные'!O106/'реальные данные'!O105*100-100</f>
        <v>0.87014975894203417</v>
      </c>
      <c r="D105" s="14">
        <f>'реальные данные'!P106/'реальные данные'!P105*100-100</f>
        <v>-0.29484816486130683</v>
      </c>
      <c r="E105" s="14">
        <f>'реальные данные'!Q106/'реальные данные'!Q105*100-100</f>
        <v>1.5990613488215786</v>
      </c>
      <c r="F105" s="14">
        <f>'реальные данные'!R106/'реальные данные'!R105*100-100</f>
        <v>0.51218633718477236</v>
      </c>
      <c r="G105" s="14">
        <f>'реальные данные'!S106/'реальные данные'!S105*100-100</f>
        <v>-0.74140012674173761</v>
      </c>
      <c r="H105" s="29">
        <f>'реальные данные'!T106/'реальные данные'!T105*100-100</f>
        <v>-9.6330298756427624E-2</v>
      </c>
      <c r="I105" s="28">
        <f>'реальные данные'!F106/'реальные данные'!F105*100-100</f>
        <v>82.29556400646544</v>
      </c>
      <c r="J105" s="14">
        <f>'реальные данные'!G106/'реальные данные'!G105*100-100</f>
        <v>6.3800424369455868</v>
      </c>
      <c r="K105" s="14">
        <f>'реальные данные'!H106/'реальные данные'!H105*100-100</f>
        <v>25.622957967300636</v>
      </c>
      <c r="L105" s="14">
        <f>'реальные данные'!I106/'реальные данные'!I105*100-100</f>
        <v>13.836997566680893</v>
      </c>
      <c r="M105" s="14">
        <f>'реальные данные'!J106/'реальные данные'!J105*100-100</f>
        <v>-5.1668017823048444</v>
      </c>
      <c r="N105" s="14">
        <f>'реальные данные'!K106/'реальные данные'!K105*100-100</f>
        <v>22.668187711645899</v>
      </c>
      <c r="O105" s="29">
        <f>'реальные данные'!L106/'реальные данные'!L105*100-100</f>
        <v>-3.0930830390680626</v>
      </c>
      <c r="P105" s="28">
        <f>'реальные данные'!U106/'реальные данные'!U105*100-100</f>
        <v>1.9450205773235325</v>
      </c>
      <c r="Q105" s="14">
        <f>'реальные данные'!W106/'реальные данные'!W105*100-100</f>
        <v>0.22608078822683808</v>
      </c>
      <c r="R105" s="14">
        <f>'реальные данные'!X106/'реальные данные'!X105*100-100</f>
        <v>0.86450681710010713</v>
      </c>
      <c r="S105" s="14">
        <f>'реальные данные'!Y106/'реальные данные'!Y105*100-100</f>
        <v>1.9151259025789216</v>
      </c>
      <c r="T105" s="14">
        <f>'реальные данные'!Z106/'реальные данные'!Z105*100-100</f>
        <v>1.5925778055734696</v>
      </c>
      <c r="U105" s="14">
        <f>'реальные данные'!AA106/'реальные данные'!AA105*100-100</f>
        <v>-0.67045318392713682</v>
      </c>
      <c r="V105" s="29">
        <f>'реальные данные'!AB106/'реальные данные'!AB105*100-100</f>
        <v>0.80252866181200488</v>
      </c>
    </row>
    <row r="106" spans="1:22" x14ac:dyDescent="0.2">
      <c r="A106" s="1">
        <v>43556</v>
      </c>
      <c r="B106" s="28">
        <f>'реальные данные'!M107/'реальные данные'!M106*100-100</f>
        <v>-0.20248058901279364</v>
      </c>
      <c r="C106" s="14">
        <f>'реальные данные'!O107/'реальные данные'!O106*100-100</f>
        <v>9.1627004330121053E-2</v>
      </c>
      <c r="D106" s="14">
        <f>'реальные данные'!P107/'реальные данные'!P106*100-100</f>
        <v>0.99671500691698611</v>
      </c>
      <c r="E106" s="14">
        <f>'реальные данные'!Q107/'реальные данные'!Q106*100-100</f>
        <v>1.9363028029689247</v>
      </c>
      <c r="F106" s="14">
        <f>'реальные данные'!R107/'реальные данные'!R106*100-100</f>
        <v>-0.79258731292969742</v>
      </c>
      <c r="G106" s="14">
        <f>'реальные данные'!S107/'реальные данные'!S106*100-100</f>
        <v>0.61739102363233656</v>
      </c>
      <c r="H106" s="29">
        <f>'реальные данные'!T107/'реальные данные'!T106*100-100</f>
        <v>0.40732733685683797</v>
      </c>
      <c r="I106" s="28">
        <f>'реальные данные'!F107/'реальные данные'!F106*100-100</f>
        <v>59.876640240500592</v>
      </c>
      <c r="J106" s="14">
        <f>'реальные данные'!G107/'реальные данные'!G106*100-100</f>
        <v>7.2687592833302404</v>
      </c>
      <c r="K106" s="14">
        <f>'реальные данные'!H107/'реальные данные'!H106*100-100</f>
        <v>25.708414482688212</v>
      </c>
      <c r="L106" s="14">
        <f>'реальные данные'!I107/'реальные данные'!I106*100-100</f>
        <v>-11.172329233995441</v>
      </c>
      <c r="M106" s="14">
        <f>'реальные данные'!J107/'реальные данные'!J106*100-100</f>
        <v>-10.256997820834286</v>
      </c>
      <c r="N106" s="14">
        <f>'реальные данные'!K107/'реальные данные'!K106*100-100</f>
        <v>-19.643407490917099</v>
      </c>
      <c r="O106" s="29">
        <f>'реальные данные'!L107/'реальные данные'!L106*100-100</f>
        <v>1.3813021858162529</v>
      </c>
      <c r="P106" s="28">
        <f>'реальные данные'!U107/'реальные данные'!U106*100-100</f>
        <v>-0.97830544524735785</v>
      </c>
      <c r="Q106" s="14">
        <f>'реальные данные'!W107/'реальные данные'!W106*100-100</f>
        <v>0.24666438401294499</v>
      </c>
      <c r="R106" s="14">
        <f>'реальные данные'!X107/'реальные данные'!X106*100-100</f>
        <v>1.0619792891766338</v>
      </c>
      <c r="S106" s="14">
        <f>'реальные данные'!Y107/'реальные данные'!Y106*100-100</f>
        <v>2.571846968469103</v>
      </c>
      <c r="T106" s="14">
        <f>'реальные данные'!Z107/'реальные данные'!Z106*100-100</f>
        <v>-0.20870751760303108</v>
      </c>
      <c r="U106" s="14">
        <f>'реальные данные'!AA107/'реальные данные'!AA106*100-100</f>
        <v>2.3410167868091634</v>
      </c>
      <c r="V106" s="29">
        <f>'реальные данные'!AB107/'реальные данные'!AB106*100-100</f>
        <v>0.68164066865368511</v>
      </c>
    </row>
    <row r="107" spans="1:22" x14ac:dyDescent="0.2">
      <c r="A107" s="1">
        <v>43586</v>
      </c>
      <c r="B107" s="28">
        <f>'реальные данные'!M108/'реальные данные'!M107*100-100</f>
        <v>3.3388725765023395</v>
      </c>
      <c r="C107" s="14">
        <f>'реальные данные'!O108/'реальные данные'!O107*100-100</f>
        <v>2.2849287167699686</v>
      </c>
      <c r="D107" s="14">
        <f>'реальные данные'!P108/'реальные данные'!P107*100-100</f>
        <v>-0.27075230856270593</v>
      </c>
      <c r="E107" s="14">
        <f>'реальные данные'!Q108/'реальные данные'!Q107*100-100</f>
        <v>1.4024300278016284</v>
      </c>
      <c r="F107" s="14">
        <f>'реальные данные'!R108/'реальные данные'!R107*100-100</f>
        <v>0.18734059649642631</v>
      </c>
      <c r="G107" s="14">
        <f>'реальные данные'!S108/'реальные данные'!S107*100-100</f>
        <v>-1.8113408323747677</v>
      </c>
      <c r="H107" s="29">
        <f>'реальные данные'!T108/'реальные данные'!T107*100-100</f>
        <v>-0.72534080350268937</v>
      </c>
      <c r="I107" s="28">
        <f>'реальные данные'!F108/'реальные данные'!F107*100-100</f>
        <v>-38.711518915141937</v>
      </c>
      <c r="J107" s="14">
        <f>'реальные данные'!G108/'реальные данные'!G107*100-100</f>
        <v>-10.096196291095197</v>
      </c>
      <c r="K107" s="14">
        <f>'реальные данные'!H108/'реальные данные'!H107*100-100</f>
        <v>-13.027707882359309</v>
      </c>
      <c r="L107" s="14">
        <f>'реальные данные'!I108/'реальные данные'!I107*100-100</f>
        <v>-23.214233138774659</v>
      </c>
      <c r="M107" s="14">
        <f>'реальные данные'!J108/'реальные данные'!J107*100-100</f>
        <v>-1.3524074455147286</v>
      </c>
      <c r="N107" s="14">
        <f>'реальные данные'!K108/'реальные данные'!K107*100-100</f>
        <v>-30.499711126041518</v>
      </c>
      <c r="O107" s="29">
        <f>'реальные данные'!L108/'реальные данные'!L107*100-100</f>
        <v>-7.0415853865031579</v>
      </c>
      <c r="P107" s="28">
        <f>'реальные данные'!U108/'реальные данные'!U107*100-100</f>
        <v>4.82145215569642</v>
      </c>
      <c r="Q107" s="14">
        <f>'реальные данные'!W108/'реальные данные'!W107*100-100</f>
        <v>3.7455323580817748</v>
      </c>
      <c r="R107" s="14">
        <f>'реальные данные'!X108/'реальные данные'!X107*100-100</f>
        <v>-0.5044333747680696</v>
      </c>
      <c r="S107" s="14">
        <f>'реальные данные'!Y108/'реальные данные'!Y107*100-100</f>
        <v>2.8269554014365212</v>
      </c>
      <c r="T107" s="14">
        <f>'реальные данные'!Z108/'реальные данные'!Z107*100-100</f>
        <v>0.17227677790496898</v>
      </c>
      <c r="U107" s="14">
        <f>'реальные данные'!AA108/'реальные данные'!AA107*100-100</f>
        <v>-1.7605202127003849</v>
      </c>
      <c r="V107" s="29">
        <f>'реальные данные'!AB108/'реальные данные'!AB107*100-100</f>
        <v>0.52044560075830759</v>
      </c>
    </row>
    <row r="108" spans="1:22" x14ac:dyDescent="0.2">
      <c r="A108" s="1">
        <v>43617</v>
      </c>
      <c r="B108" s="28">
        <f>'реальные данные'!M109/'реальные данные'!M108*100-100</f>
        <v>1.1218921172150687</v>
      </c>
      <c r="C108" s="14">
        <f>'реальные данные'!O109/'реальные данные'!O108*100-100</f>
        <v>0.14366182893716939</v>
      </c>
      <c r="D108" s="14">
        <f>'реальные данные'!P109/'реальные данные'!P108*100-100</f>
        <v>0.81397670888030405</v>
      </c>
      <c r="E108" s="14">
        <f>'реальные данные'!Q109/'реальные данные'!Q108*100-100</f>
        <v>1.4180607775041665</v>
      </c>
      <c r="F108" s="14">
        <f>'реальные данные'!R109/'реальные данные'!R108*100-100</f>
        <v>0.71108963313261597</v>
      </c>
      <c r="G108" s="14">
        <f>'реальные данные'!S109/'реальные данные'!S108*100-100</f>
        <v>1.1732010595167708E-2</v>
      </c>
      <c r="H108" s="29">
        <f>'реальные данные'!T109/'реальные данные'!T108*100-100</f>
        <v>0.48756009173906989</v>
      </c>
      <c r="I108" s="28">
        <f>'реальные данные'!F109/'реальные данные'!F108*100-100</f>
        <v>-28.204268027893605</v>
      </c>
      <c r="J108" s="14">
        <f>'реальные данные'!G109/'реальные данные'!G108*100-100</f>
        <v>-1.0964934904238959</v>
      </c>
      <c r="K108" s="14">
        <f>'реальные данные'!H109/'реальные данные'!H108*100-100</f>
        <v>123.31693764065298</v>
      </c>
      <c r="L108" s="14">
        <f>'реальные данные'!I109/'реальные данные'!I108*100-100</f>
        <v>10.268945958126125</v>
      </c>
      <c r="M108" s="14">
        <f>'реальные данные'!J109/'реальные данные'!J108*100-100</f>
        <v>4.8152810205461094</v>
      </c>
      <c r="N108" s="14">
        <f>'реальные данные'!K109/'реальные данные'!K108*100-100</f>
        <v>22.839260352105171</v>
      </c>
      <c r="O108" s="29">
        <f>'реальные данные'!L109/'реальные данные'!L108*100-100</f>
        <v>11.728047755399999</v>
      </c>
      <c r="P108" s="28">
        <f>'реальные данные'!U109/'реальные данные'!U108*100-100</f>
        <v>2.1541680144921713</v>
      </c>
      <c r="Q108" s="14">
        <f>'реальные данные'!W109/'реальные данные'!W108*100-100</f>
        <v>0.26283038802212388</v>
      </c>
      <c r="R108" s="14">
        <f>'реальные данные'!X109/'реальные данные'!X108*100-100</f>
        <v>-6.6070613334301243</v>
      </c>
      <c r="S108" s="14">
        <f>'реальные данные'!Y109/'реальные данные'!Y108*100-100</f>
        <v>1.2252479113326018</v>
      </c>
      <c r="T108" s="14">
        <f>'реальные данные'!Z109/'реальные данные'!Z108*100-100</f>
        <v>0.86926142593206635</v>
      </c>
      <c r="U108" s="14">
        <f>'реальные данные'!AA109/'реальные данные'!AA108*100-100</f>
        <v>-0.1361002213213709</v>
      </c>
      <c r="V108" s="29">
        <f>'реальные данные'!AB109/'реальные данные'!AB108*100-100</f>
        <v>-2.2825799343042092</v>
      </c>
    </row>
    <row r="109" spans="1:22" x14ac:dyDescent="0.2">
      <c r="A109" s="1">
        <v>43647</v>
      </c>
      <c r="B109" s="28">
        <f>'реальные данные'!M110/'реальные данные'!M109*100-100</f>
        <v>-1.3205882989005318</v>
      </c>
      <c r="C109" s="14">
        <f>'реальные данные'!O110/'реальные данные'!O109*100-100</f>
        <v>0.66836201664195016</v>
      </c>
      <c r="D109" s="14">
        <f>'реальные данные'!P110/'реальные данные'!P109*100-100</f>
        <v>0.64285674218598388</v>
      </c>
      <c r="E109" s="14">
        <f>'реальные данные'!Q110/'реальные данные'!Q109*100-100</f>
        <v>1.0455069700831245</v>
      </c>
      <c r="F109" s="14">
        <f>'реальные данные'!R110/'реальные данные'!R109*100-100</f>
        <v>1.1892720010788338</v>
      </c>
      <c r="G109" s="14">
        <f>'реальные данные'!S110/'реальные данные'!S109*100-100</f>
        <v>0.36097580373193239</v>
      </c>
      <c r="H109" s="29">
        <f>'реальные данные'!T110/'реальные данные'!T109*100-100</f>
        <v>8.6682454427972289E-2</v>
      </c>
      <c r="I109" s="28">
        <f>'реальные данные'!F110/'реальные данные'!F109*100-100</f>
        <v>13.458139218683712</v>
      </c>
      <c r="J109" s="14">
        <f>'реальные данные'!G110/'реальные данные'!G109*100-100</f>
        <v>1.2948782917647179</v>
      </c>
      <c r="K109" s="14">
        <f>'реальные данные'!H110/'реальные данные'!H109*100-100</f>
        <v>-38.179802597946569</v>
      </c>
      <c r="L109" s="14">
        <f>'реальные данные'!I110/'реальные данные'!I109*100-100</f>
        <v>6.6787707392773683</v>
      </c>
      <c r="M109" s="14">
        <f>'реальные данные'!J110/'реальные данные'!J109*100-100</f>
        <v>8.5888870984625498</v>
      </c>
      <c r="N109" s="14">
        <f>'реальные данные'!K110/'реальные данные'!K109*100-100</f>
        <v>23.770801620567127</v>
      </c>
      <c r="O109" s="29">
        <f>'реальные данные'!L110/'реальные данные'!L109*100-100</f>
        <v>2.8625648462581523</v>
      </c>
      <c r="P109" s="28">
        <f>'реальные данные'!U110/'реальные данные'!U109*100-100</f>
        <v>0.2382906120456596</v>
      </c>
      <c r="Q109" s="14">
        <f>'реальные данные'!W110/'реальные данные'!W109*100-100</f>
        <v>0.5738556391995786</v>
      </c>
      <c r="R109" s="14">
        <f>'реальные данные'!X110/'реальные данные'!X109*100-100</f>
        <v>6.4421991445019984</v>
      </c>
      <c r="S109" s="14">
        <f>'реальные данные'!Y110/'реальные данные'!Y109*100-100</f>
        <v>1.0559869484817028</v>
      </c>
      <c r="T109" s="14">
        <f>'реальные данные'!Z110/'реальные данные'!Z109*100-100</f>
        <v>0.60759264975138194</v>
      </c>
      <c r="U109" s="14">
        <f>'реальные данные'!AA110/'реальные данные'!AA109*100-100</f>
        <v>-0.8722120048458919</v>
      </c>
      <c r="V109" s="29">
        <f>'реальные данные'!AB110/'реальные данные'!AB109*100-100</f>
        <v>-1.2349575141546865</v>
      </c>
    </row>
    <row r="110" spans="1:22" x14ac:dyDescent="0.2">
      <c r="A110" s="1">
        <v>43678</v>
      </c>
      <c r="B110" s="28">
        <f>'реальные данные'!M111/'реальные данные'!M110*100-100</f>
        <v>0.13928244204419116</v>
      </c>
      <c r="C110" s="14">
        <f>'реальные данные'!O111/'реальные данные'!O110*100-100</f>
        <v>-0.30486185887373551</v>
      </c>
      <c r="D110" s="14">
        <f>'реальные данные'!P111/'реальные данные'!P110*100-100</f>
        <v>0.24698226319182481</v>
      </c>
      <c r="E110" s="14">
        <f>'реальные данные'!Q111/'реальные данные'!Q110*100-100</f>
        <v>0.75510709205200044</v>
      </c>
      <c r="F110" s="14">
        <f>'реальные данные'!R111/'реальные данные'!R110*100-100</f>
        <v>1.1330781409288448</v>
      </c>
      <c r="G110" s="14">
        <f>'реальные данные'!S111/'реальные данные'!S110*100-100</f>
        <v>-0.59654690886777928</v>
      </c>
      <c r="H110" s="29">
        <f>'реальные данные'!T111/'реальные данные'!T110*100-100</f>
        <v>-1.1085725655864138</v>
      </c>
      <c r="I110" s="28">
        <f>'реальные данные'!F111/'реальные данные'!F110*100-100</f>
        <v>14.616466730927755</v>
      </c>
      <c r="J110" s="14">
        <f>'реальные данные'!G111/'реальные данные'!G110*100-100</f>
        <v>27.002517248023565</v>
      </c>
      <c r="K110" s="14">
        <f>'реальные данные'!H111/'реальные данные'!H110*100-100</f>
        <v>6.3561521269316188</v>
      </c>
      <c r="L110" s="14">
        <f>'реальные данные'!I111/'реальные данные'!I110*100-100</f>
        <v>-0.98405574309239796</v>
      </c>
      <c r="M110" s="14">
        <f>'реальные данные'!J111/'реальные данные'!J110*100-100</f>
        <v>-13.416202107012978</v>
      </c>
      <c r="N110" s="14">
        <f>'реальные данные'!K111/'реальные данные'!K110*100-100</f>
        <v>-13.083561580969388</v>
      </c>
      <c r="O110" s="29">
        <f>'реальные данные'!L111/'реальные данные'!L110*100-100</f>
        <v>4.9729690514402733</v>
      </c>
      <c r="P110" s="28">
        <f>'реальные данные'!U111/'реальные данные'!U110*100-100</f>
        <v>-2.6368131302856028</v>
      </c>
      <c r="Q110" s="14">
        <f>'реальные данные'!W111/'реальные данные'!W110*100-100</f>
        <v>-1.6973730983482369</v>
      </c>
      <c r="R110" s="14">
        <f>'реальные данные'!X111/'реальные данные'!X110*100-100</f>
        <v>-0.73994924428495779</v>
      </c>
      <c r="S110" s="14">
        <f>'реальные данные'!Y111/'реальные данные'!Y110*100-100</f>
        <v>0.95372695660667262</v>
      </c>
      <c r="T110" s="14">
        <f>'реальные данные'!Z111/'реальные данные'!Z110*100-100</f>
        <v>2.8965254116646548</v>
      </c>
      <c r="U110" s="14">
        <f>'реальные данные'!AA111/'реальные данные'!AA110*100-100</f>
        <v>1.6044460427999923</v>
      </c>
      <c r="V110" s="29">
        <f>'реальные данные'!AB111/'реальные данные'!AB110*100-100</f>
        <v>-2.5865466619495123</v>
      </c>
    </row>
    <row r="111" spans="1:22" x14ac:dyDescent="0.2">
      <c r="A111" s="1">
        <v>43709</v>
      </c>
      <c r="B111" s="28">
        <f>'реальные данные'!M112/'реальные данные'!M111*100-100</f>
        <v>-0.31677524581448324</v>
      </c>
      <c r="C111" s="14">
        <f>'реальные данные'!O112/'реальные данные'!O111*100-100</f>
        <v>0.35026794015817586</v>
      </c>
      <c r="D111" s="14">
        <f>'реальные данные'!P112/'реальные данные'!P111*100-100</f>
        <v>0.71282286481084611</v>
      </c>
      <c r="E111" s="14">
        <f>'реальные данные'!Q112/'реальные данные'!Q111*100-100</f>
        <v>0.17654448719888194</v>
      </c>
      <c r="F111" s="14">
        <f>'реальные данные'!R112/'реальные данные'!R111*100-100</f>
        <v>0.86845219363722492</v>
      </c>
      <c r="G111" s="14">
        <f>'реальные данные'!S112/'реальные данные'!S111*100-100</f>
        <v>2.5878806589190617E-2</v>
      </c>
      <c r="H111" s="29">
        <f>'реальные данные'!T112/'реальные данные'!T111*100-100</f>
        <v>-0.32863775047779598</v>
      </c>
      <c r="I111" s="28">
        <f>'реальные данные'!F112/'реальные данные'!F111*100-100</f>
        <v>26.241478820895935</v>
      </c>
      <c r="J111" s="14">
        <f>'реальные данные'!G112/'реальные данные'!G111*100-100</f>
        <v>-11.480001754316945</v>
      </c>
      <c r="K111" s="14">
        <f>'реальные данные'!H112/'реальные данные'!H111*100-100</f>
        <v>48.656661404824661</v>
      </c>
      <c r="L111" s="14">
        <f>'реальные данные'!I112/'реальные данные'!I111*100-100</f>
        <v>7.1269927180436525</v>
      </c>
      <c r="M111" s="14">
        <f>'реальные данные'!J112/'реальные данные'!J111*100-100</f>
        <v>10.437540374507833</v>
      </c>
      <c r="N111" s="14">
        <f>'реальные данные'!K112/'реальные данные'!K111*100-100</f>
        <v>27.923925106545511</v>
      </c>
      <c r="O111" s="29">
        <f>'реальные данные'!L112/'реальные данные'!L111*100-100</f>
        <v>8.5175681292912486</v>
      </c>
      <c r="P111" s="28">
        <f>'реальные данные'!U112/'реальные данные'!U111*100-100</f>
        <v>-1.833785841345545</v>
      </c>
      <c r="Q111" s="14">
        <f>'реальные данные'!W112/'реальные данные'!W111*100-100</f>
        <v>1.0294889548951431</v>
      </c>
      <c r="R111" s="14">
        <f>'реальные данные'!X112/'реальные данные'!X111*100-100</f>
        <v>-2.715471164651035</v>
      </c>
      <c r="S111" s="14">
        <f>'реальные данные'!Y112/'реальные данные'!Y111*100-100</f>
        <v>-5.7810753262984349E-2</v>
      </c>
      <c r="T111" s="14">
        <f>'реальные данные'!Z112/'реальные данные'!Z111*100-100</f>
        <v>-0.22013131952562048</v>
      </c>
      <c r="U111" s="14">
        <f>'реальные данные'!AA112/'реальные данные'!AA111*100-100</f>
        <v>-2.1404453917684236</v>
      </c>
      <c r="V111" s="29">
        <f>'реальные данные'!AB112/'реальные данные'!AB111*100-100</f>
        <v>-1.9006404962059236</v>
      </c>
    </row>
    <row r="112" spans="1:22" x14ac:dyDescent="0.2">
      <c r="A112" s="1">
        <v>43739</v>
      </c>
      <c r="B112" s="28">
        <f>'реальные данные'!M113/'реальные данные'!M112*100-100</f>
        <v>2.157484991060528</v>
      </c>
      <c r="C112" s="14">
        <f>'реальные данные'!O113/'реальные данные'!O112*100-100</f>
        <v>0.89172675232249787</v>
      </c>
      <c r="D112" s="14">
        <f>'реальные данные'!P113/'реальные данные'!P112*100-100</f>
        <v>-0.10681848726653698</v>
      </c>
      <c r="E112" s="14">
        <f>'реальные данные'!Q113/'реальные данные'!Q112*100-100</f>
        <v>0.96125669043946971</v>
      </c>
      <c r="F112" s="14">
        <f>'реальные данные'!R113/'реальные данные'!R112*100-100</f>
        <v>1.1037982307266532</v>
      </c>
      <c r="G112" s="14">
        <f>'реальные данные'!S113/'реальные данные'!S112*100-100</f>
        <v>1.9881709155262541</v>
      </c>
      <c r="H112" s="29">
        <f>'реальные данные'!T113/'реальные данные'!T112*100-100</f>
        <v>-1.0996091070865219</v>
      </c>
      <c r="I112" s="28">
        <f>'реальные данные'!F113/'реальные данные'!F112*100-100</f>
        <v>65.989701546090288</v>
      </c>
      <c r="J112" s="14">
        <f>'реальные данные'!G113/'реальные данные'!G112*100-100</f>
        <v>-4.7340575602563888</v>
      </c>
      <c r="K112" s="14">
        <f>'реальные данные'!H113/'реальные данные'!H112*100-100</f>
        <v>-27.139840084423298</v>
      </c>
      <c r="L112" s="14">
        <f>'реальные данные'!I113/'реальные данные'!I112*100-100</f>
        <v>17.508262618517477</v>
      </c>
      <c r="M112" s="14">
        <f>'реальные данные'!J113/'реальные данные'!J112*100-100</f>
        <v>-7.0514979804057418</v>
      </c>
      <c r="N112" s="14">
        <f>'реальные данные'!K113/'реальные данные'!K112*100-100</f>
        <v>11.35194525909111</v>
      </c>
      <c r="O112" s="29">
        <f>'реальные данные'!L113/'реальные данные'!L112*100-100</f>
        <v>4.9100542858895295</v>
      </c>
      <c r="P112" s="28">
        <f>'реальные данные'!U113/'реальные данные'!U112*100-100</f>
        <v>-0.75135483058920727</v>
      </c>
      <c r="Q112" s="14">
        <f>'реальные данные'!W113/'реальные данные'!W112*100-100</f>
        <v>1.4408929713874983</v>
      </c>
      <c r="R112" s="14">
        <f>'реальные данные'!X113/'реальные данные'!X112*100-100</f>
        <v>1.7312148890982826</v>
      </c>
      <c r="S112" s="14">
        <f>'реальные данные'!Y113/'реальные данные'!Y112*100-100</f>
        <v>0.72795787162888814</v>
      </c>
      <c r="T112" s="14">
        <f>'реальные данные'!Z113/'реальные данные'!Z112*100-100</f>
        <v>1.4872103301077715</v>
      </c>
      <c r="U112" s="14">
        <f>'реальные данные'!AA113/'реальные данные'!AA112*100-100</f>
        <v>1.7867954331081393</v>
      </c>
      <c r="V112" s="29">
        <f>'реальные данные'!AB113/'реальные данные'!AB112*100-100</f>
        <v>-3.9627326583195952</v>
      </c>
    </row>
    <row r="113" spans="1:22" x14ac:dyDescent="0.2">
      <c r="A113" s="1">
        <v>43770</v>
      </c>
      <c r="B113" s="28">
        <f>'реальные данные'!M114/'реальные данные'!M113*100-100</f>
        <v>1.7242564488799275</v>
      </c>
      <c r="C113" s="14">
        <f>'реальные данные'!O114/'реальные данные'!O113*100-100</f>
        <v>-1.4905273593467427</v>
      </c>
      <c r="D113" s="14">
        <f>'реальные данные'!P114/'реальные данные'!P113*100-100</f>
        <v>-0.74195633788029625</v>
      </c>
      <c r="E113" s="14">
        <f>'реальные данные'!Q114/'реальные данные'!Q113*100-100</f>
        <v>-1.5773881663912732</v>
      </c>
      <c r="F113" s="14">
        <f>'реальные данные'!R114/'реальные данные'!R113*100-100</f>
        <v>0.44660487013416628</v>
      </c>
      <c r="G113" s="14">
        <f>'реальные данные'!S114/'реальные данные'!S113*100-100</f>
        <v>2.0333755702945666</v>
      </c>
      <c r="H113" s="29">
        <f>'реальные данные'!T114/'реальные данные'!T113*100-100</f>
        <v>7.1996433749887956E-2</v>
      </c>
      <c r="I113" s="28">
        <f>'реальные данные'!F114/'реальные данные'!F113*100-100</f>
        <v>27.785762396862964</v>
      </c>
      <c r="J113" s="14">
        <f>'реальные данные'!G114/'реальные данные'!G113*100-100</f>
        <v>-5.148616365872158</v>
      </c>
      <c r="K113" s="14">
        <f>'реальные данные'!H114/'реальные данные'!H113*100-100</f>
        <v>26.403929446141163</v>
      </c>
      <c r="L113" s="14">
        <f>'реальные данные'!I114/'реальные данные'!I113*100-100</f>
        <v>-14.540710095167682</v>
      </c>
      <c r="M113" s="14">
        <f>'реальные данные'!J114/'реальные данные'!J113*100-100</f>
        <v>15.271491322539973</v>
      </c>
      <c r="N113" s="14">
        <f>'реальные данные'!K114/'реальные данные'!K113*100-100</f>
        <v>-6.6857526114662988</v>
      </c>
      <c r="O113" s="29">
        <f>'реальные данные'!L114/'реальные данные'!L113*100-100</f>
        <v>-3.191726488721244</v>
      </c>
      <c r="P113" s="28">
        <f>'реальные данные'!U114/'реальные данные'!U113*100-100</f>
        <v>-2.0619764966411935E-2</v>
      </c>
      <c r="Q113" s="14">
        <f>'реальные данные'!W114/'реальные данные'!W113*100-100</f>
        <v>-0.95162424478000673</v>
      </c>
      <c r="R113" s="14">
        <f>'реальные данные'!X114/'реальные данные'!X113*100-100</f>
        <v>-4.1937590684095341</v>
      </c>
      <c r="S113" s="14">
        <f>'реальные данные'!Y114/'реальные данные'!Y113*100-100</f>
        <v>-0.46779121463927709</v>
      </c>
      <c r="T113" s="14">
        <f>'реальные данные'!Z114/'реальные данные'!Z113*100-100</f>
        <v>-0.54059550482065788</v>
      </c>
      <c r="U113" s="14">
        <f>'реальные данные'!AA114/'реальные данные'!AA113*100-100</f>
        <v>2.9501181369113567</v>
      </c>
      <c r="V113" s="29">
        <f>'реальные данные'!AB114/'реальные данные'!AB113*100-100</f>
        <v>4.9759685576391774</v>
      </c>
    </row>
    <row r="114" spans="1:22" x14ac:dyDescent="0.2">
      <c r="A114" s="1">
        <v>43800</v>
      </c>
      <c r="B114" s="28">
        <f>'реальные данные'!M115/'реальные данные'!M114*100-100</f>
        <v>0.90202479098135768</v>
      </c>
      <c r="C114" s="14">
        <f>'реальные данные'!O115/'реальные данные'!O114*100-100</f>
        <v>-0.69039928642258985</v>
      </c>
      <c r="D114" s="14">
        <f>'реальные данные'!P115/'реальные данные'!P114*100-100</f>
        <v>-0.11726702539507983</v>
      </c>
      <c r="E114" s="14">
        <f>'реальные данные'!Q115/'реальные данные'!Q114*100-100</f>
        <v>2.8301935632646149</v>
      </c>
      <c r="F114" s="14">
        <f>'реальные данные'!R115/'реальные данные'!R114*100-100</f>
        <v>0.7699142330301072</v>
      </c>
      <c r="G114" s="14">
        <f>'реальные данные'!S115/'реальные данные'!S114*100-100</f>
        <v>-0.94588867157565915</v>
      </c>
      <c r="H114" s="29">
        <f>'реальные данные'!T115/'реальные данные'!T114*100-100</f>
        <v>-1.5621424094930347</v>
      </c>
      <c r="I114" s="28">
        <f>'реальные данные'!F115/'реальные данные'!F114*100-100</f>
        <v>31.329263981364477</v>
      </c>
      <c r="J114" s="14">
        <f>'реальные данные'!G115/'реальные данные'!G114*100-100</f>
        <v>38.23263754906688</v>
      </c>
      <c r="K114" s="14">
        <f>'реальные данные'!H115/'реальные данные'!H114*100-100</f>
        <v>126.59583964911599</v>
      </c>
      <c r="L114" s="14">
        <f>'реальные данные'!I115/'реальные данные'!I114*100-100</f>
        <v>-0.70789059239868379</v>
      </c>
      <c r="M114" s="14">
        <f>'реальные данные'!J115/'реальные данные'!J114*100-100</f>
        <v>2.929531477163394</v>
      </c>
      <c r="N114" s="14">
        <f>'реальные данные'!K115/'реальные данные'!K114*100-100</f>
        <v>27.946407886929563</v>
      </c>
      <c r="O114" s="29">
        <f>'реальные данные'!L115/'реальные данные'!L114*100-100</f>
        <v>9.8747330007692682</v>
      </c>
      <c r="P114" s="28">
        <f>'реальные данные'!U115/'реальные данные'!U114*100-100</f>
        <v>-8.4326054265201265</v>
      </c>
      <c r="Q114" s="14">
        <f>'реальные данные'!W115/'реальные данные'!W114*100-100</f>
        <v>-4.4457547596500149</v>
      </c>
      <c r="R114" s="14">
        <f>'реальные данные'!X115/'реальные данные'!X114*100-100</f>
        <v>-26.249458265305577</v>
      </c>
      <c r="S114" s="14">
        <f>'реальные данные'!Y115/'реальные данные'!Y114*100-100</f>
        <v>2.6554570700356095</v>
      </c>
      <c r="T114" s="14">
        <f>'реальные данные'!Z115/'реальные данные'!Z114*100-100</f>
        <v>0.52707624897858807</v>
      </c>
      <c r="U114" s="14">
        <f>'реальные данные'!AA115/'реальные данные'!AA114*100-100</f>
        <v>-3.7535431372126737</v>
      </c>
      <c r="V114" s="29">
        <f>'реальные данные'!AB115/'реальные данные'!AB114*100-100</f>
        <v>-6.020007440004278</v>
      </c>
    </row>
    <row r="115" spans="1:22" x14ac:dyDescent="0.2">
      <c r="A115" s="1">
        <v>43831</v>
      </c>
      <c r="B115" s="28">
        <f>'реальные данные'!M116/'реальные данные'!M115*100-100</f>
        <v>-4.3436794191654968</v>
      </c>
      <c r="C115" s="14">
        <f>'реальные данные'!O116/'реальные данные'!O115*100-100</f>
        <v>-0.46043539282189272</v>
      </c>
      <c r="D115" s="14">
        <f>'реальные данные'!P116/'реальные данные'!P115*100-100</f>
        <v>2.132918605241187</v>
      </c>
      <c r="E115" s="14">
        <f>'реальные данные'!Q116/'реальные данные'!Q115*100-100</f>
        <v>0.8322449423335172</v>
      </c>
      <c r="F115" s="14">
        <f>'реальные данные'!R116/'реальные данные'!R115*100-100</f>
        <v>1.7673471055140908</v>
      </c>
      <c r="G115" s="14">
        <f>'реальные данные'!S116/'реальные данные'!S115*100-100</f>
        <v>2.0362140976372416</v>
      </c>
      <c r="H115" s="29">
        <f>'реальные данные'!T116/'реальные данные'!T115*100-100</f>
        <v>-3.9390922762459866</v>
      </c>
      <c r="I115" s="28">
        <f>'реальные данные'!F116/'реальные данные'!F115*100-100</f>
        <v>1.0954361456994945</v>
      </c>
      <c r="J115" s="14">
        <f>'реальные данные'!G116/'реальные данные'!G115*100-100</f>
        <v>-27.844002959976748</v>
      </c>
      <c r="K115" s="14">
        <f>'реальные данные'!H116/'реальные данные'!H115*100-100</f>
        <v>-86.253581603767316</v>
      </c>
      <c r="L115" s="14">
        <f>'реальные данные'!I116/'реальные данные'!I115*100-100</f>
        <v>-35.249748544008455</v>
      </c>
      <c r="M115" s="14">
        <f>'реальные данные'!J116/'реальные данные'!J115*100-100</f>
        <v>-31.412970327727876</v>
      </c>
      <c r="N115" s="14">
        <f>'реальные данные'!K116/'реальные данные'!K115*100-100</f>
        <v>-31.32445058848252</v>
      </c>
      <c r="O115" s="29">
        <f>'реальные данные'!L116/'реальные данные'!L115*100-100</f>
        <v>-5.1451270833973126</v>
      </c>
      <c r="P115" s="28">
        <f>'реальные данные'!U116/'реальные данные'!U115*100-100</f>
        <v>8.3513438885225497</v>
      </c>
      <c r="Q115" s="14">
        <f>'реальные данные'!W116/'реальные данные'!W115*100-100</f>
        <v>2.916373991133554</v>
      </c>
      <c r="R115" s="14">
        <f>'реальные данные'!X116/'реальные данные'!X115*100-100</f>
        <v>45.581602928605662</v>
      </c>
      <c r="S115" s="14">
        <f>'реальные данные'!Y116/'реальные данные'!Y115*100-100</f>
        <v>1.8677830168067402</v>
      </c>
      <c r="T115" s="14">
        <f>'реальные данные'!Z116/'реальные данные'!Z115*100-100</f>
        <v>2.8595706444169338</v>
      </c>
      <c r="U115" s="14">
        <f>'реальные данные'!AA116/'реальные данные'!AA115*100-100</f>
        <v>7.4507251275413893</v>
      </c>
      <c r="V115" s="29">
        <f>'реальные данные'!AB116/'реальные данные'!AB115*100-100</f>
        <v>-0.9890565298828875</v>
      </c>
    </row>
    <row r="116" spans="1:22" x14ac:dyDescent="0.2">
      <c r="A116" s="1">
        <v>43862</v>
      </c>
      <c r="B116" s="28">
        <f>'реальные данные'!M117/'реальные данные'!M116*100-100</f>
        <v>9.8150981865858284</v>
      </c>
      <c r="C116" s="14">
        <f>'реальные данные'!O117/'реальные данные'!O116*100-100</f>
        <v>-1.5284132273604314</v>
      </c>
      <c r="D116" s="14">
        <f>'реальные данные'!P117/'реальные данные'!P116*100-100</f>
        <v>-2.9669184112650271</v>
      </c>
      <c r="E116" s="14">
        <f>'реальные данные'!Q117/'реальные данные'!Q116*100-100</f>
        <v>4.8725636773008461</v>
      </c>
      <c r="F116" s="14">
        <f>'реальные данные'!R117/'реальные данные'!R116*100-100</f>
        <v>-5.0764730102112026</v>
      </c>
      <c r="G116" s="14">
        <f>'реальные данные'!S117/'реальные данные'!S116*100-100</f>
        <v>-12.679676093669343</v>
      </c>
      <c r="H116" s="29">
        <f>'реальные данные'!T117/'реальные данные'!T116*100-100</f>
        <v>0.7493577931056592</v>
      </c>
      <c r="I116" s="28">
        <f>'реальные данные'!F117/'реальные данные'!F116*100-100</f>
        <v>-4.8737476963770234</v>
      </c>
      <c r="J116" s="14">
        <f>'реальные данные'!G117/'реальные данные'!G116*100-100</f>
        <v>-3.4397438687548316</v>
      </c>
      <c r="K116" s="14">
        <f>'реальные данные'!H117/'реальные данные'!H116*100-100</f>
        <v>729.04823667612015</v>
      </c>
      <c r="L116" s="14">
        <f>'реальные данные'!I117/'реальные данные'!I116*100-100</f>
        <v>100.90162336323888</v>
      </c>
      <c r="M116" s="14">
        <f>'реальные данные'!J117/'реальные данные'!J116*100-100</f>
        <v>51.723160781826635</v>
      </c>
      <c r="N116" s="14">
        <f>'реальные данные'!K117/'реальные данные'!K116*100-100</f>
        <v>54.300612576672989</v>
      </c>
      <c r="O116" s="29">
        <f>'реальные данные'!L117/'реальные данные'!L116*100-100</f>
        <v>-3.1799189647219492</v>
      </c>
      <c r="P116" s="28">
        <f>'реальные данные'!U117/'реальные данные'!U116*100-100</f>
        <v>7.4826581753555672</v>
      </c>
      <c r="Q116" s="14">
        <f>'реальные данные'!W117/'реальные данные'!W116*100-100</f>
        <v>-1.8738076304296101</v>
      </c>
      <c r="R116" s="14">
        <f>'реальные данные'!X117/'реальные данные'!X116*100-100</f>
        <v>-15.169437567282486</v>
      </c>
      <c r="S116" s="14">
        <f>'реальные данные'!Y117/'реальные данные'!Y116*100-100</f>
        <v>0.81068797374371115</v>
      </c>
      <c r="T116" s="14">
        <f>'реальные данные'!Z117/'реальные данные'!Z116*100-100</f>
        <v>-7.3719265088178787</v>
      </c>
      <c r="U116" s="14">
        <f>'реальные данные'!AA117/'реальные данные'!AA116*100-100</f>
        <v>-22.453962227146519</v>
      </c>
      <c r="V116" s="29">
        <f>'реальные данные'!AB117/'реальные данные'!AB116*100-100</f>
        <v>-0.90714631598950746</v>
      </c>
    </row>
    <row r="117" spans="1:22" x14ac:dyDescent="0.2">
      <c r="A117" s="1">
        <v>43891</v>
      </c>
      <c r="B117" s="28">
        <f>'реальные данные'!M118/'реальные данные'!M117*100-100</f>
        <v>1.4044507324700817</v>
      </c>
      <c r="C117" s="14">
        <f>'реальные данные'!O118/'реальные данные'!O117*100-100</f>
        <v>-3.47653902164123</v>
      </c>
      <c r="D117" s="14">
        <f>'реальные данные'!P118/'реальные данные'!P117*100-100</f>
        <v>6.2561890128081501</v>
      </c>
      <c r="E117" s="14">
        <f>'реальные данные'!Q118/'реальные данные'!Q117*100-100</f>
        <v>0.20051373294933228</v>
      </c>
      <c r="F117" s="14">
        <f>'реальные данные'!R118/'реальные данные'!R117*100-100</f>
        <v>-0.96988668541713707</v>
      </c>
      <c r="G117" s="14">
        <f>'реальные данные'!S118/'реальные данные'!S117*100-100</f>
        <v>0.769085250101881</v>
      </c>
      <c r="H117" s="29">
        <f>'реальные данные'!T118/'реальные данные'!T117*100-100</f>
        <v>-1.6114513642953909</v>
      </c>
      <c r="I117" s="28">
        <f>'реальные данные'!F118/'реальные данные'!F117*100-100</f>
        <v>-18.242494525459406</v>
      </c>
      <c r="J117" s="14">
        <f>'реальные данные'!G118/'реальные данные'!G117*100-100</f>
        <v>56.069854816695226</v>
      </c>
      <c r="K117" s="14">
        <f>'реальные данные'!H118/'реальные данные'!H117*100-100</f>
        <v>-65.429230663124628</v>
      </c>
      <c r="L117" s="14">
        <f>'реальные данные'!I118/'реальные данные'!I117*100-100</f>
        <v>-5.3623611589749203</v>
      </c>
      <c r="M117" s="14">
        <f>'реальные данные'!J118/'реальные данные'!J117*100-100</f>
        <v>26.516188085094456</v>
      </c>
      <c r="N117" s="14">
        <f>'реальные данные'!K118/'реальные данные'!K117*100-100</f>
        <v>21.610345078266491</v>
      </c>
      <c r="O117" s="29">
        <f>'реальные данные'!L118/'реальные данные'!L117*100-100</f>
        <v>3.0619627786296206</v>
      </c>
      <c r="P117" s="28">
        <f>'реальные данные'!U118/'реальные данные'!U117*100-100</f>
        <v>3.3708449777714691</v>
      </c>
      <c r="Q117" s="14">
        <f>'реальные данные'!W118/'реальные данные'!W117*100-100</f>
        <v>-9.6661314068416146</v>
      </c>
      <c r="R117" s="14">
        <f>'реальные данные'!X118/'реальные данные'!X117*100-100</f>
        <v>22.174691138892143</v>
      </c>
      <c r="S117" s="14">
        <f>'реальные данные'!Y118/'реальные данные'!Y117*100-100</f>
        <v>1.1650411074531064</v>
      </c>
      <c r="T117" s="14">
        <f>'реальные данные'!Z118/'реальные данные'!Z117*100-100</f>
        <v>-2.448557417240778</v>
      </c>
      <c r="U117" s="14">
        <f>'реальные данные'!AA118/'реальные данные'!AA117*100-100</f>
        <v>2.6543514987839245</v>
      </c>
      <c r="V117" s="29">
        <f>'реальные данные'!AB118/'реальные данные'!AB117*100-100</f>
        <v>-3.5590161133836773</v>
      </c>
    </row>
    <row r="118" spans="1:22" x14ac:dyDescent="0.2">
      <c r="A118" s="1">
        <v>43922</v>
      </c>
      <c r="B118" s="28">
        <f>'реальные данные'!M119/'реальные данные'!M118*100-100</f>
        <v>-0.55749645012281235</v>
      </c>
      <c r="C118" s="14">
        <f>'реальные данные'!O119/'реальные данные'!O118*100-100</f>
        <v>3.7813643389613674</v>
      </c>
      <c r="D118" s="14">
        <f>'реальные данные'!P119/'реальные данные'!P118*100-100</f>
        <v>1.9161120850308464</v>
      </c>
      <c r="E118" s="14">
        <f>'реальные данные'!Q119/'реальные данные'!Q118*100-100</f>
        <v>0.72519634585283654</v>
      </c>
      <c r="F118" s="14">
        <f>'реальные данные'!R119/'реальные данные'!R118*100-100</f>
        <v>2.0100483087789343</v>
      </c>
      <c r="G118" s="14">
        <f>'реальные данные'!S119/'реальные данные'!S118*100-100</f>
        <v>4.5262696806318132</v>
      </c>
      <c r="H118" s="29">
        <f>'реальные данные'!T119/'реальные данные'!T118*100-100</f>
        <v>2.3917254697724388</v>
      </c>
      <c r="I118" s="28">
        <f>'реальные данные'!F119/'реальные данные'!F118*100-100</f>
        <v>-25.190974095364112</v>
      </c>
      <c r="J118" s="14">
        <f>'реальные данные'!G119/'реальные данные'!G118*100-100</f>
        <v>-32.654942568154908</v>
      </c>
      <c r="K118" s="14">
        <f>'реальные данные'!H119/'реальные данные'!H118*100-100</f>
        <v>-32.450474494926965</v>
      </c>
      <c r="L118" s="14">
        <f>'реальные данные'!I119/'реальные данные'!I118*100-100</f>
        <v>-27.096711561963758</v>
      </c>
      <c r="M118" s="14">
        <f>'реальные данные'!J119/'реальные данные'!J118*100-100</f>
        <v>-40.168194350971675</v>
      </c>
      <c r="N118" s="14">
        <f>'реальные данные'!K119/'реальные данные'!K118*100-100</f>
        <v>-44.129365576199334</v>
      </c>
      <c r="O118" s="29">
        <f>'реальные данные'!L119/'реальные данные'!L118*100-100</f>
        <v>-31.569458602292158</v>
      </c>
      <c r="P118" s="28">
        <f>'реальные данные'!U119/'реальные данные'!U118*100-100</f>
        <v>2.0738582319682166</v>
      </c>
      <c r="Q118" s="14">
        <f>'реальные данные'!W119/'реальные данные'!W118*100-100</f>
        <v>10.857026399917572</v>
      </c>
      <c r="R118" s="14">
        <f>'реальные данные'!X119/'реальные данные'!X118*100-100</f>
        <v>4.7426700078924142</v>
      </c>
      <c r="S118" s="14">
        <f>'реальные данные'!Y119/'реальные данные'!Y118*100-100</f>
        <v>2.3356077645838411</v>
      </c>
      <c r="T118" s="14">
        <f>'реальные данные'!Z119/'реальные данные'!Z118*100-100</f>
        <v>6.2837609328652206</v>
      </c>
      <c r="U118" s="14">
        <f>'реальные данные'!AA119/'реальные данные'!AA118*100-100</f>
        <v>10.803542392652687</v>
      </c>
      <c r="V118" s="29">
        <f>'реальные данные'!AB119/'реальные данные'!AB118*100-100</f>
        <v>14.163644126599294</v>
      </c>
    </row>
    <row r="119" spans="1:22" x14ac:dyDescent="0.2">
      <c r="A119" s="1">
        <v>43952</v>
      </c>
      <c r="B119" s="28">
        <f>'реальные данные'!M120/'реальные данные'!M119*100-100</f>
        <v>-3.9530618043786063</v>
      </c>
      <c r="C119" s="14">
        <f>'реальные данные'!O120/'реальные данные'!O119*100-100</f>
        <v>1.6469946720262101</v>
      </c>
      <c r="D119" s="14">
        <f>'реальные данные'!P120/'реальные данные'!P119*100-100</f>
        <v>2.2655383243880749</v>
      </c>
      <c r="E119" s="14">
        <f>'реальные данные'!Q120/'реальные данные'!Q119*100-100</f>
        <v>-1.1038221351083308</v>
      </c>
      <c r="F119" s="14">
        <f>'реальные данные'!R120/'реальные данные'!R119*100-100</f>
        <v>-7.3634273187622057E-2</v>
      </c>
      <c r="G119" s="14">
        <f>'реальные данные'!S120/'реальные данные'!S119*100-100</f>
        <v>2.5945883638616607</v>
      </c>
      <c r="H119" s="29">
        <f>'реальные данные'!T120/'реальные данные'!T119*100-100</f>
        <v>-0.57862331502381892</v>
      </c>
      <c r="I119" s="28">
        <f>'реальные данные'!F120/'реальные данные'!F119*100-100</f>
        <v>-37.142955065457585</v>
      </c>
      <c r="J119" s="14">
        <f>'реальные данные'!G120/'реальные данные'!G119*100-100</f>
        <v>-1.5999518318881769</v>
      </c>
      <c r="K119" s="14">
        <f>'реальные данные'!H120/'реальные данные'!H119*100-100</f>
        <v>119.93511261379038</v>
      </c>
      <c r="L119" s="14">
        <f>'реальные данные'!I120/'реальные данные'!I119*100-100</f>
        <v>-3.1684294724169177</v>
      </c>
      <c r="M119" s="14">
        <f>'реальные данные'!J120/'реальные данные'!J119*100-100</f>
        <v>5.5497978289976686</v>
      </c>
      <c r="N119" s="14">
        <f>'реальные данные'!K120/'реальные данные'!K119*100-100</f>
        <v>5.0170135898266892</v>
      </c>
      <c r="O119" s="29">
        <f>'реальные данные'!L120/'реальные данные'!L119*100-100</f>
        <v>0.90635593986803542</v>
      </c>
      <c r="P119" s="28">
        <f>'реальные данные'!U120/'реальные данные'!U119*100-100</f>
        <v>-2.7075223690035983</v>
      </c>
      <c r="Q119" s="14">
        <f>'реальные данные'!W120/'реальные данные'!W119*100-100</f>
        <v>1.950405410024004</v>
      </c>
      <c r="R119" s="14">
        <f>'реальные данные'!X120/'реальные данные'!X119*100-100</f>
        <v>-4.461597337495121</v>
      </c>
      <c r="S119" s="14">
        <f>'реальные данные'!Y120/'реальные данные'!Y119*100-100</f>
        <v>-1.3001373255030018</v>
      </c>
      <c r="T119" s="14">
        <f>'реальные данные'!Z120/'реальные данные'!Z119*100-100</f>
        <v>-0.62249136110104075</v>
      </c>
      <c r="U119" s="14">
        <f>'реальные данные'!AA120/'реальные данные'!AA119*100-100</f>
        <v>1.4446515282867836</v>
      </c>
      <c r="V119" s="29">
        <f>'реальные данные'!AB120/'реальные данные'!AB119*100-100</f>
        <v>-1.1015146148508563</v>
      </c>
    </row>
    <row r="120" spans="1:22" x14ac:dyDescent="0.2">
      <c r="A120" s="1">
        <v>43983</v>
      </c>
      <c r="B120" s="28">
        <f>'реальные данные'!M121/'реальные данные'!M120*100-100</f>
        <v>-0.96437610547785368</v>
      </c>
      <c r="C120" s="14">
        <f>'реальные данные'!O121/'реальные данные'!O120*100-100</f>
        <v>0.62390598195258917</v>
      </c>
      <c r="D120" s="14">
        <f>'реальные данные'!P121/'реальные данные'!P120*100-100</f>
        <v>1.8484511193806838</v>
      </c>
      <c r="E120" s="14">
        <f>'реальные данные'!Q121/'реальные данные'!Q120*100-100</f>
        <v>3.7092231017183508E-2</v>
      </c>
      <c r="F120" s="14">
        <f>'реальные данные'!R121/'реальные данные'!R120*100-100</f>
        <v>-0.40859133401124836</v>
      </c>
      <c r="G120" s="14">
        <f>'реальные данные'!S121/'реальные данные'!S120*100-100</f>
        <v>1.2268275319412396</v>
      </c>
      <c r="H120" s="29">
        <f>'реальные данные'!T121/'реальные данные'!T120*100-100</f>
        <v>-1.5635109680223422</v>
      </c>
      <c r="I120" s="28">
        <f>'реальные данные'!F121/'реальные данные'!F120*100-100</f>
        <v>40.81586003847508</v>
      </c>
      <c r="J120" s="14">
        <f>'реальные данные'!G121/'реальные данные'!G120*100-100</f>
        <v>11.332866686088437</v>
      </c>
      <c r="K120" s="14">
        <f>'реальные данные'!H121/'реальные данные'!H120*100-100</f>
        <v>-22.780678231815756</v>
      </c>
      <c r="L120" s="14">
        <f>'реальные данные'!I121/'реальные данные'!I120*100-100</f>
        <v>24.085211235143262</v>
      </c>
      <c r="M120" s="14">
        <f>'реальные данные'!J121/'реальные данные'!J120*100-100</f>
        <v>19.403512912620386</v>
      </c>
      <c r="N120" s="14">
        <f>'реальные данные'!K121/'реальные данные'!K120*100-100</f>
        <v>26.50902015373515</v>
      </c>
      <c r="O120" s="29">
        <f>'реальные данные'!L121/'реальные данные'!L120*100-100</f>
        <v>37.013508528762941</v>
      </c>
      <c r="P120" s="28">
        <f>'реальные данные'!U121/'реальные данные'!U120*100-100</f>
        <v>-1.6886065897359117</v>
      </c>
      <c r="Q120" s="14">
        <f>'реальные данные'!W121/'реальные данные'!W120*100-100</f>
        <v>-0.24750654566054209</v>
      </c>
      <c r="R120" s="14">
        <f>'реальные данные'!X121/'реальные данные'!X120*100-100</f>
        <v>2.8231171543535254</v>
      </c>
      <c r="S120" s="14">
        <f>'реальные данные'!Y121/'реальные данные'!Y120*100-100</f>
        <v>-0.41567438127228229</v>
      </c>
      <c r="T120" s="14">
        <f>'реальные данные'!Z121/'реальные данные'!Z120*100-100</f>
        <v>-0.96362672138880612</v>
      </c>
      <c r="U120" s="14">
        <f>'реальные данные'!AA121/'реальные данные'!AA120*100-100</f>
        <v>-0.51350154976145745</v>
      </c>
      <c r="V120" s="29">
        <f>'реальные данные'!AB121/'реальные данные'!AB120*100-100</f>
        <v>-9.8618786029023084</v>
      </c>
    </row>
    <row r="121" spans="1:22" x14ac:dyDescent="0.2">
      <c r="A121" s="1">
        <v>44013</v>
      </c>
      <c r="B121" s="28">
        <f>'реальные данные'!M122/'реальные данные'!M121*100-100</f>
        <v>-2.5186664162001904</v>
      </c>
      <c r="C121" s="14">
        <f>'реальные данные'!O122/'реальные данные'!O121*100-100</f>
        <v>0.52809995654119746</v>
      </c>
      <c r="D121" s="14">
        <f>'реальные данные'!P122/'реальные данные'!P121*100-100</f>
        <v>-1.8153167474239069</v>
      </c>
      <c r="E121" s="14">
        <f>'реальные данные'!Q122/'реальные данные'!Q121*100-100</f>
        <v>0.59602358972945524</v>
      </c>
      <c r="F121" s="14">
        <f>'реальные данные'!R122/'реальные данные'!R121*100-100</f>
        <v>2.2215785373790737</v>
      </c>
      <c r="G121" s="14">
        <f>'реальные данные'!S122/'реальные данные'!S121*100-100</f>
        <v>2.0820822928605054</v>
      </c>
      <c r="H121" s="29">
        <f>'реальные данные'!T122/'реальные данные'!T121*100-100</f>
        <v>-1.2327005017470185</v>
      </c>
      <c r="I121" s="28">
        <f>'реальные данные'!F122/'реальные данные'!F121*100-100</f>
        <v>3.0895244480024076</v>
      </c>
      <c r="J121" s="14">
        <f>'реальные данные'!G122/'реальные данные'!G121*100-100</f>
        <v>17.730095701109434</v>
      </c>
      <c r="K121" s="14">
        <f>'реальные данные'!H122/'реальные данные'!H121*100-100</f>
        <v>-32.392788585022231</v>
      </c>
      <c r="L121" s="14">
        <f>'реальные данные'!I122/'реальные данные'!I121*100-100</f>
        <v>22.514112316569054</v>
      </c>
      <c r="M121" s="14">
        <f>'реальные данные'!J122/'реальные данные'!J121*100-100</f>
        <v>-5.8347236931720232</v>
      </c>
      <c r="N121" s="14">
        <f>'реальные данные'!K122/'реальные данные'!K121*100-100</f>
        <v>-7.536560928301455</v>
      </c>
      <c r="O121" s="29">
        <f>'реальные данные'!L122/'реальные данные'!L121*100-100</f>
        <v>-13.498300934072944</v>
      </c>
      <c r="P121" s="28">
        <f>'реальные данные'!U122/'реальные данные'!U121*100-100</f>
        <v>-2.1616007688672596</v>
      </c>
      <c r="Q121" s="14">
        <f>'реальные данные'!W122/'реальные данные'!W121*100-100</f>
        <v>-1.9684677902460948</v>
      </c>
      <c r="R121" s="14">
        <f>'реальные данные'!X122/'реальные данные'!X121*100-100</f>
        <v>1.6054840095193583</v>
      </c>
      <c r="S121" s="14">
        <f>'реальные данные'!Y122/'реальные данные'!Y121*100-100</f>
        <v>8.8825066174393896E-3</v>
      </c>
      <c r="T121" s="14">
        <f>'реальные данные'!Z122/'реальные данные'!Z121*100-100</f>
        <v>3.0206222537342313</v>
      </c>
      <c r="U121" s="14">
        <f>'реальные данные'!AA122/'реальные данные'!AA121*100-100</f>
        <v>3.117535940448434</v>
      </c>
      <c r="V121" s="29">
        <f>'реальные данные'!AB122/'реальные данные'!AB121*100-100</f>
        <v>1.3136184670008646</v>
      </c>
    </row>
    <row r="122" spans="1:22" x14ac:dyDescent="0.2">
      <c r="A122" s="1">
        <v>44044</v>
      </c>
      <c r="B122" s="28">
        <f>'реальные данные'!M123/'реальные данные'!M122*100-100</f>
        <v>-1.3655519180794187</v>
      </c>
      <c r="C122" s="14">
        <f>'реальные данные'!O123/'реальные данные'!O122*100-100</f>
        <v>2.2728675634148772</v>
      </c>
      <c r="D122" s="14">
        <f>'реальные данные'!P123/'реальные данные'!P122*100-100</f>
        <v>-0.3910699116264027</v>
      </c>
      <c r="E122" s="14">
        <f>'реальные данные'!Q123/'реальные данные'!Q122*100-100</f>
        <v>1.297584618443608</v>
      </c>
      <c r="F122" s="14">
        <f>'реальные данные'!R123/'реальные данные'!R122*100-100</f>
        <v>1.7565247229357084</v>
      </c>
      <c r="G122" s="14">
        <f>'реальные данные'!S123/'реальные данные'!S122*100-100</f>
        <v>1.3811894197536105</v>
      </c>
      <c r="H122" s="29">
        <f>'реальные данные'!T123/'реальные данные'!T122*100-100</f>
        <v>-1.5489138396848006</v>
      </c>
      <c r="I122" s="28">
        <f>'реальные данные'!F123/'реальные данные'!F122*100-100</f>
        <v>43.091386614927586</v>
      </c>
      <c r="J122" s="14">
        <f>'реальные данные'!G123/'реальные данные'!G122*100-100</f>
        <v>-17.015088029244012</v>
      </c>
      <c r="K122" s="14">
        <f>'реальные данные'!H123/'реальные данные'!H122*100-100</f>
        <v>26.650483968308421</v>
      </c>
      <c r="L122" s="14">
        <f>'реальные данные'!I123/'реальные данные'!I122*100-100</f>
        <v>-6.4195347877248992</v>
      </c>
      <c r="M122" s="14">
        <f>'реальные данные'!J123/'реальные данные'!J122*100-100</f>
        <v>31.585015335036616</v>
      </c>
      <c r="N122" s="14">
        <f>'реальные данные'!K123/'реальные данные'!K122*100-100</f>
        <v>-8.4728177817039096</v>
      </c>
      <c r="O122" s="29">
        <f>'реальные данные'!L123/'реальные данные'!L122*100-100</f>
        <v>-4.830564272922615</v>
      </c>
      <c r="P122" s="28">
        <f>'реальные данные'!U123/'реальные данные'!U122*100-100</f>
        <v>-6.8262671661120464</v>
      </c>
      <c r="Q122" s="14">
        <f>'реальные данные'!W123/'реальные данные'!W122*100-100</f>
        <v>6.5178610145109701</v>
      </c>
      <c r="R122" s="14">
        <f>'реальные данные'!X123/'реальные данные'!X122*100-100</f>
        <v>-1.9313309610371192</v>
      </c>
      <c r="S122" s="14">
        <f>'реальные данные'!Y123/'реальные данные'!Y122*100-100</f>
        <v>1.784129355271773</v>
      </c>
      <c r="T122" s="14">
        <f>'реальные данные'!Z123/'реальные данные'!Z122*100-100</f>
        <v>-0.58878140957206426</v>
      </c>
      <c r="U122" s="14">
        <f>'реальные данные'!AA123/'реальные данные'!AA122*100-100</f>
        <v>3.665400763692773</v>
      </c>
      <c r="V122" s="29">
        <f>'реальные данные'!AB123/'реальные данные'!AB122*100-100</f>
        <v>-0.57003447621687542</v>
      </c>
    </row>
    <row r="123" spans="1:22" x14ac:dyDescent="0.2">
      <c r="A123" s="1">
        <v>44075</v>
      </c>
      <c r="B123" s="28">
        <f>'реальные данные'!M124/'реальные данные'!M123*100-100</f>
        <v>0.53774436724629027</v>
      </c>
      <c r="C123" s="14">
        <f>'реальные данные'!O124/'реальные данные'!O123*100-100</f>
        <v>1.4730098731910317</v>
      </c>
      <c r="D123" s="14">
        <f>'реальные данные'!P124/'реальные данные'!P123*100-100</f>
        <v>0.29954237334193579</v>
      </c>
      <c r="E123" s="14">
        <f>'реальные данные'!Q124/'реальные данные'!Q123*100-100</f>
        <v>1.5422162987662773</v>
      </c>
      <c r="F123" s="14">
        <f>'реальные данные'!R124/'реальные данные'!R123*100-100</f>
        <v>1.9344951672564576</v>
      </c>
      <c r="G123" s="14">
        <f>'реальные данные'!S124/'реальные данные'!S123*100-100</f>
        <v>1.440846257799322</v>
      </c>
      <c r="H123" s="29">
        <f>'реальные данные'!T124/'реальные данные'!T123*100-100</f>
        <v>-0.9936559218299692</v>
      </c>
      <c r="I123" s="28">
        <f>'реальные данные'!F124/'реальные данные'!F123*100-100</f>
        <v>-29.933490455731388</v>
      </c>
      <c r="J123" s="14">
        <f>'реальные данные'!G124/'реальные данные'!G123*100-100</f>
        <v>16.921385916624729</v>
      </c>
      <c r="K123" s="14">
        <f>'реальные данные'!H124/'реальные данные'!H123*100-100</f>
        <v>8.9184819720989879</v>
      </c>
      <c r="L123" s="14">
        <f>'реальные данные'!I124/'реальные данные'!I123*100-100</f>
        <v>-2.4549566522266844</v>
      </c>
      <c r="M123" s="14">
        <f>'реальные данные'!J124/'реальные данные'!J123*100-100</f>
        <v>-20.970832164656969</v>
      </c>
      <c r="N123" s="14">
        <f>'реальные данные'!K124/'реальные данные'!K123*100-100</f>
        <v>1.8108736312444336</v>
      </c>
      <c r="O123" s="29">
        <f>'реальные данные'!L124/'реальные данные'!L123*100-100</f>
        <v>-3.7466010876471074</v>
      </c>
      <c r="P123" s="28">
        <f>'реальные данные'!U124/'реальные данные'!U123*100-100</f>
        <v>1.929211771543919</v>
      </c>
      <c r="Q123" s="14">
        <f>'реальные данные'!W124/'реальные данные'!W123*100-100</f>
        <v>-0.9281227234208842</v>
      </c>
      <c r="R123" s="14">
        <f>'реальные данные'!X124/'реальные данные'!X123*100-100</f>
        <v>-0.32707762964059839</v>
      </c>
      <c r="S123" s="14">
        <f>'реальные данные'!Y124/'реальные данные'!Y123*100-100</f>
        <v>1.5858242444666075</v>
      </c>
      <c r="T123" s="14">
        <f>'реальные данные'!Z124/'реальные данные'!Z123*100-100</f>
        <v>4.1951043261768035</v>
      </c>
      <c r="U123" s="14">
        <f>'реальные данные'!AA124/'реальные данные'!AA123*100-100</f>
        <v>1.9650433493436879</v>
      </c>
      <c r="V123" s="29">
        <f>'реальные данные'!AB124/'реальные данные'!AB123*100-100</f>
        <v>-9.1696914842316346E-2</v>
      </c>
    </row>
    <row r="124" spans="1:22" x14ac:dyDescent="0.2">
      <c r="A124" s="1">
        <v>44105</v>
      </c>
      <c r="B124" s="28">
        <f>'реальные данные'!M125/'реальные данные'!M124*100-100</f>
        <v>-0.11553218708580459</v>
      </c>
      <c r="C124" s="14">
        <f>'реальные данные'!O125/'реальные данные'!O124*100-100</f>
        <v>0.44316121196861502</v>
      </c>
      <c r="D124" s="14">
        <f>'реальные данные'!P125/'реальные данные'!P124*100-100</f>
        <v>0.83755916540610542</v>
      </c>
      <c r="E124" s="14">
        <f>'реальные данные'!Q125/'реальные данные'!Q124*100-100</f>
        <v>-0.17532582386770912</v>
      </c>
      <c r="F124" s="14">
        <f>'реальные данные'!R125/'реальные данные'!R124*100-100</f>
        <v>0.19749916026272274</v>
      </c>
      <c r="G124" s="14">
        <f>'реальные данные'!S125/'реальные данные'!S124*100-100</f>
        <v>0.3185351639397993</v>
      </c>
      <c r="H124" s="29">
        <f>'реальные данные'!T125/'реальные данные'!T124*100-100</f>
        <v>-1.3961295525229929</v>
      </c>
      <c r="I124" s="28">
        <f>'реальные данные'!F125/'реальные данные'!F124*100-100</f>
        <v>107.74001094520381</v>
      </c>
      <c r="J124" s="14">
        <f>'реальные данные'!G125/'реальные данные'!G124*100-100</f>
        <v>-6.5612774453108784</v>
      </c>
      <c r="K124" s="14">
        <f>'реальные данные'!H125/'реальные данные'!H124*100-100</f>
        <v>12.158029251406816</v>
      </c>
      <c r="L124" s="14">
        <f>'реальные данные'!I125/'реальные данные'!I124*100-100</f>
        <v>-21.889066297084952</v>
      </c>
      <c r="M124" s="14">
        <f>'реальные данные'!J125/'реальные данные'!J124*100-100</f>
        <v>-3.3295496606959603</v>
      </c>
      <c r="N124" s="14">
        <f>'реальные данные'!K125/'реальные данные'!K124*100-100</f>
        <v>-13.147639349561473</v>
      </c>
      <c r="O124" s="29">
        <f>'реальные данные'!L125/'реальные данные'!L124*100-100</f>
        <v>6.6259066425977409</v>
      </c>
      <c r="P124" s="28">
        <f>'реальные данные'!U125/'реальные данные'!U124*100-100</f>
        <v>-8.9879917743016478</v>
      </c>
      <c r="Q124" s="14">
        <f>'реальные данные'!W125/'реальные данные'!W124*100-100</f>
        <v>1.1644587567857059</v>
      </c>
      <c r="R124" s="14">
        <f>'реальные данные'!X125/'реальные данные'!X124*100-100</f>
        <v>-1.5561309635657068</v>
      </c>
      <c r="S124" s="14">
        <f>'реальные данные'!Y125/'реальные данные'!Y124*100-100</f>
        <v>1.3687510230290911</v>
      </c>
      <c r="T124" s="14">
        <f>'реальные данные'!Z125/'реальные данные'!Z124*100-100</f>
        <v>0.41144025198379097</v>
      </c>
      <c r="U124" s="14">
        <f>'реальные данные'!AA125/'реальные данные'!AA124*100-100</f>
        <v>2.4979128890784068</v>
      </c>
      <c r="V124" s="29">
        <f>'реальные данные'!AB125/'реальные данные'!AB124*100-100</f>
        <v>-4.3453282667234419</v>
      </c>
    </row>
    <row r="125" spans="1:22" x14ac:dyDescent="0.2">
      <c r="A125" s="1">
        <v>44136</v>
      </c>
      <c r="B125" s="28">
        <f>'реальные данные'!M126/'реальные данные'!M125*100-100</f>
        <v>-0.94281254979355822</v>
      </c>
      <c r="C125" s="14">
        <f>'реальные данные'!O126/'реальные данные'!O125*100-100</f>
        <v>0.82356196087265232</v>
      </c>
      <c r="D125" s="14">
        <f>'реальные данные'!P126/'реальные данные'!P125*100-100</f>
        <v>0.5058906970960777</v>
      </c>
      <c r="E125" s="14">
        <f>'реальные данные'!Q126/'реальные данные'!Q125*100-100</f>
        <v>-0.47742281101315598</v>
      </c>
      <c r="F125" s="14">
        <f>'реальные данные'!R126/'реальные данные'!R125*100-100</f>
        <v>1.3445498565542096</v>
      </c>
      <c r="G125" s="14">
        <f>'реальные данные'!S126/'реальные данные'!S125*100-100</f>
        <v>-0.55354930558465298</v>
      </c>
      <c r="H125" s="29">
        <f>'реальные данные'!T126/'реальные данные'!T125*100-100</f>
        <v>-0.75982568690207586</v>
      </c>
      <c r="I125" s="28">
        <f>'реальные данные'!F126/'реальные данные'!F125*100-100</f>
        <v>-60.974452418915106</v>
      </c>
      <c r="J125" s="14">
        <f>'реальные данные'!G126/'реальные данные'!G125*100-100</f>
        <v>6.4103039611862869</v>
      </c>
      <c r="K125" s="14">
        <f>'реальные данные'!H126/'реальные данные'!H125*100-100</f>
        <v>-43.793502236956449</v>
      </c>
      <c r="L125" s="14">
        <f>'реальные данные'!I126/'реальные данные'!I125*100-100</f>
        <v>-13.567253642218532</v>
      </c>
      <c r="M125" s="14">
        <f>'реальные данные'!J126/'реальные данные'!J125*100-100</f>
        <v>2.1234544961293409</v>
      </c>
      <c r="N125" s="14">
        <f>'реальные данные'!K126/'реальные данные'!K125*100-100</f>
        <v>17.124164417717424</v>
      </c>
      <c r="O125" s="29">
        <f>'реальные данные'!L126/'реальные данные'!L125*100-100</f>
        <v>4.415369455392522</v>
      </c>
      <c r="P125" s="28">
        <f>'реальные данные'!U126/'реальные данные'!U125*100-100</f>
        <v>9.4336218139326178</v>
      </c>
      <c r="Q125" s="14">
        <f>'реальные данные'!W126/'реальные данные'!W125*100-100</f>
        <v>0.6145225873041511</v>
      </c>
      <c r="R125" s="14">
        <f>'реальные данные'!X126/'реальные данные'!X125*100-100</f>
        <v>5.0908599215238439</v>
      </c>
      <c r="S125" s="14">
        <f>'реальные данные'!Y126/'реальные данные'!Y125*100-100</f>
        <v>0.37340382912898917</v>
      </c>
      <c r="T125" s="14">
        <f>'реальные данные'!Z126/'реальные данные'!Z125*100-100</f>
        <v>1.0570690947794219</v>
      </c>
      <c r="U125" s="14">
        <f>'реальные данные'!AA126/'реальные данные'!AA125*100-100</f>
        <v>-2.505506166665711</v>
      </c>
      <c r="V125" s="29">
        <f>'реальные данные'!AB126/'реальные данные'!AB125*100-100</f>
        <v>2.2896024990744195</v>
      </c>
    </row>
    <row r="126" spans="1:22" x14ac:dyDescent="0.2">
      <c r="A126" s="1">
        <v>44166</v>
      </c>
      <c r="B126" s="28">
        <f>'реальные данные'!M127/'реальные данные'!M126*100-100</f>
        <v>5.1840143876750346</v>
      </c>
      <c r="C126" s="14">
        <f>'реальные данные'!O127/'реальные данные'!O126*100-100</f>
        <v>-0.35392419524553986</v>
      </c>
      <c r="D126" s="14">
        <f>'реальные данные'!P127/'реальные данные'!P126*100-100</f>
        <v>0.78797279635232087</v>
      </c>
      <c r="E126" s="14">
        <f>'реальные данные'!Q127/'реальные данные'!Q126*100-100</f>
        <v>-0.12967545917990719</v>
      </c>
      <c r="F126" s="14">
        <f>'реальные данные'!R127/'реальные данные'!R126*100-100</f>
        <v>1.3204418443253161</v>
      </c>
      <c r="G126" s="14">
        <f>'реальные данные'!S127/'реальные данные'!S126*100-100</f>
        <v>0.13358643528071923</v>
      </c>
      <c r="H126" s="29">
        <f>'реальные данные'!T127/'реальные данные'!T126*100-100</f>
        <v>0.44873491023061263</v>
      </c>
      <c r="I126" s="28">
        <f>'реальные данные'!F127/'реальные данные'!F126*100-100</f>
        <v>112.24133098957921</v>
      </c>
      <c r="J126" s="14">
        <f>'реальные данные'!G127/'реальные данные'!G126*100-100</f>
        <v>-11.636234194945757</v>
      </c>
      <c r="K126" s="14">
        <f>'реальные данные'!H127/'реальные данные'!H126*100-100</f>
        <v>97.343564927049613</v>
      </c>
      <c r="L126" s="14">
        <f>'реальные данные'!I127/'реальные данные'!I126*100-100</f>
        <v>24.454304059187308</v>
      </c>
      <c r="M126" s="14">
        <f>'реальные данные'!J127/'реальные данные'!J126*100-100</f>
        <v>154.60497832413847</v>
      </c>
      <c r="N126" s="14">
        <f>'реальные данные'!K127/'реальные данные'!K126*100-100</f>
        <v>-6.637719309142426</v>
      </c>
      <c r="O126" s="29">
        <f>'реальные данные'!L127/'реальные данные'!L126*100-100</f>
        <v>-3.1933674949425779</v>
      </c>
      <c r="P126" s="28">
        <f>'реальные данные'!U127/'реальные данные'!U126*100-100</f>
        <v>-6.085380611522055</v>
      </c>
      <c r="Q126" s="14">
        <f>'реальные данные'!W127/'реальные данные'!W126*100-100</f>
        <v>0.92186510926030962</v>
      </c>
      <c r="R126" s="14">
        <f>'реальные данные'!X127/'реальные данные'!X126*100-100</f>
        <v>-10.241373197422163</v>
      </c>
      <c r="S126" s="14">
        <f>'реальные данные'!Y127/'реальные данные'!Y126*100-100</f>
        <v>-1.2035836311668646</v>
      </c>
      <c r="T126" s="14">
        <f>'реальные данные'!Z127/'реальные данные'!Z126*100-100</f>
        <v>-14.018087043253729</v>
      </c>
      <c r="U126" s="14">
        <f>'реальные данные'!AA127/'реальные данные'!AA126*100-100</f>
        <v>1.9783729836684074</v>
      </c>
      <c r="V126" s="29">
        <f>'реальные данные'!AB127/'реальные данные'!AB126*100-100</f>
        <v>-0.38766068684347488</v>
      </c>
    </row>
    <row r="127" spans="1:22" x14ac:dyDescent="0.2">
      <c r="A127" s="1">
        <v>44197</v>
      </c>
      <c r="B127" s="28">
        <f>'реальные данные'!M128/'реальные данные'!M127*100-100</f>
        <v>7.2818693231494933</v>
      </c>
      <c r="C127" s="14">
        <f>'реальные данные'!O128/'реальные данные'!O127*100-100</f>
        <v>-1.2905521617161781</v>
      </c>
      <c r="D127" s="14">
        <f>'реальные данные'!P128/'реальные данные'!P127*100-100</f>
        <v>-0.46618710180339917</v>
      </c>
      <c r="E127" s="14">
        <f>'реальные данные'!Q128/'реальные данные'!Q127*100-100</f>
        <v>0.21274877524520264</v>
      </c>
      <c r="F127" s="14">
        <f>'реальные данные'!R128/'реальные данные'!R127*100-100</f>
        <v>3.0749958746564943</v>
      </c>
      <c r="G127" s="14">
        <f>'реальные данные'!S128/'реальные данные'!S127*100-100</f>
        <v>-3.611831313777742</v>
      </c>
      <c r="H127" s="29">
        <f>'реальные данные'!T128/'реальные данные'!T127*100-100</f>
        <v>-1.1965014582672211</v>
      </c>
      <c r="I127" s="28">
        <f>'реальные данные'!F128/'реальные данные'!F127*100-100</f>
        <v>-64.775647378035188</v>
      </c>
      <c r="J127" s="14">
        <f>'реальные данные'!G128/'реальные данные'!G127*100-100</f>
        <v>-17.500473204218565</v>
      </c>
      <c r="K127" s="14">
        <f>'реальные данные'!H128/'реальные данные'!H127*100-100</f>
        <v>-56.067975343475524</v>
      </c>
      <c r="L127" s="14">
        <f>'реальные данные'!I128/'реальные данные'!I127*100-100</f>
        <v>5.8492400724054789</v>
      </c>
      <c r="M127" s="14">
        <f>'реальные данные'!J128/'реальные данные'!J127*100-100</f>
        <v>-63.542688652253069</v>
      </c>
      <c r="N127" s="14">
        <f>'реальные данные'!K128/'реальные данные'!K127*100-100</f>
        <v>-29.340447800796525</v>
      </c>
      <c r="O127" s="29">
        <f>'реальные данные'!L128/'реальные данные'!L127*100-100</f>
        <v>-2.0096455242064906</v>
      </c>
      <c r="P127" s="28">
        <f>'реальные данные'!U128/'реальные данные'!U127*100-100</f>
        <v>26.36688393004232</v>
      </c>
      <c r="Q127" s="14">
        <f>'реальные данные'!W128/'реальные данные'!W127*100-100</f>
        <v>-0.48058828067613035</v>
      </c>
      <c r="R127" s="14">
        <f>'реальные данные'!X128/'реальные данные'!X127*100-100</f>
        <v>9.7318867189357263</v>
      </c>
      <c r="S127" s="14">
        <f>'реальные данные'!Y128/'реальные данные'!Y127*100-100</f>
        <v>-0.64848522272241382</v>
      </c>
      <c r="T127" s="14">
        <f>'реальные данные'!Z128/'реальные данные'!Z127*100-100</f>
        <v>21.009400031903098</v>
      </c>
      <c r="U127" s="14">
        <f>'реальные данные'!AA128/'реальные данные'!AA127*100-100</f>
        <v>-1.4337627037183154</v>
      </c>
      <c r="V127" s="29">
        <f>'реальные данные'!AB128/'реальные данные'!AB127*100-100</f>
        <v>2.2159958073973058</v>
      </c>
    </row>
    <row r="128" spans="1:22" x14ac:dyDescent="0.2">
      <c r="A128" s="1">
        <v>44228</v>
      </c>
      <c r="B128" s="28">
        <f>'реальные данные'!M129/'реальные данные'!M128*100-100</f>
        <v>-0.50892511816245189</v>
      </c>
      <c r="C128" s="14">
        <f>'реальные данные'!O129/'реальные данные'!O128*100-100</f>
        <v>-0.3967106591065459</v>
      </c>
      <c r="D128" s="14">
        <f>'реальные данные'!P129/'реальные данные'!P128*100-100</f>
        <v>-1.2785493132190169</v>
      </c>
      <c r="E128" s="14">
        <f>'реальные данные'!Q129/'реальные данные'!Q128*100-100</f>
        <v>1.181065521493835</v>
      </c>
      <c r="F128" s="14">
        <f>'реальные данные'!R129/'реальные данные'!R128*100-100</f>
        <v>1.2100644956056357</v>
      </c>
      <c r="G128" s="14">
        <f>'реальные данные'!S129/'реальные данные'!S128*100-100</f>
        <v>1.1038126181329062</v>
      </c>
      <c r="H128" s="29">
        <f>'реальные данные'!T129/'реальные данные'!T128*100-100</f>
        <v>-0.75897012478863246</v>
      </c>
      <c r="I128" s="28">
        <f>'реальные данные'!F129/'реальные данные'!F128*100-100</f>
        <v>70.96927069044952</v>
      </c>
      <c r="J128" s="14">
        <f>'реальные данные'!G129/'реальные данные'!G128*100-100</f>
        <v>32.083549680250485</v>
      </c>
      <c r="K128" s="14">
        <f>'реальные данные'!H129/'реальные данные'!H128*100-100</f>
        <v>97.862950726915557</v>
      </c>
      <c r="L128" s="14">
        <f>'реальные данные'!I129/'реальные данные'!I128*100-100</f>
        <v>21.752012385463033</v>
      </c>
      <c r="M128" s="14">
        <f>'реальные данные'!J129/'реальные данные'!J128*100-100</f>
        <v>66.586045337812834</v>
      </c>
      <c r="N128" s="14">
        <f>'реальные данные'!K129/'реальные данные'!K128*100-100</f>
        <v>2.726562739516794</v>
      </c>
      <c r="O128" s="29">
        <f>'реальные данные'!L129/'реальные данные'!L128*100-100</f>
        <v>-0.36082754409673612</v>
      </c>
      <c r="P128" s="28">
        <f>'реальные данные'!U129/'реальные данные'!U128*100-100</f>
        <v>-1.8433811546317855</v>
      </c>
      <c r="Q128" s="14">
        <f>'реальные данные'!W129/'реальные данные'!W128*100-100</f>
        <v>-2.4664963723813997</v>
      </c>
      <c r="R128" s="14">
        <f>'реальные данные'!X129/'реальные данные'!X128*100-100</f>
        <v>-0.70701903211146089</v>
      </c>
      <c r="S128" s="14">
        <f>'реальные данные'!Y129/'реальные данные'!Y128*100-100</f>
        <v>3.7183348892227741E-2</v>
      </c>
      <c r="T128" s="14">
        <f>'реальные данные'!Z129/'реальные данные'!Z128*100-100</f>
        <v>-2.5673594517104021</v>
      </c>
      <c r="U128" s="14">
        <f>'реальные данные'!AA129/'реальные данные'!AA128*100-100</f>
        <v>-1.993645502239076</v>
      </c>
      <c r="V128" s="29">
        <f>'реальные данные'!AB129/'реальные данные'!AB128*100-100</f>
        <v>-3.3656081374886782</v>
      </c>
    </row>
    <row r="129" spans="1:22" x14ac:dyDescent="0.2">
      <c r="A129" s="1">
        <v>44256</v>
      </c>
      <c r="B129" s="28">
        <f>'реальные данные'!M130/'реальные данные'!M129*100-100</f>
        <v>-0.15595891626449543</v>
      </c>
      <c r="C129" s="14">
        <f>'реальные данные'!O130/'реальные данные'!O129*100-100</f>
        <v>0.16023190706174262</v>
      </c>
      <c r="D129" s="14">
        <f>'реальные данные'!P130/'реальные данные'!P129*100-100</f>
        <v>-0.53184119981821709</v>
      </c>
      <c r="E129" s="14">
        <f>'реальные данные'!Q130/'реальные данные'!Q129*100-100</f>
        <v>-0.79766052803073251</v>
      </c>
      <c r="F129" s="14">
        <f>'реальные данные'!R130/'реальные данные'!R129*100-100</f>
        <v>3.2144359678582646</v>
      </c>
      <c r="G129" s="14">
        <f>'реальные данные'!S130/'реальные данные'!S129*100-100</f>
        <v>-1.3615604909969079</v>
      </c>
      <c r="H129" s="29">
        <f>'реальные данные'!T130/'реальные данные'!T129*100-100</f>
        <v>-1.9512505320045932</v>
      </c>
      <c r="I129" s="28">
        <f>'реальные данные'!F130/'реальные данные'!F129*100-100</f>
        <v>18.491239169988376</v>
      </c>
      <c r="J129" s="14">
        <f>'реальные данные'!G130/'реальные данные'!G129*100-100</f>
        <v>6.2510960343230551</v>
      </c>
      <c r="K129" s="14">
        <f>'реальные данные'!H130/'реальные данные'!H129*100-100</f>
        <v>9.9878741221886713</v>
      </c>
      <c r="L129" s="14">
        <f>'реальные данные'!I130/'реальные данные'!I129*100-100</f>
        <v>-10.720311414652798</v>
      </c>
      <c r="M129" s="14">
        <f>'реальные данные'!J130/'реальные данные'!J129*100-100</f>
        <v>-8.3318041731496066</v>
      </c>
      <c r="N129" s="14">
        <f>'реальные данные'!K130/'реальные данные'!K129*100-100</f>
        <v>23.190812414172839</v>
      </c>
      <c r="O129" s="29">
        <f>'реальные данные'!L130/'реальные данные'!L129*100-100</f>
        <v>6.6187358318744174</v>
      </c>
      <c r="P129" s="28">
        <f>'реальные данные'!U130/'реальные данные'!U129*100-100</f>
        <v>-0.74631501198962269</v>
      </c>
      <c r="Q129" s="14">
        <f>'реальные данные'!W130/'реальные данные'!W129*100-100</f>
        <v>-1.9206057074720775</v>
      </c>
      <c r="R129" s="14">
        <f>'реальные данные'!X130/'реальные данные'!X129*100-100</f>
        <v>-0.88283503940520802</v>
      </c>
      <c r="S129" s="14">
        <f>'реальные данные'!Y130/'реальные данные'!Y129*100-100</f>
        <v>-0.50468274162322757</v>
      </c>
      <c r="T129" s="14">
        <f>'реальные данные'!Z130/'реальные данные'!Z129*100-100</f>
        <v>5.4426878792723414</v>
      </c>
      <c r="U129" s="14">
        <f>'реальные данные'!AA130/'реальные данные'!AA129*100-100</f>
        <v>-0.34403285259313066</v>
      </c>
      <c r="V129" s="29">
        <f>'реальные данные'!AB130/'реальные данные'!AB129*100-100</f>
        <v>-5.4317821388355867</v>
      </c>
    </row>
    <row r="130" spans="1:22" x14ac:dyDescent="0.2">
      <c r="A130" s="1">
        <v>44287</v>
      </c>
      <c r="B130" s="28">
        <f>'реальные данные'!M131/'реальные данные'!M130*100-100</f>
        <v>0.31342158606035753</v>
      </c>
      <c r="C130" s="14">
        <f>'реальные данные'!O131/'реальные данные'!O130*100-100</f>
        <v>0.91342851217646626</v>
      </c>
      <c r="D130" s="14">
        <f>'реальные данные'!P131/'реальные данные'!P130*100-100</f>
        <v>0.49587244421891796</v>
      </c>
      <c r="E130" s="14">
        <f>'реальные данные'!Q131/'реальные данные'!Q130*100-100</f>
        <v>-6.4090264381192696E-2</v>
      </c>
      <c r="F130" s="14">
        <f>'реальные данные'!R131/'реальные данные'!R130*100-100</f>
        <v>1.1961768064841181</v>
      </c>
      <c r="G130" s="14">
        <f>'реальные данные'!S131/'реальные данные'!S130*100-100</f>
        <v>-1.5954134436004779</v>
      </c>
      <c r="H130" s="29">
        <f>'реальные данные'!T131/'реальные данные'!T130*100-100</f>
        <v>-1.0272709894641281</v>
      </c>
      <c r="I130" s="28">
        <f>'реальные данные'!F131/'реальные данные'!F130*100-100</f>
        <v>58.644023204300368</v>
      </c>
      <c r="J130" s="14">
        <f>'реальные данные'!G131/'реальные данные'!G130*100-100</f>
        <v>-6.7309901107425247</v>
      </c>
      <c r="K130" s="14">
        <f>'реальные данные'!H131/'реальные данные'!H130*100-100</f>
        <v>40.824684742231653</v>
      </c>
      <c r="L130" s="14">
        <f>'реальные данные'!I131/'реальные данные'!I130*100-100</f>
        <v>-3.4688458472556931</v>
      </c>
      <c r="M130" s="14">
        <f>'реальные данные'!J131/'реальные данные'!J130*100-100</f>
        <v>34.0744426833962</v>
      </c>
      <c r="N130" s="14">
        <f>'реальные данные'!K131/'реальные данные'!K130*100-100</f>
        <v>12.528779740561362</v>
      </c>
      <c r="O130" s="29">
        <f>'реальные данные'!L131/'реальные данные'!L130*100-100</f>
        <v>4.1676298907974854</v>
      </c>
      <c r="P130" s="28">
        <f>'реальные данные'!U131/'реальные данные'!U130*100-100</f>
        <v>-6.2684181097652498</v>
      </c>
      <c r="Q130" s="14">
        <f>'реальные данные'!W131/'реальные данные'!W130*100-100</f>
        <v>2.7753963270952084</v>
      </c>
      <c r="R130" s="14">
        <f>'реальные данные'!X131/'реальные данные'!X130*100-100</f>
        <v>-2.5544991382758298</v>
      </c>
      <c r="S130" s="14">
        <f>'реальные данные'!Y131/'реальные данные'!Y130*100-100</f>
        <v>0.23843213452965983</v>
      </c>
      <c r="T130" s="14">
        <f>'реальные данные'!Z131/'реальные данные'!Z130*100-100</f>
        <v>-2.928686103370751</v>
      </c>
      <c r="U130" s="14">
        <f>'реальные данные'!AA131/'реальные данные'!AA130*100-100</f>
        <v>-5.2232789095010617</v>
      </c>
      <c r="V130" s="29">
        <f>'реальные данные'!AB131/'реальные данные'!AB130*100-100</f>
        <v>-1.1726582244660051</v>
      </c>
    </row>
    <row r="131" spans="1:22" x14ac:dyDescent="0.2">
      <c r="A131" s="1">
        <v>44317</v>
      </c>
      <c r="B131" s="28">
        <f>'реальные данные'!M132/'реальные данные'!M131*100-100</f>
        <v>6.9448494517256592</v>
      </c>
      <c r="C131" s="14">
        <f>'реальные данные'!O132/'реальные данные'!O131*100-100</f>
        <v>-0.25858747256593517</v>
      </c>
      <c r="D131" s="14">
        <f>'реальные данные'!P132/'реальные данные'!P131*100-100</f>
        <v>0.12921146309032849</v>
      </c>
      <c r="E131" s="14">
        <f>'реальные данные'!Q132/'реальные данные'!Q131*100-100</f>
        <v>7.4017596837961719E-2</v>
      </c>
      <c r="F131" s="14">
        <f>'реальные данные'!R132/'реальные данные'!R131*100-100</f>
        <v>3.1488782985215948</v>
      </c>
      <c r="G131" s="14">
        <f>'реальные данные'!S132/'реальные данные'!S131*100-100</f>
        <v>-1.4147544254615951</v>
      </c>
      <c r="H131" s="29">
        <f>'реальные данные'!T132/'реальные данные'!T131*100-100</f>
        <v>-0.15424007299179721</v>
      </c>
      <c r="I131" s="28">
        <f>'реальные данные'!F132/'реальные данные'!F131*100-100</f>
        <v>-63.670916253360851</v>
      </c>
      <c r="J131" s="14">
        <f>'реальные данные'!G132/'реальные данные'!G131*100-100</f>
        <v>-10.170557199242538</v>
      </c>
      <c r="K131" s="14">
        <f>'реальные данные'!H132/'реальные данные'!H131*100-100</f>
        <v>-71.966427785843081</v>
      </c>
      <c r="L131" s="14">
        <f>'реальные данные'!I132/'реальные данные'!I131*100-100</f>
        <v>-4.0612835583291371</v>
      </c>
      <c r="M131" s="14">
        <f>'реальные данные'!J132/'реальные данные'!J131*100-100</f>
        <v>-26.308777229851586</v>
      </c>
      <c r="N131" s="14">
        <f>'реальные данные'!K132/'реальные данные'!K131*100-100</f>
        <v>-2.6011504305438109</v>
      </c>
      <c r="O131" s="29">
        <f>'реальные данные'!L132/'реальные данные'!L131*100-100</f>
        <v>-8.4471826766304048E-2</v>
      </c>
      <c r="P131" s="28">
        <f>'реальные данные'!U132/'реальные данные'!U131*100-100</f>
        <v>16.982691072970923</v>
      </c>
      <c r="Q131" s="14">
        <f>'реальные данные'!W132/'реальные данные'!W131*100-100</f>
        <v>0.94555393792043674</v>
      </c>
      <c r="R131" s="14">
        <f>'реальные данные'!X132/'реальные данные'!X131*100-100</f>
        <v>8.2862273471778565</v>
      </c>
      <c r="S131" s="14">
        <f>'реальные данные'!Y132/'реальные данные'!Y131*100-100</f>
        <v>9.4715579557600904E-2</v>
      </c>
      <c r="T131" s="14">
        <f>'реальные данные'!Z132/'реальные данные'!Z131*100-100</f>
        <v>7.9913248537874892</v>
      </c>
      <c r="U131" s="14">
        <f>'реальные данные'!AA132/'реальные данные'!AA131*100-100</f>
        <v>-1.6683085474919039</v>
      </c>
      <c r="V131" s="29">
        <f>'реальные данные'!AB132/'реальные данные'!AB131*100-100</f>
        <v>-0.25962710208720807</v>
      </c>
    </row>
    <row r="132" spans="1:22" x14ac:dyDescent="0.2">
      <c r="A132" s="1">
        <v>44348</v>
      </c>
      <c r="B132" s="28">
        <f>'реальные данные'!M133/'реальные данные'!M132*100-100</f>
        <v>1.4818713856324308</v>
      </c>
      <c r="C132" s="14">
        <f>'реальные данные'!O133/'реальные данные'!O132*100-100</f>
        <v>0.53020107945151551</v>
      </c>
      <c r="D132" s="14">
        <f>'реальные данные'!P133/'реальные данные'!P132*100-100</f>
        <v>0.28322823264426233</v>
      </c>
      <c r="E132" s="14">
        <f>'реальные данные'!Q133/'реальные данные'!Q132*100-100</f>
        <v>-2.8828067280912251E-2</v>
      </c>
      <c r="F132" s="14">
        <f>'реальные данные'!R133/'реальные данные'!R132*100-100</f>
        <v>2.0053404513055426</v>
      </c>
      <c r="G132" s="14">
        <f>'реальные данные'!S133/'реальные данные'!S132*100-100</f>
        <v>2.38308597093706</v>
      </c>
      <c r="H132" s="29">
        <f>'реальные данные'!T133/'реальные данные'!T132*100-100</f>
        <v>1.9838121967233064</v>
      </c>
      <c r="I132" s="28">
        <f>'реальные данные'!F133/'реальные данные'!F132*100-100</f>
        <v>33.264425540292223</v>
      </c>
      <c r="J132" s="14">
        <f>'реальные данные'!G133/'реальные данные'!G132*100-100</f>
        <v>18.293382858192842</v>
      </c>
      <c r="K132" s="14">
        <f>'реальные данные'!H133/'реальные данные'!H132*100-100</f>
        <v>71.891880220584738</v>
      </c>
      <c r="L132" s="14">
        <f>'реальные данные'!I133/'реальные данные'!I132*100-100</f>
        <v>0.9071314817069549</v>
      </c>
      <c r="M132" s="14">
        <f>'реальные данные'!J133/'реальные данные'!J132*100-100</f>
        <v>2.4957875947316523</v>
      </c>
      <c r="N132" s="14">
        <f>'реальные данные'!K133/'реальные данные'!K132*100-100</f>
        <v>-6.7049984308833643</v>
      </c>
      <c r="O132" s="29">
        <f>'реальные данные'!L133/'реальные данные'!L132*100-100</f>
        <v>-2.3344907438998774</v>
      </c>
      <c r="P132" s="28">
        <f>'реальные данные'!U133/'реальные данные'!U132*100-100</f>
        <v>1.8513875401779671</v>
      </c>
      <c r="Q132" s="14">
        <f>'реальные данные'!W133/'реальные данные'!W132*100-100</f>
        <v>-1.0748543079439656</v>
      </c>
      <c r="R132" s="14">
        <f>'реальные данные'!X133/'реальные данные'!X132*100-100</f>
        <v>-3.6731643490345789</v>
      </c>
      <c r="S132" s="14">
        <f>'реальные данные'!Y133/'реальные данные'!Y132*100-100</f>
        <v>0.3966221840341575</v>
      </c>
      <c r="T132" s="14">
        <f>'реальные данные'!Z133/'реальные данные'!Z132*100-100</f>
        <v>2.0291041325911863</v>
      </c>
      <c r="U132" s="14">
        <f>'реальные данные'!AA133/'реальные данные'!AA132*100-100</f>
        <v>4.5645706878505479</v>
      </c>
      <c r="V132" s="29">
        <f>'реальные данные'!AB133/'реальные данные'!AB132*100-100</f>
        <v>1.7300269912260831</v>
      </c>
    </row>
    <row r="133" spans="1:22" x14ac:dyDescent="0.2">
      <c r="A133" s="1">
        <v>44378</v>
      </c>
      <c r="B133" s="28">
        <f>'реальные данные'!M134/'реальные данные'!M133*100-100</f>
        <v>5.628895024624498</v>
      </c>
      <c r="C133" s="14">
        <f>'реальные данные'!O134/'реальные данные'!O133*100-100</f>
        <v>1.2599854386719898</v>
      </c>
      <c r="D133" s="14">
        <f>'реальные данные'!P134/'реальные данные'!P133*100-100</f>
        <v>0.13362682312592256</v>
      </c>
      <c r="E133" s="14">
        <f>'реальные данные'!Q134/'реальные данные'!Q133*100-100</f>
        <v>0.1577396531764208</v>
      </c>
      <c r="F133" s="14">
        <f>'реальные данные'!R134/'реальные данные'!R133*100-100</f>
        <v>2.0065420594084173</v>
      </c>
      <c r="G133" s="14">
        <f>'реальные данные'!S134/'реальные данные'!S133*100-100</f>
        <v>1.8859549533204927</v>
      </c>
      <c r="H133" s="29">
        <f>'реальные данные'!T134/'реальные данные'!T133*100-100</f>
        <v>1.0582457933707019</v>
      </c>
      <c r="I133" s="28">
        <f>'реальные данные'!F134/'реальные данные'!F133*100-100</f>
        <v>356.96968000848494</v>
      </c>
      <c r="J133" s="14">
        <f>'реальные данные'!G134/'реальные данные'!G133*100-100</f>
        <v>-8.7127298927381673</v>
      </c>
      <c r="K133" s="14">
        <f>'реальные данные'!H134/'реальные данные'!H133*100-100</f>
        <v>-5.9009332707897215</v>
      </c>
      <c r="L133" s="14">
        <f>'реальные данные'!I134/'реальные данные'!I133*100-100</f>
        <v>-15.623715318970184</v>
      </c>
      <c r="M133" s="14">
        <f>'реальные данные'!J134/'реальные данные'!J133*100-100</f>
        <v>4.8243853087698767</v>
      </c>
      <c r="N133" s="14">
        <f>'реальные данные'!K134/'реальные данные'!K133*100-100</f>
        <v>-2.2660003988087993</v>
      </c>
      <c r="O133" s="29">
        <f>'реальные данные'!L134/'реальные данные'!L133*100-100</f>
        <v>-3.619973757447184</v>
      </c>
      <c r="P133" s="28">
        <f>'реальные данные'!U134/'реальные данные'!U133*100-100</f>
        <v>-11.572495111076208</v>
      </c>
      <c r="Q133" s="14">
        <f>'реальные данные'!W134/'реальные данные'!W133*100-100</f>
        <v>1.7013608983099004</v>
      </c>
      <c r="R133" s="14">
        <f>'реальные данные'!X134/'реальные данные'!X133*100-100</f>
        <v>0.65268719714728718</v>
      </c>
      <c r="S133" s="14">
        <f>'реальные данные'!Y134/'реальные данные'!Y133*100-100</f>
        <v>0.92796071682255388</v>
      </c>
      <c r="T133" s="14">
        <f>'реальные данные'!Z134/'реальные данные'!Z133*100-100</f>
        <v>1.3689995145804659</v>
      </c>
      <c r="U133" s="14">
        <f>'реальные данные'!AA134/'реальные данные'!AA133*100-100</f>
        <v>1.2641294704963286</v>
      </c>
      <c r="V133" s="29">
        <f>'реальные данные'!AB134/'реальные данные'!AB133*100-100</f>
        <v>1.1252824787765974</v>
      </c>
    </row>
    <row r="134" spans="1:22" x14ac:dyDescent="0.2">
      <c r="A134" s="1">
        <v>44409</v>
      </c>
      <c r="B134" s="28">
        <f>'реальные данные'!M135/'реальные данные'!M134*100-100</f>
        <v>7.1409995799262873</v>
      </c>
      <c r="C134" s="14">
        <f>'реальные данные'!O135/'реальные данные'!O134*100-100</f>
        <v>-1.6609048277189515</v>
      </c>
      <c r="D134" s="14">
        <f>'реальные данные'!P135/'реальные данные'!P134*100-100</f>
        <v>0.3553112902683182</v>
      </c>
      <c r="E134" s="14">
        <f>'реальные данные'!Q135/'реальные данные'!Q134*100-100</f>
        <v>-0.74986428621801338</v>
      </c>
      <c r="F134" s="14">
        <f>'реальные данные'!R135/'реальные данные'!R134*100-100</f>
        <v>2.2293259763048781</v>
      </c>
      <c r="G134" s="14">
        <f>'реальные данные'!S135/'реальные данные'!S134*100-100</f>
        <v>1.0295158680265075</v>
      </c>
      <c r="H134" s="29">
        <f>'реальные данные'!T135/'реальные данные'!T134*100-100</f>
        <v>1.4147675844824192</v>
      </c>
      <c r="I134" s="28">
        <f>'реальные данные'!F135/'реальные данные'!F134*100-100</f>
        <v>-82.144644350861043</v>
      </c>
      <c r="J134" s="14">
        <f>'реальные данные'!G135/'реальные данные'!G134*100-100</f>
        <v>-13.14367828478737</v>
      </c>
      <c r="K134" s="14">
        <f>'реальные данные'!H135/'реальные данные'!H134*100-100</f>
        <v>44.442335701234754</v>
      </c>
      <c r="L134" s="14">
        <f>'реальные данные'!I135/'реальные данные'!I134*100-100</f>
        <v>-2.9443578945937787</v>
      </c>
      <c r="M134" s="14">
        <f>'реальные данные'!J135/'реальные данные'!J134*100-100</f>
        <v>-2.3010366785814114</v>
      </c>
      <c r="N134" s="14">
        <f>'реальные данные'!K135/'реальные данные'!K134*100-100</f>
        <v>-12.60763178831391</v>
      </c>
      <c r="O134" s="29">
        <f>'реальные данные'!L135/'реальные данные'!L134*100-100</f>
        <v>2.1523575853472892</v>
      </c>
      <c r="P134" s="28">
        <f>'реальные данные'!U135/'реальные данные'!U134*100-100</f>
        <v>25.341745085635424</v>
      </c>
      <c r="Q134" s="14">
        <f>'реальные данные'!W135/'реальные данные'!W134*100-100</f>
        <v>1.2447868586754396</v>
      </c>
      <c r="R134" s="14">
        <f>'реальные данные'!X135/'реальные данные'!X134*100-100</f>
        <v>-2.324646111128402</v>
      </c>
      <c r="S134" s="14">
        <f>'реальные данные'!Y135/'реальные данные'!Y134*100-100</f>
        <v>-0.58911730591013622</v>
      </c>
      <c r="T134" s="14">
        <f>'реальные данные'!Z135/'реальные данные'!Z134*100-100</f>
        <v>2.9863811209293658</v>
      </c>
      <c r="U134" s="14">
        <f>'реальные данные'!AA135/'реальные данные'!AA134*100-100</f>
        <v>4.0182855613420259</v>
      </c>
      <c r="V134" s="29">
        <f>'реальные данные'!AB135/'реальные данные'!AB134*100-100</f>
        <v>1.7352626427126694</v>
      </c>
    </row>
    <row r="135" spans="1:22" x14ac:dyDescent="0.2">
      <c r="A135" s="1">
        <v>44440</v>
      </c>
      <c r="B135" s="28">
        <f>'реальные данные'!M136/'реальные данные'!M135*100-100</f>
        <v>-0.76949003273720962</v>
      </c>
      <c r="C135" s="14">
        <f>'реальные данные'!O136/'реальные данные'!O135*100-100</f>
        <v>-0.17133787419845703</v>
      </c>
      <c r="D135" s="14">
        <f>'реальные данные'!P136/'реальные данные'!P135*100-100</f>
        <v>0.58888267356354618</v>
      </c>
      <c r="E135" s="14">
        <f>'реальные данные'!Q136/'реальные данные'!Q135*100-100</f>
        <v>-1.1386975188992494</v>
      </c>
      <c r="F135" s="14">
        <f>'реальные данные'!R136/'реальные данные'!R135*100-100</f>
        <v>2.2128612547075477</v>
      </c>
      <c r="G135" s="14">
        <f>'реальные данные'!S136/'реальные данные'!S135*100-100</f>
        <v>-4.9875629053125721</v>
      </c>
      <c r="H135" s="29">
        <f>'реальные данные'!T136/'реальные данные'!T135*100-100</f>
        <v>-0.19311011484458618</v>
      </c>
      <c r="I135" s="28">
        <f>'реальные данные'!F136/'реальные данные'!F135*100-100</f>
        <v>34.49153867611227</v>
      </c>
      <c r="J135" s="14">
        <f>'реальные данные'!G136/'реальные данные'!G135*100-100</f>
        <v>6.4217200843153819</v>
      </c>
      <c r="K135" s="14">
        <f>'реальные данные'!H136/'реальные данные'!H135*100-100</f>
        <v>-16.919041863700741</v>
      </c>
      <c r="L135" s="14">
        <f>'реальные данные'!I136/'реальные данные'!I135*100-100</f>
        <v>9.5915802221262965</v>
      </c>
      <c r="M135" s="14">
        <f>'реальные данные'!J136/'реальные данные'!J135*100-100</f>
        <v>3.5311367408673817</v>
      </c>
      <c r="N135" s="14">
        <f>'реальные данные'!K136/'реальные данные'!K135*100-100</f>
        <v>9.9688878077284642</v>
      </c>
      <c r="O135" s="29">
        <f>'реальные данные'!L136/'реальные данные'!L135*100-100</f>
        <v>-5.9380454576280357</v>
      </c>
      <c r="P135" s="28">
        <f>'реальные данные'!U136/'реальные данные'!U135*100-100</f>
        <v>-4.735144926782084</v>
      </c>
      <c r="Q135" s="14">
        <f>'реальные данные'!W136/'реальные данные'!W135*100-100</f>
        <v>-1.4622584172776385</v>
      </c>
      <c r="R135" s="14">
        <f>'реальные данные'!X136/'реальные данные'!X135*100-100</f>
        <v>2.2246022507181635</v>
      </c>
      <c r="S135" s="14">
        <f>'реальные данные'!Y136/'реальные данные'!Y135*100-100</f>
        <v>-1.5768791856838789</v>
      </c>
      <c r="T135" s="14">
        <f>'реальные данные'!Z136/'реальные данные'!Z135*100-100</f>
        <v>1.5036875921418584</v>
      </c>
      <c r="U135" s="14">
        <f>'реальные данные'!AA136/'реальные данные'!AA135*100-100</f>
        <v>-6.2806451053718462</v>
      </c>
      <c r="V135" s="29">
        <f>'реальные данные'!AB136/'реальные данные'!AB135*100-100</f>
        <v>1.3530457354128629</v>
      </c>
    </row>
    <row r="136" spans="1:22" x14ac:dyDescent="0.2">
      <c r="A136" s="1">
        <v>44470</v>
      </c>
      <c r="B136" s="28">
        <f>'реальные данные'!M137/'реальные данные'!M136*100-100</f>
        <v>0.33349962084885476</v>
      </c>
      <c r="C136" s="14">
        <f>'реальные данные'!O137/'реальные данные'!O136*100-100</f>
        <v>-0.19637931221421923</v>
      </c>
      <c r="D136" s="14">
        <f>'реальные данные'!P137/'реальные данные'!P136*100-100</f>
        <v>-0.48842556754284772</v>
      </c>
      <c r="E136" s="14">
        <f>'реальные данные'!Q137/'реальные данные'!Q136*100-100</f>
        <v>-0.98109469350885092</v>
      </c>
      <c r="F136" s="14">
        <f>'реальные данные'!R137/'реальные данные'!R136*100-100</f>
        <v>2.6769655380599886</v>
      </c>
      <c r="G136" s="14">
        <f>'реальные данные'!S137/'реальные данные'!S136*100-100</f>
        <v>-1.7453138025755379</v>
      </c>
      <c r="H136" s="29">
        <f>'реальные данные'!T137/'реальные данные'!T136*100-100</f>
        <v>0.56671720693084637</v>
      </c>
      <c r="I136" s="28">
        <f>'реальные данные'!F137/'реальные данные'!F136*100-100</f>
        <v>8.3949135062174349</v>
      </c>
      <c r="J136" s="14">
        <f>'реальные данные'!G137/'реальные данные'!G136*100-100</f>
        <v>21.918857693126498</v>
      </c>
      <c r="K136" s="14">
        <f>'реальные данные'!H137/'реальные данные'!H136*100-100</f>
        <v>-15.06759477846991</v>
      </c>
      <c r="L136" s="14">
        <f>'реальные данные'!I137/'реальные данные'!I136*100-100</f>
        <v>8.9752534937054946</v>
      </c>
      <c r="M136" s="14">
        <f>'реальные данные'!J137/'реальные данные'!J136*100-100</f>
        <v>-0.91675470278590865</v>
      </c>
      <c r="N136" s="14">
        <f>'реальные данные'!K137/'реальные данные'!K136*100-100</f>
        <v>-17.596972685754579</v>
      </c>
      <c r="O136" s="29">
        <f>'реальные данные'!L137/'реальные данные'!L136*100-100</f>
        <v>-5.5147009522809185</v>
      </c>
      <c r="P136" s="28">
        <f>'реальные данные'!U137/'реальные данные'!U136*100-100</f>
        <v>1.1931810806806737</v>
      </c>
      <c r="Q136" s="14">
        <f>'реальные данные'!W137/'реальные данные'!W136*100-100</f>
        <v>-2.7200990197660246</v>
      </c>
      <c r="R136" s="14">
        <f>'реальные данные'!X137/'реальные данные'!X136*100-100</f>
        <v>-2.3982829195418276E-2</v>
      </c>
      <c r="S136" s="14">
        <f>'реальные данные'!Y137/'реальные данные'!Y136*100-100</f>
        <v>-0.90736290344737824</v>
      </c>
      <c r="T136" s="14">
        <f>'реальные данные'!Z137/'реальные данные'!Z136*100-100</f>
        <v>3.347807835050844</v>
      </c>
      <c r="U136" s="14">
        <f>'реальные данные'!AA137/'реальные данные'!AA136*100-100</f>
        <v>0.38075891334902678</v>
      </c>
      <c r="V136" s="29">
        <f>'реальные данные'!AB137/'реальные данные'!AB136*100-100</f>
        <v>1.3736033907906062</v>
      </c>
    </row>
    <row r="137" spans="1:22" x14ac:dyDescent="0.2">
      <c r="A137" s="1">
        <v>44501</v>
      </c>
      <c r="B137" s="28">
        <f>'реальные данные'!M138/'реальные данные'!M137*100-100</f>
        <v>-0.22335812225796303</v>
      </c>
      <c r="C137" s="14">
        <f>'реальные данные'!O138/'реальные данные'!O137*100-100</f>
        <v>0.82840733598720817</v>
      </c>
      <c r="D137" s="14">
        <f>'реальные данные'!P138/'реальные данные'!P137*100-100</f>
        <v>0.76397904404328187</v>
      </c>
      <c r="E137" s="14">
        <f>'реальные данные'!Q138/'реальные данные'!Q137*100-100</f>
        <v>0.21979417143624858</v>
      </c>
      <c r="F137" s="14">
        <f>'реальные данные'!R138/'реальные данные'!R137*100-100</f>
        <v>2.5348719229645269</v>
      </c>
      <c r="G137" s="14">
        <f>'реальные данные'!S138/'реальные данные'!S137*100-100</f>
        <v>0.9577836838495557</v>
      </c>
      <c r="H137" s="29">
        <f>'реальные данные'!T138/'реальные данные'!T137*100-100</f>
        <v>-9.5060863040231425E-2</v>
      </c>
      <c r="I137" s="28">
        <f>'реальные данные'!F138/'реальные данные'!F137*100-100</f>
        <v>-29.011800920307664</v>
      </c>
      <c r="J137" s="14">
        <f>'реальные данные'!G138/'реальные данные'!G137*100-100</f>
        <v>1.423322631815978</v>
      </c>
      <c r="K137" s="14">
        <f>'реальные данные'!H138/'реальные данные'!H137*100-100</f>
        <v>-11.527125838567827</v>
      </c>
      <c r="L137" s="14">
        <f>'реальные данные'!I138/'реальные данные'!I137*100-100</f>
        <v>-18.609881005277416</v>
      </c>
      <c r="M137" s="14">
        <f>'реальные данные'!J138/'реальные данные'!J137*100-100</f>
        <v>-9.0005122382976595</v>
      </c>
      <c r="N137" s="14">
        <f>'реальные данные'!K138/'реальные данные'!K137*100-100</f>
        <v>25.771896229059507</v>
      </c>
      <c r="O137" s="29">
        <f>'реальные данные'!L138/'реальные данные'!L137*100-100</f>
        <v>13.088521170835492</v>
      </c>
      <c r="P137" s="28">
        <f>'реальные данные'!U138/'реальные данные'!U137*100-100</f>
        <v>-0.71281771187409504</v>
      </c>
      <c r="Q137" s="14">
        <f>'реальные данные'!W138/'реальные данные'!W137*100-100</f>
        <v>1.2772091149255971</v>
      </c>
      <c r="R137" s="14">
        <f>'реальные данные'!X138/'реальные данные'!X137*100-100</f>
        <v>1.0111813465970556</v>
      </c>
      <c r="S137" s="14">
        <f>'реальные данные'!Y138/'реальные данные'!Y137*100-100</f>
        <v>1.4664556447438315</v>
      </c>
      <c r="T137" s="14">
        <f>'реальные данные'!Z138/'реальные данные'!Z137*100-100</f>
        <v>3.724658539083066</v>
      </c>
      <c r="U137" s="14">
        <f>'реальные данные'!AA138/'реальные данные'!AA137*100-100</f>
        <v>-1.4905067908887304</v>
      </c>
      <c r="V137" s="29">
        <f>'реальные данные'!AB138/'реальные данные'!AB137*100-100</f>
        <v>1.141831441518093</v>
      </c>
    </row>
    <row r="138" spans="1:22" x14ac:dyDescent="0.2">
      <c r="A138" s="1">
        <v>44531</v>
      </c>
      <c r="B138" s="28">
        <f>'реальные данные'!M139/'реальные данные'!M138*100-100</f>
        <v>-1.1063188982092242E-2</v>
      </c>
      <c r="C138" s="14">
        <f>'реальные данные'!O139/'реальные данные'!O138*100-100</f>
        <v>1.4350163121764581</v>
      </c>
      <c r="D138" s="14">
        <f>'реальные данные'!P139/'реальные данные'!P138*100-100</f>
        <v>-2.0400979668537502</v>
      </c>
      <c r="E138" s="14">
        <f>'реальные данные'!Q139/'реальные данные'!Q138*100-100</f>
        <v>-0.26450928961257603</v>
      </c>
      <c r="F138" s="14">
        <f>'реальные данные'!R139/'реальные данные'!R138*100-100</f>
        <v>1.1145120234800316</v>
      </c>
      <c r="G138" s="14">
        <f>'реальные данные'!S139/'реальные данные'!S138*100-100</f>
        <v>0.9162871799309471</v>
      </c>
      <c r="H138" s="29">
        <f>'реальные данные'!T139/'реальные данные'!T138*100-100</f>
        <v>0.82754153716020085</v>
      </c>
      <c r="I138" s="28">
        <f>'реальные данные'!F139/'реальные данные'!F138*100-100</f>
        <v>-14.364577531008962</v>
      </c>
      <c r="J138" s="14">
        <f>'реальные данные'!G139/'реальные данные'!G138*100-100</f>
        <v>-5.3554860237721584</v>
      </c>
      <c r="K138" s="14">
        <f>'реальные данные'!H139/'реальные данные'!H138*100-100</f>
        <v>-32.220629852730426</v>
      </c>
      <c r="L138" s="14">
        <f>'реальные данные'!I139/'реальные данные'!I138*100-100</f>
        <v>17.893630549335015</v>
      </c>
      <c r="M138" s="14">
        <f>'реальные данные'!J139/'реальные данные'!J138*100-100</f>
        <v>20.539189683491728</v>
      </c>
      <c r="N138" s="14">
        <f>'реальные данные'!K139/'реальные данные'!K138*100-100</f>
        <v>68.060961237145108</v>
      </c>
      <c r="O138" s="29">
        <f>'реальные данные'!L139/'реальные данные'!L138*100-100</f>
        <v>0.89077458980311519</v>
      </c>
      <c r="P138" s="28">
        <f>'реальные данные'!U139/'реальные данные'!U138*100-100</f>
        <v>2.0858165137137092</v>
      </c>
      <c r="Q138" s="14">
        <f>'реальные данные'!W139/'реальные данные'!W138*100-100</f>
        <v>1.8192778222899477</v>
      </c>
      <c r="R138" s="14">
        <f>'реальные данные'!X139/'реальные данные'!X138*100-100</f>
        <v>-0.75774998639880664</v>
      </c>
      <c r="S138" s="14">
        <f>'реальные данные'!Y139/'реальные данные'!Y138*100-100</f>
        <v>-1.5217999799203739</v>
      </c>
      <c r="T138" s="14">
        <f>'реальные данные'!Z139/'реальные данные'!Z138*100-100</f>
        <v>-1.892842199421068</v>
      </c>
      <c r="U138" s="14">
        <f>'реальные данные'!AA139/'реальные данные'!AA138*100-100</f>
        <v>-6.3683529566657739</v>
      </c>
      <c r="V138" s="29">
        <f>'реальные данные'!AB139/'реальные данные'!AB138*100-100</f>
        <v>-0.61846487691829566</v>
      </c>
    </row>
    <row r="139" spans="1:22" x14ac:dyDescent="0.2">
      <c r="A139" s="1">
        <v>44562</v>
      </c>
      <c r="B139" s="28">
        <f>'реальные данные'!M140/'реальные данные'!M139*100-100</f>
        <v>-4.2213802018614501</v>
      </c>
      <c r="C139" s="14">
        <f>'реальные данные'!O140/'реальные данные'!O139*100-100</f>
        <v>1.5789534657114217</v>
      </c>
      <c r="D139" s="14">
        <f>'реальные данные'!P140/'реальные данные'!P139*100-100</f>
        <v>-0.59972207120522114</v>
      </c>
      <c r="E139" s="14">
        <f>'реальные данные'!Q140/'реальные данные'!Q139*100-100</f>
        <v>0.13449439689945564</v>
      </c>
      <c r="F139" s="14">
        <f>'реальные данные'!R140/'реальные данные'!R139*100-100</f>
        <v>1.0773389343985258</v>
      </c>
      <c r="G139" s="14">
        <f>'реальные данные'!S140/'реальные данные'!S139*100-100</f>
        <v>-0.41469022305767567</v>
      </c>
      <c r="H139" s="29">
        <f>'реальные данные'!T140/'реальные данные'!T139*100-100</f>
        <v>1.2642553616662724</v>
      </c>
      <c r="I139" s="28">
        <f>'реальные данные'!F140/'реальные данные'!F139*100-100</f>
        <v>21.602039322516717</v>
      </c>
      <c r="J139" s="14">
        <f>'реальные данные'!G140/'реальные данные'!G139*100-100</f>
        <v>-10.416020851947707</v>
      </c>
      <c r="K139" s="14">
        <f>'реальные данные'!H140/'реальные данные'!H139*100-100</f>
        <v>37.709342831081926</v>
      </c>
      <c r="L139" s="14">
        <f>'реальные данные'!I140/'реальные данные'!I139*100-100</f>
        <v>-13.866836264874166</v>
      </c>
      <c r="M139" s="14">
        <f>'реальные данные'!J140/'реальные данные'!J139*100-100</f>
        <v>2.9558474141967679</v>
      </c>
      <c r="N139" s="14">
        <f>'реальные данные'!K140/'реальные данные'!K139*100-100</f>
        <v>-22.494915349261092</v>
      </c>
      <c r="O139" s="29">
        <f>'реальные данные'!L140/'реальные данные'!L139*100-100</f>
        <v>-1.0696466934983562</v>
      </c>
      <c r="P139" s="28">
        <f>'реальные данные'!U140/'реальные данные'!U139*100-100</f>
        <v>-2.7275537930842972</v>
      </c>
      <c r="Q139" s="14">
        <f>'реальные данные'!W140/'реальные данные'!W139*100-100</f>
        <v>2.9614922703325561</v>
      </c>
      <c r="R139" s="14">
        <f>'реальные данные'!X140/'реальные данные'!X139*100-100</f>
        <v>-3.2314028828598964</v>
      </c>
      <c r="S139" s="14">
        <f>'реальные данные'!Y140/'реальные данные'!Y139*100-100</f>
        <v>0.38940140888263386</v>
      </c>
      <c r="T139" s="14">
        <f>'реальные данные'!Z140/'реальные данные'!Z139*100-100</f>
        <v>2.7643149937991467</v>
      </c>
      <c r="U139" s="14">
        <f>'реальные данные'!AA140/'реальные данные'!AA139*100-100</f>
        <v>6.3538595700136398</v>
      </c>
      <c r="V139" s="29">
        <f>'реальные данные'!AB140/'реальные данные'!AB139*100-100</f>
        <v>4.4521109077839895</v>
      </c>
    </row>
    <row r="140" spans="1:22" x14ac:dyDescent="0.2">
      <c r="A140" s="1">
        <v>44593</v>
      </c>
      <c r="B140" s="28">
        <f>'реальные данные'!M141/'реальные данные'!M140*100-100</f>
        <v>-4.2356977672169762</v>
      </c>
      <c r="C140" s="14">
        <f>'реальные данные'!O141/'реальные данные'!O140*100-100</f>
        <v>1.9678183854248772</v>
      </c>
      <c r="D140" s="14">
        <f>'реальные данные'!P141/'реальные данные'!P140*100-100</f>
        <v>1.802413142124152</v>
      </c>
      <c r="E140" s="14">
        <f>'реальные данные'!Q141/'реальные данные'!Q140*100-100</f>
        <v>-0.58507427717692906</v>
      </c>
      <c r="F140" s="14">
        <f>'реальные данные'!R141/'реальные данные'!R140*100-100</f>
        <v>2.1244290726530437</v>
      </c>
      <c r="G140" s="14">
        <f>'реальные данные'!S141/'реальные данные'!S140*100-100</f>
        <v>0.58481840194315282</v>
      </c>
      <c r="H140" s="29">
        <f>'реальные данные'!T141/'реальные данные'!T140*100-100</f>
        <v>3.0604065652667884</v>
      </c>
      <c r="I140" s="28">
        <f>'реальные данные'!F141/'реальные данные'!F140*100-100</f>
        <v>154.86365915728237</v>
      </c>
      <c r="J140" s="14">
        <f>'реальные данные'!G141/'реальные данные'!G140*100-100</f>
        <v>36.624016539921143</v>
      </c>
      <c r="K140" s="14">
        <f>'реальные данные'!H141/'реальные данные'!H140*100-100</f>
        <v>-31.177101107273586</v>
      </c>
      <c r="L140" s="14">
        <f>'реальные данные'!I141/'реальные данные'!I140*100-100</f>
        <v>-7.7417653720889348</v>
      </c>
      <c r="M140" s="14">
        <f>'реальные данные'!J141/'реальные данные'!J140*100-100</f>
        <v>-2.0301676930687051</v>
      </c>
      <c r="N140" s="14">
        <f>'реальные данные'!K141/'реальные данные'!K140*100-100</f>
        <v>-11.00985617305092</v>
      </c>
      <c r="O140" s="29">
        <f>'реальные данные'!L141/'реальные данные'!L140*100-100</f>
        <v>3.6452678244696557</v>
      </c>
      <c r="P140" s="28">
        <f>'реальные данные'!U141/'реальные данные'!U140*100-100</f>
        <v>-6.8745247194547829</v>
      </c>
      <c r="Q140" s="14">
        <f>'реальные данные'!W141/'реальные данные'!W140*100-100</f>
        <v>-0.66501527195113397</v>
      </c>
      <c r="R140" s="14">
        <f>'реальные данные'!X141/'реальные данные'!X140*100-100</f>
        <v>7.1396842708660131</v>
      </c>
      <c r="S140" s="14">
        <f>'реальные данные'!Y141/'реальные данные'!Y140*100-100</f>
        <v>-0.92301616927382213</v>
      </c>
      <c r="T140" s="14">
        <f>'реальные данные'!Z141/'реальные данные'!Z140*100-100</f>
        <v>1.6748654169798272</v>
      </c>
      <c r="U140" s="14">
        <f>'реальные данные'!AA141/'реальные данные'!AA140*100-100</f>
        <v>-2.6978773076309182</v>
      </c>
      <c r="V140" s="29">
        <f>'реальные данные'!AB141/'реальные данные'!AB140*100-100</f>
        <v>0.87827313943267882</v>
      </c>
    </row>
    <row r="141" spans="1:22" x14ac:dyDescent="0.2">
      <c r="A141" s="1">
        <v>44621</v>
      </c>
      <c r="B141" s="28">
        <f>'реальные данные'!M142/'реальные данные'!M141*100-100</f>
        <v>0.34250391112186662</v>
      </c>
      <c r="C141" s="14">
        <f>'реальные данные'!O142/'реальные данные'!O141*100-100</f>
        <v>-3.8531426399696898</v>
      </c>
      <c r="D141" s="14">
        <f>'реальные данные'!P142/'реальные данные'!P141*100-100</f>
        <v>-6.1901060037252478</v>
      </c>
      <c r="E141" s="14">
        <f>'реальные данные'!Q142/'реальные данные'!Q141*100-100</f>
        <v>-7.0805767781091049</v>
      </c>
      <c r="F141" s="14">
        <f>'реальные данные'!R142/'реальные данные'!R141*100-100</f>
        <v>-3.6007207744627578</v>
      </c>
      <c r="G141" s="14">
        <f>'реальные данные'!S142/'реальные данные'!S141*100-100</f>
        <v>-4.8602294017357508</v>
      </c>
      <c r="H141" s="29">
        <f>'реальные данные'!T142/'реальные данные'!T141*100-100</f>
        <v>-5.6701149246618883</v>
      </c>
      <c r="I141" s="28">
        <f>'реальные данные'!F142/'реальные данные'!F141*100-100</f>
        <v>3.4665969810712056</v>
      </c>
      <c r="J141" s="14">
        <f>'реальные данные'!G142/'реальные данные'!G141*100-100</f>
        <v>-47.572486296224213</v>
      </c>
      <c r="K141" s="14">
        <f>'реальные данные'!H142/'реальные данные'!H141*100-100</f>
        <v>80.679805948871945</v>
      </c>
      <c r="L141" s="14">
        <f>'реальные данные'!I142/'реальные данные'!I141*100-100</f>
        <v>-4.2738576634732084</v>
      </c>
      <c r="M141" s="14">
        <f>'реальные данные'!J142/'реальные данные'!J141*100-100</f>
        <v>-8.5838085933104935</v>
      </c>
      <c r="N141" s="14">
        <f>'реальные данные'!K142/'реальные данные'!K141*100-100</f>
        <v>-18.00879874128205</v>
      </c>
      <c r="O141" s="29">
        <f>'реальные данные'!L142/'реальные данные'!L141*100-100</f>
        <v>-29.490606337421212</v>
      </c>
      <c r="P141" s="28">
        <f>'реальные данные'!U142/'реальные данные'!U141*100-100</f>
        <v>-0.63760977905441507</v>
      </c>
      <c r="Q141" s="14">
        <f>'реальные данные'!W142/'реальные данные'!W141*100-100</f>
        <v>0.55666729736192622</v>
      </c>
      <c r="R141" s="14">
        <f>'реальные данные'!X142/'реальные данные'!X141*100-100</f>
        <v>-8.0467684448350525</v>
      </c>
      <c r="S141" s="14">
        <f>'реальные данные'!Y142/'реальные данные'!Y141*100-100</f>
        <v>-6.7550617779399715</v>
      </c>
      <c r="T141" s="14">
        <f>'реальные данные'!Z142/'реальные данные'!Z141*100-100</f>
        <v>-2.4112474421828267</v>
      </c>
      <c r="U141" s="14">
        <f>'реальные данные'!AA142/'реальные данные'!AA141*100-100</f>
        <v>0.61927325282840684</v>
      </c>
      <c r="V141" s="29">
        <f>'реальные данные'!AB142/'реальные данные'!AB141*100-100</f>
        <v>-1.0090212371264471</v>
      </c>
    </row>
    <row r="142" spans="1:22" x14ac:dyDescent="0.2">
      <c r="A142" s="1">
        <v>44652</v>
      </c>
      <c r="B142" s="28">
        <f>'реальные данные'!M143/'реальные данные'!M142*100-100</f>
        <v>4.7285132637780549</v>
      </c>
      <c r="C142" s="14">
        <f>'реальные данные'!O143/'реальные данные'!O142*100-100</f>
        <v>-0.13010591989259979</v>
      </c>
      <c r="D142" s="14">
        <f>'реальные данные'!P143/'реальные данные'!P142*100-100</f>
        <v>-1.8838532224184945</v>
      </c>
      <c r="E142" s="14">
        <f>'реальные данные'!Q143/'реальные данные'!Q142*100-100</f>
        <v>-0.7837473761178444</v>
      </c>
      <c r="F142" s="14">
        <f>'реальные данные'!R143/'реальные данные'!R142*100-100</f>
        <v>-0.10221665691906878</v>
      </c>
      <c r="G142" s="14">
        <f>'реальные данные'!S143/'реальные данные'!S142*100-100</f>
        <v>-1.3292077542527068</v>
      </c>
      <c r="H142" s="29">
        <f>'реальные данные'!T143/'реальные данные'!T142*100-100</f>
        <v>3.2215941500140843E-2</v>
      </c>
      <c r="I142" s="28">
        <f>'реальные данные'!F143/'реальные данные'!F142*100-100</f>
        <v>-63.572702595125122</v>
      </c>
      <c r="J142" s="14">
        <f>'реальные данные'!G143/'реальные данные'!G142*100-100</f>
        <v>33.495805049963622</v>
      </c>
      <c r="K142" s="14">
        <f>'реальные данные'!H143/'реальные данные'!H142*100-100</f>
        <v>-66.189713365324863</v>
      </c>
      <c r="L142" s="14">
        <f>'реальные данные'!I143/'реальные данные'!I142*100-100</f>
        <v>68.355626024235704</v>
      </c>
      <c r="M142" s="14">
        <f>'реальные данные'!J143/'реальные данные'!J142*100-100</f>
        <v>-9.9742326942433408</v>
      </c>
      <c r="N142" s="14">
        <f>'реальные данные'!K143/'реальные данные'!K142*100-100</f>
        <v>52.275262610855151</v>
      </c>
      <c r="O142" s="29">
        <f>'реальные данные'!L143/'реальные данные'!L142*100-100</f>
        <v>-6.6627519788766136</v>
      </c>
      <c r="P142" s="28">
        <f>'реальные данные'!U143/'реальные данные'!U142*100-100</f>
        <v>12.17603200526149</v>
      </c>
      <c r="Q142" s="14">
        <f>'реальные данные'!W143/'реальные данные'!W142*100-100</f>
        <v>-1.8089611363546538</v>
      </c>
      <c r="R142" s="14">
        <f>'реальные данные'!X143/'реальные данные'!X142*100-100</f>
        <v>1.6003307559659561</v>
      </c>
      <c r="S142" s="14">
        <f>'реальные данные'!Y143/'реальные данные'!Y142*100-100</f>
        <v>-3.4283503997509115</v>
      </c>
      <c r="T142" s="14">
        <f>'реальные данные'!Z143/'реальные данные'!Z142*100-100</f>
        <v>0.15949596306951719</v>
      </c>
      <c r="U142" s="14">
        <f>'реальные данные'!AA143/'реальные данные'!AA142*100-100</f>
        <v>-9.7484497501546485</v>
      </c>
      <c r="V142" s="29">
        <f>'реальные данные'!AB143/'реальные данные'!AB142*100-100</f>
        <v>2.5533056437469668</v>
      </c>
    </row>
    <row r="143" spans="1:22" x14ac:dyDescent="0.2">
      <c r="A143" s="1">
        <v>44682</v>
      </c>
      <c r="B143" s="28">
        <f>'реальные данные'!M144/'реальные данные'!M143*100-100</f>
        <v>2.8113237241220901</v>
      </c>
      <c r="C143" s="14">
        <f>'реальные данные'!O144/'реальные данные'!O143*100-100</f>
        <v>1.4408452139012411</v>
      </c>
      <c r="D143" s="14">
        <f>'реальные данные'!P144/'реальные данные'!P143*100-100</f>
        <v>-0.95568070708360153</v>
      </c>
      <c r="E143" s="14">
        <f>'реальные данные'!Q144/'реальные данные'!Q143*100-100</f>
        <v>2.4973555326004657</v>
      </c>
      <c r="F143" s="14">
        <f>'реальные данные'!R144/'реальные данные'!R143*100-100</f>
        <v>2.0476859924263238</v>
      </c>
      <c r="G143" s="14">
        <f>'реальные данные'!S144/'реальные данные'!S143*100-100</f>
        <v>1.1251538388652875</v>
      </c>
      <c r="H143" s="29">
        <f>'реальные данные'!T144/'реальные данные'!T143*100-100</f>
        <v>-0.36084870135366032</v>
      </c>
      <c r="I143" s="28">
        <f>'реальные данные'!F144/'реальные данные'!F143*100-100</f>
        <v>144.38023482848203</v>
      </c>
      <c r="J143" s="14">
        <f>'реальные данные'!G144/'реальные данные'!G143*100-100</f>
        <v>-5.2735775744473017</v>
      </c>
      <c r="K143" s="14">
        <f>'реальные данные'!H144/'реальные данные'!H143*100-100</f>
        <v>40.364948189707718</v>
      </c>
      <c r="L143" s="14">
        <f>'реальные данные'!I144/'реальные данные'!I143*100-100</f>
        <v>-31.117123196975172</v>
      </c>
      <c r="M143" s="14">
        <f>'реальные данные'!J144/'реальные данные'!J143*100-100</f>
        <v>2.7218223268780832</v>
      </c>
      <c r="N143" s="14">
        <f>'реальные данные'!K144/'реальные данные'!K143*100-100</f>
        <v>-17.530279250684885</v>
      </c>
      <c r="O143" s="29">
        <f>'реальные данные'!L144/'реальные данные'!L143*100-100</f>
        <v>1.5953994854423996</v>
      </c>
      <c r="P143" s="28">
        <f>'реальные данные'!U144/'реальные данные'!U143*100-100</f>
        <v>-1.7911607834080456</v>
      </c>
      <c r="Q143" s="14">
        <f>'реальные данные'!W144/'реальные данные'!W143*100-100</f>
        <v>1.8944477040669057</v>
      </c>
      <c r="R143" s="14">
        <f>'реальные данные'!X144/'реальные данные'!X143*100-100</f>
        <v>-2.1661650113055231</v>
      </c>
      <c r="S143" s="14">
        <f>'реальные данные'!Y144/'реальные данные'!Y143*100-100</f>
        <v>4.5165378143944963</v>
      </c>
      <c r="T143" s="14">
        <f>'реальные данные'!Z144/'реальные данные'!Z143*100-100</f>
        <v>2.671221518207517</v>
      </c>
      <c r="U143" s="14">
        <f>'реальные данные'!AA144/'реальные данные'!AA143*100-100</f>
        <v>5.2178686217061738</v>
      </c>
      <c r="V143" s="29">
        <f>'реальные данные'!AB144/'реальные данные'!AB143*100-100</f>
        <v>-1.659272699523882</v>
      </c>
    </row>
    <row r="144" spans="1:22" x14ac:dyDescent="0.2">
      <c r="A144" s="1">
        <v>44713</v>
      </c>
      <c r="B144" s="28">
        <f>'реальные данные'!M145/'реальные данные'!M144*100-100</f>
        <v>1.9279590080011104</v>
      </c>
      <c r="C144" s="14">
        <f>'реальные данные'!O145/'реальные данные'!O144*100-100</f>
        <v>2.4860926060597137</v>
      </c>
      <c r="D144" s="14">
        <f>'реальные данные'!P145/'реальные данные'!P144*100-100</f>
        <v>0.10685977008422753</v>
      </c>
      <c r="E144" s="14">
        <f>'реальные данные'!Q145/'реальные данные'!Q144*100-100</f>
        <v>0.31037812591011971</v>
      </c>
      <c r="F144" s="14">
        <f>'реальные данные'!R145/'реальные данные'!R144*100-100</f>
        <v>1.8425726287385231</v>
      </c>
      <c r="G144" s="14">
        <f>'реальные данные'!S145/'реальные данные'!S144*100-100</f>
        <v>-0.53210664967157584</v>
      </c>
      <c r="H144" s="29">
        <f>'реальные данные'!T145/'реальные данные'!T144*100-100</f>
        <v>0.1180411763471767</v>
      </c>
      <c r="I144" s="28">
        <f>'реальные данные'!F145/'реальные данные'!F144*100-100</f>
        <v>8.1230580468920124</v>
      </c>
      <c r="J144" s="14">
        <f>'реальные данные'!G145/'реальные данные'!G144*100-100</f>
        <v>4.1974215378248942</v>
      </c>
      <c r="K144" s="14">
        <f>'реальные данные'!H145/'реальные данные'!H144*100-100</f>
        <v>0.81069526823300464</v>
      </c>
      <c r="L144" s="14">
        <f>'реальные данные'!I145/'реальные данные'!I144*100-100</f>
        <v>106.00598481696809</v>
      </c>
      <c r="M144" s="14">
        <f>'реальные данные'!J145/'реальные данные'!J144*100-100</f>
        <v>-1.798662718172011</v>
      </c>
      <c r="N144" s="14">
        <f>'реальные данные'!K145/'реальные данные'!K144*100-100</f>
        <v>-3.9170288170830787</v>
      </c>
      <c r="O144" s="29">
        <f>'реальные данные'!L145/'реальные данные'!L144*100-100</f>
        <v>11.273339489318232</v>
      </c>
      <c r="P144" s="28">
        <f>'реальные данные'!U145/'реальные данные'!U144*100-100</f>
        <v>2.1399498399900381</v>
      </c>
      <c r="Q144" s="14">
        <f>'реальные данные'!W145/'реальные данные'!W144*100-100</f>
        <v>2.5798129687916145</v>
      </c>
      <c r="R144" s="14">
        <f>'реальные данные'!X145/'реальные данные'!X144*100-100</f>
        <v>-0.70169693743247308</v>
      </c>
      <c r="S144" s="14">
        <f>'реальные данные'!Y145/'реальные данные'!Y144*100-100</f>
        <v>-3.6317149596227836</v>
      </c>
      <c r="T144" s="14">
        <f>'реальные данные'!Z145/'реальные данные'!Z144*100-100</f>
        <v>2.0197624735134241</v>
      </c>
      <c r="U144" s="14">
        <f>'реальные данные'!AA145/'реальные данные'!AA144*100-100</f>
        <v>0.25233137895313007</v>
      </c>
      <c r="V144" s="29">
        <f>'реальные данные'!AB145/'реальные данные'!AB144*100-100</f>
        <v>-2.5600925590916859</v>
      </c>
    </row>
    <row r="145" spans="1:22" x14ac:dyDescent="0.2">
      <c r="A145" s="1">
        <v>44743</v>
      </c>
      <c r="B145" s="28">
        <f>'реальные данные'!M146/'реальные данные'!M145*100-100</f>
        <v>2.496515963500471</v>
      </c>
      <c r="C145" s="14">
        <f>'реальные данные'!O146/'реальные данные'!O145*100-100</f>
        <v>1.8943221207422027</v>
      </c>
      <c r="D145" s="14">
        <f>'реальные данные'!P146/'реальные данные'!P145*100-100</f>
        <v>0.26068555735943733</v>
      </c>
      <c r="E145" s="14">
        <f>'реальные данные'!Q146/'реальные данные'!Q145*100-100</f>
        <v>1.2813542459743275</v>
      </c>
      <c r="F145" s="14">
        <f>'реальные данные'!R146/'реальные данные'!R145*100-100</f>
        <v>1.4215548081125888</v>
      </c>
      <c r="G145" s="14">
        <f>'реальные данные'!S146/'реальные данные'!S145*100-100</f>
        <v>0.55164541331960493</v>
      </c>
      <c r="H145" s="29">
        <f>'реальные данные'!T146/'реальные данные'!T145*100-100</f>
        <v>0.51403597338091345</v>
      </c>
      <c r="I145" s="28">
        <f>'реальные данные'!F146/'реальные данные'!F145*100-100</f>
        <v>-25.011335247920556</v>
      </c>
      <c r="J145" s="14">
        <f>'реальные данные'!G146/'реальные данные'!G145*100-100</f>
        <v>-8.354966991382625</v>
      </c>
      <c r="K145" s="14">
        <f>'реальные данные'!H146/'реальные данные'!H145*100-100</f>
        <v>38.539746563911365</v>
      </c>
      <c r="L145" s="14">
        <f>'реальные данные'!I146/'реальные данные'!I145*100-100</f>
        <v>-48.770859559758087</v>
      </c>
      <c r="M145" s="14">
        <f>'реальные данные'!J146/'реальные данные'!J145*100-100</f>
        <v>10.740304569320955</v>
      </c>
      <c r="N145" s="14">
        <f>'реальные данные'!K146/'реальные данные'!K145*100-100</f>
        <v>-32.098243661685359</v>
      </c>
      <c r="O145" s="29">
        <f>'реальные данные'!L146/'реальные данные'!L145*100-100</f>
        <v>-5.573044949267711</v>
      </c>
      <c r="P145" s="28">
        <f>'реальные данные'!U146/'реальные данные'!U145*100-100</f>
        <v>5.3727473615076775</v>
      </c>
      <c r="Q145" s="14">
        <f>'реальные данные'!W146/'реальные данные'!W145*100-100</f>
        <v>2.3358689141306712</v>
      </c>
      <c r="R145" s="14">
        <f>'реальные данные'!X146/'реальные данные'!X145*100-100</f>
        <v>-0.95143173568487782</v>
      </c>
      <c r="S145" s="14">
        <f>'реальные данные'!Y146/'реальные данные'!Y145*100-100</f>
        <v>5.7730482148417082</v>
      </c>
      <c r="T145" s="14">
        <f>'реальные данные'!Z146/'реальные данные'!Z145*100-100</f>
        <v>0.4407552482605297</v>
      </c>
      <c r="U145" s="14">
        <f>'реальные данные'!AA146/'реальные данные'!AA145*100-100</f>
        <v>3.2513769310200615</v>
      </c>
      <c r="V145" s="29">
        <f>'реальные данные'!AB146/'реальные данные'!AB145*100-100</f>
        <v>0.78444296769791322</v>
      </c>
    </row>
    <row r="146" spans="1:22" x14ac:dyDescent="0.2">
      <c r="A146" s="1">
        <v>44774</v>
      </c>
      <c r="B146" s="28">
        <f>'реальные данные'!M147/'реальные данные'!M146*100-100</f>
        <v>4.2001723253147105</v>
      </c>
      <c r="C146" s="14">
        <f>'реальные данные'!O147/'реальные данные'!O146*100-100</f>
        <v>2.4588336699015372</v>
      </c>
      <c r="D146" s="14">
        <f>'реальные данные'!P147/'реальные данные'!P146*100-100</f>
        <v>0.62173369223854991</v>
      </c>
      <c r="E146" s="14">
        <f>'реальные данные'!Q147/'реальные данные'!Q146*100-100</f>
        <v>1.0259535503935808</v>
      </c>
      <c r="F146" s="14">
        <f>'реальные данные'!R147/'реальные данные'!R146*100-100</f>
        <v>3.0874658279395106</v>
      </c>
      <c r="G146" s="14">
        <f>'реальные данные'!S147/'реальные данные'!S146*100-100</f>
        <v>0.18426837561275988</v>
      </c>
      <c r="H146" s="29">
        <f>'реальные данные'!T147/'реальные данные'!T146*100-100</f>
        <v>0.65628998668685767</v>
      </c>
      <c r="I146" s="28">
        <f>'реальные данные'!F147/'реальные данные'!F146*100-100</f>
        <v>438.70675324969613</v>
      </c>
      <c r="J146" s="14">
        <f>'реальные данные'!G147/'реальные данные'!G146*100-100</f>
        <v>13.467453274707324</v>
      </c>
      <c r="K146" s="14">
        <f>'реальные данные'!H147/'реальные данные'!H146*100-100</f>
        <v>-27.600573642887525</v>
      </c>
      <c r="L146" s="14">
        <f>'реальные данные'!I147/'реальные данные'!I146*100-100</f>
        <v>12.84557809128701</v>
      </c>
      <c r="M146" s="14">
        <f>'реальные данные'!J147/'реальные данные'!J146*100-100</f>
        <v>9.2060993745335367</v>
      </c>
      <c r="N146" s="14">
        <f>'реальные данные'!K147/'реальные данные'!K146*100-100</f>
        <v>64.544357050279501</v>
      </c>
      <c r="O146" s="29">
        <f>'реальные данные'!L147/'реальные данные'!L146*100-100</f>
        <v>8.4711407899859807</v>
      </c>
      <c r="P146" s="28">
        <f>'реальные данные'!U147/'реальные данные'!U146*100-100</f>
        <v>-29.932448023780964</v>
      </c>
      <c r="Q146" s="14">
        <f>'реальные данные'!W147/'реальные данные'!W146*100-100</f>
        <v>2.9704824598854032</v>
      </c>
      <c r="R146" s="14">
        <f>'реальные данные'!X147/'реальные данные'!X146*100-100</f>
        <v>1.8476146333741923</v>
      </c>
      <c r="S146" s="14">
        <f>'реальные данные'!Y147/'реальные данные'!Y146*100-100</f>
        <v>0.74279218033464645</v>
      </c>
      <c r="T146" s="14">
        <f>'реальные данные'!Z147/'реальные данные'!Z146*100-100</f>
        <v>2.2532291715555459</v>
      </c>
      <c r="U146" s="14">
        <f>'реальные данные'!AA147/'реальные данные'!AA146*100-100</f>
        <v>-4.4269086232863373</v>
      </c>
      <c r="V146" s="29">
        <f>'реальные данные'!AB147/'реальные данные'!AB146*100-100</f>
        <v>-0.11917685724974092</v>
      </c>
    </row>
    <row r="147" spans="1:22" x14ac:dyDescent="0.2">
      <c r="A147" s="1">
        <v>44805</v>
      </c>
      <c r="B147" s="28">
        <f>'реальные данные'!M148/'реальные данные'!M147*100-100</f>
        <v>30.409271149439263</v>
      </c>
      <c r="C147" s="14">
        <f>'реальные данные'!O148/'реальные данные'!O147*100-100</f>
        <v>1.4553172351216261</v>
      </c>
      <c r="D147" s="14">
        <f>'реальные данные'!P148/'реальные данные'!P147*100-100</f>
        <v>-1.0488732123561562</v>
      </c>
      <c r="E147" s="14">
        <f>'реальные данные'!Q148/'реальные данные'!Q147*100-100</f>
        <v>0.75522440208995079</v>
      </c>
      <c r="F147" s="14">
        <f>'реальные данные'!R148/'реальные данные'!R147*100-100</f>
        <v>1.9894812660631942</v>
      </c>
      <c r="G147" s="14">
        <f>'реальные данные'!S148/'реальные данные'!S147*100-100</f>
        <v>1.091756911590295</v>
      </c>
      <c r="H147" s="29">
        <f>'реальные данные'!T148/'реальные данные'!T147*100-100</f>
        <v>0.51995450435747159</v>
      </c>
      <c r="I147" s="28">
        <f>'реальные данные'!F148/'реальные данные'!F147*100-100</f>
        <v>-72.031835486670346</v>
      </c>
      <c r="J147" s="14">
        <f>'реальные данные'!G148/'реальные данные'!G147*100-100</f>
        <v>0.61973544999133878</v>
      </c>
      <c r="K147" s="14">
        <f>'реальные данные'!H148/'реальные данные'!H147*100-100</f>
        <v>18.643256943619264</v>
      </c>
      <c r="L147" s="14">
        <f>'реальные данные'!I148/'реальные данные'!I147*100-100</f>
        <v>-6.9060042162356439</v>
      </c>
      <c r="M147" s="14">
        <f>'реальные данные'!J148/'реальные данные'!J147*100-100</f>
        <v>-4.5565967512489323</v>
      </c>
      <c r="N147" s="14">
        <f>'реальные данные'!K148/'реальные данные'!K147*100-100</f>
        <v>-23.773888373040435</v>
      </c>
      <c r="O147" s="29">
        <f>'реальные данные'!L148/'реальные данные'!L147*100-100</f>
        <v>17.645537174828974</v>
      </c>
      <c r="P147" s="28">
        <f>'реальные данные'!U148/'реальные данные'!U147*100-100</f>
        <v>77.198986427554246</v>
      </c>
      <c r="Q147" s="14">
        <f>'реальные данные'!W148/'реальные данные'!W147*100-100</f>
        <v>1.0303392935442162</v>
      </c>
      <c r="R147" s="14">
        <f>'реальные данные'!X148/'реальные данные'!X147*100-100</f>
        <v>-1.6988459414475301</v>
      </c>
      <c r="S147" s="14">
        <f>'реальные данные'!Y148/'реальные данные'!Y147*100-100</f>
        <v>0.87095401285503726</v>
      </c>
      <c r="T147" s="14">
        <f>'реальные данные'!Z148/'реальные данные'!Z147*100-100</f>
        <v>2.4498979661282476</v>
      </c>
      <c r="U147" s="14">
        <f>'реальные данные'!AA148/'реальные данные'!AA147*100-100</f>
        <v>5.9254734439166299</v>
      </c>
      <c r="V147" s="29">
        <f>'реальные данные'!AB148/'реальные данные'!AB147*100-100</f>
        <v>-3.0910771359863105</v>
      </c>
    </row>
    <row r="148" spans="1:22" x14ac:dyDescent="0.2">
      <c r="A148" s="1">
        <v>44835</v>
      </c>
      <c r="B148" s="28">
        <f>'реальные данные'!M149/'реальные данные'!M148*100-100</f>
        <v>1.651723832202606</v>
      </c>
      <c r="C148" s="14">
        <f>'реальные данные'!O149/'реальные данные'!O148*100-100</f>
        <v>3.4441914732071552</v>
      </c>
      <c r="D148" s="14">
        <f>'реальные данные'!P149/'реальные данные'!P148*100-100</f>
        <v>-0.24255572774639234</v>
      </c>
      <c r="E148" s="14">
        <f>'реальные данные'!Q149/'реальные данные'!Q148*100-100</f>
        <v>1.0161020605027744</v>
      </c>
      <c r="F148" s="14">
        <f>'реальные данные'!R149/'реальные данные'!R148*100-100</f>
        <v>1.9004066931064898</v>
      </c>
      <c r="G148" s="14">
        <f>'реальные данные'!S149/'реальные данные'!S148*100-100</f>
        <v>1.0110788183807671</v>
      </c>
      <c r="H148" s="29">
        <f>'реальные данные'!T149/'реальные данные'!T148*100-100</f>
        <v>6.3140387925952268</v>
      </c>
      <c r="I148" s="28">
        <f>'реальные данные'!F149/'реальные данные'!F148*100-100</f>
        <v>12.169879535706158</v>
      </c>
      <c r="J148" s="14">
        <f>'реальные данные'!G149/'реальные данные'!G148*100-100</f>
        <v>-6.168630063166276</v>
      </c>
      <c r="K148" s="14">
        <f>'реальные данные'!H149/'реальные данные'!H148*100-100</f>
        <v>14.300738003072368</v>
      </c>
      <c r="L148" s="14">
        <f>'реальные данные'!I149/'реальные данные'!I148*100-100</f>
        <v>-12.632912216905595</v>
      </c>
      <c r="M148" s="14">
        <f>'реальные данные'!J149/'реальные данные'!J148*100-100</f>
        <v>7.6955087870072418</v>
      </c>
      <c r="N148" s="14">
        <f>'реальные данные'!K149/'реальные данные'!K148*100-100</f>
        <v>33.281946533579855</v>
      </c>
      <c r="O148" s="29">
        <f>'реальные данные'!L149/'реальные данные'!L148*100-100</f>
        <v>11.9542912515833</v>
      </c>
      <c r="P148" s="28">
        <f>'реальные данные'!U149/'реальные данные'!U148*100-100</f>
        <v>0.27392087955533384</v>
      </c>
      <c r="Q148" s="14">
        <f>'реальные данные'!W149/'реальные данные'!W148*100-100</f>
        <v>4.1593540967768092</v>
      </c>
      <c r="R148" s="14">
        <f>'реальные данные'!X149/'реальные данные'!X148*100-100</f>
        <v>-1.1137594485267783</v>
      </c>
      <c r="S148" s="14">
        <f>'реальные данные'!Y149/'реальные данные'!Y148*100-100</f>
        <v>1.9699653737917941</v>
      </c>
      <c r="T148" s="14">
        <f>'реальные данные'!Z149/'реальные данные'!Z148*100-100</f>
        <v>1.6011754279024188</v>
      </c>
      <c r="U148" s="14">
        <f>'реальные данные'!AA149/'реальные данные'!AA148*100-100</f>
        <v>-2.1793620910826377</v>
      </c>
      <c r="V148" s="29">
        <f>'реальные данные'!AB149/'реальные данные'!AB148*100-100</f>
        <v>4.3987823038256693</v>
      </c>
    </row>
    <row r="149" spans="1:22" x14ac:dyDescent="0.2">
      <c r="A149" s="1">
        <v>44866</v>
      </c>
      <c r="B149" s="28">
        <f>'реальные данные'!M150/'реальные данные'!M149*100-100</f>
        <v>3.7479989511649308</v>
      </c>
      <c r="C149" s="14">
        <f>'реальные данные'!O150/'реальные данные'!O149*100-100</f>
        <v>1.8601630223132162</v>
      </c>
      <c r="D149" s="14">
        <f>'реальные данные'!P150/'реальные данные'!P149*100-100</f>
        <v>1.1046950315304116E-2</v>
      </c>
      <c r="E149" s="14">
        <f>'реальные данные'!Q150/'реальные данные'!Q149*100-100</f>
        <v>0.26499669221877298</v>
      </c>
      <c r="F149" s="14">
        <f>'реальные данные'!R150/'реальные данные'!R149*100-100</f>
        <v>3.0672829660946235</v>
      </c>
      <c r="G149" s="14">
        <f>'реальные данные'!S150/'реальные данные'!S149*100-100</f>
        <v>2.0520868100454663</v>
      </c>
      <c r="H149" s="29">
        <f>'реальные данные'!T150/'реальные данные'!T149*100-100</f>
        <v>7.6368776834193142</v>
      </c>
      <c r="I149" s="28">
        <f>'реальные данные'!F150/'реальные данные'!F149*100-100</f>
        <v>-30.269857882653199</v>
      </c>
      <c r="J149" s="14">
        <f>'реальные данные'!G150/'реальные данные'!G149*100-100</f>
        <v>-8.9882293242961993</v>
      </c>
      <c r="K149" s="14">
        <f>'реальные данные'!H150/'реальные данные'!H149*100-100</f>
        <v>44.51516271881232</v>
      </c>
      <c r="L149" s="14">
        <f>'реальные данные'!I150/'реальные данные'!I149*100-100</f>
        <v>50.100460665620602</v>
      </c>
      <c r="M149" s="14">
        <f>'реальные данные'!J150/'реальные данные'!J149*100-100</f>
        <v>-2.4618785129746783</v>
      </c>
      <c r="N149" s="14">
        <f>'реальные данные'!K150/'реальные данные'!K149*100-100</f>
        <v>-19.107322321015275</v>
      </c>
      <c r="O149" s="29">
        <f>'реальные данные'!L150/'реальные данные'!L149*100-100</f>
        <v>-16.304668696829637</v>
      </c>
      <c r="P149" s="28">
        <f>'реальные данные'!U150/'реальные данные'!U149*100-100</f>
        <v>6.2899645625735303</v>
      </c>
      <c r="Q149" s="14">
        <f>'реальные данные'!W150/'реальные данные'!W149*100-100</f>
        <v>2.4679033669922745</v>
      </c>
      <c r="R149" s="14">
        <f>'реальные данные'!X150/'реальные данные'!X149*100-100</f>
        <v>-3.3654384776154984</v>
      </c>
      <c r="S149" s="14">
        <f>'реальные данные'!Y150/'реальные данные'!Y149*100-100</f>
        <v>-1.2602046427687981</v>
      </c>
      <c r="T149" s="14">
        <f>'реальные данные'!Z150/'реальные данные'!Z149*100-100</f>
        <v>3.9669437100461806</v>
      </c>
      <c r="U149" s="14">
        <f>'реальные данные'!AA150/'реальные данные'!AA149*100-100</f>
        <v>5.1016205135363037</v>
      </c>
      <c r="V149" s="29">
        <f>'реальные данные'!AB150/'реальные данные'!AB149*100-100</f>
        <v>18.468310984659794</v>
      </c>
    </row>
    <row r="150" spans="1:22" x14ac:dyDescent="0.2">
      <c r="A150" s="1">
        <v>44896</v>
      </c>
      <c r="B150" s="28">
        <f>'реальные данные'!M151/'реальные данные'!M150*100-100</f>
        <v>2.3958952608054744</v>
      </c>
      <c r="C150" s="14">
        <f>'реальные данные'!O151/'реальные данные'!O150*100-100</f>
        <v>1.9996794018083222</v>
      </c>
      <c r="D150" s="14">
        <f>'реальные данные'!P151/'реальные данные'!P150*100-100</f>
        <v>-0.42976300154714409</v>
      </c>
      <c r="E150" s="14">
        <f>'реальные данные'!Q151/'реальные данные'!Q150*100-100</f>
        <v>0.78595440987973575</v>
      </c>
      <c r="F150" s="14">
        <f>'реальные данные'!R151/'реальные данные'!R150*100-100</f>
        <v>2.0251908410277508</v>
      </c>
      <c r="G150" s="14">
        <f>'реальные данные'!S151/'реальные данные'!S150*100-100</f>
        <v>0.32923834181968914</v>
      </c>
      <c r="H150" s="29">
        <f>'реальные данные'!T151/'реальные данные'!T150*100-100</f>
        <v>0.73798442154485144</v>
      </c>
      <c r="I150" s="28">
        <f>'реальные данные'!F151/'реальные данные'!F150*100-100</f>
        <v>24.022457462702334</v>
      </c>
      <c r="J150" s="14">
        <f>'реальные данные'!G151/'реальные данные'!G150*100-100</f>
        <v>46.189937883932828</v>
      </c>
      <c r="K150" s="14">
        <f>'реальные данные'!H151/'реальные данные'!H150*100-100</f>
        <v>-13.547097168525283</v>
      </c>
      <c r="L150" s="14">
        <f>'реальные данные'!I151/'реальные данные'!I150*100-100</f>
        <v>-12.729059982228492</v>
      </c>
      <c r="M150" s="14">
        <f>'реальные данные'!J151/'реальные данные'!J150*100-100</f>
        <v>-11.181004467381769</v>
      </c>
      <c r="N150" s="14">
        <f>'реальные данные'!K151/'реальные данные'!K150*100-100</f>
        <v>-5.2625826641450146</v>
      </c>
      <c r="O150" s="29">
        <f>'реальные данные'!L151/'реальные данные'!L150*100-100</f>
        <v>10.353712573305103</v>
      </c>
      <c r="P150" s="28">
        <f>'реальные данные'!U151/'реальные данные'!U150*100-100</f>
        <v>-2.0078121545032417</v>
      </c>
      <c r="Q150" s="14">
        <f>'реальные данные'!W151/'реальные данные'!W150*100-100</f>
        <v>-1.2575682993202975</v>
      </c>
      <c r="R150" s="14">
        <f>'реальные данные'!X151/'реальные данные'!X150*100-100</f>
        <v>-1.5757132293369835</v>
      </c>
      <c r="S150" s="14">
        <f>'реальные данные'!Y151/'реальные данные'!Y150*100-100</f>
        <v>0.64631153191176338</v>
      </c>
      <c r="T150" s="14">
        <f>'реальные данные'!Z151/'реальные данные'!Z150*100-100</f>
        <v>1.9844142905946995</v>
      </c>
      <c r="U150" s="14">
        <f>'реальные данные'!AA151/'реальные данные'!AA150*100-100</f>
        <v>2.0585619890638043</v>
      </c>
      <c r="V150" s="29">
        <f>'реальные данные'!AB151/'реальные данные'!AB150*100-100</f>
        <v>-0.63665072268240408</v>
      </c>
    </row>
    <row r="151" spans="1:22" x14ac:dyDescent="0.2">
      <c r="A151" s="1">
        <v>44927</v>
      </c>
      <c r="B151" s="28">
        <f>'реальные данные'!M152/'реальные данные'!M151*100-100</f>
        <v>2.5334904244046754</v>
      </c>
      <c r="C151" s="14">
        <f>'реальные данные'!O152/'реальные данные'!O151*100-100</f>
        <v>2.7567390920260948</v>
      </c>
      <c r="D151" s="14">
        <f>'реальные данные'!P152/'реальные данные'!P151*100-100</f>
        <v>-0.87640872452861629</v>
      </c>
      <c r="E151" s="14">
        <f>'реальные данные'!Q152/'реальные данные'!Q151*100-100</f>
        <v>0.1542623967210659</v>
      </c>
      <c r="F151" s="14">
        <f>'реальные данные'!R152/'реальные данные'!R151*100-100</f>
        <v>-0.23595614877147852</v>
      </c>
      <c r="G151" s="14">
        <f>'реальные данные'!S152/'реальные данные'!S151*100-100</f>
        <v>2.6587756349770899</v>
      </c>
      <c r="H151" s="29">
        <f>'реальные данные'!T152/'реальные данные'!T151*100-100</f>
        <v>2.9820326268853847</v>
      </c>
      <c r="I151" s="28">
        <f>'реальные данные'!F152/'реальные данные'!F151*100-100</f>
        <v>-28.59901032505131</v>
      </c>
      <c r="J151" s="14">
        <f>'реальные данные'!G152/'реальные данные'!G151*100-100</f>
        <v>-23.997647025306165</v>
      </c>
      <c r="K151" s="14">
        <f>'реальные данные'!H152/'реальные данные'!H151*100-100</f>
        <v>-31.09988821166246</v>
      </c>
      <c r="L151" s="14">
        <f>'реальные данные'!I152/'реальные данные'!I151*100-100</f>
        <v>-16.791878283308108</v>
      </c>
      <c r="M151" s="14">
        <f>'реальные данные'!J152/'реальные данные'!J151*100-100</f>
        <v>-0.82778353998963894</v>
      </c>
      <c r="N151" s="14">
        <f>'реальные данные'!K152/'реальные данные'!K151*100-100</f>
        <v>-11.428460885890985</v>
      </c>
      <c r="O151" s="29">
        <f>'реальные данные'!L152/'реальные данные'!L151*100-100</f>
        <v>-14.752793372310734</v>
      </c>
      <c r="P151" s="28">
        <f>'реальные данные'!U152/'реальные данные'!U151*100-100</f>
        <v>12.866450737482808</v>
      </c>
      <c r="Q151" s="14">
        <f>'реальные данные'!W152/'реальные данные'!W151*100-100</f>
        <v>5.1384165427230215</v>
      </c>
      <c r="R151" s="14">
        <f>'реальные данные'!X152/'реальные данные'!X151*100-100</f>
        <v>2.7220345230897891</v>
      </c>
      <c r="S151" s="14">
        <f>'реальные данные'!Y152/'реальные данные'!Y151*100-100</f>
        <v>1.1171615718854184</v>
      </c>
      <c r="T151" s="14">
        <f>'реальные данные'!Z152/'реальные данные'!Z151*100-100</f>
        <v>1.1496966432255675</v>
      </c>
      <c r="U151" s="14">
        <f>'реальные данные'!AA152/'реальные данные'!AA151*100-100</f>
        <v>3.8147180237504017</v>
      </c>
      <c r="V151" s="29">
        <f>'реальные данные'!AB152/'реальные данные'!AB151*100-100</f>
        <v>6.0630221398372299</v>
      </c>
    </row>
    <row r="152" spans="1:22" x14ac:dyDescent="0.2">
      <c r="A152" s="1">
        <v>44958</v>
      </c>
      <c r="B152" s="28">
        <f>'реальные данные'!M153/'реальные данные'!M152*100-100</f>
        <v>-24.015145142723668</v>
      </c>
      <c r="C152" s="14">
        <f>'реальные данные'!O153/'реальные данные'!O152*100-100</f>
        <v>3.3493736432873504</v>
      </c>
      <c r="D152" s="14">
        <f>'реальные данные'!P153/'реальные данные'!P152*100-100</f>
        <v>-6.9916437872854971</v>
      </c>
      <c r="E152" s="14">
        <f>'реальные данные'!Q153/'реальные данные'!Q152*100-100</f>
        <v>-5.4342603560233016</v>
      </c>
      <c r="F152" s="14">
        <f>'реальные данные'!R153/'реальные данные'!R152*100-100</f>
        <v>-5.7533510347376335</v>
      </c>
      <c r="G152" s="14">
        <f>'реальные данные'!S153/'реальные данные'!S152*100-100</f>
        <v>-4.127346955972456</v>
      </c>
      <c r="H152" s="29">
        <f>'реальные данные'!T153/'реальные данные'!T152*100-100</f>
        <v>-0.86993205454982103</v>
      </c>
      <c r="I152" s="28">
        <f>'реальные данные'!F153/'реальные данные'!F152*100-100</f>
        <v>-17.916162498107212</v>
      </c>
      <c r="J152" s="14">
        <f>'реальные данные'!G153/'реальные данные'!G152*100-100</f>
        <v>0.38026908447828589</v>
      </c>
      <c r="K152" s="14">
        <f>'реальные данные'!H153/'реальные данные'!H152*100-100</f>
        <v>28.689603998393295</v>
      </c>
      <c r="L152" s="14">
        <f>'реальные данные'!I153/'реальные данные'!I152*100-100</f>
        <v>-1.7954141824800018</v>
      </c>
      <c r="M152" s="14">
        <f>'реальные данные'!J153/'реальные данные'!J152*100-100</f>
        <v>-5.9513899350889972</v>
      </c>
      <c r="N152" s="14">
        <f>'реальные данные'!K153/'реальные данные'!K152*100-100</f>
        <v>136.74401289015478</v>
      </c>
      <c r="O152" s="29">
        <f>'реальные данные'!L153/'реальные данные'!L152*100-100</f>
        <v>28.40808405470122</v>
      </c>
      <c r="P152" s="28">
        <f>'реальные данные'!U153/'реальные данные'!U152*100-100</f>
        <v>-21.24939769454565</v>
      </c>
      <c r="Q152" s="14">
        <f>'реальные данные'!W153/'реальные данные'!W152*100-100</f>
        <v>3.8578918906540594</v>
      </c>
      <c r="R152" s="14">
        <f>'реальные данные'!X153/'реальные данные'!X152*100-100</f>
        <v>-5.7647739657908517</v>
      </c>
      <c r="S152" s="14">
        <f>'реальные данные'!Y153/'реальные данные'!Y152*100-100</f>
        <v>-6.0067710885726768</v>
      </c>
      <c r="T152" s="14">
        <f>'реальные данные'!Z153/'реальные данные'!Z152*100-100</f>
        <v>-6.431015449088477</v>
      </c>
      <c r="U152" s="14">
        <f>'реальные данные'!AA153/'реальные данные'!AA152*100-100</f>
        <v>-22.355569099517083</v>
      </c>
      <c r="V152" s="29">
        <f>'реальные данные'!AB153/'реальные данные'!AB152*100-100</f>
        <v>-6.3830962737266503</v>
      </c>
    </row>
    <row r="153" spans="1:22" x14ac:dyDescent="0.2">
      <c r="A153" s="1">
        <v>44986</v>
      </c>
      <c r="B153" s="28">
        <f>'реальные данные'!M154/'реальные данные'!M153*100-100</f>
        <v>3.0862946708871846</v>
      </c>
      <c r="C153" s="14">
        <f>'реальные данные'!O154/'реальные данные'!O153*100-100</f>
        <v>2.1919417613418091E-2</v>
      </c>
      <c r="D153" s="14">
        <f>'реальные данные'!P154/'реальные данные'!P153*100-100</f>
        <v>-0.69287772869824948</v>
      </c>
      <c r="E153" s="14">
        <f>'реальные данные'!Q154/'реальные данные'!Q153*100-100</f>
        <v>1.1125917406434382</v>
      </c>
      <c r="F153" s="14">
        <f>'реальные данные'!R154/'реальные данные'!R153*100-100</f>
        <v>0.64834574651177945</v>
      </c>
      <c r="G153" s="14">
        <f>'реальные данные'!S154/'реальные данные'!S153*100-100</f>
        <v>8.4160278523178533</v>
      </c>
      <c r="H153" s="29">
        <f>'реальные данные'!T154/'реальные данные'!T153*100-100</f>
        <v>2.9984915057232939</v>
      </c>
      <c r="I153" s="28">
        <f>'реальные данные'!F154/'реальные данные'!F153*100-100</f>
        <v>42.569461935601367</v>
      </c>
      <c r="J153" s="14">
        <f>'реальные данные'!G154/'реальные данные'!G153*100-100</f>
        <v>2.1874711231358361</v>
      </c>
      <c r="K153" s="14">
        <f>'реальные данные'!H154/'реальные данные'!H153*100-100</f>
        <v>-33.383044839683123</v>
      </c>
      <c r="L153" s="14">
        <f>'реальные данные'!I154/'реальные данные'!I153*100-100</f>
        <v>10.470653844983573</v>
      </c>
      <c r="M153" s="14">
        <f>'реальные данные'!J154/'реальные данные'!J153*100-100</f>
        <v>17.411432537651024</v>
      </c>
      <c r="N153" s="14">
        <f>'реальные данные'!K154/'реальные данные'!K153*100-100</f>
        <v>-52.569479611473028</v>
      </c>
      <c r="O153" s="29">
        <f>'реальные данные'!L154/'реальные данные'!L153*100-100</f>
        <v>-6.889248383904615</v>
      </c>
      <c r="P153" s="28">
        <f>'реальные данные'!U154/'реальные данные'!U153*100-100</f>
        <v>1.6583229493565312</v>
      </c>
      <c r="Q153" s="14">
        <f>'реальные данные'!W154/'реальные данные'!W153*100-100</f>
        <v>-0.45139897201659096</v>
      </c>
      <c r="R153" s="14">
        <f>'реальные данные'!X154/'реальные данные'!X153*100-100</f>
        <v>1.4312558894942811</v>
      </c>
      <c r="S153" s="14">
        <f>'реальные данные'!Y154/'реальные данные'!Y153*100-100</f>
        <v>0.61407626930018466</v>
      </c>
      <c r="T153" s="14">
        <f>'реальные данные'!Z154/'реальные данные'!Z153*100-100</f>
        <v>8.6491773116264881E-2</v>
      </c>
      <c r="U153" s="14">
        <f>'реальные данные'!AA154/'реальные данные'!AA153*100-100</f>
        <v>32.994700199480349</v>
      </c>
      <c r="V153" s="29">
        <f>'реальные данные'!AB154/'реальные данные'!AB153*100-100</f>
        <v>3.3399678709170644</v>
      </c>
    </row>
    <row r="154" spans="1:22" x14ac:dyDescent="0.2">
      <c r="A154" s="1">
        <v>45017</v>
      </c>
      <c r="B154" s="28">
        <f>'реальные данные'!M155/'реальные данные'!M154*100-100</f>
        <v>1.3171820463383881</v>
      </c>
      <c r="C154" s="14">
        <f>'реальные данные'!O155/'реальные данные'!O154*100-100</f>
        <v>0.9395950038791625</v>
      </c>
      <c r="D154" s="14">
        <f>'реальные данные'!P155/'реальные данные'!P154*100-100</f>
        <v>-1.6419744176207018</v>
      </c>
      <c r="E154" s="14">
        <f>'реальные данные'!Q155/'реальные данные'!Q154*100-100</f>
        <v>-1.1014362469450987</v>
      </c>
      <c r="F154" s="14">
        <f>'реальные данные'!R155/'реальные данные'!R154*100-100</f>
        <v>2.408229989765573</v>
      </c>
      <c r="G154" s="14">
        <f>'реальные данные'!S155/'реальные данные'!S154*100-100</f>
        <v>1.3369062076161242</v>
      </c>
      <c r="H154" s="29">
        <f>'реальные данные'!T155/'реальные данные'!T154*100-100</f>
        <v>1.1322862289454605</v>
      </c>
      <c r="I154" s="28">
        <f>'реальные данные'!F155/'реальные данные'!F154*100-100</f>
        <v>-21.731327366485758</v>
      </c>
      <c r="J154" s="14">
        <f>'реальные данные'!G155/'реальные данные'!G154*100-100</f>
        <v>6.1940226223972132</v>
      </c>
      <c r="K154" s="14">
        <f>'реальные данные'!H155/'реальные данные'!H154*100-100</f>
        <v>83.725700156093353</v>
      </c>
      <c r="L154" s="14">
        <f>'реальные данные'!I155/'реальные данные'!I154*100-100</f>
        <v>-4.3024002904841581</v>
      </c>
      <c r="M154" s="14">
        <f>'реальные данные'!J155/'реальные данные'!J154*100-100</f>
        <v>5.0018721965619903</v>
      </c>
      <c r="N154" s="14">
        <f>'реальные данные'!K155/'реальные данные'!K154*100-100</f>
        <v>1.284877692795348</v>
      </c>
      <c r="O154" s="29">
        <f>'реальные данные'!L155/'реальные данные'!L154*100-100</f>
        <v>1.9363327181843601</v>
      </c>
      <c r="P154" s="28">
        <f>'реальные данные'!U155/'реальные данные'!U154*100-100</f>
        <v>1.5648669743247154</v>
      </c>
      <c r="Q154" s="14">
        <f>'реальные данные'!W155/'реальные данные'!W154*100-100</f>
        <v>1.2201238417602696</v>
      </c>
      <c r="R154" s="14">
        <f>'реальные данные'!X155/'реальные данные'!X154*100-100</f>
        <v>-3.5396178647643808</v>
      </c>
      <c r="S154" s="14">
        <f>'реальные данные'!Y155/'реальные данные'!Y154*100-100</f>
        <v>-0.62251659339014509</v>
      </c>
      <c r="T154" s="14">
        <f>'реальные данные'!Z155/'реальные данные'!Z154*100-100</f>
        <v>1.7136523529793806</v>
      </c>
      <c r="U154" s="14">
        <f>'реальные данные'!AA155/'реальные данные'!AA154*100-100</f>
        <v>0.46809582939984296</v>
      </c>
      <c r="V154" s="29">
        <f>'реальные данные'!AB155/'реальные данные'!AB154*100-100</f>
        <v>2.0538335684054942</v>
      </c>
    </row>
    <row r="155" spans="1:22" x14ac:dyDescent="0.2">
      <c r="A155" s="1">
        <v>45047</v>
      </c>
      <c r="B155" s="28">
        <f>'реальные данные'!M156/'реальные данные'!M155*100-100</f>
        <v>1.816168517327938</v>
      </c>
      <c r="C155" s="14">
        <f>'реальные данные'!O156/'реальные данные'!O155*100-100</f>
        <v>0.56666821160821712</v>
      </c>
      <c r="D155" s="14">
        <f>'реальные данные'!P156/'реальные данные'!P155*100-100</f>
        <v>-0.26031886119353942</v>
      </c>
      <c r="E155" s="14">
        <f>'реальные данные'!Q156/'реальные данные'!Q155*100-100</f>
        <v>-0.40542372631705348</v>
      </c>
      <c r="F155" s="14">
        <f>'реальные данные'!R156/'реальные данные'!R155*100-100</f>
        <v>1.5920436950866304</v>
      </c>
      <c r="G155" s="14">
        <f>'реальные данные'!S156/'реальные данные'!S155*100-100</f>
        <v>1.6454952456676324</v>
      </c>
      <c r="H155" s="29">
        <f>'реальные данные'!T156/'реальные данные'!T155*100-100</f>
        <v>3.014304801361007</v>
      </c>
      <c r="I155" s="28">
        <f>'реальные данные'!F156/'реальные данные'!F155*100-100</f>
        <v>34.839147620084049</v>
      </c>
      <c r="J155" s="14">
        <f>'реальные данные'!G156/'реальные данные'!G155*100-100</f>
        <v>10.323309889796278</v>
      </c>
      <c r="K155" s="14">
        <f>'реальные данные'!H156/'реальные данные'!H155*100-100</f>
        <v>-22.230287481379889</v>
      </c>
      <c r="L155" s="14">
        <f>'реальные данные'!I156/'реальные данные'!I155*100-100</f>
        <v>10.357935444979404</v>
      </c>
      <c r="M155" s="14">
        <f>'реальные данные'!J156/'реальные данные'!J155*100-100</f>
        <v>10.944418509576124</v>
      </c>
      <c r="N155" s="14">
        <f>'реальные данные'!K156/'реальные данные'!K155*100-100</f>
        <v>5.5022453956898403</v>
      </c>
      <c r="O155" s="29">
        <f>'реальные данные'!L156/'реальные данные'!L155*100-100</f>
        <v>4.2653381744566445</v>
      </c>
      <c r="P155" s="28">
        <f>'реальные данные'!U156/'реальные данные'!U155*100-100</f>
        <v>1.6814781595784467</v>
      </c>
      <c r="Q155" s="14">
        <f>'реальные данные'!W156/'реальные данные'!W155*100-100</f>
        <v>-0.58175824185899216</v>
      </c>
      <c r="R155" s="14">
        <f>'реальные данные'!X156/'реальные данные'!X155*100-100</f>
        <v>-0.23562607127279023</v>
      </c>
      <c r="S155" s="14">
        <f>'реальные данные'!Y156/'реальные данные'!Y155*100-100</f>
        <v>-0.71378329056395273</v>
      </c>
      <c r="T155" s="14">
        <f>'реальные данные'!Z156/'реальные данные'!Z155*100-100</f>
        <v>1.7984122863672383</v>
      </c>
      <c r="U155" s="14">
        <f>'реальные данные'!AA156/'реальные данные'!AA155*100-100</f>
        <v>6.8123592430495705E-2</v>
      </c>
      <c r="V155" s="29">
        <f>'реальные данные'!AB156/'реальные данные'!AB155*100-100</f>
        <v>1.1960372460989959</v>
      </c>
    </row>
    <row r="156" spans="1:22" x14ac:dyDescent="0.2">
      <c r="A156" s="1">
        <v>45078</v>
      </c>
      <c r="B156" s="28">
        <f>'реальные данные'!M157/'реальные данные'!M156*100-100</f>
        <v>1.4322417397975187</v>
      </c>
      <c r="C156" s="14">
        <f>'реальные данные'!O157/'реальные данные'!O156*100-100</f>
        <v>0.27777497042131927</v>
      </c>
      <c r="D156" s="14">
        <f>'реальные данные'!P157/'реальные данные'!P156*100-100</f>
        <v>-9.2557219289929549E-2</v>
      </c>
      <c r="E156" s="14">
        <f>'реальные данные'!Q157/'реальные данные'!Q156*100-100</f>
        <v>-0.56015643303479123</v>
      </c>
      <c r="F156" s="14">
        <f>'реальные данные'!R157/'реальные данные'!R156*100-100</f>
        <v>2.0897686542300562</v>
      </c>
      <c r="G156" s="14">
        <f>'реальные данные'!S157/'реальные данные'!S156*100-100</f>
        <v>0.89788668060728583</v>
      </c>
      <c r="H156" s="29">
        <f>'реальные данные'!T157/'реальные данные'!T156*100-100</f>
        <v>1.0549253545172945</v>
      </c>
      <c r="I156" s="28">
        <f>'реальные данные'!F157/'реальные данные'!F156*100-100</f>
        <v>20.322833397779291</v>
      </c>
      <c r="J156" s="14">
        <f>'реальные данные'!G157/'реальные данные'!G156*100-100</f>
        <v>-9.1699394314469203</v>
      </c>
      <c r="K156" s="14">
        <f>'реальные данные'!H157/'реальные данные'!H156*100-100</f>
        <v>14.717663244041717</v>
      </c>
      <c r="L156" s="14">
        <f>'реальные данные'!I157/'реальные данные'!I156*100-100</f>
        <v>7.0295508067657693</v>
      </c>
      <c r="M156" s="14">
        <f>'реальные данные'!J157/'реальные данные'!J156*100-100</f>
        <v>1.4508550126602699</v>
      </c>
      <c r="N156" s="14">
        <f>'реальные данные'!K157/'реальные данные'!K156*100-100</f>
        <v>-3.3387407060217669</v>
      </c>
      <c r="O156" s="29">
        <f>'реальные данные'!L157/'реальные данные'!L156*100-100</f>
        <v>-1.7525360970304718</v>
      </c>
      <c r="P156" s="28">
        <f>'реальные данные'!U157/'реальные данные'!U156*100-100</f>
        <v>0.78297095631609182</v>
      </c>
      <c r="Q156" s="14">
        <f>'реальные данные'!W157/'реальные данные'!W156*100-100</f>
        <v>1.367762421960677</v>
      </c>
      <c r="R156" s="14">
        <f>'реальные данные'!X157/'реальные данные'!X156*100-100</f>
        <v>-1.6201762417627776</v>
      </c>
      <c r="S156" s="14">
        <f>'реальные данные'!Y157/'реальные данные'!Y156*100-100</f>
        <v>-0.79102821006678425</v>
      </c>
      <c r="T156" s="14">
        <f>'реальные данные'!Z157/'реальные данные'!Z156*100-100</f>
        <v>1.4761699557700894</v>
      </c>
      <c r="U156" s="14">
        <f>'реальные данные'!AA157/'реальные данные'!AA156*100-100</f>
        <v>1.7320819865675503</v>
      </c>
      <c r="V156" s="29">
        <f>'реальные данные'!AB157/'реальные данные'!AB156*100-100</f>
        <v>1.4103272610040278</v>
      </c>
    </row>
    <row r="157" spans="1:22" ht="17" thickBot="1" x14ac:dyDescent="0.25">
      <c r="A157" s="7">
        <v>45108</v>
      </c>
      <c r="B157" s="30">
        <f>'реальные данные'!M158/'реальные данные'!M157*100-100</f>
        <v>8.62609380752275E-2</v>
      </c>
      <c r="C157" s="21">
        <f>'реальные данные'!O158/'реальные данные'!O157*100-100</f>
        <v>1.5909251483225546</v>
      </c>
      <c r="D157" s="21">
        <f>'реальные данные'!P158/'реальные данные'!P157*100-100</f>
        <v>-1.2963999125820891</v>
      </c>
      <c r="E157" s="21">
        <f>'реальные данные'!Q158/'реальные данные'!Q157*100-100</f>
        <v>-0.84977101394431998</v>
      </c>
      <c r="F157" s="21">
        <f>'реальные данные'!R158/'реальные данные'!R157*100-100</f>
        <v>1.7684036424594041</v>
      </c>
      <c r="G157" s="21">
        <f>'реальные данные'!S158/'реальные данные'!S157*100-100</f>
        <v>-5.0772269675803727E-2</v>
      </c>
      <c r="H157" s="31">
        <f>'реальные данные'!T158/'реальные данные'!T157*100-100</f>
        <v>1.5278246607896904</v>
      </c>
      <c r="I157" s="30">
        <f>'реальные данные'!F158/'реальные данные'!F157*100-100</f>
        <v>-20.656594777983358</v>
      </c>
      <c r="J157" s="21">
        <f>'реальные данные'!G158/'реальные данные'!G157*100-100</f>
        <v>12.283366428106973</v>
      </c>
      <c r="K157" s="21">
        <f>'реальные данные'!H158/'реальные данные'!H157*100-100</f>
        <v>-16.169246435119788</v>
      </c>
      <c r="L157" s="21">
        <f>'реальные данные'!I158/'реальные данные'!I157*100-100</f>
        <v>-7.1102701697792838</v>
      </c>
      <c r="M157" s="21">
        <f>'реальные данные'!J158/'реальные данные'!J157*100-100</f>
        <v>-8.8278831779732627</v>
      </c>
      <c r="N157" s="21">
        <f>'реальные данные'!K158/'реальные данные'!K157*100-100</f>
        <v>15.04194359953263</v>
      </c>
      <c r="O157" s="31">
        <f>'реальные данные'!L158/'реальные данные'!L157*100-100</f>
        <v>5.7945483170578598</v>
      </c>
      <c r="P157" s="30">
        <f>'реальные данные'!U158/'реальные данные'!U157*100-100</f>
        <v>2.0423103058857066</v>
      </c>
      <c r="Q157" s="21">
        <f>'реальные данные'!W158/'реальные данные'!W157*100-100</f>
        <v>0.19901927465943459</v>
      </c>
      <c r="R157" s="21">
        <f>'реальные данные'!X158/'реальные данные'!X157*100-100</f>
        <v>-0.10774009145700347</v>
      </c>
      <c r="S157" s="21">
        <f>'реальные данные'!Y158/'реальные данные'!Y157*100-100</f>
        <v>-0.45531648591654061</v>
      </c>
      <c r="T157" s="21">
        <f>'реальные данные'!Z158/'реальные данные'!Z157*100-100</f>
        <v>2.6746261950020909</v>
      </c>
      <c r="U157" s="21">
        <f>'реальные данные'!AA158/'реальные данные'!AA157*100-100</f>
        <v>-3.2000852748311672</v>
      </c>
      <c r="V157" s="31">
        <f>'реальные данные'!AB158/'реальные данные'!AB157*100-100</f>
        <v>-0.13281715391023852</v>
      </c>
    </row>
  </sheetData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2C2F-E55E-7346-9006-9B0A6218798B}">
  <sheetPr>
    <tabColor theme="7" tint="0.79998168889431442"/>
  </sheetPr>
  <dimension ref="A1:BM632"/>
  <sheetViews>
    <sheetView topLeftCell="Z1" zoomScaleNormal="70" workbookViewId="0">
      <selection activeCell="Q2" sqref="Q2:Q157"/>
    </sheetView>
  </sheetViews>
  <sheetFormatPr baseColWidth="10" defaultRowHeight="16" x14ac:dyDescent="0.2"/>
  <cols>
    <col min="1" max="1" width="10.83203125" style="6"/>
    <col min="3" max="3" width="10.83203125" style="2"/>
    <col min="9" max="9" width="10.83203125" style="13"/>
    <col min="10" max="10" width="10.83203125" style="2"/>
    <col min="16" max="16" width="10.83203125" style="13"/>
    <col min="17" max="18" width="11.6640625" bestFit="1" customWidth="1"/>
    <col min="19" max="19" width="11" bestFit="1" customWidth="1"/>
    <col min="20" max="20" width="11.6640625" bestFit="1" customWidth="1"/>
    <col min="23" max="23" width="10.83203125" style="77"/>
    <col min="24" max="29" width="11" bestFit="1" customWidth="1"/>
    <col min="30" max="30" width="11" style="77" bestFit="1" customWidth="1"/>
    <col min="38" max="38" width="10.83203125" style="134"/>
    <col min="39" max="43" width="10.83203125" style="133"/>
    <col min="44" max="44" width="10.83203125" style="135"/>
    <col min="52" max="58" width="10.83203125" style="81"/>
  </cols>
  <sheetData>
    <row r="1" spans="1:58" s="71" customFormat="1" ht="17" thickBot="1" x14ac:dyDescent="0.25">
      <c r="A1" s="5" t="s">
        <v>0</v>
      </c>
      <c r="B1" s="8" t="s">
        <v>1</v>
      </c>
      <c r="C1" s="8" t="s">
        <v>26</v>
      </c>
      <c r="D1" s="9" t="s">
        <v>27</v>
      </c>
      <c r="E1" s="9" t="s">
        <v>28</v>
      </c>
      <c r="F1" s="9" t="s">
        <v>29</v>
      </c>
      <c r="G1" s="9" t="s">
        <v>30</v>
      </c>
      <c r="H1" s="9" t="s">
        <v>31</v>
      </c>
      <c r="I1" s="10" t="s">
        <v>32</v>
      </c>
      <c r="J1" s="8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74" t="s">
        <v>22</v>
      </c>
      <c r="X1" s="8" t="s">
        <v>2</v>
      </c>
      <c r="Y1" s="9" t="s">
        <v>3</v>
      </c>
      <c r="Z1" s="9" t="s">
        <v>4</v>
      </c>
      <c r="AA1" s="9" t="s">
        <v>5</v>
      </c>
      <c r="AB1" s="9" t="s">
        <v>6</v>
      </c>
      <c r="AC1" s="9" t="s">
        <v>7</v>
      </c>
      <c r="AD1" s="74" t="s">
        <v>8</v>
      </c>
      <c r="AE1" s="71" t="s">
        <v>269</v>
      </c>
      <c r="AF1" s="71" t="s">
        <v>270</v>
      </c>
      <c r="AG1" s="71" t="s">
        <v>271</v>
      </c>
      <c r="AH1" s="71" t="s">
        <v>265</v>
      </c>
      <c r="AI1" s="71" t="s">
        <v>266</v>
      </c>
      <c r="AJ1" s="71" t="s">
        <v>268</v>
      </c>
      <c r="AK1" s="71" t="s">
        <v>267</v>
      </c>
      <c r="AL1" s="136" t="s">
        <v>269</v>
      </c>
      <c r="AM1" s="115" t="s">
        <v>270</v>
      </c>
      <c r="AN1" s="115" t="s">
        <v>271</v>
      </c>
      <c r="AO1" s="115" t="s">
        <v>265</v>
      </c>
      <c r="AP1" s="115" t="s">
        <v>266</v>
      </c>
      <c r="AQ1" s="115" t="s">
        <v>268</v>
      </c>
      <c r="AR1" s="137" t="s">
        <v>267</v>
      </c>
      <c r="AZ1" s="146"/>
      <c r="BA1" s="146"/>
      <c r="BB1" s="146"/>
      <c r="BC1" s="146"/>
      <c r="BD1" s="146"/>
      <c r="BE1" s="146"/>
      <c r="BF1" s="146"/>
    </row>
    <row r="2" spans="1:58" x14ac:dyDescent="0.2">
      <c r="A2" s="1">
        <v>40391</v>
      </c>
      <c r="B2">
        <v>2.54</v>
      </c>
      <c r="C2" s="2">
        <v>494.99114550643702</v>
      </c>
      <c r="D2">
        <v>1421.1477353473399</v>
      </c>
      <c r="E2">
        <v>273.693557481303</v>
      </c>
      <c r="F2">
        <v>342.42659322052401</v>
      </c>
      <c r="G2">
        <v>366.46366343519901</v>
      </c>
      <c r="H2">
        <v>396.27788576236401</v>
      </c>
      <c r="I2" s="13">
        <v>1372.03691868343</v>
      </c>
      <c r="J2" s="2">
        <v>190.84242494194018</v>
      </c>
      <c r="K2">
        <v>2084.8626649537791</v>
      </c>
      <c r="L2">
        <v>422.37596078274413</v>
      </c>
      <c r="M2">
        <v>854.98768895424439</v>
      </c>
      <c r="N2">
        <v>1021.2736108204344</v>
      </c>
      <c r="O2">
        <v>466.93258635860218</v>
      </c>
      <c r="P2" s="13">
        <v>2543.9932020525171</v>
      </c>
      <c r="Q2" s="55">
        <v>153.15595390010401</v>
      </c>
      <c r="R2" s="55">
        <v>1902.5580384618877</v>
      </c>
      <c r="S2" s="55">
        <v>367.35684903935453</v>
      </c>
      <c r="T2" s="55">
        <v>811.36772883726906</v>
      </c>
      <c r="U2" s="55">
        <v>918.40673593722488</v>
      </c>
      <c r="V2" s="55">
        <v>411.70309487423742</v>
      </c>
      <c r="W2" s="75">
        <v>2201.9263569860809</v>
      </c>
      <c r="X2" s="54">
        <v>37.686471041836157</v>
      </c>
      <c r="Y2" s="55">
        <v>186.34215210767695</v>
      </c>
      <c r="Z2" s="55">
        <v>56.605360790348371</v>
      </c>
      <c r="AA2" s="55">
        <v>43.290737084019476</v>
      </c>
      <c r="AB2" s="55">
        <v>105.49246814978912</v>
      </c>
      <c r="AC2" s="55">
        <v>57.047939941995203</v>
      </c>
      <c r="AD2" s="75">
        <v>340.64219005593429</v>
      </c>
      <c r="AE2">
        <f>(0.42*(1+B2/100)*J2+0.58*(1+$B$158/100)*Q2+0.58*(1+B2/100)*X2)/C2</f>
        <v>0.40412742450763306</v>
      </c>
      <c r="AF2">
        <f>(0.42*(1+B2/100)*K2+0.58*(1+$B$158/100)*R2+0.58*(1+B2/100)*Y2)/D2</f>
        <v>1.5440003717100255</v>
      </c>
      <c r="AG2">
        <f>(0.42*(1+B2/100)*L2+0.58*(1+$B$158/100)*S2+0.58*(1+B2/100)*Z2)/E2</f>
        <v>1.6240088008687488</v>
      </c>
      <c r="AH2">
        <f>(0.42*(1+B2/100)*M2+0.58*(1+$B$158/100)*T2+0.58*(1+B2/100)*AA2)/F2</f>
        <v>2.6269912364836938</v>
      </c>
      <c r="AI2">
        <f>(0.42*(1+B2/100)*N2+0.58*(1+$B$158/100)*U2+0.58*(1+B2/100)*AB2)/G2</f>
        <v>2.9330561641695145</v>
      </c>
      <c r="AJ2">
        <f>(0.42*(1+B2/100)*O2+0.58*(1+$B$158/100)*V2+0.58*(1+B2/100)*AC2)/H2</f>
        <v>1.2404594616441726</v>
      </c>
      <c r="AK2">
        <f>(0.42*(1+B2/100)*P2+0.58*(1+$B$158/100)*W2+0.58*(1+B2/100)*AD2)/I2</f>
        <v>1.9462294803609763</v>
      </c>
      <c r="AL2" s="134">
        <f>AE2*100</f>
        <v>40.412742450763304</v>
      </c>
      <c r="AM2" s="134">
        <f t="shared" ref="AM2:AR2" si="0">AF2*100</f>
        <v>154.40003717100254</v>
      </c>
      <c r="AN2" s="134">
        <f t="shared" si="0"/>
        <v>162.40088008687488</v>
      </c>
      <c r="AO2" s="134">
        <f t="shared" si="0"/>
        <v>262.69912364836938</v>
      </c>
      <c r="AP2" s="134">
        <f t="shared" si="0"/>
        <v>293.30561641695147</v>
      </c>
      <c r="AQ2" s="134">
        <f t="shared" si="0"/>
        <v>124.04594616441726</v>
      </c>
      <c r="AR2" s="134">
        <f t="shared" si="0"/>
        <v>194.62294803609763</v>
      </c>
      <c r="AZ2" s="81">
        <f>AL2/$AS$81</f>
        <v>4.716497766357298</v>
      </c>
      <c r="BA2" s="81">
        <f>AM2/$AT$81</f>
        <v>10.358309450539025</v>
      </c>
      <c r="BB2" s="81">
        <f>AN2/$AU$81</f>
        <v>9.3316144000261119</v>
      </c>
      <c r="BC2" s="81">
        <f>AO2/$AV$81</f>
        <v>29.45189261012446</v>
      </c>
      <c r="BD2" s="81">
        <f>AP2/$AW$81</f>
        <v>11.586205737664114</v>
      </c>
      <c r="BE2" s="81">
        <f>AQ2/$AX$81</f>
        <v>7.0226213497625016</v>
      </c>
      <c r="BF2" s="81">
        <f>AR2/$AY$81</f>
        <v>13.111486265648058</v>
      </c>
    </row>
    <row r="3" spans="1:58" x14ac:dyDescent="0.2">
      <c r="A3" s="1">
        <v>40422</v>
      </c>
      <c r="B3">
        <v>2.54</v>
      </c>
      <c r="C3" s="2">
        <v>501.79647651147798</v>
      </c>
      <c r="D3">
        <v>1441.2341582044601</v>
      </c>
      <c r="E3">
        <v>278.52543729712198</v>
      </c>
      <c r="F3">
        <v>294.53966685743802</v>
      </c>
      <c r="G3">
        <v>377.93970137769497</v>
      </c>
      <c r="H3">
        <v>395.64823100156502</v>
      </c>
      <c r="I3" s="13">
        <v>1363.85550992147</v>
      </c>
      <c r="J3" s="2">
        <v>191.14189419888334</v>
      </c>
      <c r="K3">
        <v>2096.8325058080654</v>
      </c>
      <c r="L3">
        <v>424.13894569271253</v>
      </c>
      <c r="M3">
        <v>862.37786024180184</v>
      </c>
      <c r="N3">
        <v>1011.2612982240265</v>
      </c>
      <c r="O3">
        <v>477.04146174338223</v>
      </c>
      <c r="P3" s="13">
        <v>2565.2389169601374</v>
      </c>
      <c r="Q3" s="36">
        <v>173.85072625896078</v>
      </c>
      <c r="R3" s="36">
        <v>1912.5145980035377</v>
      </c>
      <c r="S3" s="36">
        <v>372.87149028654801</v>
      </c>
      <c r="T3" s="36">
        <v>821.55683145562728</v>
      </c>
      <c r="U3" s="36">
        <v>917.07778992954172</v>
      </c>
      <c r="V3" s="36">
        <v>416.33037163156109</v>
      </c>
      <c r="W3" s="75">
        <v>2215.7758312792184</v>
      </c>
      <c r="X3" s="25">
        <v>17.29116793992257</v>
      </c>
      <c r="Y3" s="36">
        <v>185.39328451845392</v>
      </c>
      <c r="Z3" s="36">
        <v>53.522573173624892</v>
      </c>
      <c r="AA3" s="36">
        <v>40.560229224971351</v>
      </c>
      <c r="AB3" s="36">
        <v>95.914045010987266</v>
      </c>
      <c r="AC3" s="36">
        <v>60.166295455342166</v>
      </c>
      <c r="AD3" s="75">
        <v>347.18205106602113</v>
      </c>
      <c r="AE3">
        <f t="shared" ref="AE3:AE66" si="1">(0.42*(1+B3/100)*J3+0.58*(1+$B$158/100)*Q3+0.58*(1+B3/100)*X3)/C3</f>
        <v>0.40042989460163947</v>
      </c>
      <c r="AF3">
        <f t="shared" ref="AF3:AF66" si="2">(0.42*(1+B3/100)*K3+0.58*(1+$B$158/100)*R3+0.58*(1+B3/100)*Y3)/D3</f>
        <v>1.529971780350013</v>
      </c>
      <c r="AG3">
        <f t="shared" ref="AG3:AG66" si="3">(0.42*(1+B3/100)*L3+0.58*(1+$B$158/100)*S3+0.58*(1+B3/100)*Z3)/E3</f>
        <v>1.6043163964594394</v>
      </c>
      <c r="AH3">
        <f t="shared" ref="AH3:AH66" si="4">(0.42*(1+B3/100)*M3+0.58*(1+$B$158/100)*T3+0.58*(1+B3/100)*AA3)/F3</f>
        <v>3.0809419254005355</v>
      </c>
      <c r="AI3">
        <f t="shared" ref="AI3:AI66" si="5">(0.42*(1+B3/100)*N3+0.58*(1+$B$158/100)*U3+0.58*(1+B3/100)*AB3)/G3</f>
        <v>2.8153216413547297</v>
      </c>
      <c r="AJ3">
        <f t="shared" ref="AJ3:AJ66" si="6">(0.42*(1+B3/100)*O3+0.58*(1+$B$158/100)*V3+0.58*(1+B3/100)*AC3)/H3</f>
        <v>1.2654124905526674</v>
      </c>
      <c r="AK3">
        <f t="shared" ref="AK3:AK66" si="7">(0.42*(1+B3/100)*P3+0.58*(1+$B$158/100)*W3+0.58*(1+B3/100)*AD3)/I3</f>
        <v>1.973792713793755</v>
      </c>
      <c r="AL3" s="134">
        <f t="shared" ref="AL3:AL66" si="8">AE3*100</f>
        <v>40.042989460163945</v>
      </c>
      <c r="AM3" s="134">
        <f t="shared" ref="AM3:AM66" si="9">AF3*100</f>
        <v>152.9971780350013</v>
      </c>
      <c r="AN3" s="134">
        <f t="shared" ref="AN3:AN66" si="10">AG3*100</f>
        <v>160.43163964594393</v>
      </c>
      <c r="AO3" s="134">
        <f t="shared" ref="AO3:AO66" si="11">AH3*100</f>
        <v>308.09419254005354</v>
      </c>
      <c r="AP3" s="134">
        <f t="shared" ref="AP3:AP66" si="12">AI3*100</f>
        <v>281.53216413547295</v>
      </c>
      <c r="AQ3" s="134">
        <f t="shared" ref="AQ3:AQ66" si="13">AJ3*100</f>
        <v>126.54124905526673</v>
      </c>
      <c r="AR3" s="134">
        <f t="shared" ref="AR3:AR66" si="14">AK3*100</f>
        <v>197.3792713793755</v>
      </c>
      <c r="AZ3" s="81">
        <f t="shared" ref="AZ3:AZ66" si="15">AL3/$AS$81</f>
        <v>4.6733445664379776</v>
      </c>
      <c r="BA3" s="81">
        <f t="shared" ref="BA3:BA66" si="16">AM3/$AT$81</f>
        <v>10.264195165902404</v>
      </c>
      <c r="BB3" s="81">
        <f t="shared" ref="BB3:BB66" si="17">AN3/$AU$81</f>
        <v>9.2184611188008212</v>
      </c>
      <c r="BC3" s="81">
        <f t="shared" ref="BC3:BC66" si="18">AO3/$AV$81</f>
        <v>34.541253683961379</v>
      </c>
      <c r="BD3" s="81">
        <f t="shared" ref="BD3:BD66" si="19">AP3/$AW$81</f>
        <v>11.121128927877198</v>
      </c>
      <c r="BE3" s="81">
        <f t="shared" ref="BE3:BE66" si="20">AQ3/$AX$81</f>
        <v>7.1638880972640839</v>
      </c>
      <c r="BF3" s="81">
        <f t="shared" ref="BF3:BF66" si="21">AR3/$AY$81</f>
        <v>13.297176062374238</v>
      </c>
    </row>
    <row r="4" spans="1:58" x14ac:dyDescent="0.2">
      <c r="A4" s="1">
        <v>40452</v>
      </c>
      <c r="B4">
        <v>2.65</v>
      </c>
      <c r="C4" s="2">
        <v>506.94025165113601</v>
      </c>
      <c r="D4">
        <v>1443.80727159857</v>
      </c>
      <c r="E4">
        <v>279.14686295991498</v>
      </c>
      <c r="F4">
        <v>306.93138180243199</v>
      </c>
      <c r="G4">
        <v>375.86678062509998</v>
      </c>
      <c r="H4">
        <v>403.00288206346301</v>
      </c>
      <c r="I4" s="13">
        <v>1369.0999096620901</v>
      </c>
      <c r="J4" s="2">
        <v>191.42616501749148</v>
      </c>
      <c r="K4">
        <v>2112.4305023632219</v>
      </c>
      <c r="L4">
        <v>430.5306082589309</v>
      </c>
      <c r="M4">
        <v>872.36740040960092</v>
      </c>
      <c r="N4">
        <v>1013.1162753237506</v>
      </c>
      <c r="O4">
        <v>492.12748949614615</v>
      </c>
      <c r="P4" s="13">
        <v>2610.6240773077916</v>
      </c>
      <c r="Q4" s="36">
        <v>170.67382356176537</v>
      </c>
      <c r="R4" s="36">
        <v>1920.3042330531964</v>
      </c>
      <c r="S4" s="36">
        <v>357.60192969298453</v>
      </c>
      <c r="T4" s="36">
        <v>832.79515903532604</v>
      </c>
      <c r="U4" s="36">
        <v>925.21388216092328</v>
      </c>
      <c r="V4" s="36">
        <v>420.31220429259514</v>
      </c>
      <c r="W4" s="75">
        <v>2233.7985117798517</v>
      </c>
      <c r="X4" s="25">
        <v>20.752341455726103</v>
      </c>
      <c r="Y4" s="36">
        <v>197.48993237756545</v>
      </c>
      <c r="Z4" s="36">
        <v>65.514683708768914</v>
      </c>
      <c r="AA4" s="36">
        <v>39.898313868218693</v>
      </c>
      <c r="AB4" s="36">
        <v>93.558098401696526</v>
      </c>
      <c r="AC4" s="36">
        <v>70.472894489666018</v>
      </c>
      <c r="AD4" s="75">
        <v>357.98301248713551</v>
      </c>
      <c r="AE4">
        <f t="shared" si="1"/>
        <v>0.39696444453095042</v>
      </c>
      <c r="AF4">
        <f>(0.42*(1+B4/100)*K4+0.58*(1+$B$158/100)*R4+0.58*(1+B4/100)*Y4)/D4</f>
        <v>1.5410057636394516</v>
      </c>
      <c r="AG4">
        <f t="shared" si="3"/>
        <v>1.6029320363266553</v>
      </c>
      <c r="AH4">
        <f t="shared" si="4"/>
        <v>2.9935015757545997</v>
      </c>
      <c r="AI4">
        <f t="shared" si="5"/>
        <v>2.8441384276792281</v>
      </c>
      <c r="AJ4">
        <f t="shared" si="6"/>
        <v>1.2804833492009371</v>
      </c>
      <c r="AK4">
        <f t="shared" si="7"/>
        <v>1.9944510099300916</v>
      </c>
      <c r="AL4" s="134">
        <f t="shared" si="8"/>
        <v>39.69644445309504</v>
      </c>
      <c r="AM4" s="134">
        <f t="shared" si="9"/>
        <v>154.10057636394515</v>
      </c>
      <c r="AN4" s="134">
        <f t="shared" si="10"/>
        <v>160.29320363266552</v>
      </c>
      <c r="AO4" s="134">
        <f t="shared" si="11"/>
        <v>299.35015757546</v>
      </c>
      <c r="AP4" s="134">
        <f t="shared" si="12"/>
        <v>284.4138427679228</v>
      </c>
      <c r="AQ4" s="134">
        <f t="shared" si="13"/>
        <v>128.04833492009371</v>
      </c>
      <c r="AR4" s="134">
        <f t="shared" si="14"/>
        <v>199.44510099300916</v>
      </c>
      <c r="AZ4" s="81">
        <f t="shared" si="15"/>
        <v>4.632899928121879</v>
      </c>
      <c r="BA4" s="81">
        <f t="shared" si="16"/>
        <v>10.33821937954783</v>
      </c>
      <c r="BB4" s="81">
        <f t="shared" si="17"/>
        <v>9.210506534476524</v>
      </c>
      <c r="BC4" s="81">
        <f t="shared" si="18"/>
        <v>33.560936828770451</v>
      </c>
      <c r="BD4" s="81">
        <f t="shared" si="19"/>
        <v>11.234961461714299</v>
      </c>
      <c r="BE4" s="81">
        <f t="shared" si="20"/>
        <v>7.2492088489493591</v>
      </c>
      <c r="BF4" s="81">
        <f t="shared" si="21"/>
        <v>13.436348225162066</v>
      </c>
    </row>
    <row r="5" spans="1:58" x14ac:dyDescent="0.2">
      <c r="A5" s="1">
        <v>40483</v>
      </c>
      <c r="B5">
        <v>2.98</v>
      </c>
      <c r="C5" s="2">
        <v>508.64463367162</v>
      </c>
      <c r="D5">
        <v>1451.02004758204</v>
      </c>
      <c r="E5">
        <v>276.29908581896001</v>
      </c>
      <c r="F5">
        <v>294.99110435070997</v>
      </c>
      <c r="G5">
        <v>377.48801690786502</v>
      </c>
      <c r="H5">
        <v>404.71473950303402</v>
      </c>
      <c r="I5" s="13">
        <v>1374.3644162145299</v>
      </c>
      <c r="J5" s="2">
        <v>206.99308614449109</v>
      </c>
      <c r="K5">
        <v>2138.1051018709823</v>
      </c>
      <c r="L5">
        <v>428.25977718131935</v>
      </c>
      <c r="M5">
        <v>883.94827245287138</v>
      </c>
      <c r="N5">
        <v>1012.041808491885</v>
      </c>
      <c r="O5">
        <v>501.9610165150786</v>
      </c>
      <c r="P5" s="13">
        <v>2539.5148027921973</v>
      </c>
      <c r="Q5" s="36">
        <v>179.99472770942535</v>
      </c>
      <c r="R5" s="36">
        <v>1890.1624425877126</v>
      </c>
      <c r="S5" s="36">
        <v>372.96592779261283</v>
      </c>
      <c r="T5" s="36">
        <v>843.91509900313508</v>
      </c>
      <c r="U5" s="36">
        <v>908.08527940175168</v>
      </c>
      <c r="V5" s="36">
        <v>446.2719975151216</v>
      </c>
      <c r="W5" s="75">
        <v>2188.8534638634101</v>
      </c>
      <c r="X5" s="25">
        <v>26.998358435065732</v>
      </c>
      <c r="Y5" s="36">
        <v>246.32658408511872</v>
      </c>
      <c r="Z5" s="36">
        <v>55.153786130976364</v>
      </c>
      <c r="AA5" s="36">
        <v>40.914671782312809</v>
      </c>
      <c r="AB5" s="36">
        <v>104.14105218445053</v>
      </c>
      <c r="AC5" s="36">
        <v>45.29991180441975</v>
      </c>
      <c r="AD5" s="75">
        <v>358.20288325079491</v>
      </c>
      <c r="AE5">
        <f t="shared" si="1"/>
        <v>0.42822438789242961</v>
      </c>
      <c r="AF5">
        <f t="shared" si="2"/>
        <v>1.5504354043685165</v>
      </c>
      <c r="AG5">
        <f t="shared" si="3"/>
        <v>1.6307646945037022</v>
      </c>
      <c r="AH5">
        <f t="shared" si="4"/>
        <v>3.1615536482044089</v>
      </c>
      <c r="AI5">
        <f t="shared" si="5"/>
        <v>2.8233567038173084</v>
      </c>
      <c r="AJ5">
        <f t="shared" si="6"/>
        <v>1.2904140287332662</v>
      </c>
      <c r="AK5">
        <f t="shared" si="7"/>
        <v>1.947281875072624</v>
      </c>
      <c r="AL5" s="134">
        <f t="shared" si="8"/>
        <v>42.822438789242959</v>
      </c>
      <c r="AM5" s="134">
        <f t="shared" si="9"/>
        <v>155.04354043685166</v>
      </c>
      <c r="AN5" s="134">
        <f t="shared" si="10"/>
        <v>163.07646945037021</v>
      </c>
      <c r="AO5" s="134">
        <f t="shared" si="11"/>
        <v>316.15536482044087</v>
      </c>
      <c r="AP5" s="134">
        <f t="shared" si="12"/>
        <v>282.33567038173084</v>
      </c>
      <c r="AQ5" s="134">
        <f t="shared" si="13"/>
        <v>129.0414028733266</v>
      </c>
      <c r="AR5" s="134">
        <f t="shared" si="14"/>
        <v>194.72818750726239</v>
      </c>
      <c r="AZ5" s="81">
        <f t="shared" si="15"/>
        <v>4.9977290490866384</v>
      </c>
      <c r="BA5" s="81">
        <f t="shared" si="16"/>
        <v>10.401480463203454</v>
      </c>
      <c r="BB5" s="81">
        <f t="shared" si="17"/>
        <v>9.3704340137469568</v>
      </c>
      <c r="BC5" s="81">
        <f t="shared" si="18"/>
        <v>35.445013000004892</v>
      </c>
      <c r="BD5" s="81">
        <f t="shared" si="19"/>
        <v>11.152869161134129</v>
      </c>
      <c r="BE5" s="81">
        <f t="shared" si="20"/>
        <v>7.3054294706284795</v>
      </c>
      <c r="BF5" s="81">
        <f t="shared" si="21"/>
        <v>13.11857610728649</v>
      </c>
    </row>
    <row r="6" spans="1:58" x14ac:dyDescent="0.2">
      <c r="A6" s="1">
        <v>40513</v>
      </c>
      <c r="B6">
        <v>2.75</v>
      </c>
      <c r="C6" s="2">
        <v>510.89710752825903</v>
      </c>
      <c r="D6">
        <v>1330.3915044579401</v>
      </c>
      <c r="E6">
        <v>284.04250745625097</v>
      </c>
      <c r="F6">
        <v>396.770887574592</v>
      </c>
      <c r="G6">
        <v>382.70422495251898</v>
      </c>
      <c r="H6">
        <v>392.202323910948</v>
      </c>
      <c r="I6" s="13">
        <v>1341.03456853133</v>
      </c>
      <c r="J6" s="2">
        <v>211.82710936977929</v>
      </c>
      <c r="K6">
        <v>2177.7564152468453</v>
      </c>
      <c r="L6">
        <v>431.28528337886405</v>
      </c>
      <c r="M6">
        <v>895.34656042394772</v>
      </c>
      <c r="N6">
        <v>1005.0338679355655</v>
      </c>
      <c r="O6">
        <v>509.09652978371827</v>
      </c>
      <c r="P6" s="13">
        <v>2616.8450787424968</v>
      </c>
      <c r="Q6" s="36">
        <v>185.1767797574999</v>
      </c>
      <c r="R6" s="36">
        <v>1946.4297094978099</v>
      </c>
      <c r="S6" s="36">
        <v>376.48719781452843</v>
      </c>
      <c r="T6" s="36">
        <v>856.4391570691339</v>
      </c>
      <c r="U6" s="36">
        <v>918.39555892087776</v>
      </c>
      <c r="V6" s="36">
        <v>453.21895815034367</v>
      </c>
      <c r="W6" s="75">
        <v>2208.5613314190491</v>
      </c>
      <c r="X6" s="25">
        <v>26.650329612279407</v>
      </c>
      <c r="Y6" s="36">
        <v>230.13987858922744</v>
      </c>
      <c r="Z6" s="36">
        <v>53.327085862506628</v>
      </c>
      <c r="AA6" s="36">
        <v>39.908862546624789</v>
      </c>
      <c r="AB6" s="36">
        <v>98.754118940414159</v>
      </c>
      <c r="AC6" s="36">
        <v>55.699123524398104</v>
      </c>
      <c r="AD6" s="75">
        <v>402.68913307671255</v>
      </c>
      <c r="AE6">
        <f t="shared" si="1"/>
        <v>0.43587227531114708</v>
      </c>
      <c r="AF6">
        <f t="shared" si="2"/>
        <v>1.7211819570841453</v>
      </c>
      <c r="AG6">
        <f t="shared" si="3"/>
        <v>1.5930811781600114</v>
      </c>
      <c r="AH6">
        <f t="shared" si="4"/>
        <v>2.3788171504158808</v>
      </c>
      <c r="AI6">
        <f t="shared" si="5"/>
        <v>2.7824537741977582</v>
      </c>
      <c r="AJ6">
        <f t="shared" si="6"/>
        <v>1.3648819421215408</v>
      </c>
      <c r="AK6">
        <f t="shared" si="7"/>
        <v>2.0473058919036422</v>
      </c>
      <c r="AL6" s="134">
        <f t="shared" si="8"/>
        <v>43.587227531114706</v>
      </c>
      <c r="AM6" s="134">
        <f t="shared" si="9"/>
        <v>172.11819570841453</v>
      </c>
      <c r="AN6" s="134">
        <f t="shared" si="10"/>
        <v>159.30811781600113</v>
      </c>
      <c r="AO6" s="134">
        <f t="shared" si="11"/>
        <v>237.88171504158808</v>
      </c>
      <c r="AP6" s="134">
        <f t="shared" si="12"/>
        <v>278.24537741977582</v>
      </c>
      <c r="AQ6" s="134">
        <f t="shared" si="13"/>
        <v>136.48819421215407</v>
      </c>
      <c r="AR6" s="134">
        <f t="shared" si="14"/>
        <v>204.73058919036421</v>
      </c>
      <c r="AZ6" s="81">
        <f t="shared" si="15"/>
        <v>5.0869861540002201</v>
      </c>
      <c r="BA6" s="81">
        <f t="shared" si="16"/>
        <v>11.546976062198958</v>
      </c>
      <c r="BB6" s="81">
        <f t="shared" si="17"/>
        <v>9.1539031405347586</v>
      </c>
      <c r="BC6" s="81">
        <f t="shared" si="18"/>
        <v>26.669547381874445</v>
      </c>
      <c r="BD6" s="81">
        <f t="shared" si="19"/>
        <v>10.991293749236249</v>
      </c>
      <c r="BE6" s="81">
        <f t="shared" si="20"/>
        <v>7.7270151609335889</v>
      </c>
      <c r="BF6" s="81">
        <f t="shared" si="21"/>
        <v>13.792424456696757</v>
      </c>
    </row>
    <row r="7" spans="1:58" x14ac:dyDescent="0.2">
      <c r="A7" s="1">
        <v>40544</v>
      </c>
      <c r="B7">
        <v>2.64</v>
      </c>
      <c r="C7" s="2">
        <v>522.21119600454801</v>
      </c>
      <c r="D7">
        <v>1546.2550424131</v>
      </c>
      <c r="E7">
        <v>283.38430940035198</v>
      </c>
      <c r="F7">
        <v>399.24979064387202</v>
      </c>
      <c r="G7">
        <v>360.544063214201</v>
      </c>
      <c r="H7">
        <v>403.898090921652</v>
      </c>
      <c r="I7" s="13">
        <v>1410.71532725815</v>
      </c>
      <c r="J7" s="2">
        <v>214.98326573525583</v>
      </c>
      <c r="K7">
        <v>2076.5692593150866</v>
      </c>
      <c r="L7">
        <v>414.03067751712081</v>
      </c>
      <c r="M7">
        <v>862.28617553755635</v>
      </c>
      <c r="N7">
        <v>977.03687602396451</v>
      </c>
      <c r="O7">
        <v>495.77175410748134</v>
      </c>
      <c r="P7" s="13">
        <v>2550.3427022981991</v>
      </c>
      <c r="Q7" s="36">
        <v>186.44318617737153</v>
      </c>
      <c r="R7" s="36">
        <v>1860.1672123369992</v>
      </c>
      <c r="S7" s="36">
        <v>337.42044616016244</v>
      </c>
      <c r="T7" s="36">
        <v>822.69857781805331</v>
      </c>
      <c r="U7" s="36">
        <v>883.06773587595296</v>
      </c>
      <c r="V7" s="36">
        <v>368.42129175024695</v>
      </c>
      <c r="W7" s="75">
        <v>2111.2597495542227</v>
      </c>
      <c r="X7" s="25">
        <v>28.54007955788429</v>
      </c>
      <c r="Y7" s="36">
        <v>222.73244269782685</v>
      </c>
      <c r="Z7" s="36">
        <v>71.572058120982092</v>
      </c>
      <c r="AA7" s="36">
        <v>41.739503492833087</v>
      </c>
      <c r="AB7" s="36">
        <v>104.27953801062107</v>
      </c>
      <c r="AC7" s="36">
        <v>78.762936577840819</v>
      </c>
      <c r="AD7" s="75">
        <v>410.43497779158031</v>
      </c>
      <c r="AE7">
        <f t="shared" si="1"/>
        <v>0.43247967507190532</v>
      </c>
      <c r="AF7">
        <f t="shared" si="2"/>
        <v>1.4143266076228036</v>
      </c>
      <c r="AG7">
        <f t="shared" si="3"/>
        <v>1.5221341634574275</v>
      </c>
      <c r="AH7">
        <f t="shared" si="4"/>
        <v>2.2773194231628344</v>
      </c>
      <c r="AI7">
        <f t="shared" si="5"/>
        <v>2.8666004058238834</v>
      </c>
      <c r="AJ7">
        <f t="shared" si="6"/>
        <v>1.2136352987559968</v>
      </c>
      <c r="AK7">
        <f t="shared" si="7"/>
        <v>1.8851096913551288</v>
      </c>
      <c r="AL7" s="134">
        <f t="shared" si="8"/>
        <v>43.247967507190531</v>
      </c>
      <c r="AM7" s="134">
        <f t="shared" si="9"/>
        <v>141.43266076228036</v>
      </c>
      <c r="AN7" s="134">
        <f t="shared" si="10"/>
        <v>152.21341634574276</v>
      </c>
      <c r="AO7" s="134">
        <f t="shared" si="11"/>
        <v>227.73194231628344</v>
      </c>
      <c r="AP7" s="134">
        <f t="shared" si="12"/>
        <v>286.66004058238832</v>
      </c>
      <c r="AQ7" s="134">
        <f t="shared" si="13"/>
        <v>121.36352987559968</v>
      </c>
      <c r="AR7" s="134">
        <f t="shared" si="14"/>
        <v>188.51096913551288</v>
      </c>
      <c r="AZ7" s="81">
        <f t="shared" si="15"/>
        <v>5.0473917328346136</v>
      </c>
      <c r="BA7" s="81">
        <f t="shared" si="16"/>
        <v>9.4883608413013185</v>
      </c>
      <c r="BB7" s="81">
        <f t="shared" si="17"/>
        <v>8.7462389802892364</v>
      </c>
      <c r="BC7" s="81">
        <f t="shared" si="18"/>
        <v>25.531629553404755</v>
      </c>
      <c r="BD7" s="81">
        <f t="shared" si="19"/>
        <v>11.323691129846166</v>
      </c>
      <c r="BE7" s="81">
        <f t="shared" si="20"/>
        <v>6.8707615390933761</v>
      </c>
      <c r="BF7" s="81">
        <f t="shared" si="21"/>
        <v>12.699730466963494</v>
      </c>
    </row>
    <row r="8" spans="1:58" x14ac:dyDescent="0.2">
      <c r="A8" s="1">
        <v>40575</v>
      </c>
      <c r="B8">
        <v>2.74</v>
      </c>
      <c r="C8" s="2">
        <v>516.32768117205205</v>
      </c>
      <c r="D8">
        <v>1496.3561865383599</v>
      </c>
      <c r="E8">
        <v>287.03830033081402</v>
      </c>
      <c r="F8">
        <v>396.09019745169098</v>
      </c>
      <c r="G8">
        <v>374.49993828293799</v>
      </c>
      <c r="H8">
        <v>410.325099164081</v>
      </c>
      <c r="I8" s="13">
        <v>1419.0605793047</v>
      </c>
      <c r="J8" s="2">
        <v>225.49611259571137</v>
      </c>
      <c r="K8">
        <v>2088.3124738560587</v>
      </c>
      <c r="L8">
        <v>416.08947135773298</v>
      </c>
      <c r="M8">
        <v>864.60392538509188</v>
      </c>
      <c r="N8">
        <v>1043.6470086925272</v>
      </c>
      <c r="O8">
        <v>507.32033437560773</v>
      </c>
      <c r="P8" s="13">
        <v>2530.1792254600955</v>
      </c>
      <c r="Q8" s="36">
        <v>210.76768088294568</v>
      </c>
      <c r="R8" s="36">
        <v>1873.1336739332421</v>
      </c>
      <c r="S8" s="36">
        <v>351.46885278259191</v>
      </c>
      <c r="T8" s="36">
        <v>829.23769287142579</v>
      </c>
      <c r="U8" s="36">
        <v>916.13610561295332</v>
      </c>
      <c r="V8" s="36">
        <v>445.02220883422774</v>
      </c>
      <c r="W8" s="75">
        <v>2161.2338406398931</v>
      </c>
      <c r="X8" s="25">
        <v>14.728431712765678</v>
      </c>
      <c r="Y8" s="36">
        <v>210.69142984018427</v>
      </c>
      <c r="Z8" s="36">
        <v>61.140189098807973</v>
      </c>
      <c r="AA8" s="36">
        <v>31.37269062475314</v>
      </c>
      <c r="AB8" s="36">
        <v>106.50792534441547</v>
      </c>
      <c r="AC8" s="36">
        <v>69.551853067773365</v>
      </c>
      <c r="AD8" s="75">
        <v>392.51549702527547</v>
      </c>
      <c r="AE8">
        <f t="shared" si="1"/>
        <v>0.45981667943620724</v>
      </c>
      <c r="AF8">
        <f t="shared" si="2"/>
        <v>1.4661502261663708</v>
      </c>
      <c r="AG8">
        <f t="shared" si="3"/>
        <v>1.5154440277765824</v>
      </c>
      <c r="AH8">
        <f t="shared" si="4"/>
        <v>2.2936771432239378</v>
      </c>
      <c r="AI8">
        <f t="shared" si="5"/>
        <v>2.8963509392149764</v>
      </c>
      <c r="AJ8">
        <f t="shared" si="6"/>
        <v>1.3103412075672141</v>
      </c>
      <c r="AK8">
        <f t="shared" si="7"/>
        <v>1.8832346297401577</v>
      </c>
      <c r="AL8" s="134">
        <f t="shared" si="8"/>
        <v>45.981667943620721</v>
      </c>
      <c r="AM8" s="134">
        <f t="shared" si="9"/>
        <v>146.61502261663708</v>
      </c>
      <c r="AN8" s="134">
        <f t="shared" si="10"/>
        <v>151.54440277765823</v>
      </c>
      <c r="AO8" s="134">
        <f t="shared" si="11"/>
        <v>229.36771432239377</v>
      </c>
      <c r="AP8" s="134">
        <f t="shared" si="12"/>
        <v>289.63509392149763</v>
      </c>
      <c r="AQ8" s="134">
        <f t="shared" si="13"/>
        <v>131.03412075672139</v>
      </c>
      <c r="AR8" s="134">
        <f t="shared" si="14"/>
        <v>188.32346297401577</v>
      </c>
      <c r="AZ8" s="81">
        <f t="shared" si="15"/>
        <v>5.3664369453198013</v>
      </c>
      <c r="BA8" s="81">
        <f t="shared" si="16"/>
        <v>9.8360324400629402</v>
      </c>
      <c r="BB8" s="81">
        <f t="shared" si="17"/>
        <v>8.707797214195292</v>
      </c>
      <c r="BC8" s="81">
        <f t="shared" si="18"/>
        <v>25.71502027351654</v>
      </c>
      <c r="BD8" s="81">
        <f t="shared" si="19"/>
        <v>11.441212166396808</v>
      </c>
      <c r="BE8" s="81">
        <f t="shared" si="20"/>
        <v>7.4182433398816778</v>
      </c>
      <c r="BF8" s="81">
        <f t="shared" si="21"/>
        <v>12.687098429035789</v>
      </c>
    </row>
    <row r="9" spans="1:58" x14ac:dyDescent="0.2">
      <c r="A9" s="1">
        <v>40603</v>
      </c>
      <c r="B9">
        <v>3.02</v>
      </c>
      <c r="C9" s="2">
        <v>518.79527567171897</v>
      </c>
      <c r="D9">
        <v>1496.34518280917</v>
      </c>
      <c r="E9">
        <v>282.528101800569</v>
      </c>
      <c r="F9">
        <v>394.51223617509203</v>
      </c>
      <c r="G9">
        <v>374.98763433993503</v>
      </c>
      <c r="H9">
        <v>403.92787274546998</v>
      </c>
      <c r="I9" s="13">
        <v>1420.7811905036399</v>
      </c>
      <c r="J9" s="2">
        <v>222.94274609709899</v>
      </c>
      <c r="K9">
        <v>2138.2624254780217</v>
      </c>
      <c r="L9">
        <v>428.37882363926252</v>
      </c>
      <c r="M9">
        <v>875.8228164903644</v>
      </c>
      <c r="N9">
        <v>1042.9610931444806</v>
      </c>
      <c r="O9">
        <v>528.28436847136959</v>
      </c>
      <c r="P9" s="13">
        <v>2533.6443622339775</v>
      </c>
      <c r="Q9" s="36">
        <v>190.12763459631375</v>
      </c>
      <c r="R9" s="36">
        <v>1885.3882637137613</v>
      </c>
      <c r="S9" s="36">
        <v>350.1862758982416</v>
      </c>
      <c r="T9" s="36">
        <v>834.74988133133047</v>
      </c>
      <c r="U9" s="36">
        <v>928.7690354640863</v>
      </c>
      <c r="V9" s="36">
        <v>456.2315516616697</v>
      </c>
      <c r="W9" s="75">
        <v>2181.3257558373052</v>
      </c>
      <c r="X9" s="25">
        <v>32.815111500785243</v>
      </c>
      <c r="Y9" s="36">
        <v>245.63901958636069</v>
      </c>
      <c r="Z9" s="36">
        <v>75.287547050980763</v>
      </c>
      <c r="AA9" s="36">
        <v>42.680635176524483</v>
      </c>
      <c r="AB9" s="36">
        <v>110.12978086374441</v>
      </c>
      <c r="AC9" s="36">
        <v>91.153394070695455</v>
      </c>
      <c r="AD9" s="75">
        <v>368.45308365974927</v>
      </c>
      <c r="AE9">
        <f t="shared" si="1"/>
        <v>0.45209737555270729</v>
      </c>
      <c r="AF9">
        <f t="shared" si="2"/>
        <v>1.5015328849503429</v>
      </c>
      <c r="AG9">
        <f t="shared" si="3"/>
        <v>1.5876316435982225</v>
      </c>
      <c r="AH9">
        <f t="shared" si="4"/>
        <v>2.343695344156679</v>
      </c>
      <c r="AI9">
        <f t="shared" si="5"/>
        <v>2.9222906674568319</v>
      </c>
      <c r="AJ9">
        <f t="shared" si="6"/>
        <v>1.404553775957345</v>
      </c>
      <c r="AK9">
        <f t="shared" si="7"/>
        <v>1.8832446065211916</v>
      </c>
      <c r="AL9" s="134">
        <f t="shared" si="8"/>
        <v>45.209737555270728</v>
      </c>
      <c r="AM9" s="134">
        <f t="shared" si="9"/>
        <v>150.15328849503427</v>
      </c>
      <c r="AN9" s="134">
        <f t="shared" si="10"/>
        <v>158.76316435982224</v>
      </c>
      <c r="AO9" s="134">
        <f t="shared" si="11"/>
        <v>234.36953441566791</v>
      </c>
      <c r="AP9" s="134">
        <f t="shared" si="12"/>
        <v>292.22906674568321</v>
      </c>
      <c r="AQ9" s="134">
        <f t="shared" si="13"/>
        <v>140.45537759573449</v>
      </c>
      <c r="AR9" s="134">
        <f t="shared" si="14"/>
        <v>188.32446065211917</v>
      </c>
      <c r="AZ9" s="81">
        <f t="shared" si="15"/>
        <v>5.2763463518177192</v>
      </c>
      <c r="BA9" s="81">
        <f t="shared" si="16"/>
        <v>10.073405782441931</v>
      </c>
      <c r="BB9" s="81">
        <f t="shared" si="17"/>
        <v>9.1225899141759932</v>
      </c>
      <c r="BC9" s="81">
        <f t="shared" si="18"/>
        <v>26.275787535304044</v>
      </c>
      <c r="BD9" s="81">
        <f t="shared" si="19"/>
        <v>11.543679699020526</v>
      </c>
      <c r="BE9" s="81">
        <f t="shared" si="20"/>
        <v>7.9516095760628644</v>
      </c>
      <c r="BF9" s="81">
        <f t="shared" si="21"/>
        <v>12.687165641267864</v>
      </c>
    </row>
    <row r="10" spans="1:58" x14ac:dyDescent="0.2">
      <c r="A10" s="1">
        <v>40634</v>
      </c>
      <c r="B10">
        <v>3.16</v>
      </c>
      <c r="C10" s="2">
        <v>511.02717946970802</v>
      </c>
      <c r="D10">
        <v>1508.1885180736001</v>
      </c>
      <c r="E10">
        <v>276.26380055523202</v>
      </c>
      <c r="F10">
        <v>395.38288806847203</v>
      </c>
      <c r="G10">
        <v>385.09004451943298</v>
      </c>
      <c r="H10">
        <v>411.84313744705901</v>
      </c>
      <c r="I10" s="13">
        <v>1437.7400843656201</v>
      </c>
      <c r="J10" s="2">
        <v>223.08038235651387</v>
      </c>
      <c r="K10">
        <v>2127.9533293640948</v>
      </c>
      <c r="L10">
        <v>424.34249229008651</v>
      </c>
      <c r="M10">
        <v>895.47320870372425</v>
      </c>
      <c r="N10">
        <v>1058.9918345882322</v>
      </c>
      <c r="O10">
        <v>553.68027858575545</v>
      </c>
      <c r="P10" s="13">
        <v>2584.2636108513184</v>
      </c>
      <c r="Q10" s="36">
        <v>200.05222430760296</v>
      </c>
      <c r="R10" s="36">
        <v>1872.5396003858641</v>
      </c>
      <c r="S10" s="36">
        <v>363.57181822337049</v>
      </c>
      <c r="T10" s="36">
        <v>840.07106761344494</v>
      </c>
      <c r="U10" s="36">
        <v>940.30276587726576</v>
      </c>
      <c r="V10" s="36">
        <v>479.88214060459472</v>
      </c>
      <c r="W10" s="75">
        <v>2147.2366339898795</v>
      </c>
      <c r="X10" s="25">
        <v>23.028158048910914</v>
      </c>
      <c r="Y10" s="36">
        <v>255.53276506459605</v>
      </c>
      <c r="Z10" s="36">
        <v>64.905347136857444</v>
      </c>
      <c r="AA10" s="36">
        <v>47.040035722396851</v>
      </c>
      <c r="AB10" s="36">
        <v>118.30478305450576</v>
      </c>
      <c r="AC10" s="36">
        <v>90.530778673163212</v>
      </c>
      <c r="AD10" s="75">
        <v>420.64794190005136</v>
      </c>
      <c r="AE10">
        <f t="shared" si="1"/>
        <v>0.46003791235608715</v>
      </c>
      <c r="AF10">
        <f t="shared" si="2"/>
        <v>1.4863625301072412</v>
      </c>
      <c r="AG10">
        <f t="shared" si="3"/>
        <v>1.6261404765972474</v>
      </c>
      <c r="AH10">
        <f t="shared" si="4"/>
        <v>2.3764413664504245</v>
      </c>
      <c r="AI10">
        <f t="shared" si="5"/>
        <v>2.8968538933762313</v>
      </c>
      <c r="AJ10">
        <f t="shared" si="6"/>
        <v>1.4400903329961012</v>
      </c>
      <c r="AK10">
        <f t="shared" si="7"/>
        <v>1.8844762177917029</v>
      </c>
      <c r="AL10" s="134">
        <f t="shared" si="8"/>
        <v>46.003791235608716</v>
      </c>
      <c r="AM10" s="134">
        <f t="shared" si="9"/>
        <v>148.63625301072412</v>
      </c>
      <c r="AN10" s="134">
        <f t="shared" si="10"/>
        <v>162.61404765972475</v>
      </c>
      <c r="AO10" s="134">
        <f t="shared" si="11"/>
        <v>237.64413664504244</v>
      </c>
      <c r="AP10" s="134">
        <f t="shared" si="12"/>
        <v>289.68538933762312</v>
      </c>
      <c r="AQ10" s="134">
        <f t="shared" si="13"/>
        <v>144.00903329961011</v>
      </c>
      <c r="AR10" s="134">
        <f t="shared" si="14"/>
        <v>188.4476217791703</v>
      </c>
      <c r="AZ10" s="81">
        <f t="shared" si="15"/>
        <v>5.3690189145433198</v>
      </c>
      <c r="BA10" s="81">
        <f t="shared" si="16"/>
        <v>9.9716316942885115</v>
      </c>
      <c r="BB10" s="81">
        <f t="shared" si="17"/>
        <v>9.343863087295297</v>
      </c>
      <c r="BC10" s="81">
        <f t="shared" si="18"/>
        <v>26.642911840330296</v>
      </c>
      <c r="BD10" s="81">
        <f t="shared" si="19"/>
        <v>11.443198944031721</v>
      </c>
      <c r="BE10" s="81">
        <f t="shared" si="20"/>
        <v>8.1527929213264354</v>
      </c>
      <c r="BF10" s="81">
        <f t="shared" si="21"/>
        <v>12.695462840760973</v>
      </c>
    </row>
    <row r="11" spans="1:58" x14ac:dyDescent="0.2">
      <c r="A11" s="1">
        <v>40664</v>
      </c>
      <c r="B11">
        <v>3.67</v>
      </c>
      <c r="C11" s="2">
        <v>514.96292345765801</v>
      </c>
      <c r="D11">
        <v>1524.4937522510299</v>
      </c>
      <c r="E11">
        <v>278.43776955321499</v>
      </c>
      <c r="F11">
        <v>397.146022760059</v>
      </c>
      <c r="G11">
        <v>379.21589407802901</v>
      </c>
      <c r="H11">
        <v>414.45389168709102</v>
      </c>
      <c r="I11" s="13">
        <v>1441.1977875150601</v>
      </c>
      <c r="J11" s="2">
        <v>247.85698087257904</v>
      </c>
      <c r="K11">
        <v>2157.9761144121126</v>
      </c>
      <c r="L11">
        <v>428.81888396633303</v>
      </c>
      <c r="M11">
        <v>922.98068015626052</v>
      </c>
      <c r="N11">
        <v>1053.5603559812407</v>
      </c>
      <c r="O11">
        <v>577.08009431120411</v>
      </c>
      <c r="P11" s="13">
        <v>2641.7007633727376</v>
      </c>
      <c r="Q11" s="36">
        <v>206.68763035583925</v>
      </c>
      <c r="R11" s="36">
        <v>1911.84943945238</v>
      </c>
      <c r="S11" s="36">
        <v>366.42390193647441</v>
      </c>
      <c r="T11" s="36">
        <v>872.55232806613856</v>
      </c>
      <c r="U11" s="36">
        <v>947.98808503566443</v>
      </c>
      <c r="V11" s="36">
        <v>506.73925102735086</v>
      </c>
      <c r="W11" s="75">
        <v>2232.8716862761689</v>
      </c>
      <c r="X11" s="25">
        <v>41.169350516739783</v>
      </c>
      <c r="Y11" s="36">
        <v>245.84409192854579</v>
      </c>
      <c r="Z11" s="36">
        <v>63.476721861278762</v>
      </c>
      <c r="AA11" s="36">
        <v>49.13244711050244</v>
      </c>
      <c r="AB11" s="36">
        <v>107.82351477164143</v>
      </c>
      <c r="AC11" s="36">
        <v>68.407812191938532</v>
      </c>
      <c r="AD11" s="75">
        <v>402.49542324517074</v>
      </c>
      <c r="AE11">
        <f t="shared" si="1"/>
        <v>0.50774275016560044</v>
      </c>
      <c r="AF11">
        <f t="shared" si="2"/>
        <v>1.494772115550177</v>
      </c>
      <c r="AG11">
        <f t="shared" si="3"/>
        <v>1.6276957589524605</v>
      </c>
      <c r="AH11">
        <f t="shared" si="4"/>
        <v>2.4553611043854402</v>
      </c>
      <c r="AI11">
        <f t="shared" si="5"/>
        <v>2.9384045001349763</v>
      </c>
      <c r="AJ11">
        <f t="shared" si="6"/>
        <v>1.4673936390480535</v>
      </c>
      <c r="AK11">
        <f t="shared" si="7"/>
        <v>1.9314648144635793</v>
      </c>
      <c r="AL11" s="134">
        <f t="shared" si="8"/>
        <v>50.774275016560047</v>
      </c>
      <c r="AM11" s="134">
        <f t="shared" si="9"/>
        <v>149.4772115550177</v>
      </c>
      <c r="AN11" s="134">
        <f t="shared" si="10"/>
        <v>162.76957589524605</v>
      </c>
      <c r="AO11" s="134">
        <f t="shared" si="11"/>
        <v>245.53611043854403</v>
      </c>
      <c r="AP11" s="134">
        <f t="shared" si="12"/>
        <v>293.84045001349762</v>
      </c>
      <c r="AQ11" s="134">
        <f t="shared" si="13"/>
        <v>146.73936390480534</v>
      </c>
      <c r="AR11" s="134">
        <f t="shared" si="14"/>
        <v>193.14648144635794</v>
      </c>
      <c r="AZ11" s="81">
        <f t="shared" si="15"/>
        <v>5.9257734115862624</v>
      </c>
      <c r="BA11" s="81">
        <f t="shared" si="16"/>
        <v>10.02804948405381</v>
      </c>
      <c r="BB11" s="81">
        <f t="shared" si="17"/>
        <v>9.3527997970066288</v>
      </c>
      <c r="BC11" s="81">
        <f t="shared" si="18"/>
        <v>27.527701867111066</v>
      </c>
      <c r="BD11" s="81">
        <f t="shared" si="19"/>
        <v>11.607332820604762</v>
      </c>
      <c r="BE11" s="81">
        <f t="shared" si="20"/>
        <v>8.3073653083558323</v>
      </c>
      <c r="BF11" s="81">
        <f t="shared" si="21"/>
        <v>13.01201869716035</v>
      </c>
    </row>
    <row r="12" spans="1:58" x14ac:dyDescent="0.2">
      <c r="A12" s="1">
        <v>40695</v>
      </c>
      <c r="B12">
        <v>3.65</v>
      </c>
      <c r="C12" s="2">
        <v>512.10401373567299</v>
      </c>
      <c r="D12">
        <v>1514.46885853408</v>
      </c>
      <c r="E12">
        <v>274.84992564987402</v>
      </c>
      <c r="F12">
        <v>401.00274875752899</v>
      </c>
      <c r="G12">
        <v>386.01717477892402</v>
      </c>
      <c r="H12">
        <v>420.73154944391899</v>
      </c>
      <c r="I12" s="13">
        <v>1445.4476372571301</v>
      </c>
      <c r="J12" s="2">
        <v>243.42128322946425</v>
      </c>
      <c r="K12">
        <v>2187.9298569507941</v>
      </c>
      <c r="L12">
        <v>437.15246558417027</v>
      </c>
      <c r="M12">
        <v>945.59224162741941</v>
      </c>
      <c r="N12">
        <v>1075.4316204193665</v>
      </c>
      <c r="O12">
        <v>605.32982718157086</v>
      </c>
      <c r="P12" s="13">
        <v>2661.1053726188447</v>
      </c>
      <c r="Q12" s="36">
        <v>216.31644012716589</v>
      </c>
      <c r="R12" s="36">
        <v>1922.3990906992287</v>
      </c>
      <c r="S12" s="36">
        <v>376.89031353066514</v>
      </c>
      <c r="T12" s="36">
        <v>894.61539283938589</v>
      </c>
      <c r="U12" s="36">
        <v>949.24248962415857</v>
      </c>
      <c r="V12" s="36">
        <v>517.78169621530458</v>
      </c>
      <c r="W12" s="75">
        <v>2234.1808313626757</v>
      </c>
      <c r="X12" s="25">
        <v>27.104843102298364</v>
      </c>
      <c r="Y12" s="36">
        <v>268.64017261126929</v>
      </c>
      <c r="Z12" s="36">
        <v>68.701003106523103</v>
      </c>
      <c r="AA12" s="36">
        <v>55.377870701871458</v>
      </c>
      <c r="AB12" s="36">
        <v>123.79866259125616</v>
      </c>
      <c r="AC12" s="36">
        <v>103.72793803711281</v>
      </c>
      <c r="AD12" s="75">
        <v>452.23372516025245</v>
      </c>
      <c r="AE12">
        <f t="shared" si="1"/>
        <v>0.50196241118256835</v>
      </c>
      <c r="AF12">
        <f t="shared" si="2"/>
        <v>1.5265278392582704</v>
      </c>
      <c r="AG12">
        <f t="shared" si="3"/>
        <v>1.697141048019901</v>
      </c>
      <c r="AH12">
        <f t="shared" si="4"/>
        <v>2.4997333084398887</v>
      </c>
      <c r="AI12">
        <f t="shared" si="5"/>
        <v>2.9379401082502974</v>
      </c>
      <c r="AJ12">
        <f t="shared" si="6"/>
        <v>1.5414172187446613</v>
      </c>
      <c r="AK12">
        <f t="shared" si="7"/>
        <v>1.9526951418166474</v>
      </c>
      <c r="AL12" s="134">
        <f t="shared" si="8"/>
        <v>50.196241118256836</v>
      </c>
      <c r="AM12" s="134">
        <f t="shared" si="9"/>
        <v>152.65278392582704</v>
      </c>
      <c r="AN12" s="134">
        <f t="shared" si="10"/>
        <v>169.71410480199009</v>
      </c>
      <c r="AO12" s="134">
        <f t="shared" si="11"/>
        <v>249.97333084398886</v>
      </c>
      <c r="AP12" s="134">
        <f t="shared" si="12"/>
        <v>293.79401082502972</v>
      </c>
      <c r="AQ12" s="134">
        <f t="shared" si="13"/>
        <v>154.14172187446613</v>
      </c>
      <c r="AR12" s="134">
        <f t="shared" si="14"/>
        <v>195.26951418166473</v>
      </c>
      <c r="AZ12" s="81">
        <f t="shared" si="15"/>
        <v>5.8583121252469974</v>
      </c>
      <c r="BA12" s="81">
        <f t="shared" si="16"/>
        <v>10.241090632891062</v>
      </c>
      <c r="BB12" s="81">
        <f t="shared" si="17"/>
        <v>9.7518349864274256</v>
      </c>
      <c r="BC12" s="81">
        <f t="shared" si="18"/>
        <v>28.025170366638832</v>
      </c>
      <c r="BD12" s="81">
        <f t="shared" si="19"/>
        <v>11.605498372296365</v>
      </c>
      <c r="BE12" s="81">
        <f t="shared" si="20"/>
        <v>8.7264354893952181</v>
      </c>
      <c r="BF12" s="81">
        <f t="shared" si="21"/>
        <v>13.155044557324247</v>
      </c>
    </row>
    <row r="13" spans="1:58" x14ac:dyDescent="0.2">
      <c r="A13" s="1">
        <v>40725</v>
      </c>
      <c r="B13">
        <v>3.82</v>
      </c>
      <c r="C13" s="2">
        <v>512.92916928446698</v>
      </c>
      <c r="D13">
        <v>1504.15031894053</v>
      </c>
      <c r="E13">
        <v>278.41751493598798</v>
      </c>
      <c r="F13">
        <v>406.67557521447497</v>
      </c>
      <c r="G13">
        <v>394.80210793437902</v>
      </c>
      <c r="H13">
        <v>414.10550698436799</v>
      </c>
      <c r="I13" s="13">
        <v>1456.4861839812299</v>
      </c>
      <c r="J13" s="2">
        <v>238.94357177169726</v>
      </c>
      <c r="K13">
        <v>2216.9231604085148</v>
      </c>
      <c r="L13">
        <v>447.42359846742141</v>
      </c>
      <c r="M13">
        <v>962.86897873551482</v>
      </c>
      <c r="N13">
        <v>1092.3781405382686</v>
      </c>
      <c r="O13">
        <v>624.98641119229717</v>
      </c>
      <c r="P13" s="13">
        <v>2729.1693994143911</v>
      </c>
      <c r="Q13" s="36">
        <v>216.78212403233687</v>
      </c>
      <c r="R13" s="36">
        <v>1944.9665814198838</v>
      </c>
      <c r="S13" s="36">
        <v>393.79296563191326</v>
      </c>
      <c r="T13" s="36">
        <v>916.75536379856783</v>
      </c>
      <c r="U13" s="36">
        <v>974.41026317763772</v>
      </c>
      <c r="V13" s="36">
        <v>544.47179854699561</v>
      </c>
      <c r="W13" s="75">
        <v>2303.4969306213125</v>
      </c>
      <c r="X13" s="25">
        <v>22.161447739360401</v>
      </c>
      <c r="Y13" s="36">
        <v>272.27572894917802</v>
      </c>
      <c r="Z13" s="36">
        <v>54.958337707656241</v>
      </c>
      <c r="AA13" s="36">
        <v>45.592137509740631</v>
      </c>
      <c r="AB13" s="36">
        <v>118.13380465610389</v>
      </c>
      <c r="AC13" s="36">
        <v>84.122675509684683</v>
      </c>
      <c r="AD13" s="75">
        <v>423.15604379823424</v>
      </c>
      <c r="AE13">
        <f t="shared" si="1"/>
        <v>0.49250172752392618</v>
      </c>
      <c r="AF13">
        <f t="shared" si="2"/>
        <v>1.5574241259194477</v>
      </c>
      <c r="AG13">
        <f t="shared" si="3"/>
        <v>1.7009525527094986</v>
      </c>
      <c r="AH13">
        <f t="shared" si="4"/>
        <v>2.5046173310524371</v>
      </c>
      <c r="AI13">
        <f t="shared" si="5"/>
        <v>2.924620698382383</v>
      </c>
      <c r="AJ13">
        <f t="shared" si="6"/>
        <v>1.5997239800597811</v>
      </c>
      <c r="AK13">
        <f t="shared" si="7"/>
        <v>1.9775177084363822</v>
      </c>
      <c r="AL13" s="134">
        <f t="shared" si="8"/>
        <v>49.250172752392615</v>
      </c>
      <c r="AM13" s="134">
        <f t="shared" si="9"/>
        <v>155.74241259194477</v>
      </c>
      <c r="AN13" s="134">
        <f t="shared" si="10"/>
        <v>170.09525527094985</v>
      </c>
      <c r="AO13" s="134">
        <f t="shared" si="11"/>
        <v>250.46173310524372</v>
      </c>
      <c r="AP13" s="134">
        <f t="shared" si="12"/>
        <v>292.46206983823828</v>
      </c>
      <c r="AQ13" s="134">
        <f t="shared" si="13"/>
        <v>159.97239800597811</v>
      </c>
      <c r="AR13" s="134">
        <f t="shared" si="14"/>
        <v>197.75177084363821</v>
      </c>
      <c r="AZ13" s="81">
        <f t="shared" si="15"/>
        <v>5.7478982046907197</v>
      </c>
      <c r="BA13" s="81">
        <f t="shared" si="16"/>
        <v>10.448366035133738</v>
      </c>
      <c r="BB13" s="81">
        <f t="shared" si="17"/>
        <v>9.7737360327937939</v>
      </c>
      <c r="BC13" s="81">
        <f t="shared" si="18"/>
        <v>28.079926434147737</v>
      </c>
      <c r="BD13" s="81">
        <f t="shared" si="19"/>
        <v>11.552883824740428</v>
      </c>
      <c r="BE13" s="81">
        <f t="shared" si="20"/>
        <v>9.0565279426418073</v>
      </c>
      <c r="BF13" s="81">
        <f t="shared" si="21"/>
        <v>13.322270850316388</v>
      </c>
    </row>
    <row r="14" spans="1:58" s="94" customFormat="1" x14ac:dyDescent="0.2">
      <c r="A14" s="93">
        <v>40756</v>
      </c>
      <c r="B14" s="94">
        <v>3.86</v>
      </c>
      <c r="C14" s="95">
        <v>511.03004164970997</v>
      </c>
      <c r="D14" s="94">
        <v>1514.5530958602001</v>
      </c>
      <c r="E14" s="94">
        <v>279.48593338986302</v>
      </c>
      <c r="F14" s="94">
        <v>412.42563196458298</v>
      </c>
      <c r="G14" s="94">
        <v>398.83638280941898</v>
      </c>
      <c r="H14" s="94">
        <v>406.43570009157003</v>
      </c>
      <c r="I14" s="96">
        <v>1471.4008886372601</v>
      </c>
      <c r="J14" s="95">
        <v>234.64323047253137</v>
      </c>
      <c r="K14" s="94">
        <v>2236.4794660499188</v>
      </c>
      <c r="L14" s="94">
        <v>454.03999445757165</v>
      </c>
      <c r="M14" s="94">
        <v>982.40647374372793</v>
      </c>
      <c r="N14" s="94">
        <v>1094.9573866232952</v>
      </c>
      <c r="O14" s="94">
        <v>642.29786634998845</v>
      </c>
      <c r="P14" s="96">
        <v>2751.6114411276671</v>
      </c>
      <c r="Q14" s="36">
        <v>201.06324409115334</v>
      </c>
      <c r="R14" s="36">
        <v>1985.7678407929518</v>
      </c>
      <c r="S14" s="36">
        <v>398.95027797066422</v>
      </c>
      <c r="T14" s="36">
        <v>935.96947081531619</v>
      </c>
      <c r="U14" s="36">
        <v>982.67228399388682</v>
      </c>
      <c r="V14" s="36">
        <v>568.27046357693007</v>
      </c>
      <c r="W14" s="75">
        <v>2335.5151846316194</v>
      </c>
      <c r="X14" s="25">
        <v>33.579986381378042</v>
      </c>
      <c r="Y14" s="36">
        <v>253.14077254265342</v>
      </c>
      <c r="Z14" s="36">
        <v>56.397282693092961</v>
      </c>
      <c r="AA14" s="36">
        <v>46.253686899234957</v>
      </c>
      <c r="AB14" s="36">
        <v>112.60134634111671</v>
      </c>
      <c r="AC14" s="36">
        <v>76.771086518975665</v>
      </c>
      <c r="AD14" s="75">
        <v>416.92501363363687</v>
      </c>
      <c r="AE14">
        <f t="shared" si="1"/>
        <v>0.48504266714320343</v>
      </c>
      <c r="AF14">
        <f t="shared" si="2"/>
        <v>1.561823235327007</v>
      </c>
      <c r="AG14">
        <f t="shared" si="3"/>
        <v>1.7196913519451067</v>
      </c>
      <c r="AH14">
        <f t="shared" si="4"/>
        <v>2.5207767955530982</v>
      </c>
      <c r="AI14">
        <f t="shared" si="5"/>
        <v>2.9029399941647691</v>
      </c>
      <c r="AJ14">
        <f t="shared" si="6"/>
        <v>1.6743895678098186</v>
      </c>
      <c r="AK14">
        <f t="shared" si="7"/>
        <v>1.9755129375172911</v>
      </c>
      <c r="AL14" s="134">
        <f t="shared" si="8"/>
        <v>48.504266714320345</v>
      </c>
      <c r="AM14" s="134">
        <f t="shared" si="9"/>
        <v>156.18232353270071</v>
      </c>
      <c r="AN14" s="134">
        <f t="shared" si="10"/>
        <v>171.96913519451067</v>
      </c>
      <c r="AO14" s="134">
        <f t="shared" si="11"/>
        <v>252.07767955530983</v>
      </c>
      <c r="AP14" s="134">
        <f t="shared" si="12"/>
        <v>290.29399941647694</v>
      </c>
      <c r="AQ14" s="134">
        <f t="shared" si="13"/>
        <v>167.43895678098187</v>
      </c>
      <c r="AR14" s="134">
        <f t="shared" si="14"/>
        <v>197.5512937517291</v>
      </c>
      <c r="AS14"/>
      <c r="AT14"/>
      <c r="AU14"/>
      <c r="AV14"/>
      <c r="AW14"/>
      <c r="AX14"/>
      <c r="AY14"/>
      <c r="AZ14" s="81">
        <f t="shared" si="15"/>
        <v>5.6608448658393282</v>
      </c>
      <c r="BA14" s="81">
        <f t="shared" si="16"/>
        <v>10.477878551701211</v>
      </c>
      <c r="BB14" s="81">
        <f t="shared" si="17"/>
        <v>9.8814098635591563</v>
      </c>
      <c r="BC14" s="81">
        <f t="shared" si="18"/>
        <v>28.261094458806866</v>
      </c>
      <c r="BD14" s="81">
        <f t="shared" si="19"/>
        <v>11.467240357468524</v>
      </c>
      <c r="BE14" s="81">
        <f t="shared" si="20"/>
        <v>9.479232728117811</v>
      </c>
      <c r="BF14" s="81">
        <f t="shared" si="21"/>
        <v>13.308764978251107</v>
      </c>
    </row>
    <row r="15" spans="1:58" x14ac:dyDescent="0.2">
      <c r="A15" s="1">
        <v>40787</v>
      </c>
      <c r="B15">
        <v>4.3600000000000003</v>
      </c>
      <c r="C15" s="2">
        <v>508.35479138221302</v>
      </c>
      <c r="D15">
        <v>1508.4908003935</v>
      </c>
      <c r="E15">
        <v>278.15550651793001</v>
      </c>
      <c r="F15">
        <v>410.43319163169099</v>
      </c>
      <c r="G15">
        <v>412.82026262866401</v>
      </c>
      <c r="H15">
        <v>396.23876195685398</v>
      </c>
      <c r="I15" s="13">
        <v>1483.58255736825</v>
      </c>
      <c r="J15" s="2">
        <v>240.13697387360557</v>
      </c>
      <c r="K15">
        <v>2270.4279078127729</v>
      </c>
      <c r="L15">
        <v>480.72407034338391</v>
      </c>
      <c r="M15">
        <v>997.9104633618914</v>
      </c>
      <c r="N15">
        <v>1105.7935321934126</v>
      </c>
      <c r="O15">
        <v>660.13925336531463</v>
      </c>
      <c r="P15" s="13">
        <v>2775.8358714629176</v>
      </c>
      <c r="Q15" s="36">
        <v>202.8994353280444</v>
      </c>
      <c r="R15" s="36">
        <v>1997.9346641710376</v>
      </c>
      <c r="S15" s="36">
        <v>397.10547303632416</v>
      </c>
      <c r="T15" s="36">
        <v>949.44581144583537</v>
      </c>
      <c r="U15" s="36">
        <v>990.8245546102562</v>
      </c>
      <c r="V15" s="36">
        <v>578.21008265323951</v>
      </c>
      <c r="W15" s="75">
        <v>2365.6233714261716</v>
      </c>
      <c r="X15" s="25">
        <v>37.237538545561158</v>
      </c>
      <c r="Y15" s="36">
        <v>273.31076853434121</v>
      </c>
      <c r="Z15" s="36">
        <v>85.636098691360544</v>
      </c>
      <c r="AA15" s="36">
        <v>48.567366756844244</v>
      </c>
      <c r="AB15" s="36">
        <v>116.13022821433981</v>
      </c>
      <c r="AC15" s="36">
        <v>84.270229649255114</v>
      </c>
      <c r="AD15" s="75">
        <v>410.5628914762878</v>
      </c>
      <c r="AE15">
        <f t="shared" si="1"/>
        <v>0.50009864684577121</v>
      </c>
      <c r="AF15">
        <f t="shared" si="2"/>
        <v>1.5946833333389547</v>
      </c>
      <c r="AG15">
        <f t="shared" si="3"/>
        <v>1.8334739539353526</v>
      </c>
      <c r="AH15">
        <f t="shared" si="4"/>
        <v>2.5787966086306318</v>
      </c>
      <c r="AI15">
        <f t="shared" si="5"/>
        <v>2.8399516518944461</v>
      </c>
      <c r="AJ15">
        <f t="shared" si="6"/>
        <v>1.7682674139361791</v>
      </c>
      <c r="AK15">
        <f t="shared" si="7"/>
        <v>1.9812091141066956</v>
      </c>
      <c r="AL15" s="134">
        <f t="shared" si="8"/>
        <v>50.009864684577124</v>
      </c>
      <c r="AM15" s="134">
        <f t="shared" si="9"/>
        <v>159.46833333389549</v>
      </c>
      <c r="AN15" s="134">
        <f t="shared" si="10"/>
        <v>183.34739539353527</v>
      </c>
      <c r="AO15" s="134">
        <f t="shared" si="11"/>
        <v>257.87966086306318</v>
      </c>
      <c r="AP15" s="134">
        <f t="shared" si="12"/>
        <v>283.99516518944461</v>
      </c>
      <c r="AQ15" s="134">
        <f t="shared" si="13"/>
        <v>176.82674139361791</v>
      </c>
      <c r="AR15" s="134">
        <f t="shared" si="14"/>
        <v>198.12091141066958</v>
      </c>
      <c r="AZ15" s="81">
        <f t="shared" si="15"/>
        <v>5.8365604702034677</v>
      </c>
      <c r="BA15" s="81">
        <f t="shared" si="16"/>
        <v>10.698328669472765</v>
      </c>
      <c r="BB15" s="81">
        <f t="shared" si="17"/>
        <v>10.53520888646878</v>
      </c>
      <c r="BC15" s="81">
        <f t="shared" si="18"/>
        <v>28.911569907787154</v>
      </c>
      <c r="BD15" s="81">
        <f t="shared" si="19"/>
        <v>11.218422792522572</v>
      </c>
      <c r="BE15" s="81">
        <f t="shared" si="20"/>
        <v>10.010703998934567</v>
      </c>
      <c r="BF15" s="81">
        <f t="shared" si="21"/>
        <v>13.347139353869357</v>
      </c>
    </row>
    <row r="16" spans="1:58" x14ac:dyDescent="0.2">
      <c r="A16" s="1">
        <v>40817</v>
      </c>
      <c r="B16">
        <v>4.87</v>
      </c>
      <c r="C16" s="2">
        <v>505.18340059202097</v>
      </c>
      <c r="D16">
        <v>1531.12760029271</v>
      </c>
      <c r="E16">
        <v>271.708134504459</v>
      </c>
      <c r="F16">
        <v>431.15825659884399</v>
      </c>
      <c r="G16">
        <v>405.49996835468301</v>
      </c>
      <c r="H16">
        <v>401.9496250803</v>
      </c>
      <c r="I16" s="13">
        <v>1489.8411799043499</v>
      </c>
      <c r="J16" s="2">
        <v>224.80799767438441</v>
      </c>
      <c r="K16">
        <v>2329.8772576509969</v>
      </c>
      <c r="L16">
        <v>493.97564745010447</v>
      </c>
      <c r="M16">
        <v>1004.6285177387614</v>
      </c>
      <c r="N16">
        <v>1104.0951157445472</v>
      </c>
      <c r="O16">
        <v>696.10761776458241</v>
      </c>
      <c r="P16" s="13">
        <v>2838.5027428324738</v>
      </c>
      <c r="Q16" s="36">
        <v>204.03028243623186</v>
      </c>
      <c r="R16" s="36">
        <v>2039.754036597823</v>
      </c>
      <c r="S16" s="36">
        <v>434.87641627030825</v>
      </c>
      <c r="T16" s="36">
        <v>959.09426208585842</v>
      </c>
      <c r="U16" s="36">
        <v>973.52155816608877</v>
      </c>
      <c r="V16" s="36">
        <v>599.69647476507885</v>
      </c>
      <c r="W16" s="75">
        <v>2388.0760257379261</v>
      </c>
      <c r="X16" s="25">
        <v>20.777715238152563</v>
      </c>
      <c r="Y16" s="36">
        <v>286.85872232738285</v>
      </c>
      <c r="Z16" s="36">
        <v>55.067237503797195</v>
      </c>
      <c r="AA16" s="36">
        <v>45.584636956647273</v>
      </c>
      <c r="AB16" s="36">
        <v>131.76385053397229</v>
      </c>
      <c r="AC16" s="36">
        <v>93.241245025327387</v>
      </c>
      <c r="AD16" s="75">
        <v>436.93849915933293</v>
      </c>
      <c r="AE16">
        <f t="shared" si="1"/>
        <v>0.47268655666122028</v>
      </c>
      <c r="AF16">
        <f t="shared" si="2"/>
        <v>1.614314209598753</v>
      </c>
      <c r="AG16">
        <f t="shared" si="3"/>
        <v>1.9213761007670334</v>
      </c>
      <c r="AH16">
        <f t="shared" si="4"/>
        <v>2.476728473665593</v>
      </c>
      <c r="AI16">
        <f t="shared" si="5"/>
        <v>2.8929241907194543</v>
      </c>
      <c r="AJ16">
        <f t="shared" si="6"/>
        <v>1.8335811095636898</v>
      </c>
      <c r="AK16">
        <f t="shared" si="7"/>
        <v>2.0163781993799215</v>
      </c>
      <c r="AL16" s="134">
        <f t="shared" si="8"/>
        <v>47.268655666122029</v>
      </c>
      <c r="AM16" s="134">
        <f t="shared" si="9"/>
        <v>161.43142095987531</v>
      </c>
      <c r="AN16" s="134">
        <f t="shared" si="10"/>
        <v>192.13761007670334</v>
      </c>
      <c r="AO16" s="134">
        <f t="shared" si="11"/>
        <v>247.6728473665593</v>
      </c>
      <c r="AP16" s="134">
        <f t="shared" si="12"/>
        <v>289.2924190719454</v>
      </c>
      <c r="AQ16" s="134">
        <f t="shared" si="13"/>
        <v>183.35811095636899</v>
      </c>
      <c r="AR16" s="134">
        <f t="shared" si="14"/>
        <v>201.63781993799213</v>
      </c>
      <c r="AZ16" s="81">
        <f t="shared" si="15"/>
        <v>5.5166389447486237</v>
      </c>
      <c r="BA16" s="81">
        <f t="shared" si="16"/>
        <v>10.830027271888918</v>
      </c>
      <c r="BB16" s="81">
        <f t="shared" si="17"/>
        <v>11.040297860573432</v>
      </c>
      <c r="BC16" s="81">
        <f t="shared" si="18"/>
        <v>27.767257087798544</v>
      </c>
      <c r="BD16" s="81">
        <f t="shared" si="19"/>
        <v>11.427675769254003</v>
      </c>
      <c r="BE16" s="81">
        <f t="shared" si="20"/>
        <v>10.380464855720405</v>
      </c>
      <c r="BF16" s="81">
        <f t="shared" si="21"/>
        <v>13.584068751552604</v>
      </c>
    </row>
    <row r="17" spans="1:58" x14ac:dyDescent="0.2">
      <c r="A17" s="1">
        <v>40848</v>
      </c>
      <c r="B17">
        <v>4.97</v>
      </c>
      <c r="C17" s="2">
        <v>514.84352395657197</v>
      </c>
      <c r="D17">
        <v>1515.4452530025301</v>
      </c>
      <c r="E17">
        <v>284.27943875958903</v>
      </c>
      <c r="F17">
        <v>413.17198787234798</v>
      </c>
      <c r="G17">
        <v>398.15149047242102</v>
      </c>
      <c r="H17">
        <v>410.61572716794399</v>
      </c>
      <c r="I17" s="13">
        <v>1493.7889333717201</v>
      </c>
      <c r="J17" s="2">
        <v>246.29522537353293</v>
      </c>
      <c r="K17">
        <v>2378.5110758290707</v>
      </c>
      <c r="L17">
        <v>520.58052245439524</v>
      </c>
      <c r="M17">
        <v>1009.13823282259</v>
      </c>
      <c r="N17">
        <v>1106.5275172275619</v>
      </c>
      <c r="O17">
        <v>737.22217937056962</v>
      </c>
      <c r="P17" s="13">
        <v>2864.0817462703812</v>
      </c>
      <c r="Q17" s="36">
        <v>203.65114650178779</v>
      </c>
      <c r="R17" s="36">
        <v>2101.3076068446003</v>
      </c>
      <c r="S17" s="36">
        <v>415.33664702076169</v>
      </c>
      <c r="T17" s="36">
        <v>965.89972947414753</v>
      </c>
      <c r="U17" s="36">
        <v>1005.4234162456736</v>
      </c>
      <c r="V17" s="36">
        <v>597.23896301617344</v>
      </c>
      <c r="W17" s="75">
        <v>2437.190992989556</v>
      </c>
      <c r="X17" s="25">
        <v>42.644078871745137</v>
      </c>
      <c r="Y17" s="36">
        <v>276.06605690505734</v>
      </c>
      <c r="Z17" s="36">
        <v>105.37090938299829</v>
      </c>
      <c r="AA17" s="36">
        <v>43.303426059674294</v>
      </c>
      <c r="AB17" s="36">
        <v>100.36725286028438</v>
      </c>
      <c r="AC17" s="36">
        <v>115.36433462569519</v>
      </c>
      <c r="AD17" s="75">
        <v>434.96720708036742</v>
      </c>
      <c r="AE17">
        <f t="shared" si="1"/>
        <v>0.50782340509635104</v>
      </c>
      <c r="AF17">
        <f t="shared" si="2"/>
        <v>1.6668979044185648</v>
      </c>
      <c r="AG17">
        <f t="shared" si="3"/>
        <v>1.9434140117400274</v>
      </c>
      <c r="AH17">
        <f t="shared" si="4"/>
        <v>2.5973454335594059</v>
      </c>
      <c r="AI17">
        <f t="shared" si="5"/>
        <v>2.9522863395748788</v>
      </c>
      <c r="AJ17">
        <f t="shared" si="6"/>
        <v>1.8689439598544293</v>
      </c>
      <c r="AK17">
        <f t="shared" si="7"/>
        <v>2.0392512416394637</v>
      </c>
      <c r="AL17" s="134">
        <f t="shared" si="8"/>
        <v>50.782340509635105</v>
      </c>
      <c r="AM17" s="134">
        <f t="shared" si="9"/>
        <v>166.68979044185647</v>
      </c>
      <c r="AN17" s="134">
        <f t="shared" si="10"/>
        <v>194.34140117400273</v>
      </c>
      <c r="AO17" s="134">
        <f t="shared" si="11"/>
        <v>259.73454335594062</v>
      </c>
      <c r="AP17" s="134">
        <f t="shared" si="12"/>
        <v>295.22863395748789</v>
      </c>
      <c r="AQ17" s="134">
        <f t="shared" si="13"/>
        <v>186.89439598544294</v>
      </c>
      <c r="AR17" s="134">
        <f t="shared" si="14"/>
        <v>203.92512416394638</v>
      </c>
      <c r="AZ17" s="81">
        <f t="shared" si="15"/>
        <v>5.9267147206330169</v>
      </c>
      <c r="BA17" s="81">
        <f t="shared" si="16"/>
        <v>11.182798030870709</v>
      </c>
      <c r="BB17" s="81">
        <f t="shared" si="17"/>
        <v>11.166928508924643</v>
      </c>
      <c r="BC17" s="81">
        <f t="shared" si="18"/>
        <v>29.119525683299177</v>
      </c>
      <c r="BD17" s="81">
        <f t="shared" si="19"/>
        <v>11.662169086521775</v>
      </c>
      <c r="BE17" s="81">
        <f t="shared" si="20"/>
        <v>10.580664793823209</v>
      </c>
      <c r="BF17" s="81">
        <f t="shared" si="21"/>
        <v>13.738161361116793</v>
      </c>
    </row>
    <row r="18" spans="1:58" x14ac:dyDescent="0.2">
      <c r="A18" s="1">
        <v>40878</v>
      </c>
      <c r="B18">
        <v>5.33</v>
      </c>
      <c r="C18" s="2">
        <v>514.90041648209899</v>
      </c>
      <c r="D18">
        <v>1393.20054753879</v>
      </c>
      <c r="E18">
        <v>269.69093596456401</v>
      </c>
      <c r="F18">
        <v>410.44995481567099</v>
      </c>
      <c r="G18">
        <v>406.41897988285501</v>
      </c>
      <c r="H18">
        <v>408.68065831301402</v>
      </c>
      <c r="I18" s="13">
        <v>1503.6499316934801</v>
      </c>
      <c r="J18" s="2">
        <v>253.85474313914534</v>
      </c>
      <c r="K18">
        <v>2442.1339773501672</v>
      </c>
      <c r="L18">
        <v>552.57189529962011</v>
      </c>
      <c r="M18">
        <v>1018.6491580319201</v>
      </c>
      <c r="N18">
        <v>1134.8816472722579</v>
      </c>
      <c r="O18">
        <v>789.01217066761455</v>
      </c>
      <c r="P18" s="13">
        <v>2908.5235134827481</v>
      </c>
      <c r="Q18" s="36">
        <v>226.51607092871532</v>
      </c>
      <c r="R18" s="36">
        <v>2135.0248426287258</v>
      </c>
      <c r="S18" s="36">
        <v>462.6091294928504</v>
      </c>
      <c r="T18" s="36">
        <v>972.73015245726583</v>
      </c>
      <c r="U18" s="36">
        <v>1008.9443632010724</v>
      </c>
      <c r="V18" s="36">
        <v>667.31682576595597</v>
      </c>
      <c r="W18" s="75">
        <v>2476.7981985403721</v>
      </c>
      <c r="X18" s="25">
        <v>27.338672210430008</v>
      </c>
      <c r="Y18" s="36">
        <v>308.02156785418896</v>
      </c>
      <c r="Z18" s="36">
        <v>91.219111875545181</v>
      </c>
      <c r="AA18" s="36">
        <v>47.25874914452433</v>
      </c>
      <c r="AB18" s="36">
        <v>136.63245851808736</v>
      </c>
      <c r="AC18" s="36">
        <v>120.59271993733968</v>
      </c>
      <c r="AD18" s="75">
        <v>429.06742768745249</v>
      </c>
      <c r="AE18">
        <f t="shared" si="1"/>
        <v>0.52467007687041034</v>
      </c>
      <c r="AF18">
        <f t="shared" si="2"/>
        <v>1.865448232987631</v>
      </c>
      <c r="AG18">
        <f t="shared" si="3"/>
        <v>2.1819190525305463</v>
      </c>
      <c r="AH18">
        <f t="shared" si="4"/>
        <v>2.6450160789498129</v>
      </c>
      <c r="AI18">
        <f t="shared" si="5"/>
        <v>2.9876366772111296</v>
      </c>
      <c r="AJ18">
        <f t="shared" si="6"/>
        <v>2.0518377051370296</v>
      </c>
      <c r="AK18">
        <f t="shared" si="7"/>
        <v>2.0564536078301532</v>
      </c>
      <c r="AL18" s="134">
        <f t="shared" si="8"/>
        <v>52.467007687041033</v>
      </c>
      <c r="AM18" s="134">
        <f t="shared" si="9"/>
        <v>186.54482329876311</v>
      </c>
      <c r="AN18" s="134">
        <f t="shared" si="10"/>
        <v>218.19190525305464</v>
      </c>
      <c r="AO18" s="134">
        <f t="shared" si="11"/>
        <v>264.5016078949813</v>
      </c>
      <c r="AP18" s="134">
        <f t="shared" si="12"/>
        <v>298.76366772111294</v>
      </c>
      <c r="AQ18" s="134">
        <f t="shared" si="13"/>
        <v>205.18377051370297</v>
      </c>
      <c r="AR18" s="134">
        <f t="shared" si="14"/>
        <v>205.64536078301532</v>
      </c>
      <c r="AZ18" s="81">
        <f t="shared" si="15"/>
        <v>6.1233291669050347</v>
      </c>
      <c r="BA18" s="81">
        <f t="shared" si="16"/>
        <v>12.514822156322696</v>
      </c>
      <c r="BB18" s="81">
        <f t="shared" si="17"/>
        <v>12.537387260089686</v>
      </c>
      <c r="BC18" s="81">
        <f t="shared" si="18"/>
        <v>29.653973879850025</v>
      </c>
      <c r="BD18" s="81">
        <f t="shared" si="19"/>
        <v>11.801810560064938</v>
      </c>
      <c r="BE18" s="81">
        <f t="shared" si="20"/>
        <v>11.61608236293684</v>
      </c>
      <c r="BF18" s="81">
        <f t="shared" si="21"/>
        <v>13.854051388640187</v>
      </c>
    </row>
    <row r="19" spans="1:58" x14ac:dyDescent="0.2">
      <c r="A19" s="1">
        <v>40909</v>
      </c>
      <c r="B19">
        <v>4.8</v>
      </c>
      <c r="C19" s="2">
        <v>523.54046348486804</v>
      </c>
      <c r="D19">
        <v>1598.49225414027</v>
      </c>
      <c r="E19">
        <v>283.06284871541499</v>
      </c>
      <c r="F19">
        <v>408.52041814534999</v>
      </c>
      <c r="G19">
        <v>406.67861172025403</v>
      </c>
      <c r="H19">
        <v>417.33232346825599</v>
      </c>
      <c r="I19" s="13">
        <v>1503.3013287538599</v>
      </c>
      <c r="J19" s="2">
        <v>249.72946017081091</v>
      </c>
      <c r="K19">
        <v>2467.5527256671012</v>
      </c>
      <c r="L19">
        <v>557.88497171168081</v>
      </c>
      <c r="M19">
        <v>1026.2160966704366</v>
      </c>
      <c r="N19">
        <v>1161.4842751377973</v>
      </c>
      <c r="O19">
        <v>860.64870500058225</v>
      </c>
      <c r="P19" s="13">
        <v>2942.4925189209771</v>
      </c>
      <c r="Q19" s="36">
        <v>216.44633049264965</v>
      </c>
      <c r="R19" s="36">
        <v>2189.672338048149</v>
      </c>
      <c r="S19" s="36">
        <v>504.46783093516359</v>
      </c>
      <c r="T19" s="36">
        <v>981.22351998012459</v>
      </c>
      <c r="U19" s="36">
        <v>1029.4230939217275</v>
      </c>
      <c r="V19" s="36">
        <v>739.07662970686647</v>
      </c>
      <c r="W19" s="75">
        <v>2513.9091258003591</v>
      </c>
      <c r="X19" s="25">
        <v>33.283129678161252</v>
      </c>
      <c r="Y19" s="36">
        <v>279.54901500002052</v>
      </c>
      <c r="Z19" s="36">
        <v>56.489487050864362</v>
      </c>
      <c r="AA19" s="36">
        <v>47.086426513958401</v>
      </c>
      <c r="AB19" s="36">
        <v>134.88804356479858</v>
      </c>
      <c r="AC19" s="36">
        <v>96.379871865492376</v>
      </c>
      <c r="AD19" s="75">
        <v>427.55020573835225</v>
      </c>
      <c r="AE19">
        <f t="shared" si="1"/>
        <v>0.50621958349639862</v>
      </c>
      <c r="AF19">
        <f t="shared" si="2"/>
        <v>1.6393539745000996</v>
      </c>
      <c r="AG19">
        <f t="shared" si="3"/>
        <v>2.099340901972893</v>
      </c>
      <c r="AH19">
        <f t="shared" si="4"/>
        <v>2.6724548049435759</v>
      </c>
      <c r="AI19">
        <f t="shared" si="5"/>
        <v>3.0360486297319018</v>
      </c>
      <c r="AJ19">
        <f t="shared" si="6"/>
        <v>2.1516406498319807</v>
      </c>
      <c r="AK19">
        <f t="shared" si="7"/>
        <v>2.0764616694850826</v>
      </c>
      <c r="AL19" s="134">
        <f t="shared" si="8"/>
        <v>50.621958349639861</v>
      </c>
      <c r="AM19" s="134">
        <f t="shared" si="9"/>
        <v>163.93539745000996</v>
      </c>
      <c r="AN19" s="134">
        <f t="shared" si="10"/>
        <v>209.93409019728929</v>
      </c>
      <c r="AO19" s="134">
        <f t="shared" si="11"/>
        <v>267.24548049435759</v>
      </c>
      <c r="AP19" s="134">
        <f t="shared" si="12"/>
        <v>303.60486297319017</v>
      </c>
      <c r="AQ19" s="134">
        <f t="shared" si="13"/>
        <v>215.16406498319807</v>
      </c>
      <c r="AR19" s="134">
        <f t="shared" si="14"/>
        <v>207.64616694850827</v>
      </c>
      <c r="AZ19" s="81">
        <f t="shared" si="15"/>
        <v>5.9079968100556108</v>
      </c>
      <c r="BA19" s="81">
        <f t="shared" si="16"/>
        <v>10.998012745318327</v>
      </c>
      <c r="BB19" s="81">
        <f t="shared" si="17"/>
        <v>12.062890164717356</v>
      </c>
      <c r="BC19" s="81">
        <f t="shared" si="18"/>
        <v>29.961596684259767</v>
      </c>
      <c r="BD19" s="81">
        <f t="shared" si="19"/>
        <v>11.99304823526524</v>
      </c>
      <c r="BE19" s="81">
        <f t="shared" si="20"/>
        <v>12.18109743344543</v>
      </c>
      <c r="BF19" s="81">
        <f t="shared" si="21"/>
        <v>13.988843009175186</v>
      </c>
    </row>
    <row r="20" spans="1:58" x14ac:dyDescent="0.2">
      <c r="A20" s="1">
        <v>40940</v>
      </c>
      <c r="B20">
        <v>4.3600000000000003</v>
      </c>
      <c r="C20" s="2">
        <v>521.34935039024197</v>
      </c>
      <c r="D20">
        <v>1531.61560406741</v>
      </c>
      <c r="E20">
        <v>306.24082325349701</v>
      </c>
      <c r="F20">
        <v>410.27478990346702</v>
      </c>
      <c r="G20">
        <v>396.59421319056599</v>
      </c>
      <c r="H20">
        <v>411.74547749638901</v>
      </c>
      <c r="I20" s="13">
        <v>1517.21216934992</v>
      </c>
      <c r="J20" s="2">
        <v>267.08644531436789</v>
      </c>
      <c r="K20">
        <v>2524.6678071029601</v>
      </c>
      <c r="L20">
        <v>578.10716991463198</v>
      </c>
      <c r="M20">
        <v>1032.4771797415726</v>
      </c>
      <c r="N20">
        <v>1187.0181187880901</v>
      </c>
      <c r="O20">
        <v>882.61099744034289</v>
      </c>
      <c r="P20" s="13">
        <v>2956.7045638357413</v>
      </c>
      <c r="Q20" s="36">
        <v>222.48210740092907</v>
      </c>
      <c r="R20" s="36">
        <v>2243.0462650399631</v>
      </c>
      <c r="S20" s="36">
        <v>513.99266470181828</v>
      </c>
      <c r="T20" s="36">
        <v>987.87970864173053</v>
      </c>
      <c r="U20" s="36">
        <v>1056.8648939131513</v>
      </c>
      <c r="V20" s="36">
        <v>788.0500093497285</v>
      </c>
      <c r="W20" s="75">
        <v>2538.8982867250475</v>
      </c>
      <c r="X20" s="25">
        <v>44.604337913438826</v>
      </c>
      <c r="Y20" s="36">
        <v>282.3818170354582</v>
      </c>
      <c r="Z20" s="36">
        <v>68.017800299642417</v>
      </c>
      <c r="AA20" s="36">
        <v>43.299947395114096</v>
      </c>
      <c r="AB20" s="36">
        <v>116.7561054589204</v>
      </c>
      <c r="AC20" s="36">
        <v>93.00397083019557</v>
      </c>
      <c r="AD20" s="75">
        <v>420.18229210746341</v>
      </c>
      <c r="AE20">
        <f t="shared" si="1"/>
        <v>0.54224955003132991</v>
      </c>
      <c r="AF20">
        <f t="shared" si="2"/>
        <v>1.7466713453886231</v>
      </c>
      <c r="AG20">
        <f t="shared" si="3"/>
        <v>2.0077241510069777</v>
      </c>
      <c r="AH20">
        <f t="shared" si="4"/>
        <v>2.6673240788849553</v>
      </c>
      <c r="AI20">
        <f t="shared" si="5"/>
        <v>3.1506309482039749</v>
      </c>
      <c r="AJ20">
        <f t="shared" si="6"/>
        <v>2.2689079561632046</v>
      </c>
      <c r="AK20">
        <f t="shared" si="7"/>
        <v>2.0645496847051281</v>
      </c>
      <c r="AL20" s="134">
        <f t="shared" si="8"/>
        <v>54.22495500313299</v>
      </c>
      <c r="AM20" s="134">
        <f t="shared" si="9"/>
        <v>174.66713453886231</v>
      </c>
      <c r="AN20" s="134">
        <f t="shared" si="10"/>
        <v>200.77241510069777</v>
      </c>
      <c r="AO20" s="134">
        <f t="shared" si="11"/>
        <v>266.73240788849552</v>
      </c>
      <c r="AP20" s="134">
        <f t="shared" si="12"/>
        <v>315.06309482039751</v>
      </c>
      <c r="AQ20" s="134">
        <f t="shared" si="13"/>
        <v>226.89079561632047</v>
      </c>
      <c r="AR20" s="134">
        <f t="shared" si="14"/>
        <v>206.45496847051282</v>
      </c>
      <c r="AZ20" s="81">
        <f t="shared" si="15"/>
        <v>6.3284960050582058</v>
      </c>
      <c r="BA20" s="81">
        <f t="shared" si="16"/>
        <v>11.717977945747933</v>
      </c>
      <c r="BB20" s="81">
        <f t="shared" si="17"/>
        <v>11.536456938407373</v>
      </c>
      <c r="BC20" s="81">
        <f t="shared" si="18"/>
        <v>29.904074759256041</v>
      </c>
      <c r="BD20" s="81">
        <f t="shared" si="19"/>
        <v>12.445673156647164</v>
      </c>
      <c r="BE20" s="81">
        <f t="shared" si="20"/>
        <v>12.844983609926562</v>
      </c>
      <c r="BF20" s="81">
        <f t="shared" si="21"/>
        <v>13.908593569725726</v>
      </c>
    </row>
    <row r="21" spans="1:58" x14ac:dyDescent="0.2">
      <c r="A21" s="1">
        <v>40969</v>
      </c>
      <c r="B21">
        <v>5.04</v>
      </c>
      <c r="C21" s="2">
        <v>524.02042997959904</v>
      </c>
      <c r="D21">
        <v>1541.6560816142201</v>
      </c>
      <c r="E21">
        <v>287.18988132566</v>
      </c>
      <c r="F21">
        <v>412.51458120742802</v>
      </c>
      <c r="G21">
        <v>407.68266717170098</v>
      </c>
      <c r="H21">
        <v>419.23402057060002</v>
      </c>
      <c r="I21" s="13">
        <v>1517.9052379448599</v>
      </c>
      <c r="J21" s="2">
        <v>272.13610943190918</v>
      </c>
      <c r="K21">
        <v>2551.8936320036037</v>
      </c>
      <c r="L21">
        <v>580.49395669294495</v>
      </c>
      <c r="M21">
        <v>1037.1363747587432</v>
      </c>
      <c r="N21">
        <v>1194.1499325547036</v>
      </c>
      <c r="O21">
        <v>838.12927122730457</v>
      </c>
      <c r="P21" s="13">
        <v>2988.3393507767573</v>
      </c>
      <c r="Q21" s="36">
        <v>240.31766192971401</v>
      </c>
      <c r="R21" s="36">
        <v>2282.8834964630269</v>
      </c>
      <c r="S21" s="36">
        <v>530.2920319637152</v>
      </c>
      <c r="T21" s="36">
        <v>994.50337572532248</v>
      </c>
      <c r="U21" s="36">
        <v>1061.1985450273016</v>
      </c>
      <c r="V21" s="36">
        <v>749.91127360643736</v>
      </c>
      <c r="W21" s="75">
        <v>2534.0595725264347</v>
      </c>
      <c r="X21" s="25">
        <v>31.818447502195159</v>
      </c>
      <c r="Y21" s="36">
        <v>252.80090587959151</v>
      </c>
      <c r="Z21" s="36">
        <v>40.850008623514533</v>
      </c>
      <c r="AA21" s="36">
        <v>43.829016079245157</v>
      </c>
      <c r="AB21" s="36">
        <v>134.84892106458423</v>
      </c>
      <c r="AC21" s="36">
        <v>100.92524676662039</v>
      </c>
      <c r="AD21" s="75">
        <v>459.52945977068873</v>
      </c>
      <c r="AE21">
        <f t="shared" si="1"/>
        <v>0.55187210109777485</v>
      </c>
      <c r="AF21">
        <f t="shared" si="2"/>
        <v>1.7528985067674692</v>
      </c>
      <c r="AG21">
        <f t="shared" si="3"/>
        <v>2.128990681522251</v>
      </c>
      <c r="AH21">
        <f t="shared" si="4"/>
        <v>2.6761734987542405</v>
      </c>
      <c r="AI21">
        <f t="shared" si="5"/>
        <v>3.1157618468626365</v>
      </c>
      <c r="AJ21">
        <f t="shared" si="6"/>
        <v>2.143281778316994</v>
      </c>
      <c r="AK21">
        <f t="shared" si="7"/>
        <v>2.0932624935207955</v>
      </c>
      <c r="AL21" s="134">
        <f t="shared" si="8"/>
        <v>55.187210109777482</v>
      </c>
      <c r="AM21" s="134">
        <f t="shared" si="9"/>
        <v>175.28985067674691</v>
      </c>
      <c r="AN21" s="134">
        <f t="shared" si="10"/>
        <v>212.89906815222511</v>
      </c>
      <c r="AO21" s="134">
        <f t="shared" si="11"/>
        <v>267.61734987542405</v>
      </c>
      <c r="AP21" s="134">
        <f t="shared" si="12"/>
        <v>311.57618468626367</v>
      </c>
      <c r="AQ21" s="134">
        <f t="shared" si="13"/>
        <v>214.32817783169941</v>
      </c>
      <c r="AR21" s="134">
        <f t="shared" si="14"/>
        <v>209.32624935207954</v>
      </c>
      <c r="AZ21" s="81">
        <f t="shared" si="15"/>
        <v>6.4407990507296073</v>
      </c>
      <c r="BA21" s="81">
        <f t="shared" si="16"/>
        <v>11.759754402374748</v>
      </c>
      <c r="BB21" s="81">
        <f t="shared" si="17"/>
        <v>12.233258890337797</v>
      </c>
      <c r="BC21" s="81">
        <f t="shared" si="18"/>
        <v>30.003287942776577</v>
      </c>
      <c r="BD21" s="81">
        <f t="shared" si="19"/>
        <v>12.307932670473216</v>
      </c>
      <c r="BE21" s="81">
        <f t="shared" si="20"/>
        <v>12.133775298884691</v>
      </c>
      <c r="BF21" s="81">
        <f t="shared" si="21"/>
        <v>14.102027901202904</v>
      </c>
    </row>
    <row r="22" spans="1:58" x14ac:dyDescent="0.2">
      <c r="A22" s="1">
        <v>41000</v>
      </c>
      <c r="B22">
        <v>5.24</v>
      </c>
      <c r="C22" s="2">
        <v>517.42325830176003</v>
      </c>
      <c r="D22">
        <v>1561.2074549644401</v>
      </c>
      <c r="E22">
        <v>274.11071676910302</v>
      </c>
      <c r="F22">
        <v>413.89513328812501</v>
      </c>
      <c r="G22">
        <v>426.20530311381702</v>
      </c>
      <c r="H22">
        <v>415.43779199959602</v>
      </c>
      <c r="I22" s="13">
        <v>1526.6056168896801</v>
      </c>
      <c r="J22" s="2">
        <v>285.1779822475923</v>
      </c>
      <c r="K22">
        <v>2568.0391923840598</v>
      </c>
      <c r="L22">
        <v>588.62949299938157</v>
      </c>
      <c r="M22">
        <v>1043.6338521340422</v>
      </c>
      <c r="N22">
        <v>1215.0525470641646</v>
      </c>
      <c r="O22">
        <v>852.46952111644293</v>
      </c>
      <c r="P22" s="13">
        <v>3020.707806949416</v>
      </c>
      <c r="Q22" s="36">
        <v>250.31729138123549</v>
      </c>
      <c r="R22" s="36">
        <v>2334.509042212776</v>
      </c>
      <c r="S22" s="36">
        <v>538.02692160734171</v>
      </c>
      <c r="T22" s="36">
        <v>991.13804144452342</v>
      </c>
      <c r="U22" s="36">
        <v>1083.8312331676382</v>
      </c>
      <c r="V22" s="36">
        <v>755.35689477977235</v>
      </c>
      <c r="W22" s="75">
        <v>2571.123112694775</v>
      </c>
      <c r="X22" s="25">
        <v>34.860690866356798</v>
      </c>
      <c r="Y22" s="36">
        <v>237.28758021604347</v>
      </c>
      <c r="Z22" s="36">
        <v>49.151997907177879</v>
      </c>
      <c r="AA22" s="36">
        <v>46.295579916667556</v>
      </c>
      <c r="AB22" s="36">
        <v>131.31188657018816</v>
      </c>
      <c r="AC22" s="36">
        <v>121.26642287698111</v>
      </c>
      <c r="AD22" s="75">
        <v>433.26173292238377</v>
      </c>
      <c r="AE22">
        <f t="shared" si="1"/>
        <v>0.58619402926835995</v>
      </c>
      <c r="AF22">
        <f t="shared" si="2"/>
        <v>1.7516187718600249</v>
      </c>
      <c r="AG22">
        <f t="shared" si="3"/>
        <v>2.281716267733743</v>
      </c>
      <c r="AH22">
        <f t="shared" si="4"/>
        <v>2.6749845470154159</v>
      </c>
      <c r="AI22">
        <f t="shared" si="5"/>
        <v>3.0327752973134263</v>
      </c>
      <c r="AJ22">
        <f t="shared" si="6"/>
        <v>2.2181556312879005</v>
      </c>
      <c r="AK22">
        <f t="shared" si="7"/>
        <v>2.0973238419958213</v>
      </c>
      <c r="AL22" s="134">
        <f t="shared" si="8"/>
        <v>58.619402926835996</v>
      </c>
      <c r="AM22" s="134">
        <f t="shared" si="9"/>
        <v>175.1618771860025</v>
      </c>
      <c r="AN22" s="134">
        <f t="shared" si="10"/>
        <v>228.1716267733743</v>
      </c>
      <c r="AO22" s="134">
        <f t="shared" si="11"/>
        <v>267.49845470154156</v>
      </c>
      <c r="AP22" s="134">
        <f t="shared" si="12"/>
        <v>303.27752973134261</v>
      </c>
      <c r="AQ22" s="134">
        <f t="shared" si="13"/>
        <v>221.81556312879005</v>
      </c>
      <c r="AR22" s="134">
        <f t="shared" si="14"/>
        <v>209.73238419958213</v>
      </c>
      <c r="AZ22" s="81">
        <f t="shared" si="15"/>
        <v>6.8413640402273268</v>
      </c>
      <c r="BA22" s="81">
        <f t="shared" si="16"/>
        <v>11.751168983336745</v>
      </c>
      <c r="BB22" s="81">
        <f t="shared" si="17"/>
        <v>13.110825735284205</v>
      </c>
      <c r="BC22" s="81">
        <f t="shared" si="18"/>
        <v>29.989958290798992</v>
      </c>
      <c r="BD22" s="81">
        <f t="shared" si="19"/>
        <v>11.980117864782899</v>
      </c>
      <c r="BE22" s="81">
        <f t="shared" si="20"/>
        <v>12.557659137632253</v>
      </c>
      <c r="BF22" s="81">
        <f t="shared" si="21"/>
        <v>14.129388659678536</v>
      </c>
    </row>
    <row r="23" spans="1:58" x14ac:dyDescent="0.2">
      <c r="A23" s="1">
        <v>41030</v>
      </c>
      <c r="B23">
        <v>5.7</v>
      </c>
      <c r="C23" s="2">
        <v>512.84881769047797</v>
      </c>
      <c r="D23">
        <v>1625.89228164578</v>
      </c>
      <c r="E23">
        <v>281.60037142885801</v>
      </c>
      <c r="F23">
        <v>414.68189001818098</v>
      </c>
      <c r="G23">
        <v>417.28438614535497</v>
      </c>
      <c r="H23">
        <v>410.73668606963901</v>
      </c>
      <c r="I23" s="13">
        <v>1541.2710989632401</v>
      </c>
      <c r="J23" s="2">
        <v>313.62271866470394</v>
      </c>
      <c r="K23">
        <v>2579.6611103399309</v>
      </c>
      <c r="L23">
        <v>606.33051069856901</v>
      </c>
      <c r="M23">
        <v>1050.3506315132615</v>
      </c>
      <c r="N23">
        <v>1223.290856651402</v>
      </c>
      <c r="O23">
        <v>910.75102030785081</v>
      </c>
      <c r="P23" s="13">
        <v>3040.07309782937</v>
      </c>
      <c r="Q23" s="36">
        <v>262.64958935493655</v>
      </c>
      <c r="R23" s="36">
        <v>2363.2285496121845</v>
      </c>
      <c r="S23" s="36">
        <v>539.19275076510348</v>
      </c>
      <c r="T23" s="36">
        <v>1010.2417218827834</v>
      </c>
      <c r="U23" s="36">
        <v>1097.382395022325</v>
      </c>
      <c r="V23" s="36">
        <v>730.70429636978031</v>
      </c>
      <c r="W23" s="75">
        <v>2592.8565219095544</v>
      </c>
      <c r="X23" s="25">
        <v>50.973129309767408</v>
      </c>
      <c r="Y23" s="36">
        <v>222.02072916243819</v>
      </c>
      <c r="Z23" s="36">
        <v>63.001082307632515</v>
      </c>
      <c r="AA23" s="36">
        <v>41.023706481183112</v>
      </c>
      <c r="AB23" s="36">
        <v>126.88358857046215</v>
      </c>
      <c r="AC23" s="36">
        <v>162.25576580000737</v>
      </c>
      <c r="AD23" s="75">
        <v>441.1392041239975</v>
      </c>
      <c r="AE23">
        <f t="shared" si="1"/>
        <v>0.65154619882968845</v>
      </c>
      <c r="AF23">
        <f t="shared" si="2"/>
        <v>1.6937965952968301</v>
      </c>
      <c r="AG23">
        <f t="shared" si="3"/>
        <v>2.2861696642476805</v>
      </c>
      <c r="AH23">
        <f t="shared" si="4"/>
        <v>2.7031730161455987</v>
      </c>
      <c r="AI23">
        <f t="shared" si="5"/>
        <v>3.1265713484389419</v>
      </c>
      <c r="AJ23">
        <f t="shared" si="6"/>
        <v>2.3351134810582419</v>
      </c>
      <c r="AK23">
        <f t="shared" si="7"/>
        <v>2.0994019082548196</v>
      </c>
      <c r="AL23" s="134">
        <f t="shared" si="8"/>
        <v>65.154619882968845</v>
      </c>
      <c r="AM23" s="134">
        <f t="shared" si="9"/>
        <v>169.37965952968301</v>
      </c>
      <c r="AN23" s="134">
        <f t="shared" si="10"/>
        <v>228.61696642476807</v>
      </c>
      <c r="AO23" s="134">
        <f t="shared" si="11"/>
        <v>270.31730161455988</v>
      </c>
      <c r="AP23" s="134">
        <f t="shared" si="12"/>
        <v>312.6571348438942</v>
      </c>
      <c r="AQ23" s="134">
        <f t="shared" si="13"/>
        <v>233.5113481058242</v>
      </c>
      <c r="AR23" s="134">
        <f t="shared" si="14"/>
        <v>209.94019082548198</v>
      </c>
      <c r="AZ23" s="81">
        <f t="shared" si="15"/>
        <v>7.6040773407120534</v>
      </c>
      <c r="BA23" s="81">
        <f t="shared" si="16"/>
        <v>11.363254570283894</v>
      </c>
      <c r="BB23" s="81">
        <f t="shared" si="17"/>
        <v>13.136415115721217</v>
      </c>
      <c r="BC23" s="81">
        <f t="shared" si="18"/>
        <v>30.305986663538146</v>
      </c>
      <c r="BD23" s="81">
        <f t="shared" si="19"/>
        <v>12.350632537838401</v>
      </c>
      <c r="BE23" s="81">
        <f t="shared" si="20"/>
        <v>13.219793385639724</v>
      </c>
      <c r="BF23" s="81">
        <f t="shared" si="21"/>
        <v>14.143388312591465</v>
      </c>
    </row>
    <row r="24" spans="1:58" x14ac:dyDescent="0.2">
      <c r="A24" s="1">
        <v>41061</v>
      </c>
      <c r="B24">
        <v>5.65</v>
      </c>
      <c r="C24" s="2">
        <v>513.57037768538498</v>
      </c>
      <c r="D24">
        <v>1585.4661178446199</v>
      </c>
      <c r="E24">
        <v>280.000800061387</v>
      </c>
      <c r="F24">
        <v>413.40191261242302</v>
      </c>
      <c r="G24">
        <v>423.15776955185902</v>
      </c>
      <c r="H24">
        <v>416.89536597357898</v>
      </c>
      <c r="I24" s="13">
        <v>1545.9575091645299</v>
      </c>
      <c r="J24" s="2">
        <v>282.68054993451796</v>
      </c>
      <c r="K24">
        <v>2572.0754537147168</v>
      </c>
      <c r="L24">
        <v>602.27565528358321</v>
      </c>
      <c r="M24">
        <v>1051.1701444321732</v>
      </c>
      <c r="N24">
        <v>1214.3897433768389</v>
      </c>
      <c r="O24">
        <v>920.02016137629141</v>
      </c>
      <c r="P24" s="13">
        <v>3061.1330883375817</v>
      </c>
      <c r="Q24" s="36">
        <v>258.63421464390103</v>
      </c>
      <c r="R24" s="36">
        <v>2326.89573410407</v>
      </c>
      <c r="S24" s="36">
        <v>550.55005702662493</v>
      </c>
      <c r="T24" s="36">
        <v>1007.7948640031501</v>
      </c>
      <c r="U24" s="36">
        <v>1088.3004979302013</v>
      </c>
      <c r="V24" s="36">
        <v>809.37489535818918</v>
      </c>
      <c r="W24" s="75">
        <v>2550.6461629867654</v>
      </c>
      <c r="X24" s="25">
        <v>24.046335290616902</v>
      </c>
      <c r="Y24" s="36">
        <v>237.27028707781179</v>
      </c>
      <c r="Z24" s="36">
        <v>50.965163380692232</v>
      </c>
      <c r="AA24" s="36">
        <v>45.667639878301713</v>
      </c>
      <c r="AB24" s="36">
        <v>123.59385294990099</v>
      </c>
      <c r="AC24" s="36">
        <v>127.61665556005548</v>
      </c>
      <c r="AD24" s="75">
        <v>525.07936544673566</v>
      </c>
      <c r="AE24">
        <f t="shared" si="1"/>
        <v>0.58673953579637816</v>
      </c>
      <c r="AF24">
        <f t="shared" si="2"/>
        <v>1.72609367226942</v>
      </c>
      <c r="AG24">
        <f t="shared" si="3"/>
        <v>2.2912192394447386</v>
      </c>
      <c r="AH24">
        <f t="shared" si="4"/>
        <v>2.7150552041487512</v>
      </c>
      <c r="AI24">
        <f t="shared" si="5"/>
        <v>3.0550093745298681</v>
      </c>
      <c r="AJ24">
        <f t="shared" si="6"/>
        <v>2.3765863596910215</v>
      </c>
      <c r="AK24">
        <f t="shared" si="7"/>
        <v>2.1148443250342641</v>
      </c>
      <c r="AL24" s="134">
        <f t="shared" si="8"/>
        <v>58.673953579637818</v>
      </c>
      <c r="AM24" s="134">
        <f t="shared" si="9"/>
        <v>172.609367226942</v>
      </c>
      <c r="AN24" s="134">
        <f t="shared" si="10"/>
        <v>229.12192394447385</v>
      </c>
      <c r="AO24" s="134">
        <f t="shared" si="11"/>
        <v>271.50552041487515</v>
      </c>
      <c r="AP24" s="134">
        <f t="shared" si="12"/>
        <v>305.50093745298682</v>
      </c>
      <c r="AQ24" s="134">
        <f t="shared" si="13"/>
        <v>237.65863596910214</v>
      </c>
      <c r="AR24" s="134">
        <f t="shared" si="14"/>
        <v>211.4844325034264</v>
      </c>
      <c r="AZ24" s="81">
        <f t="shared" si="15"/>
        <v>6.847730547830877</v>
      </c>
      <c r="BA24" s="81">
        <f t="shared" si="16"/>
        <v>11.579927521767351</v>
      </c>
      <c r="BB24" s="81">
        <f t="shared" si="17"/>
        <v>13.165430160835303</v>
      </c>
      <c r="BC24" s="81">
        <f t="shared" si="18"/>
        <v>30.439201011641792</v>
      </c>
      <c r="BD24" s="81">
        <f t="shared" si="19"/>
        <v>12.067947274994603</v>
      </c>
      <c r="BE24" s="81">
        <f t="shared" si="20"/>
        <v>13.454584067583195</v>
      </c>
      <c r="BF24" s="81">
        <f t="shared" si="21"/>
        <v>14.247421797622502</v>
      </c>
    </row>
    <row r="25" spans="1:58" x14ac:dyDescent="0.2">
      <c r="A25" s="1">
        <v>41091</v>
      </c>
      <c r="B25">
        <v>5.53</v>
      </c>
      <c r="C25" s="2">
        <v>517.69054634286101</v>
      </c>
      <c r="D25">
        <v>1599.9215963122499</v>
      </c>
      <c r="E25">
        <v>279.57339810063701</v>
      </c>
      <c r="F25">
        <v>393.21611542795199</v>
      </c>
      <c r="G25">
        <v>409.237352256289</v>
      </c>
      <c r="H25">
        <v>411.80534186155899</v>
      </c>
      <c r="I25" s="13">
        <v>1539.68090474579</v>
      </c>
      <c r="J25" s="2">
        <v>290.40816336838435</v>
      </c>
      <c r="K25">
        <v>2584.4275911111763</v>
      </c>
      <c r="L25">
        <v>611.78271352339596</v>
      </c>
      <c r="M25">
        <v>1057.2681467464208</v>
      </c>
      <c r="N25">
        <v>1210.8648322311074</v>
      </c>
      <c r="O25">
        <v>948.70614492129334</v>
      </c>
      <c r="P25" s="13">
        <v>3065.1690143156452</v>
      </c>
      <c r="Q25" s="36">
        <v>253.9772294719005</v>
      </c>
      <c r="R25" s="36">
        <v>2351.3717580390285</v>
      </c>
      <c r="S25" s="36">
        <v>556.76603702761849</v>
      </c>
      <c r="T25" s="36">
        <v>1017.3804321983231</v>
      </c>
      <c r="U25" s="36">
        <v>1080.4299115274762</v>
      </c>
      <c r="V25" s="36">
        <v>819.15548916033401</v>
      </c>
      <c r="W25" s="75">
        <v>2584.7400320709162</v>
      </c>
      <c r="X25" s="25">
        <v>36.430933896483836</v>
      </c>
      <c r="Y25" s="36">
        <v>235.79309011440935</v>
      </c>
      <c r="Z25" s="36">
        <v>50.8038519497631</v>
      </c>
      <c r="AA25" s="36">
        <v>40.383177733651429</v>
      </c>
      <c r="AB25" s="36">
        <v>127.89710518768716</v>
      </c>
      <c r="AC25" s="36">
        <v>134.68030730314737</v>
      </c>
      <c r="AD25" s="75">
        <v>478.70491153330471</v>
      </c>
      <c r="AE25">
        <f t="shared" si="1"/>
        <v>0.59741537117436039</v>
      </c>
      <c r="AF25">
        <f t="shared" si="2"/>
        <v>1.7219743826012017</v>
      </c>
      <c r="AG25">
        <f t="shared" si="3"/>
        <v>2.3220829472066833</v>
      </c>
      <c r="AH25">
        <f t="shared" si="4"/>
        <v>2.8668428988077066</v>
      </c>
      <c r="AI25">
        <f t="shared" si="5"/>
        <v>3.1478554731304169</v>
      </c>
      <c r="AJ25">
        <f t="shared" si="6"/>
        <v>2.4607931976733148</v>
      </c>
      <c r="AK25">
        <f t="shared" si="7"/>
        <v>2.1187509758269405</v>
      </c>
      <c r="AL25" s="134">
        <f t="shared" si="8"/>
        <v>59.741537117436039</v>
      </c>
      <c r="AM25" s="134">
        <f t="shared" si="9"/>
        <v>172.19743826012018</v>
      </c>
      <c r="AN25" s="134">
        <f t="shared" si="10"/>
        <v>232.20829472066833</v>
      </c>
      <c r="AO25" s="134">
        <f t="shared" si="11"/>
        <v>286.68428988077068</v>
      </c>
      <c r="AP25" s="134">
        <f t="shared" si="12"/>
        <v>314.78554731304172</v>
      </c>
      <c r="AQ25" s="134">
        <f t="shared" si="13"/>
        <v>246.07931976733147</v>
      </c>
      <c r="AR25" s="134">
        <f t="shared" si="14"/>
        <v>211.87509758269405</v>
      </c>
      <c r="AZ25" s="81">
        <f t="shared" si="15"/>
        <v>6.9723262833853203</v>
      </c>
      <c r="BA25" s="81">
        <f t="shared" si="16"/>
        <v>11.552292245324667</v>
      </c>
      <c r="BB25" s="81">
        <f t="shared" si="17"/>
        <v>13.342774162687691</v>
      </c>
      <c r="BC25" s="81">
        <f t="shared" si="18"/>
        <v>32.140932947610381</v>
      </c>
      <c r="BD25" s="81">
        <f t="shared" si="19"/>
        <v>12.434709430273685</v>
      </c>
      <c r="BE25" s="81">
        <f t="shared" si="20"/>
        <v>13.93130479606765</v>
      </c>
      <c r="BF25" s="81">
        <f t="shared" si="21"/>
        <v>14.273740378617052</v>
      </c>
    </row>
    <row r="26" spans="1:58" x14ac:dyDescent="0.2">
      <c r="A26" s="1">
        <v>41122</v>
      </c>
      <c r="B26">
        <v>5.25</v>
      </c>
      <c r="C26" s="2">
        <v>514.46773484595599</v>
      </c>
      <c r="D26">
        <v>1580.88097757273</v>
      </c>
      <c r="E26">
        <v>278.91216970183399</v>
      </c>
      <c r="F26">
        <v>396.29706728644499</v>
      </c>
      <c r="G26">
        <v>414.82745528943798</v>
      </c>
      <c r="H26">
        <v>418.022807758412</v>
      </c>
      <c r="I26" s="13">
        <v>1541.8927034015901</v>
      </c>
      <c r="J26" s="2">
        <v>305.44582126379328</v>
      </c>
      <c r="K26">
        <v>2617.0812572557052</v>
      </c>
      <c r="L26">
        <v>615.56702096089998</v>
      </c>
      <c r="M26">
        <v>1064.1756438180819</v>
      </c>
      <c r="N26">
        <v>1218.9317955988627</v>
      </c>
      <c r="O26">
        <v>985.1056861608788</v>
      </c>
      <c r="P26" s="13">
        <v>3101.4469756885105</v>
      </c>
      <c r="Q26" s="36">
        <v>271.98152943912703</v>
      </c>
      <c r="R26" s="36">
        <v>2389.6800365448789</v>
      </c>
      <c r="S26" s="36">
        <v>563.1692115977728</v>
      </c>
      <c r="T26" s="36">
        <v>1018.1344839214745</v>
      </c>
      <c r="U26" s="36">
        <v>1093.6044396364075</v>
      </c>
      <c r="V26" s="36">
        <v>850.03537140675803</v>
      </c>
      <c r="W26" s="75">
        <v>2628.6411295774355</v>
      </c>
      <c r="X26" s="25">
        <v>33.464291824666255</v>
      </c>
      <c r="Y26" s="36">
        <v>237.14036343664125</v>
      </c>
      <c r="Z26" s="36">
        <v>53.997595643505917</v>
      </c>
      <c r="AA26" s="36">
        <v>45.821571066843717</v>
      </c>
      <c r="AB26" s="36">
        <v>121.0404264811082</v>
      </c>
      <c r="AC26" s="36">
        <v>142.66807557905966</v>
      </c>
      <c r="AD26" s="75">
        <v>476.46739551164268</v>
      </c>
      <c r="AE26">
        <f t="shared" si="1"/>
        <v>0.63158689034884441</v>
      </c>
      <c r="AF26">
        <f t="shared" si="2"/>
        <v>1.7653004555068832</v>
      </c>
      <c r="AG26">
        <f t="shared" si="3"/>
        <v>2.3520062168735478</v>
      </c>
      <c r="AH26">
        <f t="shared" si="4"/>
        <v>2.8585200153470431</v>
      </c>
      <c r="AI26">
        <f t="shared" si="5"/>
        <v>3.1197987409958179</v>
      </c>
      <c r="AJ26">
        <f t="shared" si="6"/>
        <v>2.5171884583380622</v>
      </c>
      <c r="AK26">
        <f t="shared" si="7"/>
        <v>2.1401264364124235</v>
      </c>
      <c r="AL26" s="134">
        <f t="shared" si="8"/>
        <v>63.158689034884439</v>
      </c>
      <c r="AM26" s="134">
        <f t="shared" si="9"/>
        <v>176.53004555068833</v>
      </c>
      <c r="AN26" s="134">
        <f t="shared" si="10"/>
        <v>235.20062168735478</v>
      </c>
      <c r="AO26" s="134">
        <f t="shared" si="11"/>
        <v>285.8520015347043</v>
      </c>
      <c r="AP26" s="134">
        <f t="shared" si="12"/>
        <v>311.97987409958176</v>
      </c>
      <c r="AQ26" s="134">
        <f t="shared" si="13"/>
        <v>251.71884583380623</v>
      </c>
      <c r="AR26" s="134">
        <f t="shared" si="14"/>
        <v>214.01264364124236</v>
      </c>
      <c r="AZ26" s="81">
        <f t="shared" si="15"/>
        <v>7.371135876809598</v>
      </c>
      <c r="BA26" s="81">
        <f t="shared" si="16"/>
        <v>11.842955951536487</v>
      </c>
      <c r="BB26" s="81">
        <f t="shared" si="17"/>
        <v>13.514714372598995</v>
      </c>
      <c r="BC26" s="81">
        <f t="shared" si="18"/>
        <v>32.047622902839102</v>
      </c>
      <c r="BD26" s="81">
        <f t="shared" si="19"/>
        <v>12.323879274748844</v>
      </c>
      <c r="BE26" s="81">
        <f t="shared" si="20"/>
        <v>14.250575658047083</v>
      </c>
      <c r="BF26" s="81">
        <f t="shared" si="21"/>
        <v>14.417743981849124</v>
      </c>
    </row>
    <row r="27" spans="1:58" x14ac:dyDescent="0.2">
      <c r="A27" s="1">
        <v>41153</v>
      </c>
      <c r="B27">
        <v>5.46</v>
      </c>
      <c r="C27" s="2">
        <v>517.00290577453904</v>
      </c>
      <c r="D27">
        <v>1576.8065559342899</v>
      </c>
      <c r="E27">
        <v>274.51118958405903</v>
      </c>
      <c r="F27">
        <v>373.95770449859498</v>
      </c>
      <c r="G27">
        <v>406.13852368234001</v>
      </c>
      <c r="H27">
        <v>414.62569763781499</v>
      </c>
      <c r="I27" s="13">
        <v>1553.9860231269199</v>
      </c>
      <c r="J27" s="2">
        <v>366.01039818139503</v>
      </c>
      <c r="K27">
        <v>2632.4111821552829</v>
      </c>
      <c r="L27">
        <v>613.63096042081065</v>
      </c>
      <c r="M27">
        <v>1071.82458372875</v>
      </c>
      <c r="N27">
        <v>1219.4285509358663</v>
      </c>
      <c r="O27">
        <v>996.98112703548486</v>
      </c>
      <c r="P27" s="13">
        <v>3124.9437642471939</v>
      </c>
      <c r="Q27" s="36">
        <v>239.5277982486507</v>
      </c>
      <c r="R27" s="36">
        <v>2383.1902241171715</v>
      </c>
      <c r="S27" s="36">
        <v>565.37588208913382</v>
      </c>
      <c r="T27" s="36">
        <v>1026.7361486375164</v>
      </c>
      <c r="U27" s="36">
        <v>1088.1079710043546</v>
      </c>
      <c r="V27" s="36">
        <v>878.70272478941104</v>
      </c>
      <c r="W27" s="75">
        <v>2621.0369756243258</v>
      </c>
      <c r="X27" s="25">
        <v>126.48259993274432</v>
      </c>
      <c r="Y27" s="36">
        <v>249.57179518763465</v>
      </c>
      <c r="Z27" s="36">
        <v>50.154111860866138</v>
      </c>
      <c r="AA27" s="36">
        <v>45.491058119493772</v>
      </c>
      <c r="AB27" s="36">
        <v>133.32532253418202</v>
      </c>
      <c r="AC27" s="36">
        <v>128.21591999935191</v>
      </c>
      <c r="AD27" s="75">
        <v>505.99915673966262</v>
      </c>
      <c r="AE27">
        <f t="shared" si="1"/>
        <v>0.75191179563841803</v>
      </c>
      <c r="AF27">
        <f t="shared" si="2"/>
        <v>1.7780729116528555</v>
      </c>
      <c r="AG27">
        <f t="shared" si="3"/>
        <v>2.3852522212967497</v>
      </c>
      <c r="AH27">
        <f t="shared" si="4"/>
        <v>3.0547927475327445</v>
      </c>
      <c r="AI27">
        <f t="shared" si="5"/>
        <v>3.200164233530733</v>
      </c>
      <c r="AJ27">
        <f t="shared" si="6"/>
        <v>2.5747764101561192</v>
      </c>
      <c r="AK27">
        <f t="shared" si="7"/>
        <v>2.1408776009841044</v>
      </c>
      <c r="AL27" s="134">
        <f t="shared" si="8"/>
        <v>75.1911795638418</v>
      </c>
      <c r="AM27" s="134">
        <f t="shared" si="9"/>
        <v>177.80729116528556</v>
      </c>
      <c r="AN27" s="134">
        <f t="shared" si="10"/>
        <v>238.52522212967497</v>
      </c>
      <c r="AO27" s="134">
        <f t="shared" si="11"/>
        <v>305.47927475327447</v>
      </c>
      <c r="AP27" s="134">
        <f t="shared" si="12"/>
        <v>320.01642335307332</v>
      </c>
      <c r="AQ27" s="134">
        <f t="shared" si="13"/>
        <v>257.47764101561194</v>
      </c>
      <c r="AR27" s="134">
        <f t="shared" si="14"/>
        <v>214.08776009841043</v>
      </c>
      <c r="AZ27" s="81">
        <f t="shared" si="15"/>
        <v>8.7754259908172116</v>
      </c>
      <c r="BA27" s="81">
        <f t="shared" si="16"/>
        <v>11.928643141531715</v>
      </c>
      <c r="BB27" s="81">
        <f t="shared" si="17"/>
        <v>13.705747138833342</v>
      </c>
      <c r="BC27" s="81">
        <f t="shared" si="18"/>
        <v>34.2480883441957</v>
      </c>
      <c r="BD27" s="81">
        <f t="shared" si="19"/>
        <v>12.641340338772446</v>
      </c>
      <c r="BE27" s="81">
        <f t="shared" si="20"/>
        <v>14.576598710336549</v>
      </c>
      <c r="BF27" s="81">
        <f t="shared" si="21"/>
        <v>14.422804476546288</v>
      </c>
    </row>
    <row r="28" spans="1:58" x14ac:dyDescent="0.2">
      <c r="A28" s="1">
        <v>41183</v>
      </c>
      <c r="B28">
        <v>6.02</v>
      </c>
      <c r="C28" s="2">
        <v>514.51722029170401</v>
      </c>
      <c r="D28">
        <v>1556.60375096803</v>
      </c>
      <c r="E28">
        <v>268.35272939721199</v>
      </c>
      <c r="F28">
        <v>369.41321388726101</v>
      </c>
      <c r="G28">
        <v>431.20290871625201</v>
      </c>
      <c r="H28">
        <v>401.36023089675598</v>
      </c>
      <c r="I28" s="13">
        <v>1556.6073712104301</v>
      </c>
      <c r="J28" s="2">
        <v>374.90372342273707</v>
      </c>
      <c r="K28">
        <v>2653.0204048081418</v>
      </c>
      <c r="L28">
        <v>616.62468089549463</v>
      </c>
      <c r="M28">
        <v>1082.5601442061684</v>
      </c>
      <c r="N28">
        <v>1238.8963155421252</v>
      </c>
      <c r="O28">
        <v>1007.4132528524894</v>
      </c>
      <c r="P28" s="13">
        <v>3133.7891091237143</v>
      </c>
      <c r="Q28" s="36">
        <v>299.82126796234752</v>
      </c>
      <c r="R28" s="36">
        <v>2396.2776098709032</v>
      </c>
      <c r="S28" s="36">
        <v>572.16136393410159</v>
      </c>
      <c r="T28" s="36">
        <v>1038.5792686792274</v>
      </c>
      <c r="U28" s="36">
        <v>1110.7799757945511</v>
      </c>
      <c r="V28" s="36">
        <v>911.08814446322299</v>
      </c>
      <c r="W28" s="75">
        <v>2640.0237387435832</v>
      </c>
      <c r="X28" s="25">
        <v>75.082455460389539</v>
      </c>
      <c r="Y28" s="36">
        <v>262.36017748068815</v>
      </c>
      <c r="Z28" s="36">
        <v>43.892058509168706</v>
      </c>
      <c r="AA28" s="36">
        <v>43.684642705448624</v>
      </c>
      <c r="AB28" s="36">
        <v>127.61808574761173</v>
      </c>
      <c r="AC28" s="36">
        <v>96.762392749032216</v>
      </c>
      <c r="AD28" s="75">
        <v>487.50760122378011</v>
      </c>
      <c r="AE28">
        <f t="shared" si="1"/>
        <v>0.77730410518127502</v>
      </c>
      <c r="AF28">
        <f t="shared" si="2"/>
        <v>1.8218348589070714</v>
      </c>
      <c r="AG28">
        <f t="shared" si="3"/>
        <v>2.4523516443509799</v>
      </c>
      <c r="AH28">
        <f t="shared" si="4"/>
        <v>3.1295073826399129</v>
      </c>
      <c r="AI28">
        <f t="shared" si="5"/>
        <v>3.0665330833147424</v>
      </c>
      <c r="AJ28">
        <f t="shared" si="6"/>
        <v>2.6804205047146854</v>
      </c>
      <c r="AK28">
        <f t="shared" si="7"/>
        <v>2.1458760162641641</v>
      </c>
      <c r="AL28" s="134">
        <f t="shared" si="8"/>
        <v>77.730410518127499</v>
      </c>
      <c r="AM28" s="134">
        <f t="shared" si="9"/>
        <v>182.18348589070715</v>
      </c>
      <c r="AN28" s="134">
        <f t="shared" si="10"/>
        <v>245.235164435098</v>
      </c>
      <c r="AO28" s="134">
        <f t="shared" si="11"/>
        <v>312.9507382639913</v>
      </c>
      <c r="AP28" s="134">
        <f t="shared" si="12"/>
        <v>306.65330833147425</v>
      </c>
      <c r="AQ28" s="134">
        <f t="shared" si="13"/>
        <v>268.04205047146854</v>
      </c>
      <c r="AR28" s="134">
        <f t="shared" si="14"/>
        <v>214.58760162641642</v>
      </c>
      <c r="AZ28" s="81">
        <f t="shared" si="15"/>
        <v>9.0717750232726324</v>
      </c>
      <c r="BA28" s="81">
        <f t="shared" si="16"/>
        <v>12.222231018920173</v>
      </c>
      <c r="BB28" s="81">
        <f t="shared" si="17"/>
        <v>14.091302895718002</v>
      </c>
      <c r="BC28" s="81">
        <f t="shared" si="18"/>
        <v>35.085733852494528</v>
      </c>
      <c r="BD28" s="81">
        <f t="shared" si="19"/>
        <v>12.113468415187391</v>
      </c>
      <c r="BE28" s="81">
        <f t="shared" si="20"/>
        <v>15.174682321178585</v>
      </c>
      <c r="BF28" s="81">
        <f t="shared" si="21"/>
        <v>14.45647812806366</v>
      </c>
    </row>
    <row r="29" spans="1:58" x14ac:dyDescent="0.2">
      <c r="A29" s="1">
        <v>41214</v>
      </c>
      <c r="B29">
        <v>6.07</v>
      </c>
      <c r="C29" s="2">
        <v>516.69941458121104</v>
      </c>
      <c r="D29">
        <v>1558.65443946715</v>
      </c>
      <c r="E29">
        <v>275.28686967336102</v>
      </c>
      <c r="F29">
        <v>375.20936495854602</v>
      </c>
      <c r="G29">
        <v>402.920773661238</v>
      </c>
      <c r="H29">
        <v>410.05004727886399</v>
      </c>
      <c r="I29" s="13">
        <v>1557.7937580142</v>
      </c>
      <c r="J29" s="2">
        <v>372.40973001447179</v>
      </c>
      <c r="K29">
        <v>2644.8604805305863</v>
      </c>
      <c r="L29">
        <v>611.17842529031634</v>
      </c>
      <c r="M29">
        <v>1096.5066437683447</v>
      </c>
      <c r="N29">
        <v>1254.7067397198296</v>
      </c>
      <c r="O29">
        <v>1013.3771078029208</v>
      </c>
      <c r="P29" s="13">
        <v>3159.8550865239968</v>
      </c>
      <c r="Q29" s="36">
        <v>357.2856688035626</v>
      </c>
      <c r="R29" s="36">
        <v>2408.4037856019982</v>
      </c>
      <c r="S29" s="36">
        <v>565.71460937017832</v>
      </c>
      <c r="T29" s="36">
        <v>1054.6679745367546</v>
      </c>
      <c r="U29" s="36">
        <v>1117.7285828068407</v>
      </c>
      <c r="V29" s="36">
        <v>873.25602408149769</v>
      </c>
      <c r="W29" s="75">
        <v>2679.7594378810181</v>
      </c>
      <c r="X29" s="25">
        <v>15.124061210909165</v>
      </c>
      <c r="Y29" s="36">
        <v>241.78928822102969</v>
      </c>
      <c r="Z29" s="36">
        <v>51.83628127194109</v>
      </c>
      <c r="AA29" s="36">
        <v>41.230357452662304</v>
      </c>
      <c r="AB29" s="36">
        <v>129.99851637189295</v>
      </c>
      <c r="AC29" s="36">
        <v>110.84636111589681</v>
      </c>
      <c r="AD29" s="75">
        <v>485.19014541804268</v>
      </c>
      <c r="AE29">
        <f t="shared" si="1"/>
        <v>0.76997755554496183</v>
      </c>
      <c r="AF29">
        <f t="shared" si="2"/>
        <v>1.8142404127945189</v>
      </c>
      <c r="AG29">
        <f t="shared" si="3"/>
        <v>2.3854437961788335</v>
      </c>
      <c r="AH29">
        <f t="shared" si="4"/>
        <v>3.1210574114433776</v>
      </c>
      <c r="AI29">
        <f t="shared" si="5"/>
        <v>3.3143810290080613</v>
      </c>
      <c r="AJ29">
        <f t="shared" si="6"/>
        <v>2.5943194130966201</v>
      </c>
      <c r="AK29">
        <f t="shared" si="7"/>
        <v>2.1671886932277395</v>
      </c>
      <c r="AL29" s="134">
        <f t="shared" si="8"/>
        <v>76.99775555449618</v>
      </c>
      <c r="AM29" s="134">
        <f t="shared" si="9"/>
        <v>181.4240412794519</v>
      </c>
      <c r="AN29" s="134">
        <f t="shared" si="10"/>
        <v>238.54437961788335</v>
      </c>
      <c r="AO29" s="134">
        <f t="shared" si="11"/>
        <v>312.10574114433774</v>
      </c>
      <c r="AP29" s="134">
        <f t="shared" si="12"/>
        <v>331.43810290080614</v>
      </c>
      <c r="AQ29" s="134">
        <f t="shared" si="13"/>
        <v>259.43194130966202</v>
      </c>
      <c r="AR29" s="134">
        <f t="shared" si="14"/>
        <v>216.71886932277397</v>
      </c>
      <c r="AZ29" s="81">
        <f t="shared" si="15"/>
        <v>8.9862681932502007</v>
      </c>
      <c r="BA29" s="81">
        <f t="shared" si="16"/>
        <v>12.171281793530973</v>
      </c>
      <c r="BB29" s="81">
        <f t="shared" si="17"/>
        <v>13.706847935163621</v>
      </c>
      <c r="BC29" s="81">
        <f t="shared" si="18"/>
        <v>34.990998993549155</v>
      </c>
      <c r="BD29" s="81">
        <f t="shared" si="19"/>
        <v>13.092521365328659</v>
      </c>
      <c r="BE29" s="81">
        <f t="shared" si="20"/>
        <v>14.687237642064735</v>
      </c>
      <c r="BF29" s="81">
        <f t="shared" si="21"/>
        <v>14.600058766478552</v>
      </c>
    </row>
    <row r="30" spans="1:58" x14ac:dyDescent="0.2">
      <c r="A30" s="1">
        <v>41244</v>
      </c>
      <c r="B30">
        <v>6.19</v>
      </c>
      <c r="C30" s="2">
        <v>515.89636884209096</v>
      </c>
      <c r="D30">
        <v>1442.4486887865801</v>
      </c>
      <c r="E30">
        <v>283.34675194621798</v>
      </c>
      <c r="F30">
        <v>413.56705011206299</v>
      </c>
      <c r="G30">
        <v>422.21712658969699</v>
      </c>
      <c r="H30">
        <v>413.04096845558001</v>
      </c>
      <c r="I30" s="13">
        <v>1597.7683741646699</v>
      </c>
      <c r="J30" s="2">
        <v>379.31567199962097</v>
      </c>
      <c r="K30">
        <v>2630.9689923607184</v>
      </c>
      <c r="L30">
        <v>614.73129809599823</v>
      </c>
      <c r="M30">
        <v>1104.9002773161287</v>
      </c>
      <c r="N30">
        <v>1264.6405913134354</v>
      </c>
      <c r="O30">
        <v>1009.6861059761138</v>
      </c>
      <c r="P30" s="13">
        <v>3177.881702086976</v>
      </c>
      <c r="Q30" s="36">
        <v>358.73605685775925</v>
      </c>
      <c r="R30" s="36">
        <v>2382.5049262293423</v>
      </c>
      <c r="S30" s="36">
        <v>574.62994568910051</v>
      </c>
      <c r="T30" s="36">
        <v>1061.7243025437654</v>
      </c>
      <c r="U30" s="36">
        <v>1127.9371566493137</v>
      </c>
      <c r="V30" s="36">
        <v>883.40464911369008</v>
      </c>
      <c r="W30" s="75">
        <v>2690.9120540145882</v>
      </c>
      <c r="X30" s="25">
        <v>20.579615141861698</v>
      </c>
      <c r="Y30" s="36">
        <v>244.91922087542645</v>
      </c>
      <c r="Z30" s="36">
        <v>45.391686217362626</v>
      </c>
      <c r="AA30" s="36">
        <v>43.517651872474772</v>
      </c>
      <c r="AB30" s="36">
        <v>149.77430217562048</v>
      </c>
      <c r="AC30" s="36">
        <v>121.93352336171554</v>
      </c>
      <c r="AD30" s="75">
        <v>490.11765415706373</v>
      </c>
      <c r="AE30">
        <f t="shared" si="1"/>
        <v>0.7857955668083183</v>
      </c>
      <c r="AF30">
        <f t="shared" si="2"/>
        <v>1.9472920809530092</v>
      </c>
      <c r="AG30">
        <f t="shared" si="3"/>
        <v>2.3299940162980266</v>
      </c>
      <c r="AH30">
        <f t="shared" si="4"/>
        <v>2.8560801049096907</v>
      </c>
      <c r="AI30">
        <f t="shared" si="5"/>
        <v>3.2190251176570781</v>
      </c>
      <c r="AJ30">
        <f t="shared" si="6"/>
        <v>2.6048143725892761</v>
      </c>
      <c r="AK30">
        <f t="shared" si="7"/>
        <v>2.1254567215287228</v>
      </c>
      <c r="AL30" s="134">
        <f t="shared" si="8"/>
        <v>78.579556680831828</v>
      </c>
      <c r="AM30" s="134">
        <f t="shared" si="9"/>
        <v>194.72920809530092</v>
      </c>
      <c r="AN30" s="134">
        <f t="shared" si="10"/>
        <v>232.99940162980266</v>
      </c>
      <c r="AO30" s="134">
        <f t="shared" si="11"/>
        <v>285.60801049096909</v>
      </c>
      <c r="AP30" s="134">
        <f t="shared" si="12"/>
        <v>321.9025117657078</v>
      </c>
      <c r="AQ30" s="134">
        <f t="shared" si="13"/>
        <v>260.4814372589276</v>
      </c>
      <c r="AR30" s="134">
        <f t="shared" si="14"/>
        <v>212.54567215287227</v>
      </c>
      <c r="AZ30" s="81">
        <f t="shared" si="15"/>
        <v>9.170877329546089</v>
      </c>
      <c r="BA30" s="81">
        <f t="shared" si="16"/>
        <v>13.063891910049071</v>
      </c>
      <c r="BB30" s="81">
        <f t="shared" si="17"/>
        <v>13.388231457138861</v>
      </c>
      <c r="BC30" s="81">
        <f t="shared" si="18"/>
        <v>32.020268422481031</v>
      </c>
      <c r="BD30" s="81">
        <f t="shared" si="19"/>
        <v>12.715844907267114</v>
      </c>
      <c r="BE30" s="81">
        <f t="shared" si="20"/>
        <v>14.7466528256132</v>
      </c>
      <c r="BF30" s="81">
        <f t="shared" si="21"/>
        <v>14.318916085570962</v>
      </c>
    </row>
    <row r="31" spans="1:58" x14ac:dyDescent="0.2">
      <c r="A31" s="1">
        <v>41275</v>
      </c>
      <c r="B31">
        <v>5.37</v>
      </c>
      <c r="C31" s="2">
        <v>515.24488768141396</v>
      </c>
      <c r="D31">
        <v>1597.4834472402199</v>
      </c>
      <c r="E31">
        <v>281.59054164054697</v>
      </c>
      <c r="F31">
        <v>413.42946534107699</v>
      </c>
      <c r="G31">
        <v>425.10139463759702</v>
      </c>
      <c r="H31">
        <v>409.86151056152403</v>
      </c>
      <c r="I31" s="13">
        <v>1563.2357246726001</v>
      </c>
      <c r="J31" s="2">
        <v>397.10693384792052</v>
      </c>
      <c r="K31">
        <v>2653.674727997759</v>
      </c>
      <c r="L31">
        <v>615.23201718627445</v>
      </c>
      <c r="M31">
        <v>1116.7126597219294</v>
      </c>
      <c r="N31">
        <v>1267.0928809908773</v>
      </c>
      <c r="O31">
        <v>1027.3128922757726</v>
      </c>
      <c r="P31" s="13">
        <v>3213.1650115341586</v>
      </c>
      <c r="Q31" s="36">
        <v>347.50262226797111</v>
      </c>
      <c r="R31" s="36">
        <v>2421.3138334974165</v>
      </c>
      <c r="S31" s="36">
        <v>555.77003000301556</v>
      </c>
      <c r="T31" s="36">
        <v>1069.9791376603673</v>
      </c>
      <c r="U31" s="36">
        <v>1121.268397441125</v>
      </c>
      <c r="V31" s="36">
        <v>890.03722576683242</v>
      </c>
      <c r="W31" s="75">
        <v>2725.2664913811018</v>
      </c>
      <c r="X31" s="25">
        <v>49.604311579949403</v>
      </c>
      <c r="Y31" s="36">
        <v>245.40007313255597</v>
      </c>
      <c r="Z31" s="36">
        <v>56.52991492761948</v>
      </c>
      <c r="AA31" s="36">
        <v>42.803132352917771</v>
      </c>
      <c r="AB31" s="36">
        <v>147.55454249515799</v>
      </c>
      <c r="AC31" s="36">
        <v>113.77612226127775</v>
      </c>
      <c r="AD31" s="75">
        <v>512.21661825911156</v>
      </c>
      <c r="AE31">
        <f t="shared" si="1"/>
        <v>0.82018639136130478</v>
      </c>
      <c r="AF31">
        <f t="shared" si="2"/>
        <v>1.7735197752662675</v>
      </c>
      <c r="AG31">
        <f t="shared" si="3"/>
        <v>2.3194659590970703</v>
      </c>
      <c r="AH31">
        <f t="shared" si="4"/>
        <v>2.8713559931472963</v>
      </c>
      <c r="AI31">
        <f t="shared" si="5"/>
        <v>3.1748494781981731</v>
      </c>
      <c r="AJ31">
        <f t="shared" si="6"/>
        <v>2.6320748910507406</v>
      </c>
      <c r="AK31">
        <f t="shared" si="7"/>
        <v>2.1962392968773981</v>
      </c>
      <c r="AL31" s="134">
        <f t="shared" si="8"/>
        <v>82.018639136130474</v>
      </c>
      <c r="AM31" s="134">
        <f t="shared" si="9"/>
        <v>177.35197752662674</v>
      </c>
      <c r="AN31" s="134">
        <f t="shared" si="10"/>
        <v>231.94659590970704</v>
      </c>
      <c r="AO31" s="134">
        <f t="shared" si="11"/>
        <v>287.13559931472963</v>
      </c>
      <c r="AP31" s="134">
        <f t="shared" si="12"/>
        <v>317.48494781981731</v>
      </c>
      <c r="AQ31" s="134">
        <f t="shared" si="13"/>
        <v>263.20748910507405</v>
      </c>
      <c r="AR31" s="134">
        <f t="shared" si="14"/>
        <v>219.6239296877398</v>
      </c>
      <c r="AZ31" s="81">
        <f t="shared" si="15"/>
        <v>9.5722463962085822</v>
      </c>
      <c r="BA31" s="81">
        <f t="shared" si="16"/>
        <v>11.898097296772265</v>
      </c>
      <c r="BB31" s="81">
        <f t="shared" si="17"/>
        <v>13.327736852597193</v>
      </c>
      <c r="BC31" s="81">
        <f t="shared" si="18"/>
        <v>32.191530440279166</v>
      </c>
      <c r="BD31" s="81">
        <f t="shared" si="19"/>
        <v>12.541341584208972</v>
      </c>
      <c r="BE31" s="81">
        <f t="shared" si="20"/>
        <v>14.900982978973737</v>
      </c>
      <c r="BF31" s="81">
        <f t="shared" si="21"/>
        <v>14.795768776323145</v>
      </c>
    </row>
    <row r="32" spans="1:58" x14ac:dyDescent="0.2">
      <c r="A32" s="1">
        <v>41306</v>
      </c>
      <c r="B32">
        <v>5.61</v>
      </c>
      <c r="C32" s="2">
        <v>518.42694968078399</v>
      </c>
      <c r="D32">
        <v>1583.47149070863</v>
      </c>
      <c r="E32">
        <v>276.05358213104</v>
      </c>
      <c r="F32">
        <v>414.42421300774799</v>
      </c>
      <c r="G32">
        <v>416.04673156083902</v>
      </c>
      <c r="H32">
        <v>412.32983660295997</v>
      </c>
      <c r="I32" s="13">
        <v>1568.75565412529</v>
      </c>
      <c r="J32" s="2">
        <v>389.24794839041908</v>
      </c>
      <c r="K32">
        <v>2628.5508686847379</v>
      </c>
      <c r="L32">
        <v>599.92746186613203</v>
      </c>
      <c r="M32">
        <v>1127.8554748192855</v>
      </c>
      <c r="N32">
        <v>1244.186874684573</v>
      </c>
      <c r="O32">
        <v>1028.9895791001334</v>
      </c>
      <c r="P32" s="13">
        <v>3270.7095253760203</v>
      </c>
      <c r="Q32" s="36">
        <v>372.59027019767848</v>
      </c>
      <c r="R32" s="36">
        <v>2359.4080075786278</v>
      </c>
      <c r="S32" s="36">
        <v>528.46184702896869</v>
      </c>
      <c r="T32" s="36">
        <v>1084.7430383667097</v>
      </c>
      <c r="U32" s="36">
        <v>1093.2954964891537</v>
      </c>
      <c r="V32" s="36">
        <v>912.71762254148223</v>
      </c>
      <c r="W32" s="75">
        <v>2694.4890960889675</v>
      </c>
      <c r="X32" s="25">
        <v>16.657678192740626</v>
      </c>
      <c r="Y32" s="36">
        <v>255.62586142572439</v>
      </c>
      <c r="Z32" s="36">
        <v>79.483984267206139</v>
      </c>
      <c r="AA32" s="36">
        <v>43.717232405458752</v>
      </c>
      <c r="AB32" s="36">
        <v>165.33092934865903</v>
      </c>
      <c r="AC32" s="36">
        <v>122.11844287331992</v>
      </c>
      <c r="AD32" s="75">
        <v>563.49139745961668</v>
      </c>
      <c r="AE32">
        <f t="shared" si="1"/>
        <v>0.8005604063205225</v>
      </c>
      <c r="AF32">
        <f t="shared" si="2"/>
        <v>1.7636750500465885</v>
      </c>
      <c r="AG32">
        <f t="shared" si="3"/>
        <v>2.3332196022036573</v>
      </c>
      <c r="AH32">
        <f t="shared" si="4"/>
        <v>2.9028002643420048</v>
      </c>
      <c r="AI32">
        <f t="shared" si="5"/>
        <v>3.2073638026293669</v>
      </c>
      <c r="AJ32">
        <f t="shared" si="6"/>
        <v>2.6676863799427926</v>
      </c>
      <c r="AK32">
        <f t="shared" si="7"/>
        <v>2.2150967341070533</v>
      </c>
      <c r="AL32" s="134">
        <f t="shared" si="8"/>
        <v>80.056040632052245</v>
      </c>
      <c r="AM32" s="134">
        <f t="shared" si="9"/>
        <v>176.36750500465885</v>
      </c>
      <c r="AN32" s="134">
        <f t="shared" si="10"/>
        <v>233.32196022036572</v>
      </c>
      <c r="AO32" s="134">
        <f t="shared" si="11"/>
        <v>290.28002643420047</v>
      </c>
      <c r="AP32" s="134">
        <f t="shared" si="12"/>
        <v>320.73638026293668</v>
      </c>
      <c r="AQ32" s="134">
        <f t="shared" si="13"/>
        <v>266.76863799427923</v>
      </c>
      <c r="AR32" s="134">
        <f t="shared" si="14"/>
        <v>221.50967341070532</v>
      </c>
      <c r="AZ32" s="81">
        <f t="shared" si="15"/>
        <v>9.3431950896307416</v>
      </c>
      <c r="BA32" s="81">
        <f t="shared" si="16"/>
        <v>11.832051515858351</v>
      </c>
      <c r="BB32" s="81">
        <f t="shared" si="17"/>
        <v>13.406765792586675</v>
      </c>
      <c r="BC32" s="81">
        <f t="shared" si="18"/>
        <v>32.544060469907201</v>
      </c>
      <c r="BD32" s="81">
        <f t="shared" si="19"/>
        <v>12.669780192675795</v>
      </c>
      <c r="BE32" s="81">
        <f t="shared" si="20"/>
        <v>15.102590536433677</v>
      </c>
      <c r="BF32" s="81">
        <f t="shared" si="21"/>
        <v>14.922808794849677</v>
      </c>
    </row>
    <row r="33" spans="1:58" x14ac:dyDescent="0.2">
      <c r="A33" s="1">
        <v>41334</v>
      </c>
      <c r="B33">
        <v>5.96</v>
      </c>
      <c r="C33" s="2">
        <v>522.74753057047997</v>
      </c>
      <c r="D33">
        <v>1602.6001617102299</v>
      </c>
      <c r="E33">
        <v>284.40316952097697</v>
      </c>
      <c r="F33">
        <v>415.278994978291</v>
      </c>
      <c r="G33">
        <v>424.59360243930098</v>
      </c>
      <c r="H33">
        <v>413.29780401887598</v>
      </c>
      <c r="I33" s="13">
        <v>1587.07721447776</v>
      </c>
      <c r="J33" s="2">
        <v>402.6450056769001</v>
      </c>
      <c r="K33">
        <v>2640.3017105290255</v>
      </c>
      <c r="L33">
        <v>618.53347199500217</v>
      </c>
      <c r="M33">
        <v>1136.5285144165414</v>
      </c>
      <c r="N33">
        <v>1248.9996534597342</v>
      </c>
      <c r="O33">
        <v>1025.9601097916081</v>
      </c>
      <c r="P33" s="13">
        <v>3321.993428995399</v>
      </c>
      <c r="Q33" s="36">
        <v>360.96122641444941</v>
      </c>
      <c r="R33" s="36">
        <v>2301.2303623647958</v>
      </c>
      <c r="S33" s="36">
        <v>556.63907828190395</v>
      </c>
      <c r="T33" s="36">
        <v>1090.3549825089733</v>
      </c>
      <c r="U33" s="36">
        <v>1104.4794308373814</v>
      </c>
      <c r="V33" s="36">
        <v>952.07637922301944</v>
      </c>
      <c r="W33" s="75">
        <v>2714.7352453734125</v>
      </c>
      <c r="X33" s="25">
        <v>41.68377926245067</v>
      </c>
      <c r="Y33" s="36">
        <v>342.25189744873023</v>
      </c>
      <c r="Z33" s="36">
        <v>57.084585071828194</v>
      </c>
      <c r="AA33" s="36">
        <v>46.976222505701308</v>
      </c>
      <c r="AB33" s="36">
        <v>153.29528486108387</v>
      </c>
      <c r="AC33" s="36">
        <v>70.373722689614752</v>
      </c>
      <c r="AD33" s="75">
        <v>599.68476007372738</v>
      </c>
      <c r="AE33">
        <f t="shared" si="1"/>
        <v>0.82206801804796292</v>
      </c>
      <c r="AF33">
        <f t="shared" si="2"/>
        <v>1.7592203214754329</v>
      </c>
      <c r="AG33">
        <f t="shared" si="3"/>
        <v>2.3108368825824646</v>
      </c>
      <c r="AH33">
        <f t="shared" si="4"/>
        <v>2.9235695956158012</v>
      </c>
      <c r="AI33">
        <f t="shared" si="5"/>
        <v>3.1519363106105907</v>
      </c>
      <c r="AJ33">
        <f t="shared" si="6"/>
        <v>2.6448339333911286</v>
      </c>
      <c r="AK33">
        <f t="shared" si="7"/>
        <v>2.2296203451606784</v>
      </c>
      <c r="AL33" s="134">
        <f t="shared" si="8"/>
        <v>82.206801804796299</v>
      </c>
      <c r="AM33" s="134">
        <f t="shared" si="9"/>
        <v>175.92203214754329</v>
      </c>
      <c r="AN33" s="134">
        <f t="shared" si="10"/>
        <v>231.08368825824647</v>
      </c>
      <c r="AO33" s="134">
        <f t="shared" si="11"/>
        <v>292.35695956158014</v>
      </c>
      <c r="AP33" s="134">
        <f t="shared" si="12"/>
        <v>315.19363106105908</v>
      </c>
      <c r="AQ33" s="134">
        <f t="shared" si="13"/>
        <v>264.48339333911287</v>
      </c>
      <c r="AR33" s="134">
        <f t="shared" si="14"/>
        <v>222.96203451606783</v>
      </c>
      <c r="AZ33" s="81">
        <f t="shared" si="15"/>
        <v>9.5942065194928521</v>
      </c>
      <c r="BA33" s="81">
        <f t="shared" si="16"/>
        <v>11.802165864336725</v>
      </c>
      <c r="BB33" s="81">
        <f t="shared" si="17"/>
        <v>13.278153861039792</v>
      </c>
      <c r="BC33" s="81">
        <f t="shared" si="18"/>
        <v>32.776910928547764</v>
      </c>
      <c r="BD33" s="81">
        <f t="shared" si="19"/>
        <v>12.450829620266926</v>
      </c>
      <c r="BE33" s="81">
        <f t="shared" si="20"/>
        <v>14.973215829713874</v>
      </c>
      <c r="BF33" s="81">
        <f t="shared" si="21"/>
        <v>15.02065240927376</v>
      </c>
    </row>
    <row r="34" spans="1:58" x14ac:dyDescent="0.2">
      <c r="A34" s="1">
        <v>41365</v>
      </c>
      <c r="B34">
        <v>6.11</v>
      </c>
      <c r="C34" s="2">
        <v>528.47708741353995</v>
      </c>
      <c r="D34">
        <v>1577.5922241399401</v>
      </c>
      <c r="E34">
        <v>283.75653500006803</v>
      </c>
      <c r="F34">
        <v>415.64825055046202</v>
      </c>
      <c r="G34">
        <v>413.09039869870202</v>
      </c>
      <c r="H34">
        <v>415.05162427473601</v>
      </c>
      <c r="I34" s="13">
        <v>1592.7215377356899</v>
      </c>
      <c r="J34" s="2">
        <v>407.32573118291685</v>
      </c>
      <c r="K34">
        <v>2636.5892362959426</v>
      </c>
      <c r="L34">
        <v>617.70716940465297</v>
      </c>
      <c r="M34">
        <v>1143.8246649939679</v>
      </c>
      <c r="N34">
        <v>1249.0116298412995</v>
      </c>
      <c r="O34">
        <v>933.4388750656442</v>
      </c>
      <c r="P34" s="13">
        <v>3337.02176311429</v>
      </c>
      <c r="Q34" s="36">
        <v>366.79782574162846</v>
      </c>
      <c r="R34" s="36">
        <v>2361.317625390077</v>
      </c>
      <c r="S34" s="36">
        <v>565.25827974008791</v>
      </c>
      <c r="T34" s="36">
        <v>1096.6149221758831</v>
      </c>
      <c r="U34" s="36">
        <v>1096.5581324322511</v>
      </c>
      <c r="V34" s="36">
        <v>881.36340122667559</v>
      </c>
      <c r="W34" s="75">
        <v>2726.3597385833496</v>
      </c>
      <c r="X34" s="25">
        <v>40.527905441288368</v>
      </c>
      <c r="Y34" s="36">
        <v>276.936150324788</v>
      </c>
      <c r="Z34" s="36">
        <v>51.397491428015513</v>
      </c>
      <c r="AA34" s="36">
        <v>43.869711783030155</v>
      </c>
      <c r="AB34" s="36">
        <v>153.04184802796192</v>
      </c>
      <c r="AC34" s="36">
        <v>75.533537866674251</v>
      </c>
      <c r="AD34" s="75">
        <v>594.339669668395</v>
      </c>
      <c r="AE34">
        <f t="shared" si="1"/>
        <v>0.82318721917902482</v>
      </c>
      <c r="AF34">
        <f t="shared" si="2"/>
        <v>1.7855551583210483</v>
      </c>
      <c r="AG34">
        <f t="shared" si="3"/>
        <v>2.3229465742886148</v>
      </c>
      <c r="AH34">
        <f t="shared" si="4"/>
        <v>2.9354013807616224</v>
      </c>
      <c r="AI34">
        <f t="shared" si="5"/>
        <v>3.2296213602894275</v>
      </c>
      <c r="AJ34">
        <f t="shared" si="6"/>
        <v>2.437505083873166</v>
      </c>
      <c r="AK34">
        <f t="shared" si="7"/>
        <v>2.2300482080586717</v>
      </c>
      <c r="AL34" s="134">
        <f t="shared" si="8"/>
        <v>82.318721917902479</v>
      </c>
      <c r="AM34" s="134">
        <f t="shared" si="9"/>
        <v>178.55551583210482</v>
      </c>
      <c r="AN34" s="134">
        <f t="shared" si="10"/>
        <v>232.29465742886148</v>
      </c>
      <c r="AO34" s="134">
        <f t="shared" si="11"/>
        <v>293.54013807616224</v>
      </c>
      <c r="AP34" s="134">
        <f t="shared" si="12"/>
        <v>322.96213602894272</v>
      </c>
      <c r="AQ34" s="134">
        <f t="shared" si="13"/>
        <v>243.75050838731659</v>
      </c>
      <c r="AR34" s="134">
        <f t="shared" si="14"/>
        <v>223.00482080586715</v>
      </c>
      <c r="AZ34" s="81">
        <f t="shared" si="15"/>
        <v>9.6072685126035378</v>
      </c>
      <c r="BA34" s="81">
        <f t="shared" si="16"/>
        <v>11.978839649119706</v>
      </c>
      <c r="BB34" s="81">
        <f t="shared" si="17"/>
        <v>13.347736595717421</v>
      </c>
      <c r="BC34" s="81">
        <f t="shared" si="18"/>
        <v>32.909560196905133</v>
      </c>
      <c r="BD34" s="81">
        <f t="shared" si="19"/>
        <v>12.757702355714361</v>
      </c>
      <c r="BE34" s="81">
        <f t="shared" si="20"/>
        <v>13.799463643474196</v>
      </c>
      <c r="BF34" s="81">
        <f t="shared" si="21"/>
        <v>15.023534864075327</v>
      </c>
    </row>
    <row r="35" spans="1:58" x14ac:dyDescent="0.2">
      <c r="A35" s="1">
        <v>41395</v>
      </c>
      <c r="B35">
        <v>6.3</v>
      </c>
      <c r="C35" s="2">
        <v>529.88661125380702</v>
      </c>
      <c r="D35">
        <v>1563.68188916244</v>
      </c>
      <c r="E35">
        <v>281.73865969337902</v>
      </c>
      <c r="F35">
        <v>416.271785353925</v>
      </c>
      <c r="G35">
        <v>431.98771772741998</v>
      </c>
      <c r="H35">
        <v>415.73683407407299</v>
      </c>
      <c r="I35" s="13">
        <v>1597.6228294903401</v>
      </c>
      <c r="J35" s="2">
        <v>403.11632592435529</v>
      </c>
      <c r="K35">
        <v>2623.1996955504037</v>
      </c>
      <c r="L35">
        <v>607.71722970104076</v>
      </c>
      <c r="M35">
        <v>1146.4061427432032</v>
      </c>
      <c r="N35">
        <v>1273.1399666746559</v>
      </c>
      <c r="O35">
        <v>927.09102354080824</v>
      </c>
      <c r="P35" s="13">
        <v>3344.246579585847</v>
      </c>
      <c r="Q35" s="36">
        <v>377.55374982019708</v>
      </c>
      <c r="R35" s="36">
        <v>2313.2962057721124</v>
      </c>
      <c r="S35" s="36">
        <v>549.40096224761999</v>
      </c>
      <c r="T35" s="36">
        <v>1097.6219900962665</v>
      </c>
      <c r="U35" s="36">
        <v>1100.6987312952708</v>
      </c>
      <c r="V35" s="36">
        <v>867.89992351019794</v>
      </c>
      <c r="W35" s="75">
        <v>2684.357132607975</v>
      </c>
      <c r="X35" s="25">
        <v>25.562576104158193</v>
      </c>
      <c r="Y35" s="36">
        <v>308.87100989096581</v>
      </c>
      <c r="Z35" s="36">
        <v>54.519693235640027</v>
      </c>
      <c r="AA35" s="36">
        <v>48.355354662892786</v>
      </c>
      <c r="AB35" s="36">
        <v>170.57998495184376</v>
      </c>
      <c r="AC35" s="36">
        <v>65.19697645187432</v>
      </c>
      <c r="AD35" s="75">
        <v>651.58375870697159</v>
      </c>
      <c r="AE35">
        <f t="shared" si="1"/>
        <v>0.81338458257423973</v>
      </c>
      <c r="AF35">
        <f t="shared" si="2"/>
        <v>1.7926118230070576</v>
      </c>
      <c r="AG35">
        <f t="shared" si="3"/>
        <v>2.2974642143694815</v>
      </c>
      <c r="AH35">
        <f t="shared" si="4"/>
        <v>2.9442331898650922</v>
      </c>
      <c r="AI35">
        <f t="shared" si="5"/>
        <v>3.146979240497934</v>
      </c>
      <c r="AJ35">
        <f t="shared" si="6"/>
        <v>2.393153533060207</v>
      </c>
      <c r="AK35">
        <f t="shared" si="7"/>
        <v>2.233011029236887</v>
      </c>
      <c r="AL35" s="134">
        <f t="shared" si="8"/>
        <v>81.33845825742398</v>
      </c>
      <c r="AM35" s="134">
        <f t="shared" si="9"/>
        <v>179.26118230070577</v>
      </c>
      <c r="AN35" s="134">
        <f t="shared" si="10"/>
        <v>229.74642143694814</v>
      </c>
      <c r="AO35" s="134">
        <f t="shared" si="11"/>
        <v>294.42331898650923</v>
      </c>
      <c r="AP35" s="134">
        <f t="shared" si="12"/>
        <v>314.69792404979341</v>
      </c>
      <c r="AQ35" s="134">
        <f t="shared" si="13"/>
        <v>239.31535330602068</v>
      </c>
      <c r="AR35" s="134">
        <f t="shared" si="14"/>
        <v>223.30110292368869</v>
      </c>
      <c r="AZ35" s="81">
        <f t="shared" si="15"/>
        <v>9.492863721324623</v>
      </c>
      <c r="BA35" s="81">
        <f t="shared" si="16"/>
        <v>12.026181034423535</v>
      </c>
      <c r="BB35" s="81">
        <f t="shared" si="17"/>
        <v>13.201314016824481</v>
      </c>
      <c r="BC35" s="81">
        <f t="shared" si="18"/>
        <v>33.008575941478639</v>
      </c>
      <c r="BD35" s="81">
        <f t="shared" si="19"/>
        <v>12.431248122004849</v>
      </c>
      <c r="BE35" s="81">
        <f t="shared" si="20"/>
        <v>13.548375915688773</v>
      </c>
      <c r="BF35" s="81">
        <f t="shared" si="21"/>
        <v>15.04349499189054</v>
      </c>
    </row>
    <row r="36" spans="1:58" x14ac:dyDescent="0.2">
      <c r="A36" s="1">
        <v>41426</v>
      </c>
      <c r="B36">
        <v>6.24</v>
      </c>
      <c r="C36" s="2">
        <v>531.41712399860398</v>
      </c>
      <c r="D36">
        <v>1588.7457145459</v>
      </c>
      <c r="E36">
        <v>280.81512891656899</v>
      </c>
      <c r="F36">
        <v>418.21062877784999</v>
      </c>
      <c r="G36">
        <v>409.90226541920498</v>
      </c>
      <c r="H36">
        <v>410.397788958928</v>
      </c>
      <c r="I36" s="13">
        <v>1613.4096780566699</v>
      </c>
      <c r="J36" s="2">
        <v>412.01043034703332</v>
      </c>
      <c r="K36">
        <v>2630.3999843214683</v>
      </c>
      <c r="L36">
        <v>614.48772992364263</v>
      </c>
      <c r="M36">
        <v>1145.1941903074562</v>
      </c>
      <c r="N36">
        <v>1277.3435461843983</v>
      </c>
      <c r="O36">
        <v>930.29392333377143</v>
      </c>
      <c r="P36" s="13">
        <v>3363.5104040410993</v>
      </c>
      <c r="Q36" s="36">
        <v>369.57579633883142</v>
      </c>
      <c r="R36" s="36">
        <v>2338.0760172853711</v>
      </c>
      <c r="S36" s="36">
        <v>551.10753876259832</v>
      </c>
      <c r="T36" s="36">
        <v>1101.9224997745027</v>
      </c>
      <c r="U36" s="36">
        <v>1132.1212612083507</v>
      </c>
      <c r="V36" s="36">
        <v>857.76547652598299</v>
      </c>
      <c r="W36" s="75">
        <v>2766.180080474875</v>
      </c>
      <c r="X36" s="25">
        <v>42.434634008201925</v>
      </c>
      <c r="Y36" s="36">
        <v>290.112483049133</v>
      </c>
      <c r="Z36" s="36">
        <v>66.845088641202508</v>
      </c>
      <c r="AA36" s="36">
        <v>43.378135125541924</v>
      </c>
      <c r="AB36" s="36">
        <v>141.86758241776653</v>
      </c>
      <c r="AC36" s="36">
        <v>72.509333412861679</v>
      </c>
      <c r="AD36" s="75">
        <v>600.54483033499582</v>
      </c>
      <c r="AE36">
        <f t="shared" si="1"/>
        <v>0.82851083700854677</v>
      </c>
      <c r="AF36">
        <f t="shared" si="2"/>
        <v>1.7683139320994843</v>
      </c>
      <c r="AG36">
        <f t="shared" si="3"/>
        <v>2.3459977307696342</v>
      </c>
      <c r="AH36">
        <f t="shared" si="4"/>
        <v>2.9276337828652177</v>
      </c>
      <c r="AI36">
        <f t="shared" si="5"/>
        <v>3.3247923052514898</v>
      </c>
      <c r="AJ36">
        <f t="shared" si="6"/>
        <v>2.4227363273299569</v>
      </c>
      <c r="AK36">
        <f t="shared" si="7"/>
        <v>2.2279352609095051</v>
      </c>
      <c r="AL36" s="134">
        <f t="shared" si="8"/>
        <v>82.851083700854673</v>
      </c>
      <c r="AM36" s="134">
        <f t="shared" si="9"/>
        <v>176.83139320994843</v>
      </c>
      <c r="AN36" s="134">
        <f t="shared" si="10"/>
        <v>234.59977307696343</v>
      </c>
      <c r="AO36" s="134">
        <f t="shared" si="11"/>
        <v>292.76337828652174</v>
      </c>
      <c r="AP36" s="134">
        <f t="shared" si="12"/>
        <v>332.47923052514898</v>
      </c>
      <c r="AQ36" s="134">
        <f t="shared" si="13"/>
        <v>242.27363273299568</v>
      </c>
      <c r="AR36" s="134">
        <f t="shared" si="14"/>
        <v>222.79352609095051</v>
      </c>
      <c r="AZ36" s="81">
        <f t="shared" si="15"/>
        <v>9.6693994893182982</v>
      </c>
      <c r="BA36" s="81">
        <f t="shared" si="16"/>
        <v>11.863172606687643</v>
      </c>
      <c r="BB36" s="81">
        <f t="shared" si="17"/>
        <v>13.480189390086805</v>
      </c>
      <c r="BC36" s="81">
        <f t="shared" si="18"/>
        <v>32.822475605260372</v>
      </c>
      <c r="BD36" s="81">
        <f t="shared" si="19"/>
        <v>13.133648156564917</v>
      </c>
      <c r="BE36" s="81">
        <f t="shared" si="20"/>
        <v>13.715853184433225</v>
      </c>
      <c r="BF36" s="81">
        <f t="shared" si="21"/>
        <v>15.00930022329638</v>
      </c>
    </row>
    <row r="37" spans="1:58" x14ac:dyDescent="0.2">
      <c r="A37" s="1">
        <v>41456</v>
      </c>
      <c r="B37">
        <v>6</v>
      </c>
      <c r="C37" s="2">
        <v>527.43808993825201</v>
      </c>
      <c r="D37">
        <v>1572.7717062714701</v>
      </c>
      <c r="E37">
        <v>276.23945089130302</v>
      </c>
      <c r="F37">
        <v>415.91179137634202</v>
      </c>
      <c r="G37">
        <v>424.27528211229497</v>
      </c>
      <c r="H37">
        <v>412.695638752886</v>
      </c>
      <c r="I37" s="13">
        <v>1621.4321318821401</v>
      </c>
      <c r="J37" s="2">
        <v>412.69988583704793</v>
      </c>
      <c r="K37">
        <v>2618.5115675068109</v>
      </c>
      <c r="L37">
        <v>618.70760267011156</v>
      </c>
      <c r="M37">
        <v>1135.2230809365522</v>
      </c>
      <c r="N37">
        <v>1278.5080169680823</v>
      </c>
      <c r="O37">
        <v>915.6774076838351</v>
      </c>
      <c r="P37" s="13">
        <v>3375.625810801017</v>
      </c>
      <c r="Q37" s="36">
        <v>393.73413697066337</v>
      </c>
      <c r="R37" s="36">
        <v>2330.7537395690297</v>
      </c>
      <c r="S37" s="36">
        <v>548.45245834493448</v>
      </c>
      <c r="T37" s="36">
        <v>1091.1893546785745</v>
      </c>
      <c r="U37" s="36">
        <v>1112.6291478297924</v>
      </c>
      <c r="V37" s="36">
        <v>854.5610387316226</v>
      </c>
      <c r="W37" s="75">
        <v>2772.4669258960985</v>
      </c>
      <c r="X37" s="25">
        <v>18.965748866384573</v>
      </c>
      <c r="Y37" s="36">
        <v>290.30850035210102</v>
      </c>
      <c r="Z37" s="36">
        <v>65.137654891842629</v>
      </c>
      <c r="AA37" s="36">
        <v>45.271139571389597</v>
      </c>
      <c r="AB37" s="36">
        <v>158.03870822647875</v>
      </c>
      <c r="AC37" s="36">
        <v>56.113529664640772</v>
      </c>
      <c r="AD37" s="75">
        <v>599.49250415460813</v>
      </c>
      <c r="AE37">
        <f t="shared" si="1"/>
        <v>0.83562904599703902</v>
      </c>
      <c r="AF37">
        <f t="shared" si="2"/>
        <v>1.7781416916629469</v>
      </c>
      <c r="AG37">
        <f t="shared" si="3"/>
        <v>2.3792897495709857</v>
      </c>
      <c r="AH37">
        <f t="shared" si="4"/>
        <v>2.9169390339890842</v>
      </c>
      <c r="AI37">
        <f t="shared" si="5"/>
        <v>3.2046861519507219</v>
      </c>
      <c r="AJ37">
        <f t="shared" si="6"/>
        <v>2.3616987183504841</v>
      </c>
      <c r="AK37">
        <f t="shared" si="7"/>
        <v>2.2196490434261729</v>
      </c>
      <c r="AL37" s="134">
        <f t="shared" si="8"/>
        <v>83.562904599703899</v>
      </c>
      <c r="AM37" s="134">
        <f t="shared" si="9"/>
        <v>177.81416916629468</v>
      </c>
      <c r="AN37" s="134">
        <f t="shared" si="10"/>
        <v>237.92897495709857</v>
      </c>
      <c r="AO37" s="134">
        <f t="shared" si="11"/>
        <v>291.69390339890839</v>
      </c>
      <c r="AP37" s="134">
        <f t="shared" si="12"/>
        <v>320.46861519507218</v>
      </c>
      <c r="AQ37" s="134">
        <f t="shared" si="13"/>
        <v>236.16987183504841</v>
      </c>
      <c r="AR37" s="134">
        <f t="shared" si="14"/>
        <v>221.96490434261727</v>
      </c>
      <c r="AZ37" s="81">
        <f t="shared" si="15"/>
        <v>9.7524748134826797</v>
      </c>
      <c r="BA37" s="81">
        <f t="shared" si="16"/>
        <v>11.929104569288851</v>
      </c>
      <c r="BB37" s="81">
        <f t="shared" si="17"/>
        <v>13.671486556633219</v>
      </c>
      <c r="BC37" s="81">
        <f t="shared" si="18"/>
        <v>32.702573950843835</v>
      </c>
      <c r="BD37" s="81">
        <f t="shared" si="19"/>
        <v>12.659202893803934</v>
      </c>
      <c r="BE37" s="81">
        <f t="shared" si="20"/>
        <v>13.37030056525327</v>
      </c>
      <c r="BF37" s="81">
        <f t="shared" si="21"/>
        <v>14.953477090503872</v>
      </c>
    </row>
    <row r="38" spans="1:58" x14ac:dyDescent="0.2">
      <c r="A38" s="1">
        <v>41487</v>
      </c>
      <c r="B38">
        <v>6.01</v>
      </c>
      <c r="C38" s="2">
        <v>530.08857864318497</v>
      </c>
      <c r="D38">
        <v>1580.53055811737</v>
      </c>
      <c r="E38">
        <v>274.50670789921401</v>
      </c>
      <c r="F38">
        <v>411.08923518123999</v>
      </c>
      <c r="G38">
        <v>408.37117891815598</v>
      </c>
      <c r="H38">
        <v>417.329889152151</v>
      </c>
      <c r="I38" s="13">
        <v>1620.12284720718</v>
      </c>
      <c r="J38" s="2">
        <v>418.40364482144543</v>
      </c>
      <c r="K38">
        <v>2682.8478002931861</v>
      </c>
      <c r="L38">
        <v>627.31589605402496</v>
      </c>
      <c r="M38">
        <v>1137.660033216453</v>
      </c>
      <c r="N38">
        <v>1303.5566107870384</v>
      </c>
      <c r="O38">
        <v>909.27611644727369</v>
      </c>
      <c r="P38" s="13">
        <v>3401.1699376288598</v>
      </c>
      <c r="Q38" s="36">
        <v>394.04636286696234</v>
      </c>
      <c r="R38" s="36">
        <v>2320.7121979525855</v>
      </c>
      <c r="S38" s="36">
        <v>550.34261631439927</v>
      </c>
      <c r="T38" s="36">
        <v>1095.3415961065161</v>
      </c>
      <c r="U38" s="36">
        <v>1125.7993859984115</v>
      </c>
      <c r="V38" s="36">
        <v>827.4057204768452</v>
      </c>
      <c r="W38" s="75">
        <v>2770.6025510851191</v>
      </c>
      <c r="X38" s="25">
        <v>24.357281954483103</v>
      </c>
      <c r="Y38" s="36">
        <v>361.45879079232066</v>
      </c>
      <c r="Z38" s="36">
        <v>81.768510467351959</v>
      </c>
      <c r="AA38" s="36">
        <v>41.745561354266847</v>
      </c>
      <c r="AB38" s="36">
        <v>163.25009812441786</v>
      </c>
      <c r="AC38" s="36">
        <v>80.10853551972977</v>
      </c>
      <c r="AD38" s="75">
        <v>635.56127761707046</v>
      </c>
      <c r="AE38">
        <f t="shared" si="1"/>
        <v>0.84289716412753013</v>
      </c>
      <c r="AF38">
        <f t="shared" si="2"/>
        <v>1.8113367390658754</v>
      </c>
      <c r="AG38">
        <f t="shared" si="3"/>
        <v>2.4499206945299066</v>
      </c>
      <c r="AH38">
        <f t="shared" si="4"/>
        <v>2.9549407752975005</v>
      </c>
      <c r="AI38">
        <f t="shared" si="5"/>
        <v>3.3849003251331489</v>
      </c>
      <c r="AJ38">
        <f t="shared" si="6"/>
        <v>2.3235491661826893</v>
      </c>
      <c r="AK38">
        <f t="shared" si="7"/>
        <v>2.2415433332715309</v>
      </c>
      <c r="AL38" s="134">
        <f t="shared" si="8"/>
        <v>84.289716412753009</v>
      </c>
      <c r="AM38" s="134">
        <f t="shared" si="9"/>
        <v>181.13367390658755</v>
      </c>
      <c r="AN38" s="134">
        <f t="shared" si="10"/>
        <v>244.99206945299065</v>
      </c>
      <c r="AO38" s="134">
        <f t="shared" si="11"/>
        <v>295.49407752975003</v>
      </c>
      <c r="AP38" s="134">
        <f t="shared" si="12"/>
        <v>338.49003251331487</v>
      </c>
      <c r="AQ38" s="134">
        <f t="shared" si="13"/>
        <v>232.35491661826893</v>
      </c>
      <c r="AR38" s="134">
        <f t="shared" si="14"/>
        <v>224.1543333271531</v>
      </c>
      <c r="AZ38" s="81">
        <f t="shared" si="15"/>
        <v>9.8372997000140678</v>
      </c>
      <c r="BA38" s="81">
        <f t="shared" si="16"/>
        <v>12.151801778126975</v>
      </c>
      <c r="BB38" s="81">
        <f t="shared" si="17"/>
        <v>14.077334568487302</v>
      </c>
      <c r="BC38" s="81">
        <f t="shared" si="18"/>
        <v>33.128621509918041</v>
      </c>
      <c r="BD38" s="81">
        <f t="shared" si="19"/>
        <v>13.371087825583221</v>
      </c>
      <c r="BE38" s="81">
        <f t="shared" si="20"/>
        <v>13.154324253393524</v>
      </c>
      <c r="BF38" s="81">
        <f t="shared" si="21"/>
        <v>15.100975976683671</v>
      </c>
    </row>
    <row r="39" spans="1:58" x14ac:dyDescent="0.2">
      <c r="A39" s="1">
        <v>41518</v>
      </c>
      <c r="B39">
        <v>6.18</v>
      </c>
      <c r="C39" s="2">
        <v>526.70143214538803</v>
      </c>
      <c r="D39">
        <v>1550.35239897467</v>
      </c>
      <c r="E39">
        <v>281.86253000808699</v>
      </c>
      <c r="F39">
        <v>378.01952611798498</v>
      </c>
      <c r="G39">
        <v>407.16216509353501</v>
      </c>
      <c r="H39">
        <v>419.78139436122501</v>
      </c>
      <c r="I39" s="13">
        <v>1618.9659211191899</v>
      </c>
      <c r="J39" s="2">
        <v>408.91605754348546</v>
      </c>
      <c r="K39">
        <v>2664.5344385978119</v>
      </c>
      <c r="L39">
        <v>631.64084843576438</v>
      </c>
      <c r="M39">
        <v>1141.7162888035054</v>
      </c>
      <c r="N39">
        <v>1315.7604908296641</v>
      </c>
      <c r="O39">
        <v>929.68361414672165</v>
      </c>
      <c r="P39" s="13">
        <v>3433.1628416554736</v>
      </c>
      <c r="Q39" s="36">
        <v>388.62323708662245</v>
      </c>
      <c r="R39" s="36">
        <v>2355.6405899065558</v>
      </c>
      <c r="S39" s="36">
        <v>558.624490248298</v>
      </c>
      <c r="T39" s="36">
        <v>1094.9459941635293</v>
      </c>
      <c r="U39" s="36">
        <v>1150.9828901810515</v>
      </c>
      <c r="V39" s="36">
        <v>821.52194671487871</v>
      </c>
      <c r="W39" s="75">
        <v>2815.105246315115</v>
      </c>
      <c r="X39" s="25">
        <v>20.292820456863012</v>
      </c>
      <c r="Y39" s="36">
        <v>308.63247372706667</v>
      </c>
      <c r="Z39" s="36">
        <v>75.46654238722391</v>
      </c>
      <c r="AA39" s="36">
        <v>46.531490074042139</v>
      </c>
      <c r="AB39" s="36">
        <v>167.41362926404736</v>
      </c>
      <c r="AC39" s="36">
        <v>122.40919880377955</v>
      </c>
      <c r="AD39" s="75">
        <v>621.73026275537211</v>
      </c>
      <c r="AE39">
        <f t="shared" si="1"/>
        <v>0.82972903427564426</v>
      </c>
      <c r="AF39">
        <f t="shared" si="2"/>
        <v>1.8358473246555223</v>
      </c>
      <c r="AG39">
        <f t="shared" si="3"/>
        <v>2.3992426524218851</v>
      </c>
      <c r="AH39">
        <f t="shared" si="4"/>
        <v>3.2276310985739967</v>
      </c>
      <c r="AI39">
        <f t="shared" si="5"/>
        <v>3.4558382258881291</v>
      </c>
      <c r="AJ39">
        <f t="shared" si="6"/>
        <v>2.3867180057541444</v>
      </c>
      <c r="AK39">
        <f t="shared" si="7"/>
        <v>2.2657125543790522</v>
      </c>
      <c r="AL39" s="134">
        <f t="shared" si="8"/>
        <v>82.972903427564432</v>
      </c>
      <c r="AM39" s="134">
        <f t="shared" si="9"/>
        <v>183.58473246555224</v>
      </c>
      <c r="AN39" s="134">
        <f t="shared" si="10"/>
        <v>239.92426524218851</v>
      </c>
      <c r="AO39" s="134">
        <f t="shared" si="11"/>
        <v>322.76310985739968</v>
      </c>
      <c r="AP39" s="134">
        <f t="shared" si="12"/>
        <v>345.58382258881289</v>
      </c>
      <c r="AQ39" s="134">
        <f t="shared" si="13"/>
        <v>238.67180057541444</v>
      </c>
      <c r="AR39" s="134">
        <f t="shared" si="14"/>
        <v>226.57125543790522</v>
      </c>
      <c r="AZ39" s="81">
        <f t="shared" si="15"/>
        <v>9.6836168483511535</v>
      </c>
      <c r="BA39" s="81">
        <f t="shared" si="16"/>
        <v>12.316237120892014</v>
      </c>
      <c r="BB39" s="81">
        <f t="shared" si="17"/>
        <v>13.786136671500929</v>
      </c>
      <c r="BC39" s="81">
        <f t="shared" si="18"/>
        <v>36.185824748901652</v>
      </c>
      <c r="BD39" s="81">
        <f t="shared" si="19"/>
        <v>13.651307864594276</v>
      </c>
      <c r="BE39" s="81">
        <f t="shared" si="20"/>
        <v>13.511942422411508</v>
      </c>
      <c r="BF39" s="81">
        <f t="shared" si="21"/>
        <v>15.263800768826835</v>
      </c>
    </row>
    <row r="40" spans="1:58" x14ac:dyDescent="0.2">
      <c r="A40" s="1">
        <v>41548</v>
      </c>
      <c r="B40">
        <v>5.98</v>
      </c>
      <c r="C40" s="2">
        <v>524.72629804654503</v>
      </c>
      <c r="D40">
        <v>1523.61279811594</v>
      </c>
      <c r="E40">
        <v>273.61056017688702</v>
      </c>
      <c r="F40">
        <v>451.12738862283999</v>
      </c>
      <c r="G40">
        <v>403.99651415696798</v>
      </c>
      <c r="H40">
        <v>421.696707778193</v>
      </c>
      <c r="I40" s="13">
        <v>1627.7028213880899</v>
      </c>
      <c r="J40" s="2">
        <v>409.99583440321697</v>
      </c>
      <c r="K40">
        <v>2669.1549147623505</v>
      </c>
      <c r="L40">
        <v>662.48811721907214</v>
      </c>
      <c r="M40">
        <v>1147.9596473383647</v>
      </c>
      <c r="N40">
        <v>1332.829560951895</v>
      </c>
      <c r="O40">
        <v>917.28292212933923</v>
      </c>
      <c r="P40" s="13">
        <v>3448.9970827886937</v>
      </c>
      <c r="Q40" s="36">
        <v>381.05273436472811</v>
      </c>
      <c r="R40" s="36">
        <v>2379.9808930080731</v>
      </c>
      <c r="S40" s="36">
        <v>558.66571305131095</v>
      </c>
      <c r="T40" s="36">
        <v>1106.2426842779039</v>
      </c>
      <c r="U40" s="36">
        <v>1182.308564950004</v>
      </c>
      <c r="V40" s="36">
        <v>797.25027530320892</v>
      </c>
      <c r="W40" s="75">
        <v>2822.9198912072184</v>
      </c>
      <c r="X40" s="25">
        <v>28.943100038488883</v>
      </c>
      <c r="Y40" s="36">
        <v>293.01430873913847</v>
      </c>
      <c r="Z40" s="36">
        <v>96.182097570805524</v>
      </c>
      <c r="AA40" s="36">
        <v>41.708489147340686</v>
      </c>
      <c r="AB40" s="36">
        <v>144.23729665082351</v>
      </c>
      <c r="AC40" s="36">
        <v>115.38272934022085</v>
      </c>
      <c r="AD40" s="75">
        <v>626.60650388995225</v>
      </c>
      <c r="AE40">
        <f t="shared" si="1"/>
        <v>0.83421172674543165</v>
      </c>
      <c r="AF40">
        <f t="shared" si="2"/>
        <v>1.8713663507744736</v>
      </c>
      <c r="AG40">
        <f t="shared" si="3"/>
        <v>2.5661593786191155</v>
      </c>
      <c r="AH40">
        <f t="shared" si="4"/>
        <v>2.7175213050340257</v>
      </c>
      <c r="AI40">
        <f t="shared" si="5"/>
        <v>3.5115619093679862</v>
      </c>
      <c r="AJ40">
        <f t="shared" si="6"/>
        <v>2.3144919047329071</v>
      </c>
      <c r="AK40">
        <f t="shared" si="7"/>
        <v>2.2604994470975228</v>
      </c>
      <c r="AL40" s="134">
        <f t="shared" si="8"/>
        <v>83.421172674543158</v>
      </c>
      <c r="AM40" s="134">
        <f t="shared" si="9"/>
        <v>187.13663507744735</v>
      </c>
      <c r="AN40" s="134">
        <f t="shared" si="10"/>
        <v>256.61593786191156</v>
      </c>
      <c r="AO40" s="134">
        <f t="shared" si="11"/>
        <v>271.75213050340255</v>
      </c>
      <c r="AP40" s="134">
        <f t="shared" si="12"/>
        <v>351.15619093679862</v>
      </c>
      <c r="AQ40" s="134">
        <f t="shared" si="13"/>
        <v>231.44919047329071</v>
      </c>
      <c r="AR40" s="134">
        <f t="shared" si="14"/>
        <v>226.04994470975228</v>
      </c>
      <c r="AZ40" s="81">
        <f t="shared" si="15"/>
        <v>9.7359335379368144</v>
      </c>
      <c r="BA40" s="81">
        <f t="shared" si="16"/>
        <v>12.554525317360772</v>
      </c>
      <c r="BB40" s="81">
        <f t="shared" si="17"/>
        <v>14.745246329622281</v>
      </c>
      <c r="BC40" s="81">
        <f t="shared" si="18"/>
        <v>30.466849120029103</v>
      </c>
      <c r="BD40" s="81">
        <f t="shared" si="19"/>
        <v>13.871428457287021</v>
      </c>
      <c r="BE40" s="81">
        <f t="shared" si="20"/>
        <v>13.103048319278503</v>
      </c>
      <c r="BF40" s="81">
        <f t="shared" si="21"/>
        <v>15.228680766168955</v>
      </c>
    </row>
    <row r="41" spans="1:58" x14ac:dyDescent="0.2">
      <c r="A41" s="1">
        <v>41579</v>
      </c>
      <c r="B41">
        <v>6.11</v>
      </c>
      <c r="C41" s="2">
        <v>523.36734907331697</v>
      </c>
      <c r="D41">
        <v>1528.19650698749</v>
      </c>
      <c r="E41">
        <v>260.97059711403801</v>
      </c>
      <c r="F41">
        <v>417.47684770384001</v>
      </c>
      <c r="G41">
        <v>403.378835407135</v>
      </c>
      <c r="H41">
        <v>415.65962321064501</v>
      </c>
      <c r="I41" s="13">
        <v>1636.92625872702</v>
      </c>
      <c r="J41" s="2">
        <v>416.48962580516894</v>
      </c>
      <c r="K41">
        <v>2686.7188628841154</v>
      </c>
      <c r="L41">
        <v>650.00342786247779</v>
      </c>
      <c r="M41">
        <v>1157.2526592897593</v>
      </c>
      <c r="N41">
        <v>1365.0210721815388</v>
      </c>
      <c r="O41">
        <v>948.04322889404534</v>
      </c>
      <c r="P41" s="13">
        <v>3457.8670816942627</v>
      </c>
      <c r="Q41" s="36">
        <v>386.69061172293505</v>
      </c>
      <c r="R41" s="36">
        <v>2352.7017947755962</v>
      </c>
      <c r="S41" s="36">
        <v>584.11907254695495</v>
      </c>
      <c r="T41" s="36">
        <v>1116.0497203102884</v>
      </c>
      <c r="U41" s="36">
        <v>1177.4245788613221</v>
      </c>
      <c r="V41" s="36">
        <v>834.42037731608127</v>
      </c>
      <c r="W41" s="75">
        <v>2816.3106729553788</v>
      </c>
      <c r="X41" s="25">
        <v>29.799014082233896</v>
      </c>
      <c r="Y41" s="36">
        <v>335.20136637449889</v>
      </c>
      <c r="Z41" s="36">
        <v>70.673792671081955</v>
      </c>
      <c r="AA41" s="36">
        <v>41.781969763589316</v>
      </c>
      <c r="AB41" s="36">
        <v>175.41961331691633</v>
      </c>
      <c r="AC41" s="36">
        <v>89.450414523034269</v>
      </c>
      <c r="AD41" s="75">
        <v>644.97221533522907</v>
      </c>
      <c r="AE41">
        <f t="shared" si="1"/>
        <v>0.85009593036398856</v>
      </c>
      <c r="AF41">
        <f t="shared" si="2"/>
        <v>1.8778400655907592</v>
      </c>
      <c r="AG41">
        <f t="shared" si="3"/>
        <v>2.6714144472447163</v>
      </c>
      <c r="AH41">
        <f t="shared" si="4"/>
        <v>2.9628094989286615</v>
      </c>
      <c r="AI41">
        <f t="shared" si="5"/>
        <v>3.5946090117790299</v>
      </c>
      <c r="AJ41">
        <f t="shared" si="6"/>
        <v>2.3998297034202234</v>
      </c>
      <c r="AK41">
        <f t="shared" si="7"/>
        <v>2.2560054141998891</v>
      </c>
      <c r="AL41" s="134">
        <f t="shared" si="8"/>
        <v>85.009593036398854</v>
      </c>
      <c r="AM41" s="134">
        <f t="shared" si="9"/>
        <v>187.78400655907592</v>
      </c>
      <c r="AN41" s="134">
        <f t="shared" si="10"/>
        <v>267.14144472447163</v>
      </c>
      <c r="AO41" s="134">
        <f t="shared" si="11"/>
        <v>296.28094989286615</v>
      </c>
      <c r="AP41" s="134">
        <f t="shared" si="12"/>
        <v>359.460901177903</v>
      </c>
      <c r="AQ41" s="134">
        <f t="shared" si="13"/>
        <v>239.98297034202233</v>
      </c>
      <c r="AR41" s="134">
        <f t="shared" si="14"/>
        <v>225.6005414199889</v>
      </c>
      <c r="AZ41" s="81">
        <f t="shared" si="15"/>
        <v>9.921315193187171</v>
      </c>
      <c r="BA41" s="81">
        <f t="shared" si="16"/>
        <v>12.597955838875064</v>
      </c>
      <c r="BB41" s="81">
        <f t="shared" si="17"/>
        <v>15.350045831655136</v>
      </c>
      <c r="BC41" s="81">
        <f t="shared" si="18"/>
        <v>33.216839848885137</v>
      </c>
      <c r="BD41" s="81">
        <f t="shared" si="19"/>
        <v>14.199482459868202</v>
      </c>
      <c r="BE41" s="81">
        <f t="shared" si="20"/>
        <v>13.586171763078063</v>
      </c>
      <c r="BF41" s="81">
        <f t="shared" si="21"/>
        <v>15.19840507092886</v>
      </c>
    </row>
    <row r="42" spans="1:58" x14ac:dyDescent="0.2">
      <c r="A42" s="1">
        <v>41609</v>
      </c>
      <c r="B42">
        <v>6.43</v>
      </c>
      <c r="C42" s="2">
        <v>522.39754094907698</v>
      </c>
      <c r="D42">
        <v>1459.6551880300899</v>
      </c>
      <c r="E42">
        <v>265.554084909067</v>
      </c>
      <c r="F42">
        <v>416.813959887669</v>
      </c>
      <c r="G42">
        <v>390.15170851493599</v>
      </c>
      <c r="H42">
        <v>418.55386251539898</v>
      </c>
      <c r="I42" s="13">
        <v>1674.1270040757099</v>
      </c>
      <c r="J42" s="2">
        <v>413.86280490990049</v>
      </c>
      <c r="K42">
        <v>2704.1975260511495</v>
      </c>
      <c r="L42">
        <v>643.69978088173707</v>
      </c>
      <c r="M42">
        <v>1148.0555015129771</v>
      </c>
      <c r="N42">
        <v>1367.3765167502452</v>
      </c>
      <c r="O42">
        <v>914.85576945713115</v>
      </c>
      <c r="P42" s="13">
        <v>3461.6814354766793</v>
      </c>
      <c r="Q42" s="36">
        <v>391.93279307899581</v>
      </c>
      <c r="R42" s="36">
        <v>2387.2429897316401</v>
      </c>
      <c r="S42" s="36">
        <v>561.74484368606329</v>
      </c>
      <c r="T42" s="36">
        <v>1106.9480281300991</v>
      </c>
      <c r="U42" s="36">
        <v>1232.0885332976522</v>
      </c>
      <c r="V42" s="36">
        <v>837.93240211912405</v>
      </c>
      <c r="W42" s="75">
        <v>2802.7453053050044</v>
      </c>
      <c r="X42" s="25">
        <v>21.930011830904679</v>
      </c>
      <c r="Y42" s="36">
        <v>317.7543872388917</v>
      </c>
      <c r="Z42" s="36">
        <v>87.062298600636709</v>
      </c>
      <c r="AA42" s="36">
        <v>40.812702001897904</v>
      </c>
      <c r="AB42" s="36">
        <v>150.78003655333006</v>
      </c>
      <c r="AC42" s="36">
        <v>73.471603920637477</v>
      </c>
      <c r="AD42" s="75">
        <v>670.21252842147703</v>
      </c>
      <c r="AE42">
        <f t="shared" si="1"/>
        <v>0.847558358864267</v>
      </c>
      <c r="AF42">
        <f t="shared" si="2"/>
        <v>1.9816382816807547</v>
      </c>
      <c r="AG42">
        <f t="shared" si="3"/>
        <v>2.6040723591975383</v>
      </c>
      <c r="AH42">
        <f t="shared" si="4"/>
        <v>2.9465332662619388</v>
      </c>
      <c r="AI42">
        <f t="shared" si="5"/>
        <v>3.7730330080388392</v>
      </c>
      <c r="AJ42">
        <f t="shared" si="6"/>
        <v>2.3328953008922277</v>
      </c>
      <c r="AK42">
        <f t="shared" si="7"/>
        <v>2.2146418098959728</v>
      </c>
      <c r="AL42" s="134">
        <f t="shared" si="8"/>
        <v>84.755835886426695</v>
      </c>
      <c r="AM42" s="134">
        <f t="shared" si="9"/>
        <v>198.16382816807547</v>
      </c>
      <c r="AN42" s="134">
        <f t="shared" si="10"/>
        <v>260.40723591975382</v>
      </c>
      <c r="AO42" s="134">
        <f t="shared" si="11"/>
        <v>294.65332662619386</v>
      </c>
      <c r="AP42" s="134">
        <f t="shared" si="12"/>
        <v>377.30330080388393</v>
      </c>
      <c r="AQ42" s="134">
        <f t="shared" si="13"/>
        <v>233.28953008922278</v>
      </c>
      <c r="AR42" s="134">
        <f t="shared" si="14"/>
        <v>221.46418098959728</v>
      </c>
      <c r="AZ42" s="81">
        <f t="shared" si="15"/>
        <v>9.891699657134426</v>
      </c>
      <c r="BA42" s="81">
        <f t="shared" si="16"/>
        <v>13.294311916486176</v>
      </c>
      <c r="BB42" s="81">
        <f t="shared" si="17"/>
        <v>14.963095712780957</v>
      </c>
      <c r="BC42" s="81">
        <f t="shared" si="18"/>
        <v>33.034362705474727</v>
      </c>
      <c r="BD42" s="81">
        <f t="shared" si="19"/>
        <v>14.904295805911884</v>
      </c>
      <c r="BE42" s="81">
        <f t="shared" si="20"/>
        <v>13.207235587603483</v>
      </c>
      <c r="BF42" s="81">
        <f t="shared" si="21"/>
        <v>14.919744031621251</v>
      </c>
    </row>
    <row r="43" spans="1:58" x14ac:dyDescent="0.2">
      <c r="A43" s="1">
        <v>41640</v>
      </c>
      <c r="B43">
        <v>6.05</v>
      </c>
      <c r="C43" s="2">
        <v>520.50620200672904</v>
      </c>
      <c r="D43">
        <v>1449.1893538788499</v>
      </c>
      <c r="E43">
        <v>268.562146937016</v>
      </c>
      <c r="F43">
        <v>421.72339698054799</v>
      </c>
      <c r="G43">
        <v>389.88964817821699</v>
      </c>
      <c r="H43">
        <v>427.31131711956198</v>
      </c>
      <c r="I43" s="13">
        <v>1602.6088224720299</v>
      </c>
      <c r="J43" s="2">
        <v>404.64798387917796</v>
      </c>
      <c r="K43">
        <v>2701.966428300927</v>
      </c>
      <c r="L43">
        <v>639.03462032869936</v>
      </c>
      <c r="M43">
        <v>1141.6046513138219</v>
      </c>
      <c r="N43">
        <v>1332.1858923875318</v>
      </c>
      <c r="O43">
        <v>890.52525183766852</v>
      </c>
      <c r="P43" s="13">
        <v>3368.0014170365712</v>
      </c>
      <c r="Q43" s="36">
        <v>380.9799017563688</v>
      </c>
      <c r="R43" s="36">
        <v>2357.2799153605656</v>
      </c>
      <c r="S43" s="36">
        <v>532.67605824013447</v>
      </c>
      <c r="T43" s="36">
        <v>1107.3571204883076</v>
      </c>
      <c r="U43" s="36">
        <v>1175.261709682032</v>
      </c>
      <c r="V43" s="36">
        <v>815.0842198208901</v>
      </c>
      <c r="W43" s="75">
        <v>2731.99226447609</v>
      </c>
      <c r="X43" s="25">
        <v>23.668082122809125</v>
      </c>
      <c r="Y43" s="36">
        <v>336.07283677456326</v>
      </c>
      <c r="Z43" s="36">
        <v>83.154107904228681</v>
      </c>
      <c r="AA43" s="36">
        <v>43.125147043904512</v>
      </c>
      <c r="AB43" s="36">
        <v>158.61155867044098</v>
      </c>
      <c r="AC43" s="36">
        <v>79.344470825872392</v>
      </c>
      <c r="AD43" s="75">
        <v>671.12028943422865</v>
      </c>
      <c r="AE43">
        <f t="shared" si="1"/>
        <v>0.83033235328948685</v>
      </c>
      <c r="AF43">
        <f t="shared" si="2"/>
        <v>1.986693556372682</v>
      </c>
      <c r="AG43">
        <f t="shared" si="3"/>
        <v>2.4862302177769213</v>
      </c>
      <c r="AH43">
        <f t="shared" si="4"/>
        <v>2.9048375474077179</v>
      </c>
      <c r="AI43">
        <f t="shared" si="5"/>
        <v>3.6504504154710813</v>
      </c>
      <c r="AJ43">
        <f t="shared" si="6"/>
        <v>2.2310622377579796</v>
      </c>
      <c r="AK43">
        <f t="shared" si="7"/>
        <v>2.2559051520436979</v>
      </c>
      <c r="AL43" s="134">
        <f t="shared" si="8"/>
        <v>83.033235328948678</v>
      </c>
      <c r="AM43" s="134">
        <f t="shared" si="9"/>
        <v>198.66935563726821</v>
      </c>
      <c r="AN43" s="134">
        <f t="shared" si="10"/>
        <v>248.62302177769214</v>
      </c>
      <c r="AO43" s="134">
        <f t="shared" si="11"/>
        <v>290.48375474077181</v>
      </c>
      <c r="AP43" s="134">
        <f t="shared" si="12"/>
        <v>365.04504154710816</v>
      </c>
      <c r="AQ43" s="134">
        <f t="shared" si="13"/>
        <v>223.10622377579796</v>
      </c>
      <c r="AR43" s="134">
        <f t="shared" si="14"/>
        <v>225.59051520436978</v>
      </c>
      <c r="AZ43" s="81">
        <f t="shared" si="15"/>
        <v>9.69065807497579</v>
      </c>
      <c r="BA43" s="81">
        <f t="shared" si="16"/>
        <v>13.328226480611875</v>
      </c>
      <c r="BB43" s="81">
        <f t="shared" si="17"/>
        <v>14.285970426746616</v>
      </c>
      <c r="BC43" s="81">
        <f t="shared" si="18"/>
        <v>32.566900988457284</v>
      </c>
      <c r="BD43" s="81">
        <f t="shared" si="19"/>
        <v>14.420068072840689</v>
      </c>
      <c r="BE43" s="81">
        <f t="shared" si="20"/>
        <v>12.630727394155222</v>
      </c>
      <c r="BF43" s="81">
        <f t="shared" si="21"/>
        <v>15.197729618266607</v>
      </c>
    </row>
    <row r="44" spans="1:58" x14ac:dyDescent="0.2">
      <c r="A44" s="1">
        <v>41671</v>
      </c>
      <c r="B44">
        <v>5.96</v>
      </c>
      <c r="C44" s="2">
        <v>518.559820912139</v>
      </c>
      <c r="D44">
        <v>1477.76349395701</v>
      </c>
      <c r="E44">
        <v>270.28817372764797</v>
      </c>
      <c r="F44">
        <v>423.023454821634</v>
      </c>
      <c r="G44">
        <v>390.02788467468901</v>
      </c>
      <c r="H44">
        <v>416.85291849145102</v>
      </c>
      <c r="I44" s="13">
        <v>1627.9791675418801</v>
      </c>
      <c r="J44" s="2">
        <v>413.54559893873869</v>
      </c>
      <c r="K44">
        <v>2725.6858528579005</v>
      </c>
      <c r="L44">
        <v>664.31694398364186</v>
      </c>
      <c r="M44">
        <v>1143.7355683190569</v>
      </c>
      <c r="N44">
        <v>1321.2119183394377</v>
      </c>
      <c r="O44">
        <v>901.01195457612539</v>
      </c>
      <c r="P44" s="13">
        <v>3405.0070340916509</v>
      </c>
      <c r="Q44" s="36">
        <v>358.72074546241191</v>
      </c>
      <c r="R44" s="36">
        <v>2364.2611606527898</v>
      </c>
      <c r="S44" s="36">
        <v>576.05850015619637</v>
      </c>
      <c r="T44" s="36">
        <v>1102.3782860922215</v>
      </c>
      <c r="U44" s="36">
        <v>1176.7361171074006</v>
      </c>
      <c r="V44" s="36">
        <v>812.16542987471269</v>
      </c>
      <c r="W44" s="75">
        <v>2706.8352843844305</v>
      </c>
      <c r="X44" s="25">
        <v>54.824853476326766</v>
      </c>
      <c r="Y44" s="36">
        <v>366.83773686792262</v>
      </c>
      <c r="Z44" s="36">
        <v>101.20870834311243</v>
      </c>
      <c r="AA44" s="36">
        <v>34.2277244877641</v>
      </c>
      <c r="AB44" s="36">
        <v>165.40797905474287</v>
      </c>
      <c r="AC44" s="36">
        <v>78.243346714150064</v>
      </c>
      <c r="AD44" s="75">
        <v>691.73586095824282</v>
      </c>
      <c r="AE44">
        <f t="shared" si="1"/>
        <v>0.85094349596943109</v>
      </c>
      <c r="AF44">
        <f t="shared" si="2"/>
        <v>1.9703502321996285</v>
      </c>
      <c r="AG44">
        <f t="shared" si="3"/>
        <v>2.6519938959258678</v>
      </c>
      <c r="AH44">
        <f t="shared" si="4"/>
        <v>2.8768185049355508</v>
      </c>
      <c r="AI44">
        <f t="shared" si="5"/>
        <v>3.648196363223132</v>
      </c>
      <c r="AJ44">
        <f t="shared" si="6"/>
        <v>2.2913394030256748</v>
      </c>
      <c r="AK44">
        <f t="shared" si="7"/>
        <v>2.2280213223295866</v>
      </c>
      <c r="AL44" s="134">
        <f t="shared" si="8"/>
        <v>85.094349596943104</v>
      </c>
      <c r="AM44" s="134">
        <f t="shared" si="9"/>
        <v>197.03502321996285</v>
      </c>
      <c r="AN44" s="134">
        <f t="shared" si="10"/>
        <v>265.19938959258678</v>
      </c>
      <c r="AO44" s="134">
        <f t="shared" si="11"/>
        <v>287.68185049355509</v>
      </c>
      <c r="AP44" s="134">
        <f t="shared" si="12"/>
        <v>364.81963632231322</v>
      </c>
      <c r="AQ44" s="134">
        <f t="shared" si="13"/>
        <v>229.13394030256748</v>
      </c>
      <c r="AR44" s="134">
        <f t="shared" si="14"/>
        <v>222.80213223295866</v>
      </c>
      <c r="AZ44" s="81">
        <f t="shared" si="15"/>
        <v>9.9312069774178031</v>
      </c>
      <c r="BA44" s="81">
        <f t="shared" si="16"/>
        <v>13.21858323677802</v>
      </c>
      <c r="BB44" s="81">
        <f t="shared" si="17"/>
        <v>15.238454628302994</v>
      </c>
      <c r="BC44" s="81">
        <f t="shared" si="18"/>
        <v>32.252772102731214</v>
      </c>
      <c r="BD44" s="81">
        <f t="shared" si="19"/>
        <v>14.411164079317748</v>
      </c>
      <c r="BE44" s="81">
        <f t="shared" si="20"/>
        <v>12.971974908323086</v>
      </c>
      <c r="BF44" s="81">
        <f t="shared" si="21"/>
        <v>15.009880007509283</v>
      </c>
    </row>
    <row r="45" spans="1:58" x14ac:dyDescent="0.2">
      <c r="A45" s="1">
        <v>41699</v>
      </c>
      <c r="B45">
        <v>7.83</v>
      </c>
      <c r="C45" s="2">
        <v>517.30048751840695</v>
      </c>
      <c r="D45">
        <v>1458.54123934676</v>
      </c>
      <c r="E45">
        <v>267.06883146247401</v>
      </c>
      <c r="F45">
        <v>424.349454129251</v>
      </c>
      <c r="G45">
        <v>391.68401607391002</v>
      </c>
      <c r="H45">
        <v>413.764495171276</v>
      </c>
      <c r="I45" s="13">
        <v>1652.0423348950801</v>
      </c>
      <c r="J45" s="2">
        <v>407.15167787605606</v>
      </c>
      <c r="K45">
        <v>2771.425469115718</v>
      </c>
      <c r="L45">
        <v>669.96702033521717</v>
      </c>
      <c r="M45">
        <v>1139.1259963508583</v>
      </c>
      <c r="N45">
        <v>1317.7795977397836</v>
      </c>
      <c r="O45">
        <v>907.88379253542917</v>
      </c>
      <c r="P45" s="13">
        <v>3390.1624106528916</v>
      </c>
      <c r="Q45" s="36">
        <v>385.71486313660824</v>
      </c>
      <c r="R45" s="36">
        <v>2440.4967375516276</v>
      </c>
      <c r="S45" s="36">
        <v>601.4530042425688</v>
      </c>
      <c r="T45" s="36">
        <v>1100.4890929043174</v>
      </c>
      <c r="U45" s="36">
        <v>1167.5766613938192</v>
      </c>
      <c r="V45" s="36">
        <v>827.58984777144235</v>
      </c>
      <c r="W45" s="75">
        <v>2760.6530260616264</v>
      </c>
      <c r="X45" s="25">
        <v>21.436814739447829</v>
      </c>
      <c r="Y45" s="36">
        <v>333.45318399137329</v>
      </c>
      <c r="Z45" s="36">
        <v>67.734194034249185</v>
      </c>
      <c r="AA45" s="36">
        <v>38.111114017278723</v>
      </c>
      <c r="AB45" s="36">
        <v>166.09044568689646</v>
      </c>
      <c r="AC45" s="36">
        <v>82.665759548856926</v>
      </c>
      <c r="AD45" s="75">
        <v>611.72704066572794</v>
      </c>
      <c r="AE45">
        <f t="shared" si="1"/>
        <v>0.84699623766914955</v>
      </c>
      <c r="AF45">
        <f t="shared" si="2"/>
        <v>2.046180345680896</v>
      </c>
      <c r="AG45">
        <f t="shared" si="3"/>
        <v>2.6980512253887832</v>
      </c>
      <c r="AH45">
        <f t="shared" si="4"/>
        <v>2.8879022283717606</v>
      </c>
      <c r="AI45">
        <f t="shared" si="5"/>
        <v>3.6463932321516501</v>
      </c>
      <c r="AJ45">
        <f t="shared" si="6"/>
        <v>2.3650316909333515</v>
      </c>
      <c r="AK45">
        <f t="shared" si="7"/>
        <v>2.2022388455483899</v>
      </c>
      <c r="AL45" s="134">
        <f t="shared" si="8"/>
        <v>84.699623766914954</v>
      </c>
      <c r="AM45" s="134">
        <f t="shared" si="9"/>
        <v>204.6180345680896</v>
      </c>
      <c r="AN45" s="134">
        <f t="shared" si="10"/>
        <v>269.80512253887832</v>
      </c>
      <c r="AO45" s="134">
        <f t="shared" si="11"/>
        <v>288.79022283717603</v>
      </c>
      <c r="AP45" s="134">
        <f t="shared" si="12"/>
        <v>364.63932321516501</v>
      </c>
      <c r="AQ45" s="134">
        <f t="shared" si="13"/>
        <v>236.50316909333515</v>
      </c>
      <c r="AR45" s="134">
        <f t="shared" si="14"/>
        <v>220.223884554839</v>
      </c>
      <c r="AZ45" s="81">
        <f t="shared" si="15"/>
        <v>9.8851392427690215</v>
      </c>
      <c r="BA45" s="81">
        <f t="shared" si="16"/>
        <v>13.727308361136977</v>
      </c>
      <c r="BB45" s="81">
        <f t="shared" si="17"/>
        <v>15.503101740198556</v>
      </c>
      <c r="BC45" s="81">
        <f t="shared" si="18"/>
        <v>32.377034653679232</v>
      </c>
      <c r="BD45" s="81">
        <f t="shared" si="19"/>
        <v>14.404041321894493</v>
      </c>
      <c r="BE45" s="81">
        <f t="shared" si="20"/>
        <v>13.389169544967926</v>
      </c>
      <c r="BF45" s="81">
        <f t="shared" si="21"/>
        <v>14.836186928855296</v>
      </c>
    </row>
    <row r="46" spans="1:58" x14ac:dyDescent="0.2">
      <c r="A46" s="1">
        <v>41730</v>
      </c>
      <c r="B46">
        <v>7.82</v>
      </c>
      <c r="C46" s="2">
        <v>524.70571409558397</v>
      </c>
      <c r="D46">
        <v>1481.58719583024</v>
      </c>
      <c r="E46">
        <v>269.96741775611503</v>
      </c>
      <c r="F46">
        <v>428.88722513315099</v>
      </c>
      <c r="G46">
        <v>389.10808199235498</v>
      </c>
      <c r="H46">
        <v>413.73940804211099</v>
      </c>
      <c r="I46" s="13">
        <v>1645.87040848997</v>
      </c>
      <c r="J46" s="2">
        <v>457.66409424608179</v>
      </c>
      <c r="K46">
        <v>2836.7521799487831</v>
      </c>
      <c r="L46">
        <v>689.28957282321267</v>
      </c>
      <c r="M46">
        <v>1133.9948305974422</v>
      </c>
      <c r="N46">
        <v>1322.6541516758577</v>
      </c>
      <c r="O46">
        <v>903.16687648717971</v>
      </c>
      <c r="P46" s="13">
        <v>3404.8042704923537</v>
      </c>
      <c r="Q46" s="36">
        <v>385.80462076799017</v>
      </c>
      <c r="R46" s="36">
        <v>2479.1309482853599</v>
      </c>
      <c r="S46" s="36">
        <v>607.41223895972234</v>
      </c>
      <c r="T46" s="36">
        <v>1094.7055754801238</v>
      </c>
      <c r="U46" s="36">
        <v>1186.7049528286159</v>
      </c>
      <c r="V46" s="36">
        <v>840.14056672495212</v>
      </c>
      <c r="W46" s="75">
        <v>2782.7870274868069</v>
      </c>
      <c r="X46" s="25">
        <v>71.859473478091616</v>
      </c>
      <c r="Y46" s="36">
        <v>355.59795244014913</v>
      </c>
      <c r="Z46" s="36">
        <v>85.246910353401674</v>
      </c>
      <c r="AA46" s="36">
        <v>37.722549279406373</v>
      </c>
      <c r="AB46" s="36">
        <v>135.06432690130981</v>
      </c>
      <c r="AC46" s="36">
        <v>90.590923755414664</v>
      </c>
      <c r="AD46" s="75">
        <v>605.69246586259123</v>
      </c>
      <c r="AE46">
        <f t="shared" si="1"/>
        <v>0.93880340440261312</v>
      </c>
      <c r="AF46">
        <f t="shared" si="2"/>
        <v>2.0598234670255002</v>
      </c>
      <c r="AG46">
        <f t="shared" si="3"/>
        <v>2.7556973458729632</v>
      </c>
      <c r="AH46">
        <f t="shared" si="4"/>
        <v>2.8428433014613383</v>
      </c>
      <c r="AI46">
        <f t="shared" si="5"/>
        <v>3.6568077876495368</v>
      </c>
      <c r="AJ46">
        <f t="shared" si="6"/>
        <v>2.3907899002685351</v>
      </c>
      <c r="AK46">
        <f t="shared" si="7"/>
        <v>2.220504755705007</v>
      </c>
      <c r="AL46" s="134">
        <f t="shared" si="8"/>
        <v>93.880340440261307</v>
      </c>
      <c r="AM46" s="134">
        <f t="shared" si="9"/>
        <v>205.98234670255002</v>
      </c>
      <c r="AN46" s="134">
        <f t="shared" si="10"/>
        <v>275.5697345872963</v>
      </c>
      <c r="AO46" s="134">
        <f t="shared" si="11"/>
        <v>284.28433014613381</v>
      </c>
      <c r="AP46" s="134">
        <f t="shared" si="12"/>
        <v>365.68077876495369</v>
      </c>
      <c r="AQ46" s="134">
        <f t="shared" si="13"/>
        <v>239.07899002685352</v>
      </c>
      <c r="AR46" s="134">
        <f t="shared" si="14"/>
        <v>222.05047557050071</v>
      </c>
      <c r="AZ46" s="81">
        <f t="shared" si="15"/>
        <v>10.956604010005561</v>
      </c>
      <c r="BA46" s="81">
        <f t="shared" si="16"/>
        <v>13.818836624567478</v>
      </c>
      <c r="BB46" s="81">
        <f t="shared" si="17"/>
        <v>15.83433847224585</v>
      </c>
      <c r="BC46" s="81">
        <f t="shared" si="18"/>
        <v>31.871867122831461</v>
      </c>
      <c r="BD46" s="81">
        <f t="shared" si="19"/>
        <v>14.44518106689457</v>
      </c>
      <c r="BE46" s="81">
        <f t="shared" si="20"/>
        <v>13.534994665741443</v>
      </c>
      <c r="BF46" s="81">
        <f t="shared" si="21"/>
        <v>14.95924190904377</v>
      </c>
    </row>
    <row r="47" spans="1:58" x14ac:dyDescent="0.2">
      <c r="A47" s="1">
        <v>41760</v>
      </c>
      <c r="B47">
        <v>8.15</v>
      </c>
      <c r="C47" s="2">
        <v>526.79568089301699</v>
      </c>
      <c r="D47">
        <v>1488.2398883253099</v>
      </c>
      <c r="E47">
        <v>273.02298162844897</v>
      </c>
      <c r="F47">
        <v>430.71032726258198</v>
      </c>
      <c r="G47">
        <v>398.81871665413098</v>
      </c>
      <c r="H47">
        <v>420.73640610407801</v>
      </c>
      <c r="I47" s="13">
        <v>1647.3293573620099</v>
      </c>
      <c r="J47" s="2">
        <v>454.42687935607159</v>
      </c>
      <c r="K47">
        <v>2900.1061009559858</v>
      </c>
      <c r="L47">
        <v>720.11805566751002</v>
      </c>
      <c r="M47">
        <v>1127.0405179812724</v>
      </c>
      <c r="N47">
        <v>1320.5165352960369</v>
      </c>
      <c r="O47">
        <v>919.73113768596841</v>
      </c>
      <c r="P47" s="13">
        <v>3397.6798843281017</v>
      </c>
      <c r="Q47" s="36">
        <v>440.02192872216636</v>
      </c>
      <c r="R47" s="36">
        <v>2530.4333792869497</v>
      </c>
      <c r="S47" s="36">
        <v>647.59778461357075</v>
      </c>
      <c r="T47" s="36">
        <v>1091.6087038954611</v>
      </c>
      <c r="U47" s="36">
        <v>1187.4397995212223</v>
      </c>
      <c r="V47" s="36">
        <v>822.54176071333723</v>
      </c>
      <c r="W47" s="75">
        <v>2809.3629069390195</v>
      </c>
      <c r="X47" s="25">
        <v>14.404950633905242</v>
      </c>
      <c r="Y47" s="36">
        <v>365.65406438263796</v>
      </c>
      <c r="Z47" s="36">
        <v>67.728674993797981</v>
      </c>
      <c r="AA47" s="36">
        <v>35.330263781649649</v>
      </c>
      <c r="AB47" s="36">
        <v>131.46683389397626</v>
      </c>
      <c r="AC47" s="36">
        <v>95.297231375670577</v>
      </c>
      <c r="AD47" s="75">
        <v>577.61143931469212</v>
      </c>
      <c r="AE47">
        <f t="shared" si="1"/>
        <v>0.92947229218462923</v>
      </c>
      <c r="AF47">
        <f t="shared" si="2"/>
        <v>2.0987703678421039</v>
      </c>
      <c r="AG47">
        <f t="shared" si="3"/>
        <v>2.8317121125044444</v>
      </c>
      <c r="AH47">
        <f t="shared" si="4"/>
        <v>2.8193284185290692</v>
      </c>
      <c r="AI47">
        <f t="shared" si="5"/>
        <v>3.5660701332012703</v>
      </c>
      <c r="AJ47">
        <f t="shared" si="6"/>
        <v>2.3532522729501593</v>
      </c>
      <c r="AK47">
        <f t="shared" si="7"/>
        <v>2.2195022509529689</v>
      </c>
      <c r="AL47" s="134">
        <f t="shared" si="8"/>
        <v>92.947229218462923</v>
      </c>
      <c r="AM47" s="134">
        <f t="shared" si="9"/>
        <v>209.87703678421039</v>
      </c>
      <c r="AN47" s="134">
        <f t="shared" si="10"/>
        <v>283.17121125044446</v>
      </c>
      <c r="AO47" s="134">
        <f t="shared" si="11"/>
        <v>281.9328418529069</v>
      </c>
      <c r="AP47" s="134">
        <f t="shared" si="12"/>
        <v>356.60701332012701</v>
      </c>
      <c r="AQ47" s="134">
        <f t="shared" si="13"/>
        <v>235.32522729501594</v>
      </c>
      <c r="AR47" s="134">
        <f t="shared" si="14"/>
        <v>221.9502250952969</v>
      </c>
      <c r="AZ47" s="81">
        <f t="shared" si="15"/>
        <v>10.847702294198053</v>
      </c>
      <c r="BA47" s="81">
        <f t="shared" si="16"/>
        <v>14.080121568657891</v>
      </c>
      <c r="BB47" s="81">
        <f t="shared" si="17"/>
        <v>16.271122121776262</v>
      </c>
      <c r="BC47" s="81">
        <f t="shared" si="18"/>
        <v>31.608235559374915</v>
      </c>
      <c r="BD47" s="81">
        <f t="shared" si="19"/>
        <v>14.086747721691864</v>
      </c>
      <c r="BE47" s="81">
        <f t="shared" si="20"/>
        <v>13.322482648076594</v>
      </c>
      <c r="BF47" s="81">
        <f t="shared" si="21"/>
        <v>14.952488169353652</v>
      </c>
    </row>
    <row r="48" spans="1:58" x14ac:dyDescent="0.2">
      <c r="A48" s="1">
        <v>41791</v>
      </c>
      <c r="B48">
        <v>8.18</v>
      </c>
      <c r="C48" s="2">
        <v>528.15969977390705</v>
      </c>
      <c r="D48">
        <v>1465.3305305275101</v>
      </c>
      <c r="E48">
        <v>275.25530615185602</v>
      </c>
      <c r="F48">
        <v>432.63363519566002</v>
      </c>
      <c r="G48">
        <v>394.68330296895499</v>
      </c>
      <c r="H48">
        <v>422.19088716095501</v>
      </c>
      <c r="I48" s="13">
        <v>1641.2784228087801</v>
      </c>
      <c r="J48" s="2">
        <v>476.37854426411127</v>
      </c>
      <c r="K48">
        <v>2940.8364073203065</v>
      </c>
      <c r="L48">
        <v>721.04871096570844</v>
      </c>
      <c r="M48">
        <v>1123.0988652434728</v>
      </c>
      <c r="N48">
        <v>1345.3457418441358</v>
      </c>
      <c r="O48">
        <v>925.61784308847837</v>
      </c>
      <c r="P48" s="13">
        <v>3427.2475266435804</v>
      </c>
      <c r="Q48" s="36">
        <v>422.91342997955621</v>
      </c>
      <c r="R48" s="36">
        <v>2614.2554539072844</v>
      </c>
      <c r="S48" s="36">
        <v>670.46159077044172</v>
      </c>
      <c r="T48" s="36">
        <v>1084.9113739211623</v>
      </c>
      <c r="U48" s="36">
        <v>1196.687231529756</v>
      </c>
      <c r="V48" s="36">
        <v>848.98168623244942</v>
      </c>
      <c r="W48" s="75">
        <v>2864.3228902067199</v>
      </c>
      <c r="X48" s="25">
        <v>53.465114284555057</v>
      </c>
      <c r="Y48" s="36">
        <v>321.45780241674481</v>
      </c>
      <c r="Z48" s="36">
        <v>47.872122390987037</v>
      </c>
      <c r="AA48" s="36">
        <v>35.626990963269044</v>
      </c>
      <c r="AB48" s="36">
        <v>143.79574925904308</v>
      </c>
      <c r="AC48" s="36">
        <v>78.244514319853096</v>
      </c>
      <c r="AD48" s="75">
        <v>554.82832024815445</v>
      </c>
      <c r="AE48">
        <f t="shared" si="1"/>
        <v>0.97228704007502487</v>
      </c>
      <c r="AF48">
        <f t="shared" si="2"/>
        <v>2.1612259967710359</v>
      </c>
      <c r="AG48">
        <f t="shared" si="3"/>
        <v>2.8171524269668535</v>
      </c>
      <c r="AH48">
        <f t="shared" si="4"/>
        <v>2.793781771849281</v>
      </c>
      <c r="AI48">
        <f t="shared" si="5"/>
        <v>3.6666971719352661</v>
      </c>
      <c r="AJ48">
        <f t="shared" si="6"/>
        <v>2.3654749748841262</v>
      </c>
      <c r="AK48">
        <f t="shared" si="7"/>
        <v>2.2483487398187214</v>
      </c>
      <c r="AL48" s="134">
        <f t="shared" si="8"/>
        <v>97.228704007502486</v>
      </c>
      <c r="AM48" s="134">
        <f t="shared" si="9"/>
        <v>216.12259967710358</v>
      </c>
      <c r="AN48" s="134">
        <f t="shared" si="10"/>
        <v>281.71524269668538</v>
      </c>
      <c r="AO48" s="134">
        <f t="shared" si="11"/>
        <v>279.37817718492812</v>
      </c>
      <c r="AP48" s="134">
        <f t="shared" si="12"/>
        <v>366.66971719352659</v>
      </c>
      <c r="AQ48" s="134">
        <f t="shared" si="13"/>
        <v>236.5474974884126</v>
      </c>
      <c r="AR48" s="134">
        <f t="shared" si="14"/>
        <v>224.83487398187214</v>
      </c>
      <c r="AZ48" s="81">
        <f t="shared" si="15"/>
        <v>11.347385440023233</v>
      </c>
      <c r="BA48" s="81">
        <f t="shared" si="16"/>
        <v>14.499120646137008</v>
      </c>
      <c r="BB48" s="81">
        <f t="shared" si="17"/>
        <v>16.187461632282758</v>
      </c>
      <c r="BC48" s="81">
        <f t="shared" si="18"/>
        <v>31.321825355902366</v>
      </c>
      <c r="BD48" s="81">
        <f t="shared" si="19"/>
        <v>14.484246272107141</v>
      </c>
      <c r="BE48" s="81">
        <f t="shared" si="20"/>
        <v>13.391679111328596</v>
      </c>
      <c r="BF48" s="81">
        <f t="shared" si="21"/>
        <v>15.146823085349956</v>
      </c>
    </row>
    <row r="49" spans="1:58" x14ac:dyDescent="0.2">
      <c r="A49" s="1">
        <v>41821</v>
      </c>
      <c r="B49">
        <v>8.1199999999999992</v>
      </c>
      <c r="C49" s="2">
        <v>525.11702286833599</v>
      </c>
      <c r="D49">
        <v>1475.63569797736</v>
      </c>
      <c r="E49">
        <v>276.90874123396702</v>
      </c>
      <c r="F49">
        <v>452.16442662708499</v>
      </c>
      <c r="G49">
        <v>399.26105646884702</v>
      </c>
      <c r="H49">
        <v>407.89850212121002</v>
      </c>
      <c r="I49" s="13">
        <v>1642.43692785345</v>
      </c>
      <c r="J49" s="2">
        <v>484.40505175012379</v>
      </c>
      <c r="K49">
        <v>2979.8011442174443</v>
      </c>
      <c r="L49">
        <v>712.22599275820096</v>
      </c>
      <c r="M49">
        <v>1122.5176244074323</v>
      </c>
      <c r="N49">
        <v>1350.6066880938859</v>
      </c>
      <c r="O49">
        <v>939.45573428120611</v>
      </c>
      <c r="P49" s="13">
        <v>3409.4664209712992</v>
      </c>
      <c r="Q49" s="36">
        <v>454.53876978451223</v>
      </c>
      <c r="R49" s="36">
        <v>2670.0208467095808</v>
      </c>
      <c r="S49" s="36">
        <v>663.97911679017193</v>
      </c>
      <c r="T49" s="36">
        <v>1085.1775677255951</v>
      </c>
      <c r="U49" s="36">
        <v>1233.7851327687004</v>
      </c>
      <c r="V49" s="36">
        <v>858.51934834155395</v>
      </c>
      <c r="W49" s="75">
        <v>2901.9162916506402</v>
      </c>
      <c r="X49" s="25">
        <v>29.866281965611538</v>
      </c>
      <c r="Y49" s="36">
        <v>314.67608228267829</v>
      </c>
      <c r="Z49" s="36">
        <v>50.167862850334608</v>
      </c>
      <c r="AA49" s="36">
        <v>39.077757802478061</v>
      </c>
      <c r="AB49" s="36">
        <v>110.11834879678098</v>
      </c>
      <c r="AC49" s="36">
        <v>78.28679113097246</v>
      </c>
      <c r="AD49" s="75">
        <v>503.99925991659688</v>
      </c>
      <c r="AE49">
        <f t="shared" si="1"/>
        <v>0.99394432396897869</v>
      </c>
      <c r="AF49">
        <f t="shared" si="2"/>
        <v>2.1782123821348796</v>
      </c>
      <c r="AG49">
        <f t="shared" si="3"/>
        <v>2.7757576944110807</v>
      </c>
      <c r="AH49">
        <f t="shared" si="4"/>
        <v>2.6770227062540677</v>
      </c>
      <c r="AI49">
        <f t="shared" si="5"/>
        <v>3.6346696307991797</v>
      </c>
      <c r="AJ49">
        <f t="shared" si="6"/>
        <v>2.4777611753883861</v>
      </c>
      <c r="AK49">
        <f t="shared" si="7"/>
        <v>2.2360590873144415</v>
      </c>
      <c r="AL49" s="134">
        <f t="shared" si="8"/>
        <v>99.394432396897869</v>
      </c>
      <c r="AM49" s="134">
        <f t="shared" si="9"/>
        <v>217.82123821348796</v>
      </c>
      <c r="AN49" s="134">
        <f t="shared" si="10"/>
        <v>277.57576944110809</v>
      </c>
      <c r="AO49" s="134">
        <f t="shared" si="11"/>
        <v>267.70227062540675</v>
      </c>
      <c r="AP49" s="134">
        <f t="shared" si="12"/>
        <v>363.46696307991795</v>
      </c>
      <c r="AQ49" s="134">
        <f t="shared" si="13"/>
        <v>247.77611753883861</v>
      </c>
      <c r="AR49" s="134">
        <f t="shared" si="14"/>
        <v>223.60590873144415</v>
      </c>
      <c r="AZ49" s="81">
        <f t="shared" si="15"/>
        <v>11.600143666554503</v>
      </c>
      <c r="BA49" s="81">
        <f t="shared" si="16"/>
        <v>14.613078025467125</v>
      </c>
      <c r="BB49" s="81">
        <f t="shared" si="17"/>
        <v>15.949605973990733</v>
      </c>
      <c r="BC49" s="81">
        <f t="shared" si="18"/>
        <v>30.012808632355309</v>
      </c>
      <c r="BD49" s="81">
        <f t="shared" si="19"/>
        <v>14.357730562859116</v>
      </c>
      <c r="BE49" s="81">
        <f t="shared" si="20"/>
        <v>14.027365720465948</v>
      </c>
      <c r="BF49" s="81">
        <f t="shared" si="21"/>
        <v>15.064029349233305</v>
      </c>
    </row>
    <row r="50" spans="1:58" x14ac:dyDescent="0.2">
      <c r="A50" s="1">
        <v>41852</v>
      </c>
      <c r="B50">
        <v>7.85</v>
      </c>
      <c r="C50" s="2">
        <v>527.20276716313697</v>
      </c>
      <c r="D50">
        <v>1472.51248082597</v>
      </c>
      <c r="E50">
        <v>276.05645850467698</v>
      </c>
      <c r="F50">
        <v>433.65305111439397</v>
      </c>
      <c r="G50">
        <v>396.98584827879</v>
      </c>
      <c r="H50">
        <v>411.16742874420902</v>
      </c>
      <c r="I50" s="13">
        <v>1643.9934066998501</v>
      </c>
      <c r="J50" s="2">
        <v>505.92136051148287</v>
      </c>
      <c r="K50">
        <v>2988.6820072715536</v>
      </c>
      <c r="L50">
        <v>712.56049473254643</v>
      </c>
      <c r="M50">
        <v>1118.0672266052045</v>
      </c>
      <c r="N50">
        <v>1506.6403503199003</v>
      </c>
      <c r="O50">
        <v>907.60380443644078</v>
      </c>
      <c r="P50" s="13">
        <v>3401.658730882843</v>
      </c>
      <c r="Q50" s="36">
        <v>460.61990843599744</v>
      </c>
      <c r="R50" s="36">
        <v>2637.5768518898212</v>
      </c>
      <c r="S50" s="36">
        <v>651.41389275352981</v>
      </c>
      <c r="T50" s="36">
        <v>1085.062142949944</v>
      </c>
      <c r="U50" s="36">
        <v>1376.7383094223558</v>
      </c>
      <c r="V50" s="36">
        <v>843.89152311621433</v>
      </c>
      <c r="W50" s="75">
        <v>2791.9397277689422</v>
      </c>
      <c r="X50" s="25">
        <v>45.301452075485436</v>
      </c>
      <c r="Y50" s="36">
        <v>356.01118803104225</v>
      </c>
      <c r="Z50" s="36">
        <v>65.711601511288535</v>
      </c>
      <c r="AA50" s="36">
        <v>32.935169031803582</v>
      </c>
      <c r="AB50" s="36">
        <v>117.85446824450781</v>
      </c>
      <c r="AC50" s="36">
        <v>59.931623896167693</v>
      </c>
      <c r="AD50" s="75">
        <v>614.51173025623405</v>
      </c>
      <c r="AE50">
        <f t="shared" si="1"/>
        <v>1.0328696860320628</v>
      </c>
      <c r="AF50">
        <f t="shared" si="2"/>
        <v>2.1867646799811706</v>
      </c>
      <c r="AG50">
        <f t="shared" si="3"/>
        <v>2.7885242876220997</v>
      </c>
      <c r="AH50">
        <f t="shared" si="4"/>
        <v>2.7745454760269599</v>
      </c>
      <c r="AI50">
        <f t="shared" si="5"/>
        <v>4.0658237420598153</v>
      </c>
      <c r="AJ50">
        <f t="shared" si="6"/>
        <v>2.3699892483940577</v>
      </c>
      <c r="AK50">
        <f t="shared" si="7"/>
        <v>2.2293232276525243</v>
      </c>
      <c r="AL50" s="134">
        <f t="shared" si="8"/>
        <v>103.28696860320628</v>
      </c>
      <c r="AM50" s="134">
        <f t="shared" si="9"/>
        <v>218.67646799811706</v>
      </c>
      <c r="AN50" s="134">
        <f t="shared" si="10"/>
        <v>278.85242876220997</v>
      </c>
      <c r="AO50" s="134">
        <f t="shared" si="11"/>
        <v>277.45454760269598</v>
      </c>
      <c r="AP50" s="134">
        <f t="shared" si="12"/>
        <v>406.58237420598152</v>
      </c>
      <c r="AQ50" s="134">
        <f t="shared" si="13"/>
        <v>236.99892483940576</v>
      </c>
      <c r="AR50" s="134">
        <f t="shared" si="14"/>
        <v>222.93232276525242</v>
      </c>
      <c r="AZ50" s="81">
        <f t="shared" si="15"/>
        <v>12.054434496851067</v>
      </c>
      <c r="BA50" s="81">
        <f t="shared" si="16"/>
        <v>14.67045323678715</v>
      </c>
      <c r="BB50" s="81">
        <f t="shared" si="17"/>
        <v>16.022963288916298</v>
      </c>
      <c r="BC50" s="81">
        <f t="shared" si="18"/>
        <v>31.106162162623527</v>
      </c>
      <c r="BD50" s="81">
        <f t="shared" si="19"/>
        <v>16.060882482938318</v>
      </c>
      <c r="BE50" s="81">
        <f t="shared" si="20"/>
        <v>13.417235797790154</v>
      </c>
      <c r="BF50" s="81">
        <f t="shared" si="21"/>
        <v>15.018650768579917</v>
      </c>
    </row>
    <row r="51" spans="1:58" x14ac:dyDescent="0.2">
      <c r="A51" s="1">
        <v>41883</v>
      </c>
      <c r="B51">
        <v>7.94</v>
      </c>
      <c r="C51" s="2">
        <v>529.90179569963004</v>
      </c>
      <c r="D51">
        <v>1484.2899890178201</v>
      </c>
      <c r="E51">
        <v>278.93443586340101</v>
      </c>
      <c r="F51">
        <v>435.60221909673697</v>
      </c>
      <c r="G51">
        <v>383.23823900087001</v>
      </c>
      <c r="H51">
        <v>410.30138992084397</v>
      </c>
      <c r="I51" s="13">
        <v>1650.28194235109</v>
      </c>
      <c r="J51" s="2">
        <v>540.73392156479451</v>
      </c>
      <c r="K51">
        <v>2973.7717005625664</v>
      </c>
      <c r="L51">
        <v>701.4697394334878</v>
      </c>
      <c r="M51">
        <v>1111.0905292431651</v>
      </c>
      <c r="N51">
        <v>1512.1849436639054</v>
      </c>
      <c r="O51">
        <v>903.52146944167453</v>
      </c>
      <c r="P51" s="13">
        <v>3399.4362286330074</v>
      </c>
      <c r="Q51" s="36">
        <v>460.97806529989737</v>
      </c>
      <c r="R51" s="36">
        <v>2646.7625126628072</v>
      </c>
      <c r="S51" s="36">
        <v>641.65436712257076</v>
      </c>
      <c r="T51" s="36">
        <v>1078.9675178521629</v>
      </c>
      <c r="U51" s="36">
        <v>1402.405359366297</v>
      </c>
      <c r="V51" s="36">
        <v>838.24814030746234</v>
      </c>
      <c r="W51" s="75">
        <v>2865.8381048956617</v>
      </c>
      <c r="X51" s="25">
        <v>79.755856264897133</v>
      </c>
      <c r="Y51" s="36">
        <v>326.51381374157967</v>
      </c>
      <c r="Z51" s="36">
        <v>59.092768276347584</v>
      </c>
      <c r="AA51" s="36">
        <v>30.847005260450523</v>
      </c>
      <c r="AB51" s="36">
        <v>114.11434454154774</v>
      </c>
      <c r="AC51" s="36">
        <v>65.534279208631048</v>
      </c>
      <c r="AD51" s="75">
        <v>539.31318734610409</v>
      </c>
      <c r="AE51">
        <f t="shared" si="1"/>
        <v>1.0989248944645529</v>
      </c>
      <c r="AF51">
        <f t="shared" si="2"/>
        <v>2.1571601918854917</v>
      </c>
      <c r="AG51">
        <f t="shared" si="3"/>
        <v>2.7061578293864437</v>
      </c>
      <c r="AH51">
        <f t="shared" si="4"/>
        <v>2.7441595833893739</v>
      </c>
      <c r="AI51">
        <f t="shared" si="5"/>
        <v>4.255503332974536</v>
      </c>
      <c r="AJ51">
        <f t="shared" si="6"/>
        <v>2.3713714575158469</v>
      </c>
      <c r="AK51">
        <f t="shared" si="7"/>
        <v>2.2205672230507689</v>
      </c>
      <c r="AL51" s="134">
        <f t="shared" si="8"/>
        <v>109.89248944645529</v>
      </c>
      <c r="AM51" s="134">
        <f t="shared" si="9"/>
        <v>215.71601918854918</v>
      </c>
      <c r="AN51" s="134">
        <f t="shared" si="10"/>
        <v>270.61578293864437</v>
      </c>
      <c r="AO51" s="134">
        <f t="shared" si="11"/>
        <v>274.4159583389374</v>
      </c>
      <c r="AP51" s="134">
        <f t="shared" si="12"/>
        <v>425.55033329745362</v>
      </c>
      <c r="AQ51" s="134">
        <f t="shared" si="13"/>
        <v>237.13714575158468</v>
      </c>
      <c r="AR51" s="134">
        <f t="shared" si="14"/>
        <v>222.0567223050769</v>
      </c>
      <c r="AZ51" s="81">
        <f t="shared" si="15"/>
        <v>12.825352836302246</v>
      </c>
      <c r="BA51" s="81">
        <f t="shared" si="16"/>
        <v>14.471844185624674</v>
      </c>
      <c r="BB51" s="81">
        <f t="shared" si="17"/>
        <v>15.54968258542514</v>
      </c>
      <c r="BC51" s="81">
        <f t="shared" si="18"/>
        <v>30.765497894545181</v>
      </c>
      <c r="BD51" s="81">
        <f t="shared" si="19"/>
        <v>16.810157860416876</v>
      </c>
      <c r="BE51" s="81">
        <f t="shared" si="20"/>
        <v>13.425060907427874</v>
      </c>
      <c r="BF51" s="81">
        <f t="shared" si="21"/>
        <v>14.959662743151091</v>
      </c>
    </row>
    <row r="52" spans="1:58" x14ac:dyDescent="0.2">
      <c r="A52" s="1">
        <v>41913</v>
      </c>
      <c r="B52">
        <v>8.23</v>
      </c>
      <c r="C52" s="2">
        <v>529.04380136284601</v>
      </c>
      <c r="D52">
        <v>1493.0267947610701</v>
      </c>
      <c r="E52">
        <v>280.114912956556</v>
      </c>
      <c r="F52">
        <v>398.13842406744499</v>
      </c>
      <c r="G52">
        <v>379.56765627648201</v>
      </c>
      <c r="H52">
        <v>411.18773879576599</v>
      </c>
      <c r="I52" s="13">
        <v>1657.45369133851</v>
      </c>
      <c r="J52" s="2">
        <v>562.94825991652476</v>
      </c>
      <c r="K52">
        <v>2958.1439145594472</v>
      </c>
      <c r="L52">
        <v>696.9914473336147</v>
      </c>
      <c r="M52">
        <v>1099.5317328996473</v>
      </c>
      <c r="N52">
        <v>1494.332173599955</v>
      </c>
      <c r="O52">
        <v>906.85612695074531</v>
      </c>
      <c r="P52" s="13">
        <v>3364.7779937030323</v>
      </c>
      <c r="Q52" s="36">
        <v>511.4675916870612</v>
      </c>
      <c r="R52" s="36">
        <v>2636.3760622703185</v>
      </c>
      <c r="S52" s="36">
        <v>652.04449672968053</v>
      </c>
      <c r="T52" s="36">
        <v>1062.6329853102843</v>
      </c>
      <c r="U52" s="36">
        <v>1380.3770470718134</v>
      </c>
      <c r="V52" s="36">
        <v>826.00212623453137</v>
      </c>
      <c r="W52" s="75">
        <v>2786.3996487521008</v>
      </c>
      <c r="X52" s="25">
        <v>51.480668229463575</v>
      </c>
      <c r="Y52" s="36">
        <v>329.19067384469565</v>
      </c>
      <c r="Z52" s="36">
        <v>47.066539049588741</v>
      </c>
      <c r="AA52" s="36">
        <v>37.618541676348237</v>
      </c>
      <c r="AB52" s="36">
        <v>109.75322266000921</v>
      </c>
      <c r="AC52" s="36">
        <v>80.145537218465449</v>
      </c>
      <c r="AD52" s="75">
        <v>580.25251448250935</v>
      </c>
      <c r="AE52">
        <f t="shared" si="1"/>
        <v>1.1472117754798463</v>
      </c>
      <c r="AF52">
        <f t="shared" si="2"/>
        <v>2.1393634073791579</v>
      </c>
      <c r="AG52">
        <f t="shared" si="3"/>
        <v>2.6870538834711502</v>
      </c>
      <c r="AH52">
        <f t="shared" si="4"/>
        <v>2.9778213767178285</v>
      </c>
      <c r="AI52">
        <f t="shared" si="5"/>
        <v>4.237257624123222</v>
      </c>
      <c r="AJ52">
        <f t="shared" si="6"/>
        <v>2.3766385744266674</v>
      </c>
      <c r="AK52">
        <f t="shared" si="7"/>
        <v>2.1901387241999584</v>
      </c>
      <c r="AL52" s="134">
        <f t="shared" si="8"/>
        <v>114.72117754798464</v>
      </c>
      <c r="AM52" s="134">
        <f t="shared" si="9"/>
        <v>213.9363407379158</v>
      </c>
      <c r="AN52" s="134">
        <f t="shared" si="10"/>
        <v>268.70538834711499</v>
      </c>
      <c r="AO52" s="134">
        <f t="shared" si="11"/>
        <v>297.78213767178283</v>
      </c>
      <c r="AP52" s="134">
        <f t="shared" si="12"/>
        <v>423.72576241232218</v>
      </c>
      <c r="AQ52" s="134">
        <f t="shared" si="13"/>
        <v>237.66385744266674</v>
      </c>
      <c r="AR52" s="134">
        <f t="shared" si="14"/>
        <v>219.01387241999583</v>
      </c>
      <c r="AZ52" s="81">
        <f t="shared" si="15"/>
        <v>13.388900253878433</v>
      </c>
      <c r="BA52" s="81">
        <f t="shared" si="16"/>
        <v>14.352450042644644</v>
      </c>
      <c r="BB52" s="81">
        <f t="shared" si="17"/>
        <v>15.439910608385906</v>
      </c>
      <c r="BC52" s="81">
        <f t="shared" si="18"/>
        <v>33.385141975813681</v>
      </c>
      <c r="BD52" s="81">
        <f t="shared" si="19"/>
        <v>16.738083367209651</v>
      </c>
      <c r="BE52" s="81">
        <f t="shared" si="20"/>
        <v>13.454879671211252</v>
      </c>
      <c r="BF52" s="81">
        <f t="shared" si="21"/>
        <v>14.754670038646022</v>
      </c>
    </row>
    <row r="53" spans="1:58" x14ac:dyDescent="0.2">
      <c r="A53" s="1">
        <v>41944</v>
      </c>
      <c r="B53">
        <v>10.23</v>
      </c>
      <c r="C53" s="2">
        <v>533.062788716971</v>
      </c>
      <c r="D53">
        <v>1492.9569483912201</v>
      </c>
      <c r="E53">
        <v>277.11105775381299</v>
      </c>
      <c r="F53">
        <v>426.14359732004499</v>
      </c>
      <c r="G53">
        <v>382.10778387803299</v>
      </c>
      <c r="H53">
        <v>410.06793075636898</v>
      </c>
      <c r="I53" s="13">
        <v>1667.3564148629</v>
      </c>
      <c r="J53" s="2">
        <v>563.65778831344574</v>
      </c>
      <c r="K53">
        <v>2963.7789482292346</v>
      </c>
      <c r="L53">
        <v>691.67528088846473</v>
      </c>
      <c r="M53">
        <v>1089.1826207364168</v>
      </c>
      <c r="N53">
        <v>1485.1307177943686</v>
      </c>
      <c r="O53">
        <v>899.27443729533229</v>
      </c>
      <c r="P53" s="13">
        <v>3357.5250399347442</v>
      </c>
      <c r="Q53" s="36">
        <v>510.29149149747093</v>
      </c>
      <c r="R53" s="36">
        <v>2640.9228752227204</v>
      </c>
      <c r="S53" s="36">
        <v>641.61596639379286</v>
      </c>
      <c r="T53" s="36">
        <v>1052.602863912253</v>
      </c>
      <c r="U53" s="36">
        <v>1386.782435028234</v>
      </c>
      <c r="V53" s="36">
        <v>793.85265285206117</v>
      </c>
      <c r="W53" s="75">
        <v>2752.4950977456738</v>
      </c>
      <c r="X53" s="25">
        <v>53.366296815974799</v>
      </c>
      <c r="Y53" s="36">
        <v>329.84071578874926</v>
      </c>
      <c r="Z53" s="36">
        <v>53.58256181495436</v>
      </c>
      <c r="AA53" s="36">
        <v>38.674532524546912</v>
      </c>
      <c r="AB53" s="36">
        <v>97.410132492432069</v>
      </c>
      <c r="AC53" s="36">
        <v>85.246399299374573</v>
      </c>
      <c r="AD53" s="75">
        <v>608.56388359931373</v>
      </c>
      <c r="AE53">
        <f t="shared" si="1"/>
        <v>1.1500566176430984</v>
      </c>
      <c r="AF53">
        <f t="shared" si="2"/>
        <v>2.1625885488728001</v>
      </c>
      <c r="AG53">
        <f t="shared" si="3"/>
        <v>2.7219805927148384</v>
      </c>
      <c r="AH53">
        <f t="shared" si="4"/>
        <v>2.7804977251770979</v>
      </c>
      <c r="AI53">
        <f t="shared" si="5"/>
        <v>4.223916985903438</v>
      </c>
      <c r="AJ53">
        <f t="shared" si="6"/>
        <v>2.3545114444024553</v>
      </c>
      <c r="AK53">
        <f t="shared" si="7"/>
        <v>2.1942903591959233</v>
      </c>
      <c r="AL53" s="134">
        <f t="shared" si="8"/>
        <v>115.00566176430983</v>
      </c>
      <c r="AM53" s="134">
        <f t="shared" si="9"/>
        <v>216.25885488727999</v>
      </c>
      <c r="AN53" s="134">
        <f t="shared" si="10"/>
        <v>272.19805927148383</v>
      </c>
      <c r="AO53" s="134">
        <f t="shared" si="11"/>
        <v>278.04977251770981</v>
      </c>
      <c r="AP53" s="134">
        <f t="shared" si="12"/>
        <v>422.39169859034382</v>
      </c>
      <c r="AQ53" s="134">
        <f t="shared" si="13"/>
        <v>235.45114444024554</v>
      </c>
      <c r="AR53" s="134">
        <f t="shared" si="14"/>
        <v>219.42903591959234</v>
      </c>
      <c r="AZ53" s="81">
        <f t="shared" si="15"/>
        <v>13.42210189003308</v>
      </c>
      <c r="BA53" s="81">
        <f t="shared" si="16"/>
        <v>14.508261664864175</v>
      </c>
      <c r="BB53" s="81">
        <f t="shared" si="17"/>
        <v>15.640600766437746</v>
      </c>
      <c r="BC53" s="81">
        <f t="shared" si="18"/>
        <v>31.172894399992249</v>
      </c>
      <c r="BD53" s="81">
        <f t="shared" si="19"/>
        <v>16.685384963075979</v>
      </c>
      <c r="BE53" s="81">
        <f t="shared" si="20"/>
        <v>13.329611203742722</v>
      </c>
      <c r="BF53" s="81">
        <f t="shared" si="21"/>
        <v>14.782639045270813</v>
      </c>
    </row>
    <row r="54" spans="1:58" x14ac:dyDescent="0.2">
      <c r="A54" s="1">
        <v>41974</v>
      </c>
      <c r="B54">
        <v>15.45</v>
      </c>
      <c r="C54" s="2">
        <v>536.30906802859897</v>
      </c>
      <c r="D54">
        <v>1500.28798558527</v>
      </c>
      <c r="E54">
        <v>275.76785606430599</v>
      </c>
      <c r="F54">
        <v>433.57161325973902</v>
      </c>
      <c r="G54">
        <v>361.74221346304898</v>
      </c>
      <c r="H54">
        <v>409.44331680221597</v>
      </c>
      <c r="I54" s="13">
        <v>1782.6560505109601</v>
      </c>
      <c r="J54" s="2">
        <v>574.13589442838509</v>
      </c>
      <c r="K54">
        <v>2945.6579404293666</v>
      </c>
      <c r="L54">
        <v>687.92375505752841</v>
      </c>
      <c r="M54">
        <v>1062.5656979085545</v>
      </c>
      <c r="N54">
        <v>1428.8531266522295</v>
      </c>
      <c r="O54">
        <v>898.84659744925477</v>
      </c>
      <c r="P54" s="13">
        <v>3270.5693849224817</v>
      </c>
      <c r="Q54" s="36">
        <v>521.58204982805023</v>
      </c>
      <c r="R54" s="36">
        <v>2620.4598681839798</v>
      </c>
      <c r="S54" s="36">
        <v>647.8922876714372</v>
      </c>
      <c r="T54" s="36">
        <v>1027.2865570656943</v>
      </c>
      <c r="U54" s="36">
        <v>1364.1411500293498</v>
      </c>
      <c r="V54" s="36">
        <v>834.47842043448497</v>
      </c>
      <c r="W54" s="75">
        <v>2765.9799736697705</v>
      </c>
      <c r="X54" s="25">
        <v>52.553844600334862</v>
      </c>
      <c r="Y54" s="36">
        <v>324.44314410198189</v>
      </c>
      <c r="Z54" s="36">
        <v>45.667708680134957</v>
      </c>
      <c r="AA54" s="36">
        <v>34.878594510483147</v>
      </c>
      <c r="AB54" s="36">
        <v>80.933247568119128</v>
      </c>
      <c r="AC54" s="36">
        <v>62.996103117834203</v>
      </c>
      <c r="AD54" s="75">
        <v>517.44794611466409</v>
      </c>
      <c r="AE54">
        <f t="shared" si="1"/>
        <v>1.1907274955333109</v>
      </c>
      <c r="AF54">
        <f t="shared" si="2"/>
        <v>2.1852228740330166</v>
      </c>
      <c r="AG54">
        <f t="shared" si="3"/>
        <v>2.7844779409915392</v>
      </c>
      <c r="AH54">
        <f t="shared" si="4"/>
        <v>2.7186234768976956</v>
      </c>
      <c r="AI54">
        <f t="shared" si="5"/>
        <v>4.4149414981021087</v>
      </c>
      <c r="AJ54">
        <f t="shared" si="6"/>
        <v>2.4374924670569977</v>
      </c>
      <c r="AK54">
        <f t="shared" si="7"/>
        <v>2.0508309248816006</v>
      </c>
      <c r="AL54" s="134">
        <f t="shared" si="8"/>
        <v>119.07274955333109</v>
      </c>
      <c r="AM54" s="134">
        <f t="shared" si="9"/>
        <v>218.52228740330168</v>
      </c>
      <c r="AN54" s="134">
        <f t="shared" si="10"/>
        <v>278.4477940991539</v>
      </c>
      <c r="AO54" s="134">
        <f t="shared" si="11"/>
        <v>271.86234768976954</v>
      </c>
      <c r="AP54" s="134">
        <f t="shared" si="12"/>
        <v>441.49414981021084</v>
      </c>
      <c r="AQ54" s="134">
        <f t="shared" si="13"/>
        <v>243.74924670569976</v>
      </c>
      <c r="AR54" s="134">
        <f t="shared" si="14"/>
        <v>205.08309248816005</v>
      </c>
      <c r="AZ54" s="81">
        <f t="shared" si="15"/>
        <v>13.896764318495306</v>
      </c>
      <c r="BA54" s="81">
        <f t="shared" si="16"/>
        <v>14.660109649171318</v>
      </c>
      <c r="BB54" s="81">
        <f t="shared" si="17"/>
        <v>15.999712832105327</v>
      </c>
      <c r="BC54" s="81">
        <f t="shared" si="18"/>
        <v>30.479205859905463</v>
      </c>
      <c r="BD54" s="81">
        <f t="shared" si="19"/>
        <v>17.439973070289192</v>
      </c>
      <c r="BE54" s="81">
        <f t="shared" si="20"/>
        <v>13.799392215809423</v>
      </c>
      <c r="BF54" s="81">
        <f t="shared" si="21"/>
        <v>13.816172129796378</v>
      </c>
    </row>
    <row r="55" spans="1:58" x14ac:dyDescent="0.2">
      <c r="A55" s="1">
        <v>42005</v>
      </c>
      <c r="B55">
        <v>16.96</v>
      </c>
      <c r="C55" s="2">
        <v>529.21797211532601</v>
      </c>
      <c r="D55">
        <v>1457.1474194196701</v>
      </c>
      <c r="E55">
        <v>272.00405952477001</v>
      </c>
      <c r="F55">
        <v>434.85882638389597</v>
      </c>
      <c r="G55">
        <v>351.50572638635998</v>
      </c>
      <c r="H55">
        <v>408.82848281666003</v>
      </c>
      <c r="I55" s="13">
        <v>1553.7125951570399</v>
      </c>
      <c r="J55" s="2">
        <v>529.07194716666652</v>
      </c>
      <c r="K55">
        <v>2935.7410908400166</v>
      </c>
      <c r="L55">
        <v>666.34328687453205</v>
      </c>
      <c r="M55">
        <v>1016.1066570691319</v>
      </c>
      <c r="N55">
        <v>1424.9725686852935</v>
      </c>
      <c r="O55">
        <v>901.26769158942761</v>
      </c>
      <c r="P55" s="13">
        <v>3287.5668595853167</v>
      </c>
      <c r="Q55" s="36">
        <v>481.53708792922799</v>
      </c>
      <c r="R55" s="36">
        <v>2581.3060023423031</v>
      </c>
      <c r="S55" s="36">
        <v>630.69431468495486</v>
      </c>
      <c r="T55" s="36">
        <v>988.01686364016609</v>
      </c>
      <c r="U55" s="36">
        <v>1335.9648053819374</v>
      </c>
      <c r="V55" s="36">
        <v>859.77104276979833</v>
      </c>
      <c r="W55" s="75">
        <v>2722.0275711770823</v>
      </c>
      <c r="X55" s="25">
        <v>47.534859237438518</v>
      </c>
      <c r="Y55" s="36">
        <v>349.6939349909149</v>
      </c>
      <c r="Z55" s="36">
        <v>29.839962826745857</v>
      </c>
      <c r="AA55" s="36">
        <v>33.64508434691701</v>
      </c>
      <c r="AB55" s="36">
        <v>97.664395681670698</v>
      </c>
      <c r="AC55" s="36">
        <v>65.596813079498958</v>
      </c>
      <c r="AD55" s="75">
        <v>619.40966568044939</v>
      </c>
      <c r="AE55">
        <f t="shared" si="1"/>
        <v>1.1190181362169003</v>
      </c>
      <c r="AF55">
        <f t="shared" si="2"/>
        <v>2.2563580266592176</v>
      </c>
      <c r="AG55">
        <f t="shared" si="3"/>
        <v>2.7226711923598823</v>
      </c>
      <c r="AH55">
        <f t="shared" si="4"/>
        <v>2.6160974563074726</v>
      </c>
      <c r="AI55">
        <f t="shared" si="5"/>
        <v>4.5482255925428161</v>
      </c>
      <c r="AJ55">
        <f t="shared" si="6"/>
        <v>2.5022263749030174</v>
      </c>
      <c r="AK55">
        <f t="shared" si="7"/>
        <v>2.4015567862541927</v>
      </c>
      <c r="AL55" s="134">
        <f t="shared" si="8"/>
        <v>111.90181362169002</v>
      </c>
      <c r="AM55" s="134">
        <f t="shared" si="9"/>
        <v>225.63580266592174</v>
      </c>
      <c r="AN55" s="134">
        <f t="shared" si="10"/>
        <v>272.26711923598822</v>
      </c>
      <c r="AO55" s="134">
        <f t="shared" si="11"/>
        <v>261.60974563074728</v>
      </c>
      <c r="AP55" s="134">
        <f t="shared" si="12"/>
        <v>454.8225592542816</v>
      </c>
      <c r="AQ55" s="134">
        <f t="shared" si="13"/>
        <v>250.22263749030174</v>
      </c>
      <c r="AR55" s="134">
        <f t="shared" si="14"/>
        <v>240.15567862541926</v>
      </c>
      <c r="AZ55" s="81">
        <f t="shared" si="15"/>
        <v>13.059857411088988</v>
      </c>
      <c r="BA55" s="81">
        <f t="shared" si="16"/>
        <v>15.13733746414745</v>
      </c>
      <c r="BB55" s="81">
        <f t="shared" si="17"/>
        <v>15.644568977440604</v>
      </c>
      <c r="BC55" s="81">
        <f t="shared" si="18"/>
        <v>29.32975956323321</v>
      </c>
      <c r="BD55" s="81">
        <f t="shared" si="19"/>
        <v>17.966474048556528</v>
      </c>
      <c r="BE55" s="81">
        <f t="shared" si="20"/>
        <v>14.165870716195451</v>
      </c>
      <c r="BF55" s="81">
        <f t="shared" si="21"/>
        <v>16.17896508961806</v>
      </c>
    </row>
    <row r="56" spans="1:58" x14ac:dyDescent="0.2">
      <c r="A56" s="1">
        <v>42036</v>
      </c>
      <c r="B56">
        <v>15.1</v>
      </c>
      <c r="C56" s="2">
        <v>520.34714999121604</v>
      </c>
      <c r="D56">
        <v>1444.5882707672299</v>
      </c>
      <c r="E56">
        <v>266.33562924978901</v>
      </c>
      <c r="F56">
        <v>437.07657529039699</v>
      </c>
      <c r="G56">
        <v>358.57115700855502</v>
      </c>
      <c r="H56">
        <v>410.83572679774301</v>
      </c>
      <c r="I56" s="13">
        <v>1534.30815023116</v>
      </c>
      <c r="J56" s="2">
        <v>521.60146671847008</v>
      </c>
      <c r="K56">
        <v>2865.6730809750011</v>
      </c>
      <c r="L56">
        <v>654.23223921308806</v>
      </c>
      <c r="M56">
        <v>1005.8587736946419</v>
      </c>
      <c r="N56">
        <v>1432.0993205569944</v>
      </c>
      <c r="O56">
        <v>882.85845671858385</v>
      </c>
      <c r="P56" s="13">
        <v>3203.1106203010154</v>
      </c>
      <c r="Q56" s="36">
        <v>483.04687738927396</v>
      </c>
      <c r="R56" s="36">
        <v>2528.8559604350658</v>
      </c>
      <c r="S56" s="36">
        <v>621.72963403917799</v>
      </c>
      <c r="T56" s="36">
        <v>975.81090969097579</v>
      </c>
      <c r="U56" s="36">
        <v>1358.3601523733651</v>
      </c>
      <c r="V56" s="36">
        <v>822.19086476455539</v>
      </c>
      <c r="W56" s="75">
        <v>2844.194944741329</v>
      </c>
      <c r="X56" s="25">
        <v>38.554589329196112</v>
      </c>
      <c r="Y56" s="36">
        <v>315.71307859104917</v>
      </c>
      <c r="Z56" s="36">
        <v>28.209774539469617</v>
      </c>
      <c r="AA56" s="36">
        <v>21.885587587034049</v>
      </c>
      <c r="AB56" s="36">
        <v>52.668512387833538</v>
      </c>
      <c r="AC56" s="36">
        <v>27.665903529630963</v>
      </c>
      <c r="AD56" s="75">
        <v>331.74009756599577</v>
      </c>
      <c r="AE56">
        <f t="shared" si="1"/>
        <v>1.1125129887488241</v>
      </c>
      <c r="AF56">
        <f t="shared" si="2"/>
        <v>2.1957116086455915</v>
      </c>
      <c r="AG56">
        <f t="shared" si="3"/>
        <v>2.7128215854982414</v>
      </c>
      <c r="AH56">
        <f t="shared" si="4"/>
        <v>2.5371341846007454</v>
      </c>
      <c r="AI56">
        <f t="shared" si="5"/>
        <v>4.3893769682562525</v>
      </c>
      <c r="AJ56">
        <f t="shared" si="6"/>
        <v>2.3308448047411456</v>
      </c>
      <c r="AK56">
        <f t="shared" si="7"/>
        <v>2.3086760719121333</v>
      </c>
      <c r="AL56" s="134">
        <f t="shared" si="8"/>
        <v>111.25129887488241</v>
      </c>
      <c r="AM56" s="134">
        <f t="shared" si="9"/>
        <v>219.57116086455915</v>
      </c>
      <c r="AN56" s="134">
        <f t="shared" si="10"/>
        <v>271.28215854982415</v>
      </c>
      <c r="AO56" s="134">
        <f t="shared" si="11"/>
        <v>253.71341846007454</v>
      </c>
      <c r="AP56" s="134">
        <f t="shared" si="12"/>
        <v>438.93769682562527</v>
      </c>
      <c r="AQ56" s="134">
        <f t="shared" si="13"/>
        <v>233.08448047411457</v>
      </c>
      <c r="AR56" s="134">
        <f t="shared" si="14"/>
        <v>230.86760719121332</v>
      </c>
      <c r="AZ56" s="81">
        <f t="shared" si="15"/>
        <v>12.983937016573849</v>
      </c>
      <c r="BA56" s="81">
        <f t="shared" si="16"/>
        <v>14.730475926830501</v>
      </c>
      <c r="BB56" s="81">
        <f t="shared" si="17"/>
        <v>15.587972773543486</v>
      </c>
      <c r="BC56" s="81">
        <f t="shared" si="18"/>
        <v>28.444481467839363</v>
      </c>
      <c r="BD56" s="81">
        <f t="shared" si="19"/>
        <v>17.338987652417181</v>
      </c>
      <c r="BE56" s="81">
        <f t="shared" si="20"/>
        <v>13.195627100189386</v>
      </c>
      <c r="BF56" s="81">
        <f t="shared" si="21"/>
        <v>15.553240208390992</v>
      </c>
    </row>
    <row r="57" spans="1:58" x14ac:dyDescent="0.2">
      <c r="A57" s="1">
        <v>42064</v>
      </c>
      <c r="B57">
        <v>14.83</v>
      </c>
      <c r="C57" s="2">
        <v>519.90250323443001</v>
      </c>
      <c r="D57">
        <v>1430.1023286132199</v>
      </c>
      <c r="E57">
        <v>271.857204944317</v>
      </c>
      <c r="F57">
        <v>440.85105591178399</v>
      </c>
      <c r="G57">
        <v>341.27121484853802</v>
      </c>
      <c r="H57">
        <v>412.04081081457298</v>
      </c>
      <c r="I57" s="13">
        <v>1528.10444192973</v>
      </c>
      <c r="J57" s="2">
        <v>508.09344129292833</v>
      </c>
      <c r="K57">
        <v>2815.681981576774</v>
      </c>
      <c r="L57">
        <v>658.26131206216382</v>
      </c>
      <c r="M57">
        <v>992.29325020333636</v>
      </c>
      <c r="N57">
        <v>1386.0023977740077</v>
      </c>
      <c r="O57">
        <v>891.92397551163651</v>
      </c>
      <c r="P57" s="13">
        <v>3152.9140389322142</v>
      </c>
      <c r="Q57" s="36">
        <v>462.53110699319194</v>
      </c>
      <c r="R57" s="36">
        <v>2442.7178630110625</v>
      </c>
      <c r="S57" s="36">
        <v>617.97585849127142</v>
      </c>
      <c r="T57" s="36">
        <v>965.07963900578613</v>
      </c>
      <c r="U57" s="36">
        <v>1325.0835260025653</v>
      </c>
      <c r="V57" s="36">
        <v>813.78460287140626</v>
      </c>
      <c r="W57" s="75">
        <v>2775.8131090436132</v>
      </c>
      <c r="X57" s="25">
        <v>45.562334299736385</v>
      </c>
      <c r="Y57" s="36">
        <v>389.39596486956532</v>
      </c>
      <c r="Z57" s="36">
        <v>36.473700098525299</v>
      </c>
      <c r="AA57" s="36">
        <v>26.291719741696252</v>
      </c>
      <c r="AB57" s="36">
        <v>52.317150934187254</v>
      </c>
      <c r="AC57" s="36">
        <v>76.254840977850961</v>
      </c>
      <c r="AD57" s="75">
        <v>352.93166501471313</v>
      </c>
      <c r="AE57">
        <f t="shared" si="1"/>
        <v>1.0840678253857672</v>
      </c>
      <c r="AF57">
        <f t="shared" si="2"/>
        <v>2.1952579820355402</v>
      </c>
      <c r="AG57">
        <f t="shared" si="3"/>
        <v>2.6736202377735059</v>
      </c>
      <c r="AH57">
        <f t="shared" si="4"/>
        <v>2.4893942554306498</v>
      </c>
      <c r="AI57">
        <f t="shared" si="5"/>
        <v>4.4802953759475415</v>
      </c>
      <c r="AJ57">
        <f t="shared" si="6"/>
        <v>2.3979292324901769</v>
      </c>
      <c r="AK57">
        <f t="shared" si="7"/>
        <v>2.2808405153876286</v>
      </c>
      <c r="AL57" s="134">
        <f t="shared" si="8"/>
        <v>108.40678253857672</v>
      </c>
      <c r="AM57" s="134">
        <f t="shared" si="9"/>
        <v>219.52579820355402</v>
      </c>
      <c r="AN57" s="134">
        <f t="shared" si="10"/>
        <v>267.3620237773506</v>
      </c>
      <c r="AO57" s="134">
        <f t="shared" si="11"/>
        <v>248.939425543065</v>
      </c>
      <c r="AP57" s="134">
        <f t="shared" si="12"/>
        <v>448.02953759475417</v>
      </c>
      <c r="AQ57" s="134">
        <f t="shared" si="13"/>
        <v>239.79292324901769</v>
      </c>
      <c r="AR57" s="134">
        <f t="shared" si="14"/>
        <v>228.08405153876285</v>
      </c>
      <c r="AZ57" s="81">
        <f t="shared" si="15"/>
        <v>12.651958681698453</v>
      </c>
      <c r="BA57" s="81">
        <f t="shared" si="16"/>
        <v>14.727432660204402</v>
      </c>
      <c r="BB57" s="81">
        <f t="shared" si="17"/>
        <v>15.362720385297262</v>
      </c>
      <c r="BC57" s="81">
        <f t="shared" si="18"/>
        <v>27.90925651253475</v>
      </c>
      <c r="BD57" s="81">
        <f t="shared" si="19"/>
        <v>17.698135011994033</v>
      </c>
      <c r="BE57" s="81">
        <f t="shared" si="20"/>
        <v>13.575412614439495</v>
      </c>
      <c r="BF57" s="81">
        <f t="shared" si="21"/>
        <v>15.365715807619907</v>
      </c>
    </row>
    <row r="58" spans="1:58" x14ac:dyDescent="0.2">
      <c r="A58" s="1">
        <v>42095</v>
      </c>
      <c r="B58">
        <v>14.37</v>
      </c>
      <c r="C58" s="2">
        <v>520.62837575723404</v>
      </c>
      <c r="D58">
        <v>1380.887817008</v>
      </c>
      <c r="E58">
        <v>274.602834666158</v>
      </c>
      <c r="F58">
        <v>442.78179039982098</v>
      </c>
      <c r="G58">
        <v>333.65757060202401</v>
      </c>
      <c r="H58">
        <v>408.28741359844901</v>
      </c>
      <c r="I58" s="13">
        <v>1503.3150871489399</v>
      </c>
      <c r="J58" s="2">
        <v>487.39885671564485</v>
      </c>
      <c r="K58">
        <v>2825.6361163167699</v>
      </c>
      <c r="L58">
        <v>662.4332157783258</v>
      </c>
      <c r="M58">
        <v>986.29678744222178</v>
      </c>
      <c r="N58">
        <v>1365.3971879997082</v>
      </c>
      <c r="O58">
        <v>874.62637303370911</v>
      </c>
      <c r="P58" s="13">
        <v>3129.6912267111493</v>
      </c>
      <c r="Q58" s="36">
        <v>464.11906696042837</v>
      </c>
      <c r="R58" s="36">
        <v>2442.5219925748434</v>
      </c>
      <c r="S58" s="36">
        <v>628.0592793204496</v>
      </c>
      <c r="T58" s="36">
        <v>957.14505257767939</v>
      </c>
      <c r="U58" s="36">
        <v>1299.4329973650983</v>
      </c>
      <c r="V58" s="36">
        <v>843.86820374671493</v>
      </c>
      <c r="W58" s="75">
        <v>2749.5544587888803</v>
      </c>
      <c r="X58" s="25">
        <v>23.27978975521647</v>
      </c>
      <c r="Y58" s="36">
        <v>377.42040724022388</v>
      </c>
      <c r="Z58" s="36">
        <v>38.783114206593773</v>
      </c>
      <c r="AA58" s="36">
        <v>28.402556330211677</v>
      </c>
      <c r="AB58" s="36">
        <v>63.825427325304602</v>
      </c>
      <c r="AC58" s="36">
        <v>56.140649758752275</v>
      </c>
      <c r="AD58" s="75">
        <v>366.71832842350216</v>
      </c>
      <c r="AE58">
        <f t="shared" si="1"/>
        <v>1.0348535543014388</v>
      </c>
      <c r="AF58">
        <f t="shared" si="2"/>
        <v>2.2664261531161434</v>
      </c>
      <c r="AG58">
        <f t="shared" si="3"/>
        <v>2.6776602271453673</v>
      </c>
      <c r="AH58">
        <f t="shared" si="4"/>
        <v>2.4595418012131423</v>
      </c>
      <c r="AI58">
        <f t="shared" si="5"/>
        <v>4.5193969545435646</v>
      </c>
      <c r="AJ58">
        <f t="shared" si="6"/>
        <v>2.4081381151370089</v>
      </c>
      <c r="AK58">
        <f t="shared" si="7"/>
        <v>2.3015514479695511</v>
      </c>
      <c r="AL58" s="134">
        <f t="shared" si="8"/>
        <v>103.48535543014388</v>
      </c>
      <c r="AM58" s="134">
        <f t="shared" si="9"/>
        <v>226.64261531161435</v>
      </c>
      <c r="AN58" s="134">
        <f t="shared" si="10"/>
        <v>267.76602271453675</v>
      </c>
      <c r="AO58" s="134">
        <f t="shared" si="11"/>
        <v>245.95418012131424</v>
      </c>
      <c r="AP58" s="134">
        <f t="shared" si="12"/>
        <v>451.93969545435647</v>
      </c>
      <c r="AQ58" s="134">
        <f t="shared" si="13"/>
        <v>240.8138115137009</v>
      </c>
      <c r="AR58" s="134">
        <f t="shared" si="14"/>
        <v>230.15514479695511</v>
      </c>
      <c r="AZ58" s="81">
        <f t="shared" si="15"/>
        <v>12.077587863076237</v>
      </c>
      <c r="BA58" s="81">
        <f t="shared" si="16"/>
        <v>15.204881987671429</v>
      </c>
      <c r="BB58" s="81">
        <f t="shared" si="17"/>
        <v>15.385934313065539</v>
      </c>
      <c r="BC58" s="81">
        <f t="shared" si="18"/>
        <v>27.574572763479104</v>
      </c>
      <c r="BD58" s="81">
        <f t="shared" si="19"/>
        <v>17.852594698042783</v>
      </c>
      <c r="BE58" s="81">
        <f t="shared" si="20"/>
        <v>13.633208229249702</v>
      </c>
      <c r="BF58" s="81">
        <f t="shared" si="21"/>
        <v>15.505242575062702</v>
      </c>
    </row>
    <row r="59" spans="1:58" x14ac:dyDescent="0.2">
      <c r="A59" s="1">
        <v>42125</v>
      </c>
      <c r="B59">
        <v>12.79</v>
      </c>
      <c r="C59" s="2">
        <v>522.672208894086</v>
      </c>
      <c r="D59">
        <v>1382.6486945772599</v>
      </c>
      <c r="E59">
        <v>269.10934554226401</v>
      </c>
      <c r="F59">
        <v>443.37233873259402</v>
      </c>
      <c r="G59">
        <v>334.859431554727</v>
      </c>
      <c r="H59">
        <v>405.51678582693501</v>
      </c>
      <c r="I59" s="13">
        <v>1515.09238671613</v>
      </c>
      <c r="J59" s="2">
        <v>482.34372579526473</v>
      </c>
      <c r="K59">
        <v>2852.2154556734999</v>
      </c>
      <c r="L59">
        <v>660.97287233195505</v>
      </c>
      <c r="M59">
        <v>984.83514783923181</v>
      </c>
      <c r="N59">
        <v>1350.4585400071301</v>
      </c>
      <c r="O59">
        <v>860.77878521975128</v>
      </c>
      <c r="P59" s="13">
        <v>3125.8867563254785</v>
      </c>
      <c r="Q59" s="36">
        <v>456.25947590849802</v>
      </c>
      <c r="R59" s="36">
        <v>2480.3474639430997</v>
      </c>
      <c r="S59" s="36">
        <v>616.26636526742357</v>
      </c>
      <c r="T59" s="36">
        <v>955.57994519019485</v>
      </c>
      <c r="U59" s="36">
        <v>1278.2825823860323</v>
      </c>
      <c r="V59" s="36">
        <v>784.50966830900893</v>
      </c>
      <c r="W59" s="75">
        <v>2724.9610841364029</v>
      </c>
      <c r="X59" s="25">
        <v>26.08424988676671</v>
      </c>
      <c r="Y59" s="36">
        <v>365.70395324259749</v>
      </c>
      <c r="Z59" s="36">
        <v>40.879328837879555</v>
      </c>
      <c r="AA59" s="36">
        <v>28.637638173340104</v>
      </c>
      <c r="AB59" s="36">
        <v>71.929817612119081</v>
      </c>
      <c r="AC59" s="36">
        <v>74.664544316965987</v>
      </c>
      <c r="AD59" s="75">
        <v>389.09105767411518</v>
      </c>
      <c r="AE59">
        <f t="shared" si="1"/>
        <v>1.0137687772929651</v>
      </c>
      <c r="AF59">
        <f t="shared" si="2"/>
        <v>2.2680868714926889</v>
      </c>
      <c r="AG59">
        <f t="shared" si="3"/>
        <v>2.689883330569339</v>
      </c>
      <c r="AH59">
        <f t="shared" si="4"/>
        <v>2.4375022836308466</v>
      </c>
      <c r="AI59">
        <f t="shared" si="5"/>
        <v>4.4297120817833573</v>
      </c>
      <c r="AJ59">
        <f t="shared" si="6"/>
        <v>2.3315037712719904</v>
      </c>
      <c r="AK59">
        <f t="shared" si="7"/>
        <v>2.2660904857162922</v>
      </c>
      <c r="AL59" s="134">
        <f t="shared" si="8"/>
        <v>101.37687772929651</v>
      </c>
      <c r="AM59" s="134">
        <f t="shared" si="9"/>
        <v>226.80868714926891</v>
      </c>
      <c r="AN59" s="134">
        <f t="shared" si="10"/>
        <v>268.98833305693393</v>
      </c>
      <c r="AO59" s="134">
        <f t="shared" si="11"/>
        <v>243.75022836308466</v>
      </c>
      <c r="AP59" s="134">
        <f t="shared" si="12"/>
        <v>442.9712081783357</v>
      </c>
      <c r="AQ59" s="134">
        <f t="shared" si="13"/>
        <v>233.15037712719905</v>
      </c>
      <c r="AR59" s="134">
        <f t="shared" si="14"/>
        <v>226.60904857162922</v>
      </c>
      <c r="AZ59" s="81">
        <f t="shared" si="15"/>
        <v>11.831511260416152</v>
      </c>
      <c r="BA59" s="81">
        <f t="shared" si="16"/>
        <v>15.216023328806861</v>
      </c>
      <c r="BB59" s="81">
        <f t="shared" si="17"/>
        <v>15.456168715651984</v>
      </c>
      <c r="BC59" s="81">
        <f t="shared" si="18"/>
        <v>27.327481910644142</v>
      </c>
      <c r="BD59" s="81">
        <f t="shared" si="19"/>
        <v>17.498320068034047</v>
      </c>
      <c r="BE59" s="81">
        <f t="shared" si="20"/>
        <v>13.199357711766289</v>
      </c>
      <c r="BF59" s="81">
        <f t="shared" si="21"/>
        <v>15.266346841418779</v>
      </c>
    </row>
    <row r="60" spans="1:58" x14ac:dyDescent="0.2">
      <c r="A60" s="1">
        <v>42156</v>
      </c>
      <c r="B60">
        <v>12.5</v>
      </c>
      <c r="C60" s="2">
        <v>522.55520425111695</v>
      </c>
      <c r="D60">
        <v>1364.1900894274099</v>
      </c>
      <c r="E60">
        <v>271.55633115305898</v>
      </c>
      <c r="F60">
        <v>443.44682545241398</v>
      </c>
      <c r="G60">
        <v>336.580916159602</v>
      </c>
      <c r="H60">
        <v>406.56867496371802</v>
      </c>
      <c r="I60" s="13">
        <v>1506.1649286695399</v>
      </c>
      <c r="J60" s="2">
        <v>484.79628685720576</v>
      </c>
      <c r="K60">
        <v>2874.8275937781527</v>
      </c>
      <c r="L60">
        <v>666.43314478537604</v>
      </c>
      <c r="M60">
        <v>990.93845883670599</v>
      </c>
      <c r="N60">
        <v>1330.5830231240295</v>
      </c>
      <c r="O60">
        <v>843.63650498012476</v>
      </c>
      <c r="P60" s="13">
        <v>3110.6275528103142</v>
      </c>
      <c r="Q60" s="36">
        <v>465.92148308028993</v>
      </c>
      <c r="R60" s="36">
        <v>2468.4757674252705</v>
      </c>
      <c r="S60" s="36">
        <v>623.45744235573522</v>
      </c>
      <c r="T60" s="36">
        <v>957.37591314049405</v>
      </c>
      <c r="U60" s="36">
        <v>1252.9855488283501</v>
      </c>
      <c r="V60" s="36">
        <v>782.01114417166798</v>
      </c>
      <c r="W60" s="75">
        <v>2703.2939543300276</v>
      </c>
      <c r="X60" s="25">
        <v>18.874803776915797</v>
      </c>
      <c r="Y60" s="36">
        <v>409.39018767196598</v>
      </c>
      <c r="Z60" s="36">
        <v>40.41746614374204</v>
      </c>
      <c r="AA60" s="36">
        <v>29.967592780678903</v>
      </c>
      <c r="AB60" s="36">
        <v>71.64457567260547</v>
      </c>
      <c r="AC60" s="36">
        <v>54.4634266588901</v>
      </c>
      <c r="AD60" s="75">
        <v>391.42059893541239</v>
      </c>
      <c r="AE60">
        <f t="shared" si="1"/>
        <v>1.0175246053636866</v>
      </c>
      <c r="AF60">
        <f t="shared" si="2"/>
        <v>2.3190830440903896</v>
      </c>
      <c r="AG60">
        <f t="shared" si="3"/>
        <v>2.6873191329448054</v>
      </c>
      <c r="AH60">
        <f t="shared" si="4"/>
        <v>2.4452630251522978</v>
      </c>
      <c r="AI60">
        <f t="shared" si="5"/>
        <v>4.3265207699552484</v>
      </c>
      <c r="AJ60">
        <f t="shared" si="6"/>
        <v>2.2664117776985013</v>
      </c>
      <c r="AK60">
        <f t="shared" si="7"/>
        <v>2.2638179658019713</v>
      </c>
      <c r="AL60" s="134">
        <f t="shared" si="8"/>
        <v>101.75246053636866</v>
      </c>
      <c r="AM60" s="134">
        <f t="shared" si="9"/>
        <v>231.90830440903895</v>
      </c>
      <c r="AN60" s="134">
        <f t="shared" si="10"/>
        <v>268.73191329448053</v>
      </c>
      <c r="AO60" s="134">
        <f t="shared" si="11"/>
        <v>244.52630251522979</v>
      </c>
      <c r="AP60" s="134">
        <f t="shared" si="12"/>
        <v>432.65207699552485</v>
      </c>
      <c r="AQ60" s="134">
        <f t="shared" si="13"/>
        <v>226.64117776985015</v>
      </c>
      <c r="AR60" s="134">
        <f t="shared" si="14"/>
        <v>226.38179658019712</v>
      </c>
      <c r="AZ60" s="81">
        <f t="shared" si="15"/>
        <v>11.875344847626826</v>
      </c>
      <c r="BA60" s="81">
        <f t="shared" si="16"/>
        <v>15.558143801210015</v>
      </c>
      <c r="BB60" s="81">
        <f t="shared" si="17"/>
        <v>15.441434741633607</v>
      </c>
      <c r="BC60" s="81">
        <f t="shared" si="18"/>
        <v>27.414489633658345</v>
      </c>
      <c r="BD60" s="81">
        <f t="shared" si="19"/>
        <v>17.090692084708863</v>
      </c>
      <c r="BE60" s="81">
        <f t="shared" si="20"/>
        <v>12.830851978284358</v>
      </c>
      <c r="BF60" s="81">
        <f t="shared" si="21"/>
        <v>15.251037180381529</v>
      </c>
    </row>
    <row r="61" spans="1:58" x14ac:dyDescent="0.2">
      <c r="A61" s="1">
        <v>42186</v>
      </c>
      <c r="B61">
        <v>11.49</v>
      </c>
      <c r="C61" s="2">
        <v>525.58859524780303</v>
      </c>
      <c r="D61">
        <v>1382.3517713993399</v>
      </c>
      <c r="E61">
        <v>273.22110006858099</v>
      </c>
      <c r="F61">
        <v>441.69224009851598</v>
      </c>
      <c r="G61">
        <v>318.14111385503202</v>
      </c>
      <c r="H61">
        <v>417.45185488572901</v>
      </c>
      <c r="I61" s="13">
        <v>1499.8808077464601</v>
      </c>
      <c r="J61" s="2">
        <v>475.96994952043332</v>
      </c>
      <c r="K61">
        <v>2891.5599340795188</v>
      </c>
      <c r="L61">
        <v>660.59365989543892</v>
      </c>
      <c r="M61">
        <v>993.7034465543735</v>
      </c>
      <c r="N61">
        <v>1325.0276576307263</v>
      </c>
      <c r="O61">
        <v>837.05318124973519</v>
      </c>
      <c r="P61" s="13">
        <v>3085.1299313990498</v>
      </c>
      <c r="Q61" s="36">
        <v>453.23551740679972</v>
      </c>
      <c r="R61" s="36">
        <v>2492.6596836944695</v>
      </c>
      <c r="S61" s="36">
        <v>622.93969357200319</v>
      </c>
      <c r="T61" s="36">
        <v>953.07261993547411</v>
      </c>
      <c r="U61" s="36">
        <v>1253.3542034830932</v>
      </c>
      <c r="V61" s="36">
        <v>755.59137330862075</v>
      </c>
      <c r="W61" s="75">
        <v>2680.7109811621954</v>
      </c>
      <c r="X61" s="25">
        <v>22.734432113633613</v>
      </c>
      <c r="Y61" s="36">
        <v>402.54772269034925</v>
      </c>
      <c r="Z61" s="36">
        <v>46.492340245567689</v>
      </c>
      <c r="AA61" s="36">
        <v>41.356951614243087</v>
      </c>
      <c r="AB61" s="36">
        <v>68.951146789586318</v>
      </c>
      <c r="AC61" s="36">
        <v>78.061944618191745</v>
      </c>
      <c r="AD61" s="75">
        <v>401.79286906736519</v>
      </c>
      <c r="AE61">
        <f t="shared" si="1"/>
        <v>0.98937356718575287</v>
      </c>
      <c r="AF61">
        <f t="shared" si="2"/>
        <v>2.2914262134135313</v>
      </c>
      <c r="AG61">
        <f t="shared" si="3"/>
        <v>2.6629202741516744</v>
      </c>
      <c r="AH61">
        <f t="shared" si="4"/>
        <v>2.45859664407971</v>
      </c>
      <c r="AI61">
        <f t="shared" si="5"/>
        <v>4.5453005804578721</v>
      </c>
      <c r="AJ61">
        <f t="shared" si="6"/>
        <v>2.18772142531876</v>
      </c>
      <c r="AK61">
        <f t="shared" si="7"/>
        <v>2.2501057977445811</v>
      </c>
      <c r="AL61" s="134">
        <f t="shared" si="8"/>
        <v>98.937356718575288</v>
      </c>
      <c r="AM61" s="134">
        <f t="shared" si="9"/>
        <v>229.14262134135313</v>
      </c>
      <c r="AN61" s="134">
        <f t="shared" si="10"/>
        <v>266.29202741516747</v>
      </c>
      <c r="AO61" s="134">
        <f t="shared" si="11"/>
        <v>245.859664407971</v>
      </c>
      <c r="AP61" s="134">
        <f t="shared" si="12"/>
        <v>454.5300580457872</v>
      </c>
      <c r="AQ61" s="134">
        <f t="shared" si="13"/>
        <v>218.772142531876</v>
      </c>
      <c r="AR61" s="134">
        <f t="shared" si="14"/>
        <v>225.01057977445811</v>
      </c>
      <c r="AZ61" s="81">
        <f t="shared" si="15"/>
        <v>11.546799194362565</v>
      </c>
      <c r="BA61" s="81">
        <f t="shared" si="16"/>
        <v>15.372601092917288</v>
      </c>
      <c r="BB61" s="81">
        <f t="shared" si="17"/>
        <v>15.301238000128029</v>
      </c>
      <c r="BC61" s="81">
        <f t="shared" si="18"/>
        <v>27.563976357215179</v>
      </c>
      <c r="BD61" s="81">
        <f t="shared" si="19"/>
        <v>17.954919618670285</v>
      </c>
      <c r="BE61" s="81">
        <f t="shared" si="20"/>
        <v>12.385361766206131</v>
      </c>
      <c r="BF61" s="81">
        <f t="shared" si="21"/>
        <v>15.158660148294139</v>
      </c>
    </row>
    <row r="62" spans="1:58" x14ac:dyDescent="0.2">
      <c r="A62" s="1">
        <v>42217</v>
      </c>
      <c r="B62">
        <v>10.81</v>
      </c>
      <c r="C62" s="2">
        <v>530.58685365868405</v>
      </c>
      <c r="D62">
        <v>1381.05662523704</v>
      </c>
      <c r="E62">
        <v>272.83139777647102</v>
      </c>
      <c r="F62">
        <v>447.40886120961102</v>
      </c>
      <c r="G62">
        <v>325.04406804183799</v>
      </c>
      <c r="H62">
        <v>411.53240325609198</v>
      </c>
      <c r="I62" s="13">
        <v>1497.9635923124199</v>
      </c>
      <c r="J62" s="2">
        <v>458.66883246531773</v>
      </c>
      <c r="K62">
        <v>2911.1936553594342</v>
      </c>
      <c r="L62">
        <v>659.32239793111341</v>
      </c>
      <c r="M62">
        <v>987.42388578244231</v>
      </c>
      <c r="N62">
        <v>1320.1914718103999</v>
      </c>
      <c r="O62">
        <v>830.11433120574804</v>
      </c>
      <c r="P62" s="13">
        <v>3051.4635471908737</v>
      </c>
      <c r="Q62" s="36">
        <v>443.42138811642729</v>
      </c>
      <c r="R62" s="36">
        <v>2465.1974508645794</v>
      </c>
      <c r="S62" s="36">
        <v>616.70712655587727</v>
      </c>
      <c r="T62" s="36">
        <v>945.24156903206995</v>
      </c>
      <c r="U62" s="36">
        <v>1240.2206173657155</v>
      </c>
      <c r="V62" s="36">
        <v>765.74592267252126</v>
      </c>
      <c r="W62" s="75">
        <v>2639.9865569595604</v>
      </c>
      <c r="X62" s="25">
        <v>15.247444348890417</v>
      </c>
      <c r="Y62" s="36">
        <v>439.53077379372422</v>
      </c>
      <c r="Z62" s="36">
        <v>45.756552282274377</v>
      </c>
      <c r="AA62" s="36">
        <v>43.335267981697548</v>
      </c>
      <c r="AB62" s="36">
        <v>73.66116371029247</v>
      </c>
      <c r="AC62" s="36">
        <v>62.072594338102057</v>
      </c>
      <c r="AD62" s="75">
        <v>412.58701067704919</v>
      </c>
      <c r="AE62">
        <f t="shared" si="1"/>
        <v>0.94155193948465199</v>
      </c>
      <c r="AF62">
        <f t="shared" si="2"/>
        <v>2.2978819157193682</v>
      </c>
      <c r="AG62">
        <f t="shared" si="3"/>
        <v>2.641000046869765</v>
      </c>
      <c r="AH62">
        <f t="shared" si="4"/>
        <v>2.4058778955812694</v>
      </c>
      <c r="AI62">
        <f t="shared" si="5"/>
        <v>4.4135035659827579</v>
      </c>
      <c r="AJ62">
        <f t="shared" si="6"/>
        <v>2.1951899999699531</v>
      </c>
      <c r="AK62">
        <f t="shared" si="7"/>
        <v>2.223276308675564</v>
      </c>
      <c r="AL62" s="134">
        <f t="shared" si="8"/>
        <v>94.155193948465197</v>
      </c>
      <c r="AM62" s="134">
        <f t="shared" si="9"/>
        <v>229.78819157193681</v>
      </c>
      <c r="AN62" s="134">
        <f t="shared" si="10"/>
        <v>264.10000468697649</v>
      </c>
      <c r="AO62" s="134">
        <f t="shared" si="11"/>
        <v>240.58778955812693</v>
      </c>
      <c r="AP62" s="134">
        <f t="shared" si="12"/>
        <v>441.35035659827577</v>
      </c>
      <c r="AQ62" s="134">
        <f t="shared" si="13"/>
        <v>219.51899999699532</v>
      </c>
      <c r="AR62" s="134">
        <f t="shared" si="14"/>
        <v>222.32763086755639</v>
      </c>
      <c r="AZ62" s="81">
        <f t="shared" si="15"/>
        <v>10.988681663708437</v>
      </c>
      <c r="BA62" s="81">
        <f t="shared" si="16"/>
        <v>15.415910773037606</v>
      </c>
      <c r="BB62" s="81">
        <f t="shared" si="17"/>
        <v>15.175283566601379</v>
      </c>
      <c r="BC62" s="81">
        <f t="shared" si="18"/>
        <v>26.972932543382544</v>
      </c>
      <c r="BD62" s="81">
        <f t="shared" si="19"/>
        <v>17.434292927653292</v>
      </c>
      <c r="BE62" s="81">
        <f t="shared" si="20"/>
        <v>12.427643657246927</v>
      </c>
      <c r="BF62" s="81">
        <f t="shared" si="21"/>
        <v>14.977913488667172</v>
      </c>
    </row>
    <row r="63" spans="1:58" x14ac:dyDescent="0.2">
      <c r="A63" s="1">
        <v>42248</v>
      </c>
      <c r="B63">
        <v>11.1</v>
      </c>
      <c r="C63" s="2">
        <v>533.10659926632798</v>
      </c>
      <c r="D63">
        <v>1397.5950691103301</v>
      </c>
      <c r="E63">
        <v>270.78527428853801</v>
      </c>
      <c r="F63">
        <v>445.90274284401403</v>
      </c>
      <c r="G63">
        <v>328.416986457691</v>
      </c>
      <c r="H63">
        <v>415.43697247545401</v>
      </c>
      <c r="I63" s="13">
        <v>1478.85249929152</v>
      </c>
      <c r="J63" s="2">
        <v>462.75097055930911</v>
      </c>
      <c r="K63">
        <v>2937.3559619952648</v>
      </c>
      <c r="L63">
        <v>661.81911845556544</v>
      </c>
      <c r="M63">
        <v>982.83821111861721</v>
      </c>
      <c r="N63">
        <v>1256.4436448311803</v>
      </c>
      <c r="O63">
        <v>825.26289459999691</v>
      </c>
      <c r="P63" s="13">
        <v>3030.2095740869586</v>
      </c>
      <c r="Q63" s="36">
        <v>448.02235966561216</v>
      </c>
      <c r="R63" s="36">
        <v>2542.4448816723025</v>
      </c>
      <c r="S63" s="36">
        <v>621.69400358156975</v>
      </c>
      <c r="T63" s="36">
        <v>944.99690566597963</v>
      </c>
      <c r="U63" s="36">
        <v>1201.9108029288877</v>
      </c>
      <c r="V63" s="36">
        <v>762.01323953968779</v>
      </c>
      <c r="W63" s="75">
        <v>2610.4053879504772</v>
      </c>
      <c r="X63" s="25">
        <v>14.728610893696962</v>
      </c>
      <c r="Y63" s="36">
        <v>394.8760648479153</v>
      </c>
      <c r="Z63" s="36">
        <v>36.683922492518363</v>
      </c>
      <c r="AA63" s="36">
        <v>37.402505716845631</v>
      </c>
      <c r="AB63" s="36">
        <v>59.627987262128485</v>
      </c>
      <c r="AC63" s="36">
        <v>63.356230633937059</v>
      </c>
      <c r="AD63" s="75">
        <v>427.28830756337589</v>
      </c>
      <c r="AE63">
        <f t="shared" si="1"/>
        <v>0.94652154371529296</v>
      </c>
      <c r="AF63">
        <f t="shared" si="2"/>
        <v>2.2963438139470749</v>
      </c>
      <c r="AG63">
        <f t="shared" si="3"/>
        <v>2.6583943166061332</v>
      </c>
      <c r="AH63">
        <f t="shared" si="4"/>
        <v>2.4031506878513071</v>
      </c>
      <c r="AI63">
        <f t="shared" si="5"/>
        <v>4.1826528757224901</v>
      </c>
      <c r="AJ63">
        <f t="shared" si="6"/>
        <v>2.168186218679474</v>
      </c>
      <c r="AK63">
        <f t="shared" si="7"/>
        <v>2.2422251932603121</v>
      </c>
      <c r="AL63" s="134">
        <f t="shared" si="8"/>
        <v>94.652154371529292</v>
      </c>
      <c r="AM63" s="134">
        <f t="shared" si="9"/>
        <v>229.63438139470748</v>
      </c>
      <c r="AN63" s="134">
        <f t="shared" si="10"/>
        <v>265.83943166061334</v>
      </c>
      <c r="AO63" s="134">
        <f t="shared" si="11"/>
        <v>240.31506878513071</v>
      </c>
      <c r="AP63" s="134">
        <f t="shared" si="12"/>
        <v>418.26528757224901</v>
      </c>
      <c r="AQ63" s="134">
        <f t="shared" si="13"/>
        <v>216.8186218679474</v>
      </c>
      <c r="AR63" s="134">
        <f t="shared" si="14"/>
        <v>224.2225193260312</v>
      </c>
      <c r="AZ63" s="81">
        <f t="shared" si="15"/>
        <v>11.046681012013133</v>
      </c>
      <c r="BA63" s="81">
        <f t="shared" si="16"/>
        <v>15.405592035804277</v>
      </c>
      <c r="BB63" s="81">
        <f t="shared" si="17"/>
        <v>15.275231681330196</v>
      </c>
      <c r="BC63" s="81">
        <f t="shared" si="18"/>
        <v>26.942357097194204</v>
      </c>
      <c r="BD63" s="81">
        <f t="shared" si="19"/>
        <v>16.522382809902592</v>
      </c>
      <c r="BE63" s="81">
        <f t="shared" si="20"/>
        <v>12.274766971729546</v>
      </c>
      <c r="BF63" s="81">
        <f t="shared" si="21"/>
        <v>15.10556957572644</v>
      </c>
    </row>
    <row r="64" spans="1:58" x14ac:dyDescent="0.2">
      <c r="A64" s="1">
        <v>42278</v>
      </c>
      <c r="B64">
        <v>11.16</v>
      </c>
      <c r="C64" s="2">
        <v>536.69425686323098</v>
      </c>
      <c r="D64">
        <v>1391.97182150654</v>
      </c>
      <c r="E64">
        <v>269.59584023594903</v>
      </c>
      <c r="F64">
        <v>426.45837808981901</v>
      </c>
      <c r="G64">
        <v>329.78206662319599</v>
      </c>
      <c r="H64">
        <v>427.715283328743</v>
      </c>
      <c r="I64" s="13">
        <v>1466.74064451144</v>
      </c>
      <c r="J64" s="2">
        <v>464.09709424951933</v>
      </c>
      <c r="K64">
        <v>2942.970118083274</v>
      </c>
      <c r="L64">
        <v>666.43621417343923</v>
      </c>
      <c r="M64">
        <v>981.61338539374719</v>
      </c>
      <c r="N64">
        <v>1260.6133322542169</v>
      </c>
      <c r="O64">
        <v>825.35549481667147</v>
      </c>
      <c r="P64" s="13">
        <v>3009.3690387637662</v>
      </c>
      <c r="Q64" s="36">
        <v>447.24981465407063</v>
      </c>
      <c r="R64" s="36">
        <v>2516.2343857344499</v>
      </c>
      <c r="S64" s="36">
        <v>620.8967751726816</v>
      </c>
      <c r="T64" s="36">
        <v>941.06781607901576</v>
      </c>
      <c r="U64" s="36">
        <v>1182.7291742459593</v>
      </c>
      <c r="V64" s="36">
        <v>771.60401639887016</v>
      </c>
      <c r="W64" s="75">
        <v>2586.2725719821169</v>
      </c>
      <c r="X64" s="25">
        <v>16.847279595448711</v>
      </c>
      <c r="Y64" s="36">
        <v>428.0008786219247</v>
      </c>
      <c r="Z64" s="36">
        <v>47.473208316791805</v>
      </c>
      <c r="AA64" s="36">
        <v>41.616092570553768</v>
      </c>
      <c r="AB64" s="36">
        <v>75.920642617952083</v>
      </c>
      <c r="AC64" s="36">
        <v>54.713334022913251</v>
      </c>
      <c r="AD64" s="75">
        <v>419.15152719754309</v>
      </c>
      <c r="AE64">
        <f t="shared" si="1"/>
        <v>0.94324030558958993</v>
      </c>
      <c r="AF64">
        <f t="shared" si="2"/>
        <v>2.3117432069689641</v>
      </c>
      <c r="AG64">
        <f t="shared" si="3"/>
        <v>2.7027440282067801</v>
      </c>
      <c r="AH64">
        <f t="shared" si="4"/>
        <v>2.5126217879907653</v>
      </c>
      <c r="AI64">
        <f t="shared" si="5"/>
        <v>4.1678736214002701</v>
      </c>
      <c r="AJ64">
        <f t="shared" si="6"/>
        <v>2.1075280814131223</v>
      </c>
      <c r="AK64">
        <f t="shared" si="7"/>
        <v>2.2408998093393286</v>
      </c>
      <c r="AL64" s="134">
        <f t="shared" si="8"/>
        <v>94.324030558958995</v>
      </c>
      <c r="AM64" s="134">
        <f t="shared" si="9"/>
        <v>231.17432069689642</v>
      </c>
      <c r="AN64" s="134">
        <f t="shared" si="10"/>
        <v>270.27440282067801</v>
      </c>
      <c r="AO64" s="134">
        <f t="shared" si="11"/>
        <v>251.26217879907654</v>
      </c>
      <c r="AP64" s="134">
        <f t="shared" si="12"/>
        <v>416.78736214002703</v>
      </c>
      <c r="AQ64" s="134">
        <f t="shared" si="13"/>
        <v>210.75280814131224</v>
      </c>
      <c r="AR64" s="134">
        <f t="shared" si="14"/>
        <v>224.08998093393285</v>
      </c>
      <c r="AZ64" s="81">
        <f t="shared" si="15"/>
        <v>11.008386277846999</v>
      </c>
      <c r="BA64" s="81">
        <f t="shared" si="16"/>
        <v>15.508902683388214</v>
      </c>
      <c r="BB64" s="81">
        <f t="shared" si="17"/>
        <v>15.530066758078677</v>
      </c>
      <c r="BC64" s="81">
        <f t="shared" si="18"/>
        <v>28.16966651507224</v>
      </c>
      <c r="BD64" s="81">
        <f t="shared" si="19"/>
        <v>16.464001561252012</v>
      </c>
      <c r="BE64" s="81">
        <f t="shared" si="20"/>
        <v>11.931362658267428</v>
      </c>
      <c r="BF64" s="81">
        <f t="shared" si="21"/>
        <v>15.096640642498349</v>
      </c>
    </row>
    <row r="65" spans="1:65" x14ac:dyDescent="0.2">
      <c r="A65" s="1">
        <v>42309</v>
      </c>
      <c r="B65">
        <v>11.45</v>
      </c>
      <c r="C65" s="2">
        <v>534.04748525174296</v>
      </c>
      <c r="D65">
        <v>1388.91322269234</v>
      </c>
      <c r="E65">
        <v>266.85705151113302</v>
      </c>
      <c r="F65">
        <v>442.92045178872598</v>
      </c>
      <c r="G65">
        <v>341.13077121808197</v>
      </c>
      <c r="H65">
        <v>423.40947622154903</v>
      </c>
      <c r="I65" s="13">
        <v>1452.74694769078</v>
      </c>
      <c r="J65" s="2">
        <v>515.26650203144482</v>
      </c>
      <c r="K65">
        <v>2995.2312514616006</v>
      </c>
      <c r="L65">
        <v>679.82854243685949</v>
      </c>
      <c r="M65">
        <v>982.90708050124488</v>
      </c>
      <c r="N65">
        <v>1241.539450560364</v>
      </c>
      <c r="O65">
        <v>820.18884013545483</v>
      </c>
      <c r="P65" s="13">
        <v>2935.7960708218757</v>
      </c>
      <c r="Q65" s="36">
        <v>410.4908701279665</v>
      </c>
      <c r="R65" s="36">
        <v>2530.1891078032959</v>
      </c>
      <c r="S65" s="36">
        <v>636.43220438273522</v>
      </c>
      <c r="T65" s="36">
        <v>943.7559838202601</v>
      </c>
      <c r="U65" s="36">
        <v>1176.7148736957383</v>
      </c>
      <c r="V65" s="36">
        <v>757.6769984244097</v>
      </c>
      <c r="W65" s="75">
        <v>2523.4587549063767</v>
      </c>
      <c r="X65" s="25">
        <v>104.7756319034783</v>
      </c>
      <c r="Y65" s="36">
        <v>472.08221674485702</v>
      </c>
      <c r="Z65" s="36">
        <v>45.527408644097392</v>
      </c>
      <c r="AA65" s="36">
        <v>42.893166610071141</v>
      </c>
      <c r="AB65" s="36">
        <v>67.255448368863</v>
      </c>
      <c r="AC65" s="36">
        <v>51.080825128643127</v>
      </c>
      <c r="AD65" s="75">
        <v>421.46582636010578</v>
      </c>
      <c r="AE65">
        <f t="shared" si="1"/>
        <v>1.0574138942255098</v>
      </c>
      <c r="AF65">
        <f t="shared" si="2"/>
        <v>2.3643226616146902</v>
      </c>
      <c r="AG65">
        <f t="shared" si="3"/>
        <v>2.7888780546883201</v>
      </c>
      <c r="AH65">
        <f t="shared" si="4"/>
        <v>2.4291052146997218</v>
      </c>
      <c r="AI65">
        <f t="shared" si="5"/>
        <v>3.9805140726535013</v>
      </c>
      <c r="AJ65">
        <f t="shared" si="6"/>
        <v>2.0997979664606721</v>
      </c>
      <c r="AK65">
        <f t="shared" si="7"/>
        <v>2.2158746626069479</v>
      </c>
      <c r="AL65" s="134">
        <f t="shared" si="8"/>
        <v>105.74138942255098</v>
      </c>
      <c r="AM65" s="134">
        <f t="shared" si="9"/>
        <v>236.43226616146902</v>
      </c>
      <c r="AN65" s="134">
        <f t="shared" si="10"/>
        <v>278.88780546883203</v>
      </c>
      <c r="AO65" s="134">
        <f t="shared" si="11"/>
        <v>242.9105214699722</v>
      </c>
      <c r="AP65" s="134">
        <f t="shared" si="12"/>
        <v>398.05140726535012</v>
      </c>
      <c r="AQ65" s="134">
        <f t="shared" si="13"/>
        <v>209.9797966460672</v>
      </c>
      <c r="AR65" s="134">
        <f t="shared" si="14"/>
        <v>221.58746626069478</v>
      </c>
      <c r="AZ65" s="81">
        <f t="shared" si="15"/>
        <v>12.340885492505324</v>
      </c>
      <c r="BA65" s="81">
        <f t="shared" si="16"/>
        <v>15.861644996110467</v>
      </c>
      <c r="BB65" s="81">
        <f t="shared" si="17"/>
        <v>16.024996047511962</v>
      </c>
      <c r="BC65" s="81">
        <f t="shared" si="18"/>
        <v>27.233340152969181</v>
      </c>
      <c r="BD65" s="81">
        <f t="shared" si="19"/>
        <v>15.72389085174208</v>
      </c>
      <c r="BE65" s="81">
        <f t="shared" si="20"/>
        <v>11.887600107390318</v>
      </c>
      <c r="BF65" s="81">
        <f t="shared" si="21"/>
        <v>14.928049594531807</v>
      </c>
    </row>
    <row r="66" spans="1:65" x14ac:dyDescent="0.2">
      <c r="A66" s="1">
        <v>42339</v>
      </c>
      <c r="B66">
        <v>11.2</v>
      </c>
      <c r="C66" s="2">
        <v>537.01577258268401</v>
      </c>
      <c r="D66">
        <v>1383.5007498975301</v>
      </c>
      <c r="E66">
        <v>258.39427467044402</v>
      </c>
      <c r="F66">
        <v>450.40186652401201</v>
      </c>
      <c r="G66">
        <v>347.83424086120601</v>
      </c>
      <c r="H66">
        <v>421.26552467792197</v>
      </c>
      <c r="I66" s="13">
        <v>1461.49182433232</v>
      </c>
      <c r="J66" s="2">
        <v>517.98710913974287</v>
      </c>
      <c r="K66">
        <v>3005.7114840829677</v>
      </c>
      <c r="L66">
        <v>682.06069446726917</v>
      </c>
      <c r="M66">
        <v>983.62962650658187</v>
      </c>
      <c r="N66">
        <v>1224.7339342763908</v>
      </c>
      <c r="O66">
        <v>813.82381879681463</v>
      </c>
      <c r="P66" s="13">
        <v>2896.1620917396626</v>
      </c>
      <c r="Q66" s="36">
        <v>499.65523044392648</v>
      </c>
      <c r="R66" s="36">
        <v>2616.9308325156089</v>
      </c>
      <c r="S66" s="36">
        <v>643.68854195998074</v>
      </c>
      <c r="T66" s="36">
        <v>951.20762346297738</v>
      </c>
      <c r="U66" s="36">
        <v>1176.2013513636639</v>
      </c>
      <c r="V66" s="36">
        <v>756.80576812178367</v>
      </c>
      <c r="W66" s="75">
        <v>2542.351954897576</v>
      </c>
      <c r="X66" s="25">
        <v>18.331878695816368</v>
      </c>
      <c r="Y66" s="36">
        <v>398.30683375556589</v>
      </c>
      <c r="Z66" s="36">
        <v>39.215678957814717</v>
      </c>
      <c r="AA66" s="36">
        <v>32.864046639615857</v>
      </c>
      <c r="AB66" s="36">
        <v>62.490111673887725</v>
      </c>
      <c r="AC66" s="36">
        <v>62.133822309658164</v>
      </c>
      <c r="AD66" s="75">
        <v>368.96733496656606</v>
      </c>
      <c r="AE66">
        <f t="shared" si="1"/>
        <v>1.0522881583342905</v>
      </c>
      <c r="AF66">
        <f t="shared" si="2"/>
        <v>2.3790182856460937</v>
      </c>
      <c r="AG66">
        <f t="shared" si="3"/>
        <v>2.8829790843041359</v>
      </c>
      <c r="AH66">
        <f t="shared" si="4"/>
        <v>2.3830242398321206</v>
      </c>
      <c r="AI66">
        <f t="shared" si="5"/>
        <v>3.8674525057266047</v>
      </c>
      <c r="AJ66">
        <f t="shared" si="6"/>
        <v>2.1168412062948372</v>
      </c>
      <c r="AK66">
        <f t="shared" si="7"/>
        <v>2.1723106970944963</v>
      </c>
      <c r="AL66" s="134">
        <f t="shared" si="8"/>
        <v>105.22881583342905</v>
      </c>
      <c r="AM66" s="134">
        <f t="shared" si="9"/>
        <v>237.90182856460939</v>
      </c>
      <c r="AN66" s="134">
        <f t="shared" si="10"/>
        <v>288.2979084304136</v>
      </c>
      <c r="AO66" s="134">
        <f t="shared" si="11"/>
        <v>238.30242398321207</v>
      </c>
      <c r="AP66" s="134">
        <f t="shared" si="12"/>
        <v>386.7452505726605</v>
      </c>
      <c r="AQ66" s="134">
        <f t="shared" si="13"/>
        <v>211.68412062948371</v>
      </c>
      <c r="AR66" s="134">
        <f t="shared" si="14"/>
        <v>217.23106970944963</v>
      </c>
      <c r="AZ66" s="81">
        <f t="shared" si="15"/>
        <v>12.281063959949529</v>
      </c>
      <c r="BA66" s="81">
        <f t="shared" si="16"/>
        <v>15.960234234866586</v>
      </c>
      <c r="BB66" s="81">
        <f t="shared" si="17"/>
        <v>16.565704030467774</v>
      </c>
      <c r="BC66" s="81">
        <f t="shared" si="18"/>
        <v>26.71671417252356</v>
      </c>
      <c r="BD66" s="81">
        <f t="shared" si="19"/>
        <v>15.277273227626925</v>
      </c>
      <c r="BE66" s="81">
        <f t="shared" si="20"/>
        <v>11.98408711372093</v>
      </c>
      <c r="BF66" s="81">
        <f t="shared" si="21"/>
        <v>14.63456501768338</v>
      </c>
    </row>
    <row r="67" spans="1:65" s="91" customFormat="1" x14ac:dyDescent="0.2">
      <c r="A67" s="107">
        <v>42370</v>
      </c>
      <c r="B67" s="91">
        <v>11.06</v>
      </c>
      <c r="C67" s="108">
        <v>533.33661502606901</v>
      </c>
      <c r="D67" s="91">
        <v>1394.36298517827</v>
      </c>
      <c r="E67" s="91">
        <v>278.40349137534901</v>
      </c>
      <c r="F67" s="91">
        <v>453.74062192343098</v>
      </c>
      <c r="G67" s="91">
        <v>355.40161575428101</v>
      </c>
      <c r="H67" s="91">
        <v>413.47286374408901</v>
      </c>
      <c r="I67" s="109">
        <v>1433.36278134844</v>
      </c>
      <c r="J67" s="108">
        <v>513.19176581661259</v>
      </c>
      <c r="K67" s="91">
        <v>3058.5732315024029</v>
      </c>
      <c r="L67" s="91">
        <v>660.89819134178822</v>
      </c>
      <c r="M67" s="91">
        <v>985.18180884103731</v>
      </c>
      <c r="N67" s="91">
        <v>1255.7706649559134</v>
      </c>
      <c r="O67" s="91">
        <v>807.9469778496333</v>
      </c>
      <c r="P67" s="109">
        <v>2610.5210903298712</v>
      </c>
      <c r="Q67" s="111">
        <v>491.2831582727805</v>
      </c>
      <c r="R67" s="111">
        <v>2594.9117226648691</v>
      </c>
      <c r="S67" s="111">
        <v>592.76096967115927</v>
      </c>
      <c r="T67" s="111">
        <v>950.38269162601466</v>
      </c>
      <c r="U67" s="111">
        <v>1165.1228134099165</v>
      </c>
      <c r="V67" s="111">
        <v>741.0742533866262</v>
      </c>
      <c r="W67" s="113">
        <v>2257.1929020236694</v>
      </c>
      <c r="X67" s="112">
        <v>21.908607543832115</v>
      </c>
      <c r="Y67" s="111">
        <v>443.6833905218748</v>
      </c>
      <c r="Z67" s="111">
        <v>48.300228623643754</v>
      </c>
      <c r="AA67" s="111">
        <v>35.124948549495819</v>
      </c>
      <c r="AB67" s="111">
        <v>96.350173055873512</v>
      </c>
      <c r="AC67" s="111">
        <v>72.108695865336344</v>
      </c>
      <c r="AD67" s="113">
        <v>401.11566255848561</v>
      </c>
      <c r="AE67" s="91">
        <f t="shared" ref="AE67:AE130" si="22">(0.42*(1+B67/100)*J67+0.58*(1+$B$158/100)*Q67+0.58*(1+B67/100)*X67)/C67</f>
        <v>1.0492925056342921</v>
      </c>
      <c r="AF67" s="91">
        <f t="shared" ref="AF67:AF130" si="23">(0.42*(1+B67/100)*K67+0.58*(1+$B$158/100)*R67+0.58*(1+B67/100)*Y67)/D67</f>
        <v>2.3877919177027307</v>
      </c>
      <c r="AG67" s="91">
        <f t="shared" ref="AG67:AG130" si="24">(0.42*(1+B67/100)*L67+0.58*(1+$B$158/100)*S67+0.58*(1+B67/100)*Z67)/E67</f>
        <v>2.5457952364587295</v>
      </c>
      <c r="AH67" s="91">
        <f t="shared" ref="AH67:AH130" si="25">(0.42*(1+B67/100)*M67+0.58*(1+$B$158/100)*T67+0.58*(1+B67/100)*AA67)/F67</f>
        <v>2.3678281956347176</v>
      </c>
      <c r="AI67" s="91">
        <f t="shared" ref="AI67:AI130" si="26">(0.42*(1+B67/100)*N67+0.58*(1+$B$158/100)*U67+0.58*(1+B67/100)*AB67)/G67</f>
        <v>3.8656159710907705</v>
      </c>
      <c r="AJ67" s="91">
        <f t="shared" ref="AJ67:AJ130" si="27">(0.42*(1+B67/100)*O67+0.58*(1+$B$158/100)*V67+0.58*(1+B67/100)*AC67)/H67</f>
        <v>2.1406591187256496</v>
      </c>
      <c r="AK67" s="91">
        <f t="shared" ref="AK67:AK130" si="28">(0.42*(1+B67/100)*P67+0.58*(1+$B$158/100)*W67+0.58*(1+B67/100)*AD67)/I67</f>
        <v>2.0110682835833109</v>
      </c>
      <c r="AL67" s="108">
        <f t="shared" ref="AL67:AL130" si="29">AE67*100</f>
        <v>104.92925056342921</v>
      </c>
      <c r="AM67" s="108">
        <f t="shared" ref="AM67:AM130" si="30">AF67*100</f>
        <v>238.77919177027306</v>
      </c>
      <c r="AN67" s="108">
        <f t="shared" ref="AN67:AN130" si="31">AG67*100</f>
        <v>254.57952364587294</v>
      </c>
      <c r="AO67" s="108">
        <f t="shared" ref="AO67:AO130" si="32">AH67*100</f>
        <v>236.78281956347175</v>
      </c>
      <c r="AP67" s="108">
        <f t="shared" ref="AP67:AP130" si="33">AI67*100</f>
        <v>386.56159710907707</v>
      </c>
      <c r="AQ67" s="108">
        <f t="shared" ref="AQ67:AQ130" si="34">AJ67*100</f>
        <v>214.06591187256495</v>
      </c>
      <c r="AR67" s="108">
        <f t="shared" ref="AR67:AR130" si="35">AK67*100</f>
        <v>201.10682835833109</v>
      </c>
      <c r="AZ67" s="81">
        <f t="shared" ref="AZ67:AZ130" si="36">AL67/$AS$81</f>
        <v>12.246102241413503</v>
      </c>
      <c r="BA67" s="81">
        <f t="shared" ref="BA67:BA130" si="37">AM67/$AT$81</f>
        <v>16.019094321634029</v>
      </c>
      <c r="BB67" s="81">
        <f t="shared" ref="BB67:BB130" si="38">AN67/$AU$81</f>
        <v>14.62823321853176</v>
      </c>
      <c r="BC67" s="81">
        <f t="shared" ref="BC67:BC130" si="39">AO67/$AV$81</f>
        <v>26.546347307349055</v>
      </c>
      <c r="BD67" s="81">
        <f t="shared" ref="BD67:BD130" si="40">AP67/$AW$81</f>
        <v>15.270018518905331</v>
      </c>
      <c r="BE67" s="81">
        <f t="shared" ref="BE67:BE130" si="41">AQ67/$AX$81</f>
        <v>12.118927618804181</v>
      </c>
      <c r="BF67" s="81">
        <f t="shared" ref="BF67:BF130" si="42">AR67/$AY$81</f>
        <v>13.548296562948158</v>
      </c>
    </row>
    <row r="68" spans="1:65" s="91" customFormat="1" x14ac:dyDescent="0.2">
      <c r="A68" s="107">
        <v>42401</v>
      </c>
      <c r="B68" s="91">
        <v>10.88</v>
      </c>
      <c r="C68" s="108">
        <v>536.03409501199098</v>
      </c>
      <c r="D68" s="91">
        <v>1395.38270542178</v>
      </c>
      <c r="E68" s="91">
        <v>266.83897498885898</v>
      </c>
      <c r="F68" s="91">
        <v>456.35186697888599</v>
      </c>
      <c r="G68" s="91">
        <v>363.081836393831</v>
      </c>
      <c r="H68" s="91">
        <v>413.13014777205899</v>
      </c>
      <c r="I68" s="109">
        <v>1443.4962408911499</v>
      </c>
      <c r="J68" s="108">
        <v>624.61410607865503</v>
      </c>
      <c r="K68" s="91">
        <v>3075.9654757869462</v>
      </c>
      <c r="L68" s="91">
        <v>640.68489721852507</v>
      </c>
      <c r="M68" s="91">
        <v>981.84909554668002</v>
      </c>
      <c r="N68" s="91">
        <v>1259.4284884093984</v>
      </c>
      <c r="O68" s="91">
        <v>822.34336522729507</v>
      </c>
      <c r="P68" s="109">
        <v>2584.6798495971793</v>
      </c>
      <c r="Q68" s="111">
        <v>511.37309685345605</v>
      </c>
      <c r="R68" s="111">
        <v>2653.5259671744507</v>
      </c>
      <c r="S68" s="111">
        <v>592.23185296035285</v>
      </c>
      <c r="T68" s="111">
        <v>938.7539198232497</v>
      </c>
      <c r="U68" s="111">
        <v>1188.1160825581019</v>
      </c>
      <c r="V68" s="111">
        <v>751.53489970282476</v>
      </c>
      <c r="W68" s="113">
        <v>2213.222064407561</v>
      </c>
      <c r="X68" s="112">
        <v>113.24100922519899</v>
      </c>
      <c r="Y68" s="111">
        <v>410.85023547680646</v>
      </c>
      <c r="Z68" s="111">
        <v>46.955662717745327</v>
      </c>
      <c r="AA68" s="111">
        <v>43.771638154487</v>
      </c>
      <c r="AB68" s="111">
        <v>60.389935602448311</v>
      </c>
      <c r="AC68" s="111">
        <v>54.714635029524501</v>
      </c>
      <c r="AD68" s="113">
        <v>361.2749268187211</v>
      </c>
      <c r="AE68" s="91">
        <f t="shared" si="22"/>
        <v>1.2729771006523274</v>
      </c>
      <c r="AF68" s="91">
        <f t="shared" si="23"/>
        <v>2.4009054723541339</v>
      </c>
      <c r="AG68" s="91">
        <f t="shared" si="24"/>
        <v>2.6143128531804525</v>
      </c>
      <c r="AH68" s="91">
        <f t="shared" si="25"/>
        <v>2.3454725921221815</v>
      </c>
      <c r="AI68" s="91">
        <f t="shared" si="26"/>
        <v>3.7614145977303459</v>
      </c>
      <c r="AJ68" s="91">
        <f t="shared" si="27"/>
        <v>2.1457036916029595</v>
      </c>
      <c r="AK68" s="91">
        <f t="shared" si="28"/>
        <v>1.950225073043534</v>
      </c>
      <c r="AL68" s="108">
        <f t="shared" si="29"/>
        <v>127.29771006523274</v>
      </c>
      <c r="AM68" s="108">
        <f t="shared" si="30"/>
        <v>240.0905472354134</v>
      </c>
      <c r="AN68" s="108">
        <f t="shared" si="31"/>
        <v>261.43128531804524</v>
      </c>
      <c r="AO68" s="108">
        <f t="shared" si="32"/>
        <v>234.54725921221814</v>
      </c>
      <c r="AP68" s="108">
        <f t="shared" si="33"/>
        <v>376.14145977303457</v>
      </c>
      <c r="AQ68" s="108">
        <f t="shared" si="34"/>
        <v>214.57036916029594</v>
      </c>
      <c r="AR68" s="108">
        <f t="shared" si="35"/>
        <v>195.02250730435341</v>
      </c>
      <c r="AZ68" s="81">
        <f t="shared" si="36"/>
        <v>14.856684520150127</v>
      </c>
      <c r="BA68" s="81">
        <f t="shared" si="37"/>
        <v>16.107069855555274</v>
      </c>
      <c r="BB68" s="81">
        <f t="shared" si="38"/>
        <v>15.021937968477616</v>
      </c>
      <c r="BC68" s="81">
        <f t="shared" si="39"/>
        <v>26.29571273166351</v>
      </c>
      <c r="BD68" s="81">
        <f t="shared" si="40"/>
        <v>14.858400574234</v>
      </c>
      <c r="BE68" s="81">
        <f t="shared" si="41"/>
        <v>12.147486492579608</v>
      </c>
      <c r="BF68" s="81">
        <f t="shared" si="42"/>
        <v>13.138404036193165</v>
      </c>
    </row>
    <row r="69" spans="1:65" s="91" customFormat="1" x14ac:dyDescent="0.2">
      <c r="A69" s="107">
        <v>42430</v>
      </c>
      <c r="B69" s="91">
        <v>10.93</v>
      </c>
      <c r="C69" s="108">
        <v>541.70358097057795</v>
      </c>
      <c r="D69" s="91">
        <v>1394.6918425788399</v>
      </c>
      <c r="E69" s="91">
        <v>265.93350099205003</v>
      </c>
      <c r="F69" s="91">
        <v>456.41243562594798</v>
      </c>
      <c r="G69" s="91">
        <v>365.532436488423</v>
      </c>
      <c r="H69" s="91">
        <v>410.29494535471201</v>
      </c>
      <c r="I69" s="109">
        <v>1411.47690289773</v>
      </c>
      <c r="J69" s="108">
        <v>679.32155756393934</v>
      </c>
      <c r="K69" s="91">
        <v>3094.9138356025842</v>
      </c>
      <c r="L69" s="91">
        <v>650.54793104760381</v>
      </c>
      <c r="M69" s="91">
        <v>981.72089234107034</v>
      </c>
      <c r="N69" s="91">
        <v>1270.7400025691945</v>
      </c>
      <c r="O69" s="91">
        <v>821.70109188300398</v>
      </c>
      <c r="P69" s="109">
        <v>2563.8646526705411</v>
      </c>
      <c r="Q69" s="111">
        <v>556.32557358967301</v>
      </c>
      <c r="R69" s="111">
        <v>2730.2272246082025</v>
      </c>
      <c r="S69" s="111">
        <v>599.19520343696558</v>
      </c>
      <c r="T69" s="111">
        <v>942.6550490856165</v>
      </c>
      <c r="U69" s="111">
        <v>1206.9208991318271</v>
      </c>
      <c r="V69" s="111">
        <v>749.28994141400869</v>
      </c>
      <c r="W69" s="113">
        <v>2187.7703996947384</v>
      </c>
      <c r="X69" s="112">
        <v>122.99598397426638</v>
      </c>
      <c r="Y69" s="111">
        <v>368.5143170853151</v>
      </c>
      <c r="Z69" s="111">
        <v>55.75788606824549</v>
      </c>
      <c r="AA69" s="111">
        <v>40.251406806140089</v>
      </c>
      <c r="AB69" s="111">
        <v>59.560259215598123</v>
      </c>
      <c r="AC69" s="111">
        <v>67.497369752760974</v>
      </c>
      <c r="AD69" s="113">
        <v>364.76566128354585</v>
      </c>
      <c r="AE69" s="91">
        <f t="shared" si="22"/>
        <v>1.3703053203900486</v>
      </c>
      <c r="AF69" s="91">
        <f t="shared" si="23"/>
        <v>2.4237121626510998</v>
      </c>
      <c r="AG69" s="91">
        <f t="shared" si="24"/>
        <v>2.6786634750722937</v>
      </c>
      <c r="AH69" s="91">
        <f t="shared" si="25"/>
        <v>2.3458737933783467</v>
      </c>
      <c r="AI69" s="91">
        <f t="shared" si="26"/>
        <v>3.7819830927734732</v>
      </c>
      <c r="AJ69" s="91">
        <f t="shared" si="27"/>
        <v>2.1768965044769035</v>
      </c>
      <c r="AK69" s="91">
        <f t="shared" si="28"/>
        <v>1.9784088190351952</v>
      </c>
      <c r="AL69" s="108">
        <f t="shared" si="29"/>
        <v>137.03053203900487</v>
      </c>
      <c r="AM69" s="108">
        <f t="shared" si="30"/>
        <v>242.37121626510998</v>
      </c>
      <c r="AN69" s="108">
        <f t="shared" si="31"/>
        <v>267.86634750722936</v>
      </c>
      <c r="AO69" s="108">
        <f t="shared" si="32"/>
        <v>234.58737933783468</v>
      </c>
      <c r="AP69" s="108">
        <f t="shared" si="33"/>
        <v>378.19830927734733</v>
      </c>
      <c r="AQ69" s="108">
        <f t="shared" si="34"/>
        <v>217.68965044769035</v>
      </c>
      <c r="AR69" s="108">
        <f t="shared" si="35"/>
        <v>197.84088190351952</v>
      </c>
      <c r="AZ69" s="81">
        <f t="shared" si="36"/>
        <v>15.992584494163953</v>
      </c>
      <c r="BA69" s="81">
        <f t="shared" si="37"/>
        <v>16.260074194133857</v>
      </c>
      <c r="BB69" s="81">
        <f t="shared" si="38"/>
        <v>15.391699012614392</v>
      </c>
      <c r="BC69" s="81">
        <f t="shared" si="39"/>
        <v>26.30021070491425</v>
      </c>
      <c r="BD69" s="81">
        <f t="shared" si="40"/>
        <v>14.93965057489714</v>
      </c>
      <c r="BE69" s="81">
        <f t="shared" si="41"/>
        <v>12.324078570290361</v>
      </c>
      <c r="BF69" s="81">
        <f t="shared" si="42"/>
        <v>13.328274142577351</v>
      </c>
    </row>
    <row r="70" spans="1:65" s="91" customFormat="1" x14ac:dyDescent="0.2">
      <c r="A70" s="107">
        <v>42461</v>
      </c>
      <c r="B70" s="91">
        <v>10.71</v>
      </c>
      <c r="C70" s="108">
        <v>530.10201352490196</v>
      </c>
      <c r="D70" s="91">
        <v>1395.3109132452801</v>
      </c>
      <c r="E70" s="91">
        <v>268.702948903074</v>
      </c>
      <c r="F70" s="91">
        <v>458.31116295547997</v>
      </c>
      <c r="G70" s="91">
        <v>358.18219480691698</v>
      </c>
      <c r="H70" s="91">
        <v>412.16106140084202</v>
      </c>
      <c r="I70" s="109">
        <v>1406.61443803314</v>
      </c>
      <c r="J70" s="108">
        <v>646.80735049288398</v>
      </c>
      <c r="K70" s="91">
        <v>3063.3430812682491</v>
      </c>
      <c r="L70" s="91">
        <v>662.79443672973184</v>
      </c>
      <c r="M70" s="91">
        <v>981.87971754539376</v>
      </c>
      <c r="N70" s="91">
        <v>1242.1744823531319</v>
      </c>
      <c r="O70" s="91">
        <v>834.75121791765264</v>
      </c>
      <c r="P70" s="109">
        <v>2540.8469364680509</v>
      </c>
      <c r="Q70" s="111">
        <v>622.5160310799713</v>
      </c>
      <c r="R70" s="111">
        <v>2654.6280908356189</v>
      </c>
      <c r="S70" s="111">
        <v>617.75609634701948</v>
      </c>
      <c r="T70" s="111">
        <v>943.56434675211665</v>
      </c>
      <c r="U70" s="111">
        <v>1173.4680498825126</v>
      </c>
      <c r="V70" s="111">
        <v>754.79663095434478</v>
      </c>
      <c r="W70" s="113">
        <v>2183.0073821959904</v>
      </c>
      <c r="X70" s="112">
        <v>24.291319412912696</v>
      </c>
      <c r="Y70" s="111">
        <v>398.80309077130323</v>
      </c>
      <c r="Z70" s="111">
        <v>56.233942239710395</v>
      </c>
      <c r="AA70" s="111">
        <v>34.624157695350462</v>
      </c>
      <c r="AB70" s="111">
        <v>67.242947961672371</v>
      </c>
      <c r="AC70" s="111">
        <v>103.75768536237116</v>
      </c>
      <c r="AD70" s="113">
        <v>345.35934136928216</v>
      </c>
      <c r="AE70" s="91">
        <f t="shared" si="22"/>
        <v>1.328539590415881</v>
      </c>
      <c r="AF70" s="91">
        <f t="shared" si="23"/>
        <v>2.3899064346682244</v>
      </c>
      <c r="AG70" s="91">
        <f t="shared" si="24"/>
        <v>2.7139266102857409</v>
      </c>
      <c r="AH70" s="91">
        <f t="shared" si="25"/>
        <v>2.3275771848681583</v>
      </c>
      <c r="AI70" s="91">
        <f t="shared" si="26"/>
        <v>3.774594440752721</v>
      </c>
      <c r="AJ70" s="91">
        <f t="shared" si="27"/>
        <v>2.2445281994450217</v>
      </c>
      <c r="AK70" s="91">
        <f t="shared" si="28"/>
        <v>1.9646548939368247</v>
      </c>
      <c r="AL70" s="108">
        <f t="shared" si="29"/>
        <v>132.8539590415881</v>
      </c>
      <c r="AM70" s="108">
        <f t="shared" si="30"/>
        <v>238.99064346682243</v>
      </c>
      <c r="AN70" s="108">
        <f t="shared" si="31"/>
        <v>271.39266102857408</v>
      </c>
      <c r="AO70" s="108">
        <f t="shared" si="32"/>
        <v>232.75771848681583</v>
      </c>
      <c r="AP70" s="108">
        <f t="shared" si="33"/>
        <v>377.45944407527207</v>
      </c>
      <c r="AQ70" s="108">
        <f t="shared" si="34"/>
        <v>224.45281994450218</v>
      </c>
      <c r="AR70" s="108">
        <f t="shared" si="35"/>
        <v>196.46548939368247</v>
      </c>
      <c r="AZ70" s="81">
        <f t="shared" si="36"/>
        <v>15.505144245897103</v>
      </c>
      <c r="BA70" s="81">
        <f t="shared" si="37"/>
        <v>16.033280083158644</v>
      </c>
      <c r="BB70" s="81">
        <f t="shared" si="38"/>
        <v>15.594322286682761</v>
      </c>
      <c r="BC70" s="81">
        <f t="shared" si="39"/>
        <v>26.095082594288023</v>
      </c>
      <c r="BD70" s="81">
        <f t="shared" si="40"/>
        <v>14.910463802587007</v>
      </c>
      <c r="BE70" s="81">
        <f t="shared" si="41"/>
        <v>12.706962332065377</v>
      </c>
      <c r="BF70" s="81">
        <f t="shared" si="42"/>
        <v>13.235615798920678</v>
      </c>
    </row>
    <row r="71" spans="1:65" s="91" customFormat="1" x14ac:dyDescent="0.2">
      <c r="A71" s="107">
        <v>42491</v>
      </c>
      <c r="B71" s="91">
        <v>11.06</v>
      </c>
      <c r="C71" s="108">
        <v>528.21844602218903</v>
      </c>
      <c r="D71" s="91">
        <v>1377.0052217929201</v>
      </c>
      <c r="E71" s="91">
        <v>274.295633416763</v>
      </c>
      <c r="F71" s="91">
        <v>459.39971173132602</v>
      </c>
      <c r="G71" s="91">
        <v>349.10580772433002</v>
      </c>
      <c r="H71" s="91">
        <v>404.29546310770399</v>
      </c>
      <c r="I71" s="109">
        <v>1396.43989041231</v>
      </c>
      <c r="J71" s="108">
        <v>658.37158471822784</v>
      </c>
      <c r="K71" s="91">
        <v>3034.4372599391681</v>
      </c>
      <c r="L71" s="91">
        <v>671.41424010560991</v>
      </c>
      <c r="M71" s="91">
        <v>982.00519098817767</v>
      </c>
      <c r="N71" s="91">
        <v>1232.4852694132921</v>
      </c>
      <c r="O71" s="91">
        <v>832.38717810415926</v>
      </c>
      <c r="P71" s="109">
        <v>2506.8833831553275</v>
      </c>
      <c r="Q71" s="111">
        <v>629.40157928439737</v>
      </c>
      <c r="R71" s="111">
        <v>2633.5641075119579</v>
      </c>
      <c r="S71" s="111">
        <v>611.49444053137165</v>
      </c>
      <c r="T71" s="111">
        <v>939.55891392679905</v>
      </c>
      <c r="U71" s="111">
        <v>1162.4237253841413</v>
      </c>
      <c r="V71" s="111">
        <v>776.72193997727732</v>
      </c>
      <c r="W71" s="113">
        <v>2142.5908507172257</v>
      </c>
      <c r="X71" s="112">
        <v>28.97000543383049</v>
      </c>
      <c r="Y71" s="111">
        <v>393.17372979642619</v>
      </c>
      <c r="Z71" s="111">
        <v>59.025325509600385</v>
      </c>
      <c r="AA71" s="111">
        <v>40.938715567051894</v>
      </c>
      <c r="AB71" s="111">
        <v>69.790406562509787</v>
      </c>
      <c r="AC71" s="111">
        <v>51.966720916198774</v>
      </c>
      <c r="AD71" s="113">
        <v>353.90454358509146</v>
      </c>
      <c r="AE71" s="91">
        <f t="shared" si="22"/>
        <v>1.3592107004162379</v>
      </c>
      <c r="AF71" s="91">
        <f t="shared" si="23"/>
        <v>2.4035785733408801</v>
      </c>
      <c r="AG71" s="91">
        <f t="shared" si="24"/>
        <v>2.6695484919338432</v>
      </c>
      <c r="AH71" s="91">
        <f t="shared" si="25"/>
        <v>2.3289052038632461</v>
      </c>
      <c r="AI71" s="91">
        <f t="shared" si="26"/>
        <v>3.8503923554553849</v>
      </c>
      <c r="AJ71" s="91">
        <f t="shared" si="27"/>
        <v>2.2403007971419973</v>
      </c>
      <c r="AK71" s="91">
        <f t="shared" si="28"/>
        <v>1.9567080862698534</v>
      </c>
      <c r="AL71" s="108">
        <f t="shared" si="29"/>
        <v>135.92107004162381</v>
      </c>
      <c r="AM71" s="108">
        <f t="shared" si="30"/>
        <v>240.35785733408801</v>
      </c>
      <c r="AN71" s="108">
        <f t="shared" si="31"/>
        <v>266.95484919338435</v>
      </c>
      <c r="AO71" s="108">
        <f t="shared" si="32"/>
        <v>232.8905203863246</v>
      </c>
      <c r="AP71" s="108">
        <f t="shared" si="33"/>
        <v>385.03923554553847</v>
      </c>
      <c r="AQ71" s="108">
        <f t="shared" si="34"/>
        <v>224.03007971419973</v>
      </c>
      <c r="AR71" s="108">
        <f t="shared" si="35"/>
        <v>195.67080862698535</v>
      </c>
      <c r="AZ71" s="81">
        <f t="shared" si="36"/>
        <v>15.863101199658974</v>
      </c>
      <c r="BA71" s="81">
        <f t="shared" si="37"/>
        <v>16.125003016531519</v>
      </c>
      <c r="BB71" s="81">
        <f t="shared" si="38"/>
        <v>15.339323983695056</v>
      </c>
      <c r="BC71" s="81">
        <f t="shared" si="39"/>
        <v>26.10997136600691</v>
      </c>
      <c r="BD71" s="81">
        <f t="shared" si="40"/>
        <v>15.209881947032818</v>
      </c>
      <c r="BE71" s="81">
        <f t="shared" si="41"/>
        <v>12.683029711463728</v>
      </c>
      <c r="BF71" s="81">
        <f t="shared" si="42"/>
        <v>13.182079224414617</v>
      </c>
    </row>
    <row r="72" spans="1:65" s="91" customFormat="1" x14ac:dyDescent="0.2">
      <c r="A72" s="107">
        <v>42522</v>
      </c>
      <c r="B72" s="91">
        <v>10.55</v>
      </c>
      <c r="C72" s="108">
        <v>528.01284659844202</v>
      </c>
      <c r="D72" s="91">
        <v>1385.0544788161999</v>
      </c>
      <c r="E72" s="91">
        <v>276.37063429072703</v>
      </c>
      <c r="F72" s="91">
        <v>461.32316739058899</v>
      </c>
      <c r="G72" s="91">
        <v>354.14889243451398</v>
      </c>
      <c r="H72" s="91">
        <v>413.88860442581</v>
      </c>
      <c r="I72" s="109">
        <v>1391.8762741215601</v>
      </c>
      <c r="J72" s="108">
        <v>646.69882183640243</v>
      </c>
      <c r="K72" s="91">
        <v>3031.3536271228631</v>
      </c>
      <c r="L72" s="91">
        <v>680.73203511479369</v>
      </c>
      <c r="M72" s="91">
        <v>978.86565567039554</v>
      </c>
      <c r="N72" s="91">
        <v>1228.3852045227266</v>
      </c>
      <c r="O72" s="91">
        <v>847.71342048614736</v>
      </c>
      <c r="P72" s="109">
        <v>2489.6712149909276</v>
      </c>
      <c r="Q72" s="111">
        <v>620.30009465400133</v>
      </c>
      <c r="R72" s="111">
        <v>2649.2459695372954</v>
      </c>
      <c r="S72" s="111">
        <v>626.13964950625461</v>
      </c>
      <c r="T72" s="111">
        <v>939.59460272272474</v>
      </c>
      <c r="U72" s="111">
        <v>1175.2997470694083</v>
      </c>
      <c r="V72" s="111">
        <v>777.4476195700546</v>
      </c>
      <c r="W72" s="113">
        <v>2149.5592095545703</v>
      </c>
      <c r="X72" s="112">
        <v>26.398727182401156</v>
      </c>
      <c r="Y72" s="111">
        <v>377.428367569665</v>
      </c>
      <c r="Z72" s="111">
        <v>53.765274041722044</v>
      </c>
      <c r="AA72" s="111">
        <v>35.620306018418944</v>
      </c>
      <c r="AB72" s="111">
        <v>48.191620439973043</v>
      </c>
      <c r="AC72" s="111">
        <v>62.852004795705888</v>
      </c>
      <c r="AD72" s="113">
        <v>332.52209423205119</v>
      </c>
      <c r="AE72" s="91">
        <f t="shared" si="22"/>
        <v>1.3327788440629953</v>
      </c>
      <c r="AF72" s="91">
        <f t="shared" si="23"/>
        <v>2.3828101123573195</v>
      </c>
      <c r="AG72" s="91">
        <f t="shared" si="24"/>
        <v>2.6801410572978095</v>
      </c>
      <c r="AH72" s="91">
        <f t="shared" si="25"/>
        <v>2.3038692022682863</v>
      </c>
      <c r="AI72" s="91">
        <f t="shared" si="26"/>
        <v>3.7657007447003514</v>
      </c>
      <c r="AJ72" s="91">
        <f t="shared" si="27"/>
        <v>2.2188448890015287</v>
      </c>
      <c r="AK72" s="91">
        <f t="shared" si="28"/>
        <v>1.9460413953496747</v>
      </c>
      <c r="AL72" s="108">
        <f t="shared" si="29"/>
        <v>133.27788440629953</v>
      </c>
      <c r="AM72" s="108">
        <f t="shared" si="30"/>
        <v>238.28101123573197</v>
      </c>
      <c r="AN72" s="108">
        <f t="shared" si="31"/>
        <v>268.01410572978097</v>
      </c>
      <c r="AO72" s="108">
        <f t="shared" si="32"/>
        <v>230.38692022682864</v>
      </c>
      <c r="AP72" s="108">
        <f t="shared" si="33"/>
        <v>376.57007447003514</v>
      </c>
      <c r="AQ72" s="108">
        <f t="shared" si="34"/>
        <v>221.88448890015286</v>
      </c>
      <c r="AR72" s="108">
        <f t="shared" si="35"/>
        <v>194.60413953496746</v>
      </c>
      <c r="AZ72" s="81">
        <f t="shared" si="36"/>
        <v>15.554619805201193</v>
      </c>
      <c r="BA72" s="81">
        <f t="shared" si="37"/>
        <v>15.985672644841966</v>
      </c>
      <c r="BB72" s="81">
        <f t="shared" si="38"/>
        <v>15.400189254517928</v>
      </c>
      <c r="BC72" s="81">
        <f t="shared" si="39"/>
        <v>25.829286139455249</v>
      </c>
      <c r="BD72" s="81">
        <f t="shared" si="40"/>
        <v>14.875331781083363</v>
      </c>
      <c r="BE72" s="81">
        <f t="shared" si="41"/>
        <v>12.561561236882476</v>
      </c>
      <c r="BF72" s="81">
        <f t="shared" si="42"/>
        <v>13.110219162222002</v>
      </c>
    </row>
    <row r="73" spans="1:65" s="91" customFormat="1" x14ac:dyDescent="0.2">
      <c r="A73" s="107">
        <v>42552</v>
      </c>
      <c r="B73" s="91">
        <v>10.28</v>
      </c>
      <c r="C73" s="108">
        <v>530.18368902899203</v>
      </c>
      <c r="D73" s="91">
        <v>1392.3664898316199</v>
      </c>
      <c r="E73" s="91">
        <v>274.880097863412</v>
      </c>
      <c r="F73" s="91">
        <v>472.29824637945501</v>
      </c>
      <c r="G73" s="91">
        <v>365.439533319286</v>
      </c>
      <c r="H73" s="91">
        <v>420.79195512424099</v>
      </c>
      <c r="I73" s="109">
        <v>1397.93339183226</v>
      </c>
      <c r="J73" s="108">
        <v>646.4283119732936</v>
      </c>
      <c r="K73" s="91">
        <v>3031.5995655893798</v>
      </c>
      <c r="L73" s="91">
        <v>708.78553453129496</v>
      </c>
      <c r="M73" s="91">
        <v>974.40868063007565</v>
      </c>
      <c r="N73" s="91">
        <v>1234.2932408437332</v>
      </c>
      <c r="O73" s="91">
        <v>836.69723276968386</v>
      </c>
      <c r="P73" s="109">
        <v>2461.4163688055355</v>
      </c>
      <c r="Q73" s="111">
        <v>608.6483839869079</v>
      </c>
      <c r="R73" s="111">
        <v>2594.3248138060139</v>
      </c>
      <c r="S73" s="111">
        <v>636.00466897390083</v>
      </c>
      <c r="T73" s="111">
        <v>933.71097745089503</v>
      </c>
      <c r="U73" s="111">
        <v>1159.79392766094</v>
      </c>
      <c r="V73" s="111">
        <v>764.52219769182477</v>
      </c>
      <c r="W73" s="113">
        <v>2101.6996552192313</v>
      </c>
      <c r="X73" s="112">
        <v>37.779927986385687</v>
      </c>
      <c r="Y73" s="111">
        <v>440.9896706408781</v>
      </c>
      <c r="Z73" s="111">
        <v>81.645159877708039</v>
      </c>
      <c r="AA73" s="111">
        <v>39.803994640983021</v>
      </c>
      <c r="AB73" s="111">
        <v>71.137937223774259</v>
      </c>
      <c r="AC73" s="111">
        <v>66.135714792180707</v>
      </c>
      <c r="AD73" s="113">
        <v>353.76886439655385</v>
      </c>
      <c r="AE73" s="91">
        <f t="shared" si="22"/>
        <v>1.3256603462394407</v>
      </c>
      <c r="AF73" s="91">
        <f t="shared" si="23"/>
        <v>2.3721048563547562</v>
      </c>
      <c r="AG73" s="91">
        <f t="shared" si="24"/>
        <v>2.8260674652283342</v>
      </c>
      <c r="AH73" s="91">
        <f t="shared" si="25"/>
        <v>2.2413967817344251</v>
      </c>
      <c r="AI73" s="91">
        <f t="shared" si="26"/>
        <v>3.6665479994221446</v>
      </c>
      <c r="AJ73" s="91">
        <f t="shared" si="27"/>
        <v>2.1536498700031661</v>
      </c>
      <c r="AK73" s="91">
        <f t="shared" si="28"/>
        <v>1.9142435462817593</v>
      </c>
      <c r="AL73" s="108">
        <f t="shared" si="29"/>
        <v>132.56603462394406</v>
      </c>
      <c r="AM73" s="108">
        <f t="shared" si="30"/>
        <v>237.21048563547561</v>
      </c>
      <c r="AN73" s="108">
        <f t="shared" si="31"/>
        <v>282.60674652283342</v>
      </c>
      <c r="AO73" s="108">
        <f t="shared" si="32"/>
        <v>224.13967817344252</v>
      </c>
      <c r="AP73" s="108">
        <f t="shared" si="33"/>
        <v>366.65479994221448</v>
      </c>
      <c r="AQ73" s="108">
        <f t="shared" si="34"/>
        <v>215.3649870003166</v>
      </c>
      <c r="AR73" s="108">
        <f t="shared" si="35"/>
        <v>191.42435462817593</v>
      </c>
      <c r="AZ73" s="81">
        <f t="shared" si="36"/>
        <v>15.471541110095261</v>
      </c>
      <c r="BA73" s="81">
        <f t="shared" si="37"/>
        <v>15.913853779734451</v>
      </c>
      <c r="BB73" s="81">
        <f t="shared" si="38"/>
        <v>16.238687770572842</v>
      </c>
      <c r="BC73" s="81">
        <f t="shared" si="39"/>
        <v>25.128891332230609</v>
      </c>
      <c r="BD73" s="81">
        <f t="shared" si="40"/>
        <v>14.483657008441297</v>
      </c>
      <c r="BE73" s="81">
        <f t="shared" si="41"/>
        <v>12.192472244881701</v>
      </c>
      <c r="BF73" s="81">
        <f t="shared" si="42"/>
        <v>12.896001329464791</v>
      </c>
    </row>
    <row r="74" spans="1:65" s="91" customFormat="1" x14ac:dyDescent="0.2">
      <c r="A74" s="107">
        <v>42583</v>
      </c>
      <c r="B74" s="91">
        <v>10.29</v>
      </c>
      <c r="C74" s="108">
        <v>528.60540784291504</v>
      </c>
      <c r="D74" s="91">
        <v>1381.3253889043499</v>
      </c>
      <c r="E74" s="91">
        <v>274.44765540058103</v>
      </c>
      <c r="F74" s="91">
        <v>478.22106056497603</v>
      </c>
      <c r="G74" s="91">
        <v>356.866747625399</v>
      </c>
      <c r="H74" s="91">
        <v>421.18054686318999</v>
      </c>
      <c r="I74" s="109">
        <v>1394.1349608165999</v>
      </c>
      <c r="J74" s="108">
        <v>659.38939406583484</v>
      </c>
      <c r="K74" s="91">
        <v>2995.5485112432439</v>
      </c>
      <c r="L74" s="91">
        <v>705.51094723000745</v>
      </c>
      <c r="M74" s="91">
        <v>981.02317879656528</v>
      </c>
      <c r="N74" s="91">
        <v>1221.3123465116489</v>
      </c>
      <c r="O74" s="91">
        <v>839.58178650603281</v>
      </c>
      <c r="P74" s="109">
        <v>2439.6885683525734</v>
      </c>
      <c r="Q74" s="111">
        <v>632.18685138494038</v>
      </c>
      <c r="R74" s="111">
        <v>2614.8015778255617</v>
      </c>
      <c r="S74" s="111">
        <v>654.45192145338126</v>
      </c>
      <c r="T74" s="111">
        <v>937.31911710276154</v>
      </c>
      <c r="U74" s="111">
        <v>1147.7748756708886</v>
      </c>
      <c r="V74" s="111">
        <v>769.14583899259765</v>
      </c>
      <c r="W74" s="113">
        <v>2100.7795146314083</v>
      </c>
      <c r="X74" s="112">
        <v>27.202542680894499</v>
      </c>
      <c r="Y74" s="111">
        <v>382.78050023543022</v>
      </c>
      <c r="Z74" s="111">
        <v>53.498521244562248</v>
      </c>
      <c r="AA74" s="111">
        <v>44.98727659488555</v>
      </c>
      <c r="AB74" s="111">
        <v>68.068201404641414</v>
      </c>
      <c r="AC74" s="111">
        <v>68.941251754761694</v>
      </c>
      <c r="AD74" s="113">
        <v>333.45257610196995</v>
      </c>
      <c r="AE74" s="91">
        <f t="shared" si="22"/>
        <v>1.355979424546228</v>
      </c>
      <c r="AF74" s="91">
        <f t="shared" si="23"/>
        <v>2.3613676547599973</v>
      </c>
      <c r="AG74" s="91">
        <f t="shared" si="24"/>
        <v>2.8013995513901082</v>
      </c>
      <c r="AH74" s="91">
        <f t="shared" si="25"/>
        <v>2.2317690423527337</v>
      </c>
      <c r="AI74" s="91">
        <f t="shared" si="26"/>
        <v>3.71144542556444</v>
      </c>
      <c r="AJ74" s="91">
        <f t="shared" si="27"/>
        <v>2.1660294909717774</v>
      </c>
      <c r="AK74" s="91">
        <f t="shared" si="28"/>
        <v>1.9025954477602858</v>
      </c>
      <c r="AL74" s="108">
        <f t="shared" si="29"/>
        <v>135.5979424546228</v>
      </c>
      <c r="AM74" s="108">
        <f t="shared" si="30"/>
        <v>236.13676547599974</v>
      </c>
      <c r="AN74" s="108">
        <f t="shared" si="31"/>
        <v>280.13995513901079</v>
      </c>
      <c r="AO74" s="108">
        <f t="shared" si="32"/>
        <v>223.17690423527335</v>
      </c>
      <c r="AP74" s="108">
        <f t="shared" si="33"/>
        <v>371.14454255644398</v>
      </c>
      <c r="AQ74" s="108">
        <f t="shared" si="34"/>
        <v>216.60294909717774</v>
      </c>
      <c r="AR74" s="108">
        <f t="shared" si="35"/>
        <v>190.25954477602858</v>
      </c>
      <c r="AZ74" s="81">
        <f t="shared" si="36"/>
        <v>15.825389565903965</v>
      </c>
      <c r="BA74" s="81">
        <f t="shared" si="37"/>
        <v>15.841820599698261</v>
      </c>
      <c r="BB74" s="81">
        <f t="shared" si="38"/>
        <v>16.096945028865868</v>
      </c>
      <c r="BC74" s="81">
        <f t="shared" si="39"/>
        <v>25.020952203081706</v>
      </c>
      <c r="BD74" s="81">
        <f t="shared" si="40"/>
        <v>14.661011544890652</v>
      </c>
      <c r="BE74" s="81">
        <f t="shared" si="41"/>
        <v>12.262557074901785</v>
      </c>
      <c r="BF74" s="81">
        <f t="shared" si="42"/>
        <v>12.817529656249313</v>
      </c>
    </row>
    <row r="75" spans="1:65" s="91" customFormat="1" x14ac:dyDescent="0.2">
      <c r="A75" s="107">
        <v>42614</v>
      </c>
      <c r="B75" s="91">
        <v>10.24</v>
      </c>
      <c r="C75" s="108">
        <v>533.61208604563706</v>
      </c>
      <c r="D75" s="91">
        <v>1366.42966936165</v>
      </c>
      <c r="E75" s="91">
        <v>273.592065081116</v>
      </c>
      <c r="F75" s="91">
        <v>461.24025498442199</v>
      </c>
      <c r="G75" s="91">
        <v>350.39462921727397</v>
      </c>
      <c r="H75" s="91">
        <v>430.26492384634798</v>
      </c>
      <c r="I75" s="109">
        <v>1399.5303257506</v>
      </c>
      <c r="J75" s="108">
        <v>651.36696193294051</v>
      </c>
      <c r="K75" s="91">
        <v>2982.985456869992</v>
      </c>
      <c r="L75" s="91">
        <v>728.79720325434982</v>
      </c>
      <c r="M75" s="91">
        <v>985.83412374612442</v>
      </c>
      <c r="N75" s="91">
        <v>1216.4864171633078</v>
      </c>
      <c r="O75" s="91">
        <v>834.137060485961</v>
      </c>
      <c r="P75" s="109">
        <v>2396.4915643429808</v>
      </c>
      <c r="Q75" s="111">
        <v>610.14825544008818</v>
      </c>
      <c r="R75" s="111">
        <v>2493.1965080213208</v>
      </c>
      <c r="S75" s="111">
        <v>667.21245987242662</v>
      </c>
      <c r="T75" s="111">
        <v>941.53325055303128</v>
      </c>
      <c r="U75" s="111">
        <v>1161.2769650285584</v>
      </c>
      <c r="V75" s="111">
        <v>770.70999639457841</v>
      </c>
      <c r="W75" s="113">
        <v>2034.876368024798</v>
      </c>
      <c r="X75" s="112">
        <v>41.218706492852306</v>
      </c>
      <c r="Y75" s="111">
        <v>487.80196039394684</v>
      </c>
      <c r="Z75" s="111">
        <v>60.145286154384898</v>
      </c>
      <c r="AA75" s="111">
        <v>45.850994715613602</v>
      </c>
      <c r="AB75" s="111">
        <v>60.23842228625125</v>
      </c>
      <c r="AC75" s="111">
        <v>64.109048077580994</v>
      </c>
      <c r="AD75" s="113">
        <v>362.33580072118099</v>
      </c>
      <c r="AE75" s="91">
        <f t="shared" si="22"/>
        <v>1.3270803391367807</v>
      </c>
      <c r="AF75" s="91">
        <f t="shared" si="23"/>
        <v>2.3759979279438923</v>
      </c>
      <c r="AG75" s="91">
        <f t="shared" si="24"/>
        <v>2.8935670387292132</v>
      </c>
      <c r="AH75" s="91">
        <f t="shared" si="25"/>
        <v>2.3251778410626449</v>
      </c>
      <c r="AI75" s="91">
        <f t="shared" si="26"/>
        <v>3.7825582301335641</v>
      </c>
      <c r="AJ75" s="91">
        <f t="shared" si="27"/>
        <v>2.1090662589729328</v>
      </c>
      <c r="AK75" s="91">
        <f t="shared" si="28"/>
        <v>1.8643872958639165</v>
      </c>
      <c r="AL75" s="108">
        <f t="shared" si="29"/>
        <v>132.70803391367807</v>
      </c>
      <c r="AM75" s="108">
        <f t="shared" si="30"/>
        <v>237.59979279438923</v>
      </c>
      <c r="AN75" s="108">
        <f t="shared" si="31"/>
        <v>289.35670387292134</v>
      </c>
      <c r="AO75" s="108">
        <f t="shared" si="32"/>
        <v>232.51778410626449</v>
      </c>
      <c r="AP75" s="108">
        <f t="shared" si="33"/>
        <v>378.25582301335641</v>
      </c>
      <c r="AQ75" s="108">
        <f t="shared" si="34"/>
        <v>210.90662589729328</v>
      </c>
      <c r="AR75" s="108">
        <f t="shared" si="35"/>
        <v>186.43872958639164</v>
      </c>
      <c r="AZ75" s="81">
        <f t="shared" si="36"/>
        <v>15.488113589274835</v>
      </c>
      <c r="BA75" s="81">
        <f t="shared" si="37"/>
        <v>15.939971416084962</v>
      </c>
      <c r="BB75" s="81">
        <f t="shared" si="38"/>
        <v>16.62654280666592</v>
      </c>
      <c r="BC75" s="81">
        <f t="shared" si="39"/>
        <v>26.068182917154214</v>
      </c>
      <c r="BD75" s="81">
        <f t="shared" si="40"/>
        <v>14.941922491767615</v>
      </c>
      <c r="BE75" s="81">
        <f t="shared" si="41"/>
        <v>11.940070753054284</v>
      </c>
      <c r="BF75" s="81">
        <f t="shared" si="42"/>
        <v>12.560126475442431</v>
      </c>
    </row>
    <row r="76" spans="1:65" s="91" customFormat="1" x14ac:dyDescent="0.2">
      <c r="A76" s="107">
        <v>42644</v>
      </c>
      <c r="B76" s="91">
        <v>10.32</v>
      </c>
      <c r="C76" s="108">
        <v>534.57639786119205</v>
      </c>
      <c r="D76" s="91">
        <v>1380.02021800739</v>
      </c>
      <c r="E76" s="91">
        <v>273.16085351155499</v>
      </c>
      <c r="F76" s="91">
        <v>441.71808867193602</v>
      </c>
      <c r="G76" s="91">
        <v>386.042802059015</v>
      </c>
      <c r="H76" s="91">
        <v>425.64996394779303</v>
      </c>
      <c r="I76" s="109">
        <v>1393.91879107826</v>
      </c>
      <c r="J76" s="108">
        <v>647.73058147912468</v>
      </c>
      <c r="K76" s="91">
        <v>2967.7956134877768</v>
      </c>
      <c r="L76" s="91">
        <v>728.06146098713316</v>
      </c>
      <c r="M76" s="91">
        <v>991.0347218093342</v>
      </c>
      <c r="N76" s="91">
        <v>1182.4403028183692</v>
      </c>
      <c r="O76" s="91">
        <v>825.50504409672385</v>
      </c>
      <c r="P76" s="109">
        <v>2383.4753955726046</v>
      </c>
      <c r="Q76" s="111">
        <v>612.48194335054302</v>
      </c>
      <c r="R76" s="111">
        <v>2541.5753075291209</v>
      </c>
      <c r="S76" s="111">
        <v>650.40270099483723</v>
      </c>
      <c r="T76" s="111">
        <v>952.11388786489158</v>
      </c>
      <c r="U76" s="111">
        <v>1119.7297541252719</v>
      </c>
      <c r="V76" s="111">
        <v>772.51680921460718</v>
      </c>
      <c r="W76" s="113">
        <v>2030.7970889415888</v>
      </c>
      <c r="X76" s="112">
        <v>35.248638128581661</v>
      </c>
      <c r="Y76" s="111">
        <v>431.33959072747462</v>
      </c>
      <c r="Z76" s="111">
        <v>75.288592801611628</v>
      </c>
      <c r="AA76" s="111">
        <v>40.460288487050207</v>
      </c>
      <c r="AB76" s="111">
        <v>62.055155510316006</v>
      </c>
      <c r="AC76" s="111">
        <v>55.523051969904394</v>
      </c>
      <c r="AD76" s="113">
        <v>337.08364552396876</v>
      </c>
      <c r="AE76" s="91">
        <f t="shared" si="22"/>
        <v>1.3175542595760332</v>
      </c>
      <c r="AF76" s="91">
        <f t="shared" si="23"/>
        <v>2.3440549114137585</v>
      </c>
      <c r="AG76" s="91">
        <f t="shared" si="24"/>
        <v>2.895011070989955</v>
      </c>
      <c r="AH76" s="91">
        <f t="shared" si="25"/>
        <v>2.4413119817188593</v>
      </c>
      <c r="AI76" s="91">
        <f t="shared" si="26"/>
        <v>3.3294825022565893</v>
      </c>
      <c r="AJ76" s="91">
        <f t="shared" si="27"/>
        <v>2.1130032078575622</v>
      </c>
      <c r="AK76" s="91">
        <f t="shared" si="28"/>
        <v>1.8548492808736012</v>
      </c>
      <c r="AL76" s="108">
        <f t="shared" si="29"/>
        <v>131.75542595760334</v>
      </c>
      <c r="AM76" s="108">
        <f t="shared" si="30"/>
        <v>234.40549114137585</v>
      </c>
      <c r="AN76" s="108">
        <f t="shared" si="31"/>
        <v>289.50110709899548</v>
      </c>
      <c r="AO76" s="108">
        <f t="shared" si="32"/>
        <v>244.13119817188593</v>
      </c>
      <c r="AP76" s="108">
        <f t="shared" si="33"/>
        <v>332.94825022565891</v>
      </c>
      <c r="AQ76" s="108">
        <f t="shared" si="34"/>
        <v>211.30032078575621</v>
      </c>
      <c r="AR76" s="108">
        <f t="shared" si="35"/>
        <v>185.48492808736012</v>
      </c>
      <c r="AZ76" s="81">
        <f t="shared" si="36"/>
        <v>15.376936445023498</v>
      </c>
      <c r="BA76" s="81">
        <f t="shared" si="37"/>
        <v>15.725673766896993</v>
      </c>
      <c r="BB76" s="81">
        <f t="shared" si="38"/>
        <v>16.634840269235845</v>
      </c>
      <c r="BC76" s="81">
        <f t="shared" si="39"/>
        <v>27.370193442150935</v>
      </c>
      <c r="BD76" s="81">
        <f t="shared" si="40"/>
        <v>13.152175448375791</v>
      </c>
      <c r="BE76" s="81">
        <f t="shared" si="41"/>
        <v>11.962359027798447</v>
      </c>
      <c r="BF76" s="81">
        <f t="shared" si="42"/>
        <v>12.495870151196501</v>
      </c>
    </row>
    <row r="77" spans="1:65" s="91" customFormat="1" x14ac:dyDescent="0.2">
      <c r="A77" s="107">
        <v>42675</v>
      </c>
      <c r="B77" s="91">
        <v>10</v>
      </c>
      <c r="C77" s="108">
        <v>536.40265412599194</v>
      </c>
      <c r="D77" s="91">
        <v>1415.17322075328</v>
      </c>
      <c r="E77" s="91">
        <v>276.73413125181997</v>
      </c>
      <c r="F77" s="91">
        <v>477.84233070445998</v>
      </c>
      <c r="G77" s="91">
        <v>404.78157607615702</v>
      </c>
      <c r="H77" s="91">
        <v>434.22963766433298</v>
      </c>
      <c r="I77" s="109">
        <v>1393.9379704373</v>
      </c>
      <c r="J77" s="108">
        <v>641.4536178328749</v>
      </c>
      <c r="K77" s="91">
        <v>2973.1325349694566</v>
      </c>
      <c r="L77" s="91">
        <v>716.63337669796817</v>
      </c>
      <c r="M77" s="91">
        <v>986.00922131296443</v>
      </c>
      <c r="N77" s="91">
        <v>1169.464977417882</v>
      </c>
      <c r="O77" s="91">
        <v>829.04019659578057</v>
      </c>
      <c r="P77" s="109">
        <v>2401.156310487499</v>
      </c>
      <c r="Q77" s="111">
        <v>615.70307025816919</v>
      </c>
      <c r="R77" s="111">
        <v>2607.0225383396237</v>
      </c>
      <c r="S77" s="111">
        <v>663.28983090198437</v>
      </c>
      <c r="T77" s="111">
        <v>956.30349956773864</v>
      </c>
      <c r="U77" s="111">
        <v>1118.1224316981411</v>
      </c>
      <c r="V77" s="111">
        <v>740.50348628795552</v>
      </c>
      <c r="W77" s="113">
        <v>2044.4236144809058</v>
      </c>
      <c r="X77" s="112">
        <v>25.750547574705745</v>
      </c>
      <c r="Y77" s="111">
        <v>380.33813599125318</v>
      </c>
      <c r="Z77" s="111">
        <v>54.176080092871203</v>
      </c>
      <c r="AA77" s="111">
        <v>35.602212342885785</v>
      </c>
      <c r="AB77" s="111">
        <v>53.993772553076369</v>
      </c>
      <c r="AC77" s="111">
        <v>85.569266958278234</v>
      </c>
      <c r="AD77" s="113">
        <v>371.33783246606828</v>
      </c>
      <c r="AE77" s="91">
        <f t="shared" si="22"/>
        <v>1.2983621213728191</v>
      </c>
      <c r="AF77" s="91">
        <f t="shared" si="23"/>
        <v>2.2900114639615281</v>
      </c>
      <c r="AG77" s="91">
        <f t="shared" si="24"/>
        <v>2.8148543517386182</v>
      </c>
      <c r="AH77" s="91">
        <f t="shared" si="25"/>
        <v>2.2479257214766855</v>
      </c>
      <c r="AI77" s="91">
        <f t="shared" si="26"/>
        <v>3.1411485067897407</v>
      </c>
      <c r="AJ77" s="91">
        <f t="shared" si="27"/>
        <v>2.0704284598205733</v>
      </c>
      <c r="AK77" s="91">
        <f t="shared" si="28"/>
        <v>1.8797064049544161</v>
      </c>
      <c r="AL77" s="108">
        <f t="shared" si="29"/>
        <v>129.8362121372819</v>
      </c>
      <c r="AM77" s="108">
        <f t="shared" si="30"/>
        <v>229.00114639615282</v>
      </c>
      <c r="AN77" s="108">
        <f t="shared" si="31"/>
        <v>281.48543517386184</v>
      </c>
      <c r="AO77" s="108">
        <f t="shared" si="32"/>
        <v>224.79257214766855</v>
      </c>
      <c r="AP77" s="108">
        <f t="shared" si="33"/>
        <v>314.11485067897405</v>
      </c>
      <c r="AQ77" s="108">
        <f t="shared" si="34"/>
        <v>207.04284598205734</v>
      </c>
      <c r="AR77" s="108">
        <f t="shared" si="35"/>
        <v>187.97064049544161</v>
      </c>
      <c r="AZ77" s="81">
        <f t="shared" si="36"/>
        <v>15.152948486083654</v>
      </c>
      <c r="BA77" s="81">
        <f t="shared" si="37"/>
        <v>15.363109895319582</v>
      </c>
      <c r="BB77" s="81">
        <f t="shared" si="38"/>
        <v>16.17425680735775</v>
      </c>
      <c r="BC77" s="81">
        <f t="shared" si="39"/>
        <v>25.202089000146856</v>
      </c>
      <c r="BD77" s="81">
        <f t="shared" si="40"/>
        <v>12.408215463725087</v>
      </c>
      <c r="BE77" s="81">
        <f t="shared" si="41"/>
        <v>11.721330325313463</v>
      </c>
      <c r="BF77" s="81">
        <f t="shared" si="42"/>
        <v>12.663329253156391</v>
      </c>
    </row>
    <row r="78" spans="1:65" s="91" customFormat="1" x14ac:dyDescent="0.2">
      <c r="A78" s="107">
        <v>42705</v>
      </c>
      <c r="B78" s="91">
        <v>10.18</v>
      </c>
      <c r="C78" s="108">
        <v>540.83423603220103</v>
      </c>
      <c r="D78" s="91">
        <v>1415.41892077748</v>
      </c>
      <c r="E78" s="91">
        <v>272.40370704768998</v>
      </c>
      <c r="F78" s="91">
        <v>467.044484999269</v>
      </c>
      <c r="G78" s="91">
        <v>385.75201555011898</v>
      </c>
      <c r="H78" s="91">
        <v>438.47869796390501</v>
      </c>
      <c r="I78" s="109">
        <v>1363.79344097122</v>
      </c>
      <c r="J78" s="108">
        <v>642.42741749687082</v>
      </c>
      <c r="K78" s="91">
        <v>2997.3242286651539</v>
      </c>
      <c r="L78" s="91">
        <v>721.80214615444277</v>
      </c>
      <c r="M78" s="91">
        <v>996.27087160539293</v>
      </c>
      <c r="N78" s="91">
        <v>1170.0197276912968</v>
      </c>
      <c r="O78" s="91">
        <v>833.58362081558801</v>
      </c>
      <c r="P78" s="109">
        <v>2415.9995613891692</v>
      </c>
      <c r="Q78" s="111">
        <v>604.48813284098514</v>
      </c>
      <c r="R78" s="111">
        <v>2611.3073294780229</v>
      </c>
      <c r="S78" s="111">
        <v>663.89726495397917</v>
      </c>
      <c r="T78" s="111">
        <v>957.90248734756369</v>
      </c>
      <c r="U78" s="111">
        <v>1117.7229337496115</v>
      </c>
      <c r="V78" s="111">
        <v>734.74442081080997</v>
      </c>
      <c r="W78" s="113">
        <v>2019.1098476010445</v>
      </c>
      <c r="X78" s="112">
        <v>37.9392846558857</v>
      </c>
      <c r="Y78" s="111">
        <v>395.75018366047277</v>
      </c>
      <c r="Z78" s="111">
        <v>50.510022967538021</v>
      </c>
      <c r="AA78" s="111">
        <v>41.575954938291098</v>
      </c>
      <c r="AB78" s="111">
        <v>63.045474110277866</v>
      </c>
      <c r="AC78" s="111">
        <v>107.55026093316032</v>
      </c>
      <c r="AD78" s="113">
        <v>407.49169718197732</v>
      </c>
      <c r="AE78" s="91">
        <f t="shared" si="22"/>
        <v>1.2909835309191044</v>
      </c>
      <c r="AF78" s="91">
        <f t="shared" si="23"/>
        <v>2.3082364040787766</v>
      </c>
      <c r="AG78" s="91">
        <f t="shared" si="24"/>
        <v>2.8633686222061572</v>
      </c>
      <c r="AH78" s="91">
        <f t="shared" si="25"/>
        <v>2.3220468243280843</v>
      </c>
      <c r="AI78" s="91">
        <f t="shared" si="26"/>
        <v>3.3135581572534925</v>
      </c>
      <c r="AJ78" s="91">
        <f t="shared" si="27"/>
        <v>2.0806441733712169</v>
      </c>
      <c r="AK78" s="91">
        <f t="shared" si="28"/>
        <v>1.933281016676839</v>
      </c>
      <c r="AL78" s="108">
        <f t="shared" si="29"/>
        <v>129.09835309191044</v>
      </c>
      <c r="AM78" s="108">
        <f t="shared" si="30"/>
        <v>230.82364040787766</v>
      </c>
      <c r="AN78" s="108">
        <f t="shared" si="31"/>
        <v>286.33686222061573</v>
      </c>
      <c r="AO78" s="108">
        <f t="shared" si="32"/>
        <v>232.20468243280843</v>
      </c>
      <c r="AP78" s="108">
        <f t="shared" si="33"/>
        <v>331.35581572534926</v>
      </c>
      <c r="AQ78" s="108">
        <f t="shared" si="34"/>
        <v>208.06441733712168</v>
      </c>
      <c r="AR78" s="108">
        <f t="shared" si="35"/>
        <v>193.32810166768391</v>
      </c>
      <c r="AS78" s="91">
        <f>AVERAGE(AL67:AL78)</f>
        <v>130.23936736135155</v>
      </c>
      <c r="AT78" s="91">
        <f t="shared" ref="AT78:AY78" si="43">AVERAGE(AM67:AM78)</f>
        <v>237.00398242989249</v>
      </c>
      <c r="AU78" s="91">
        <f t="shared" si="43"/>
        <v>274.97213187092717</v>
      </c>
      <c r="AV78" s="91">
        <f t="shared" si="43"/>
        <v>231.90961970673641</v>
      </c>
      <c r="AW78" s="91">
        <f t="shared" si="43"/>
        <v>364.53701686602517</v>
      </c>
      <c r="AX78" s="91">
        <f t="shared" si="43"/>
        <v>215.49795551159409</v>
      </c>
      <c r="AY78" s="91">
        <f t="shared" si="43"/>
        <v>192.96807953024344</v>
      </c>
      <c r="AZ78" s="81">
        <f t="shared" si="36"/>
        <v>15.066834297133942</v>
      </c>
      <c r="BA78" s="81">
        <f t="shared" si="37"/>
        <v>15.485376426410454</v>
      </c>
      <c r="BB78" s="81">
        <f t="shared" si="38"/>
        <v>16.453021592782235</v>
      </c>
      <c r="BC78" s="81">
        <f t="shared" si="39"/>
        <v>26.033080261558677</v>
      </c>
      <c r="BD78" s="81">
        <f t="shared" si="40"/>
        <v>13.089270844059884</v>
      </c>
      <c r="BE78" s="81">
        <f t="shared" si="41"/>
        <v>11.779164611964569</v>
      </c>
      <c r="BF78" s="81">
        <f t="shared" si="42"/>
        <v>13.024254207214579</v>
      </c>
      <c r="BG78" s="91">
        <f>AVERAGE(AZ67:AZ78)</f>
        <v>15.200000000000001</v>
      </c>
      <c r="BH78" s="91">
        <f t="shared" ref="BH78" si="44">AVERAGE(BA67:BA78)</f>
        <v>15.9</v>
      </c>
      <c r="BI78" s="91">
        <f t="shared" ref="BI78" si="45">AVERAGE(BB67:BB78)</f>
        <v>15.799999999999997</v>
      </c>
      <c r="BJ78" s="91">
        <f t="shared" ref="BJ78" si="46">AVERAGE(BC67:BC78)</f>
        <v>26</v>
      </c>
      <c r="BK78" s="91">
        <f t="shared" ref="BK78" si="47">AVERAGE(BD67:BD78)</f>
        <v>14.4</v>
      </c>
      <c r="BL78" s="91">
        <f t="shared" ref="BL78" si="48">AVERAGE(BE67:BE78)</f>
        <v>12.199999999999998</v>
      </c>
      <c r="BM78" s="91">
        <f t="shared" ref="BM78" si="49">AVERAGE(BF67:BF78)</f>
        <v>12.999999999999998</v>
      </c>
    </row>
    <row r="79" spans="1:65" x14ac:dyDescent="0.2">
      <c r="A79" s="1">
        <v>42736</v>
      </c>
      <c r="B79">
        <v>10.119999999999999</v>
      </c>
      <c r="C79" s="2">
        <v>544.663107669346</v>
      </c>
      <c r="D79">
        <v>1356.3668333834501</v>
      </c>
      <c r="E79">
        <v>270.26559798836701</v>
      </c>
      <c r="F79">
        <v>462.87020490755998</v>
      </c>
      <c r="G79">
        <v>383.00470830993999</v>
      </c>
      <c r="H79">
        <v>442.23874935416501</v>
      </c>
      <c r="I79" s="13">
        <v>1399.40554307105</v>
      </c>
      <c r="J79" s="2">
        <v>669.03032936191937</v>
      </c>
      <c r="K79">
        <v>2704.7407701897637</v>
      </c>
      <c r="L79">
        <v>735.53809198310921</v>
      </c>
      <c r="M79">
        <v>1016.9837071745015</v>
      </c>
      <c r="N79">
        <v>1152.4987741397795</v>
      </c>
      <c r="O79">
        <v>825.17135537777381</v>
      </c>
      <c r="P79" s="13">
        <v>2417.0031141115501</v>
      </c>
      <c r="Q79" s="36">
        <v>554.12733257297259</v>
      </c>
      <c r="R79" s="36">
        <v>2288.0977406178108</v>
      </c>
      <c r="S79" s="36">
        <v>600.62253493687797</v>
      </c>
      <c r="T79" s="36">
        <v>960.86262106406934</v>
      </c>
      <c r="U79" s="36">
        <v>978.73142471590222</v>
      </c>
      <c r="V79" s="36">
        <v>731.72096307752247</v>
      </c>
      <c r="W79" s="75">
        <v>1957.8097657858739</v>
      </c>
      <c r="X79" s="25">
        <v>114.90299678894674</v>
      </c>
      <c r="Y79" s="36">
        <v>404.00102139395324</v>
      </c>
      <c r="Z79" s="36">
        <v>95.679592056737491</v>
      </c>
      <c r="AA79" s="36">
        <v>63.808857459452469</v>
      </c>
      <c r="AB79" s="36">
        <v>182.07292929948065</v>
      </c>
      <c r="AC79" s="36">
        <v>89.317254523310396</v>
      </c>
      <c r="AD79" s="75">
        <v>498.49773060094071</v>
      </c>
      <c r="AE79">
        <f t="shared" si="22"/>
        <v>1.3368115336493895</v>
      </c>
      <c r="AF79">
        <f t="shared" si="23"/>
        <v>2.1637029049268648</v>
      </c>
      <c r="AG79">
        <f t="shared" si="24"/>
        <v>2.8696466984419526</v>
      </c>
      <c r="AH79">
        <f t="shared" si="25"/>
        <v>2.3977737449503578</v>
      </c>
      <c r="AI79">
        <f t="shared" si="26"/>
        <v>3.2876977126191833</v>
      </c>
      <c r="AJ79">
        <f t="shared" si="27"/>
        <v>2.023003615077795</v>
      </c>
      <c r="AK79">
        <f t="shared" si="28"/>
        <v>1.8981178260022431</v>
      </c>
      <c r="AL79" s="134">
        <f t="shared" si="29"/>
        <v>133.68115336493895</v>
      </c>
      <c r="AM79" s="134">
        <f t="shared" si="30"/>
        <v>216.37029049268648</v>
      </c>
      <c r="AN79" s="134">
        <f t="shared" si="31"/>
        <v>286.96466984419527</v>
      </c>
      <c r="AO79" s="134">
        <f t="shared" si="32"/>
        <v>239.77737449503579</v>
      </c>
      <c r="AP79" s="134">
        <f t="shared" si="33"/>
        <v>328.76977126191832</v>
      </c>
      <c r="AQ79" s="134">
        <f t="shared" si="34"/>
        <v>202.30036150777951</v>
      </c>
      <c r="AR79" s="134">
        <f t="shared" si="35"/>
        <v>189.81178260022432</v>
      </c>
      <c r="AS79">
        <v>15.2</v>
      </c>
      <c r="AT79">
        <v>15.9</v>
      </c>
      <c r="AU79">
        <v>15.8</v>
      </c>
      <c r="AV79">
        <v>26</v>
      </c>
      <c r="AW79">
        <v>14.4</v>
      </c>
      <c r="AX79">
        <v>12.2</v>
      </c>
      <c r="AY79">
        <v>13</v>
      </c>
      <c r="AZ79" s="81">
        <f t="shared" si="36"/>
        <v>15.601684592872591</v>
      </c>
      <c r="BA79" s="81">
        <f t="shared" si="37"/>
        <v>14.515737598845526</v>
      </c>
      <c r="BB79" s="81">
        <f t="shared" si="38"/>
        <v>16.489095650124209</v>
      </c>
      <c r="BC79" s="81">
        <f t="shared" si="39"/>
        <v>26.882074770138747</v>
      </c>
      <c r="BD79" s="81">
        <f t="shared" si="40"/>
        <v>12.987116498820669</v>
      </c>
      <c r="BE79" s="81">
        <f t="shared" si="41"/>
        <v>11.452843738288388</v>
      </c>
      <c r="BF79" s="81">
        <f t="shared" si="42"/>
        <v>12.787364520649552</v>
      </c>
    </row>
    <row r="80" spans="1:65" x14ac:dyDescent="0.2">
      <c r="A80" s="1">
        <v>42767</v>
      </c>
      <c r="B80">
        <v>10.16</v>
      </c>
      <c r="C80" s="2">
        <v>549.50724165854001</v>
      </c>
      <c r="D80">
        <v>1339.3043438325501</v>
      </c>
      <c r="E80">
        <v>261.29598132904403</v>
      </c>
      <c r="F80">
        <v>461.97920280612499</v>
      </c>
      <c r="G80">
        <v>363.41238294622099</v>
      </c>
      <c r="H80">
        <v>442.99173307516702</v>
      </c>
      <c r="I80" s="13">
        <v>1412.20788638305</v>
      </c>
      <c r="J80" s="2">
        <v>680.11816889928355</v>
      </c>
      <c r="K80">
        <v>2795.3966805299315</v>
      </c>
      <c r="L80">
        <v>777.85768988645725</v>
      </c>
      <c r="M80">
        <v>1037.9808623974286</v>
      </c>
      <c r="N80">
        <v>1150.8073660852067</v>
      </c>
      <c r="O80">
        <v>821.87431770292244</v>
      </c>
      <c r="P80" s="13">
        <v>2376.6955931955808</v>
      </c>
      <c r="Q80" s="36">
        <v>657.39845226477189</v>
      </c>
      <c r="R80" s="36">
        <v>2392.5143456843753</v>
      </c>
      <c r="S80" s="36">
        <v>706.69692800403573</v>
      </c>
      <c r="T80" s="36">
        <v>989.08483148755806</v>
      </c>
      <c r="U80" s="36">
        <v>1086.6604611678374</v>
      </c>
      <c r="V80" s="36">
        <v>737.55702675978659</v>
      </c>
      <c r="W80" s="75">
        <v>1998.9191380048217</v>
      </c>
      <c r="X80" s="25">
        <v>22.719716634511709</v>
      </c>
      <c r="Y80" s="36">
        <v>398.85918711621343</v>
      </c>
      <c r="Z80" s="36">
        <v>83.143183814439752</v>
      </c>
      <c r="AA80" s="36">
        <v>36.543311367969963</v>
      </c>
      <c r="AB80" s="36">
        <v>55.212632531067996</v>
      </c>
      <c r="AC80" s="36">
        <v>73.972762399091934</v>
      </c>
      <c r="AD80" s="75">
        <v>373.80136202298644</v>
      </c>
      <c r="AE80">
        <f t="shared" si="22"/>
        <v>1.3445393376905568</v>
      </c>
      <c r="AF80">
        <f t="shared" si="23"/>
        <v>2.2691235523984026</v>
      </c>
      <c r="AG80">
        <f t="shared" si="24"/>
        <v>3.2659559302395023</v>
      </c>
      <c r="AH80">
        <f t="shared" si="25"/>
        <v>2.4241868908340689</v>
      </c>
      <c r="AI80">
        <f t="shared" si="26"/>
        <v>3.4254651957122784</v>
      </c>
      <c r="AJ80">
        <f t="shared" si="27"/>
        <v>2.0025590544993102</v>
      </c>
      <c r="AK80">
        <f t="shared" si="28"/>
        <v>1.829796982989514</v>
      </c>
      <c r="AL80" s="134">
        <f t="shared" si="29"/>
        <v>134.45393376905568</v>
      </c>
      <c r="AM80" s="134">
        <f t="shared" si="30"/>
        <v>226.91235523984025</v>
      </c>
      <c r="AN80" s="134">
        <f t="shared" si="31"/>
        <v>326.59559302395024</v>
      </c>
      <c r="AO80" s="134">
        <f t="shared" si="32"/>
        <v>242.41868908340689</v>
      </c>
      <c r="AP80" s="134">
        <f t="shared" si="33"/>
        <v>342.54651957122786</v>
      </c>
      <c r="AQ80" s="134">
        <f t="shared" si="34"/>
        <v>200.25590544993102</v>
      </c>
      <c r="AR80" s="134">
        <f t="shared" si="35"/>
        <v>182.9796982989514</v>
      </c>
      <c r="AZ80" s="81">
        <f t="shared" si="36"/>
        <v>15.691874390170854</v>
      </c>
      <c r="BA80" s="81">
        <f t="shared" si="37"/>
        <v>15.222978159789804</v>
      </c>
      <c r="BB80" s="81">
        <f t="shared" si="38"/>
        <v>18.766303096492098</v>
      </c>
      <c r="BC80" s="81">
        <f t="shared" si="39"/>
        <v>27.178199525051852</v>
      </c>
      <c r="BD80" s="81">
        <f t="shared" si="40"/>
        <v>13.531327831210454</v>
      </c>
      <c r="BE80" s="81">
        <f t="shared" si="41"/>
        <v>11.337100812344898</v>
      </c>
      <c r="BF80" s="81">
        <f t="shared" si="42"/>
        <v>12.327096189572401</v>
      </c>
    </row>
    <row r="81" spans="1:58" x14ac:dyDescent="0.2">
      <c r="A81" s="1">
        <v>42795</v>
      </c>
      <c r="B81">
        <v>9.89</v>
      </c>
      <c r="C81" s="2">
        <v>546.59489705371004</v>
      </c>
      <c r="D81">
        <v>1351.08898692551</v>
      </c>
      <c r="E81">
        <v>259.63879881338801</v>
      </c>
      <c r="F81">
        <v>462.88743602577301</v>
      </c>
      <c r="G81">
        <v>380.70093628664</v>
      </c>
      <c r="H81">
        <v>429.759894067468</v>
      </c>
      <c r="I81" s="13">
        <v>1411.5752174838799</v>
      </c>
      <c r="J81" s="2">
        <v>675.5678699030683</v>
      </c>
      <c r="K81">
        <v>2823.483431387368</v>
      </c>
      <c r="L81">
        <v>788.55407155433591</v>
      </c>
      <c r="M81">
        <v>1033.8486257457064</v>
      </c>
      <c r="N81">
        <v>1150.3274244218408</v>
      </c>
      <c r="O81">
        <v>833.77614727675211</v>
      </c>
      <c r="P81" s="13">
        <v>2323.9068604521049</v>
      </c>
      <c r="Q81" s="36">
        <v>654.10781114787437</v>
      </c>
      <c r="R81" s="36">
        <v>2483.9973550278687</v>
      </c>
      <c r="S81" s="36">
        <v>716.57472094271964</v>
      </c>
      <c r="T81" s="36">
        <v>998.98531279201939</v>
      </c>
      <c r="U81" s="36">
        <v>1087.7482449222011</v>
      </c>
      <c r="V81" s="36">
        <v>738.74976665527402</v>
      </c>
      <c r="W81" s="75">
        <v>1962.4069561921922</v>
      </c>
      <c r="X81" s="25">
        <v>21.460058755193888</v>
      </c>
      <c r="Y81" s="36">
        <v>336.14276217370184</v>
      </c>
      <c r="Z81" s="36">
        <v>87.892259874637219</v>
      </c>
      <c r="AA81" s="36">
        <v>36.106967201585789</v>
      </c>
      <c r="AB81" s="36">
        <v>60.404113311966839</v>
      </c>
      <c r="AC81" s="36">
        <v>92.706058963486427</v>
      </c>
      <c r="AD81" s="75">
        <v>358.07480319136977</v>
      </c>
      <c r="AE81">
        <f t="shared" si="22"/>
        <v>1.3411646813997931</v>
      </c>
      <c r="AF81">
        <f t="shared" si="23"/>
        <v>2.2687243557579229</v>
      </c>
      <c r="AG81">
        <f t="shared" si="24"/>
        <v>3.3372812918696066</v>
      </c>
      <c r="AH81">
        <f t="shared" si="25"/>
        <v>2.4253707467224466</v>
      </c>
      <c r="AI81">
        <f t="shared" si="26"/>
        <v>3.276141575978722</v>
      </c>
      <c r="AJ81">
        <f t="shared" si="27"/>
        <v>2.104071469974929</v>
      </c>
      <c r="AK81">
        <f t="shared" si="28"/>
        <v>1.7878138664503973</v>
      </c>
      <c r="AL81" s="134">
        <f t="shared" si="29"/>
        <v>134.1164681399793</v>
      </c>
      <c r="AM81" s="134">
        <f t="shared" si="30"/>
        <v>226.87243557579228</v>
      </c>
      <c r="AN81" s="134">
        <f t="shared" si="31"/>
        <v>333.72812918696064</v>
      </c>
      <c r="AO81" s="134">
        <f t="shared" si="32"/>
        <v>242.53707467224467</v>
      </c>
      <c r="AP81" s="134">
        <f t="shared" si="33"/>
        <v>327.61415759787218</v>
      </c>
      <c r="AQ81" s="134">
        <f t="shared" si="34"/>
        <v>210.4071469974929</v>
      </c>
      <c r="AR81" s="134">
        <f t="shared" si="35"/>
        <v>178.78138664503973</v>
      </c>
      <c r="AS81" s="134">
        <f>AS78/AS79</f>
        <v>8.5683794316678661</v>
      </c>
      <c r="AT81" s="134">
        <f t="shared" ref="AT81:AY81" si="50">AT78/AT79</f>
        <v>14.905910844647327</v>
      </c>
      <c r="AU81" s="134">
        <f t="shared" si="50"/>
        <v>17.403299485501719</v>
      </c>
      <c r="AV81" s="134">
        <f t="shared" si="50"/>
        <v>8.9196007579514003</v>
      </c>
      <c r="AW81" s="134">
        <f t="shared" si="50"/>
        <v>25.315070615696193</v>
      </c>
      <c r="AX81" s="134">
        <f t="shared" si="50"/>
        <v>17.663766845212631</v>
      </c>
      <c r="AY81" s="134">
        <f t="shared" si="50"/>
        <v>14.843698425403343</v>
      </c>
      <c r="AZ81" s="81">
        <f t="shared" si="36"/>
        <v>15.652489389568624</v>
      </c>
      <c r="BA81" s="81">
        <f t="shared" si="37"/>
        <v>15.220300050114789</v>
      </c>
      <c r="BB81" s="81">
        <f t="shared" si="38"/>
        <v>19.176141252121859</v>
      </c>
      <c r="BC81" s="81">
        <f t="shared" si="39"/>
        <v>27.191472046104124</v>
      </c>
      <c r="BD81" s="81">
        <f t="shared" si="40"/>
        <v>12.941467261590034</v>
      </c>
      <c r="BE81" s="81">
        <f t="shared" si="41"/>
        <v>11.91179372108385</v>
      </c>
      <c r="BF81" s="81">
        <f t="shared" si="42"/>
        <v>12.0442615796529</v>
      </c>
    </row>
    <row r="82" spans="1:58" x14ac:dyDescent="0.2">
      <c r="A82" s="1">
        <v>42826</v>
      </c>
      <c r="B82">
        <v>9.5500000000000007</v>
      </c>
      <c r="C82" s="2">
        <v>555.93372192438301</v>
      </c>
      <c r="D82">
        <v>1370.2425567764001</v>
      </c>
      <c r="E82">
        <v>260.23109556123001</v>
      </c>
      <c r="F82">
        <v>463.111474071168</v>
      </c>
      <c r="G82">
        <v>371.38924649185401</v>
      </c>
      <c r="H82">
        <v>447.18011706563601</v>
      </c>
      <c r="I82" s="13">
        <v>1409.5262794406999</v>
      </c>
      <c r="J82" s="2">
        <v>725.50620087528819</v>
      </c>
      <c r="K82">
        <v>2793.7134875317174</v>
      </c>
      <c r="L82">
        <v>759.86425293335321</v>
      </c>
      <c r="M82">
        <v>1038.688256383002</v>
      </c>
      <c r="N82">
        <v>1180.6500010105349</v>
      </c>
      <c r="O82">
        <v>852.87125148107111</v>
      </c>
      <c r="P82" s="13">
        <v>2328.8208043724576</v>
      </c>
      <c r="Q82" s="36">
        <v>648.53597571370119</v>
      </c>
      <c r="R82" s="36">
        <v>2457.3622893920092</v>
      </c>
      <c r="S82" s="36">
        <v>663.06977534373118</v>
      </c>
      <c r="T82" s="36">
        <v>985.30219486475994</v>
      </c>
      <c r="U82" s="36">
        <v>1076.0835191444576</v>
      </c>
      <c r="V82" s="36">
        <v>725.79048001994738</v>
      </c>
      <c r="W82" s="75">
        <v>1903.9365117068696</v>
      </c>
      <c r="X82" s="25">
        <v>76.970225161586967</v>
      </c>
      <c r="Y82" s="36">
        <v>326.26394404780399</v>
      </c>
      <c r="Z82" s="36">
        <v>118.6277307657313</v>
      </c>
      <c r="AA82" s="36">
        <v>47.125754843570085</v>
      </c>
      <c r="AB82" s="36">
        <v>101.76220538110886</v>
      </c>
      <c r="AC82" s="36">
        <v>143.93783382799052</v>
      </c>
      <c r="AD82" s="75">
        <v>415.98127867351013</v>
      </c>
      <c r="AE82">
        <f t="shared" si="22"/>
        <v>1.4153530344945895</v>
      </c>
      <c r="AF82">
        <f t="shared" si="23"/>
        <v>2.206895522199479</v>
      </c>
      <c r="AG82">
        <f t="shared" si="24"/>
        <v>3.2208918162943085</v>
      </c>
      <c r="AH82">
        <f t="shared" si="25"/>
        <v>2.4223707846857154</v>
      </c>
      <c r="AI82">
        <f t="shared" si="26"/>
        <v>3.4422912469230682</v>
      </c>
      <c r="AJ82">
        <f t="shared" si="27"/>
        <v>2.0934176262323629</v>
      </c>
      <c r="AK82">
        <f t="shared" si="28"/>
        <v>1.7894156707649997</v>
      </c>
      <c r="AL82" s="134">
        <f t="shared" si="29"/>
        <v>141.53530344945895</v>
      </c>
      <c r="AM82" s="134">
        <f t="shared" si="30"/>
        <v>220.6895522199479</v>
      </c>
      <c r="AN82" s="134">
        <f t="shared" si="31"/>
        <v>322.08918162943087</v>
      </c>
      <c r="AO82" s="134">
        <f t="shared" si="32"/>
        <v>242.23707846857155</v>
      </c>
      <c r="AP82" s="134">
        <f t="shared" si="33"/>
        <v>344.22912469230681</v>
      </c>
      <c r="AQ82" s="134">
        <f t="shared" si="34"/>
        <v>209.34176262323629</v>
      </c>
      <c r="AR82" s="134">
        <f t="shared" si="35"/>
        <v>178.94156707649998</v>
      </c>
      <c r="AZ82" s="81">
        <f t="shared" si="36"/>
        <v>16.518328183081941</v>
      </c>
      <c r="BA82" s="81">
        <f t="shared" si="37"/>
        <v>14.805505984842043</v>
      </c>
      <c r="BB82" s="81">
        <f t="shared" si="38"/>
        <v>18.507363037552494</v>
      </c>
      <c r="BC82" s="81">
        <f t="shared" si="39"/>
        <v>27.157838679340969</v>
      </c>
      <c r="BD82" s="81">
        <f t="shared" si="40"/>
        <v>13.597794369922603</v>
      </c>
      <c r="BE82" s="81">
        <f t="shared" si="41"/>
        <v>11.851479045081128</v>
      </c>
      <c r="BF82" s="81">
        <f t="shared" si="42"/>
        <v>12.055052719897715</v>
      </c>
    </row>
    <row r="83" spans="1:58" x14ac:dyDescent="0.2">
      <c r="A83" s="1">
        <v>42856</v>
      </c>
      <c r="B83">
        <v>9.1199999999999992</v>
      </c>
      <c r="C83" s="2">
        <v>559.97811025691703</v>
      </c>
      <c r="D83">
        <v>1389.6759467157401</v>
      </c>
      <c r="E83">
        <v>261.177842130138</v>
      </c>
      <c r="F83">
        <v>462.83434670748102</v>
      </c>
      <c r="G83">
        <v>370.37780552502898</v>
      </c>
      <c r="H83">
        <v>447.58110694042699</v>
      </c>
      <c r="I83" s="13">
        <v>1413.80551459614</v>
      </c>
      <c r="J83" s="2">
        <v>751.54860203536225</v>
      </c>
      <c r="K83">
        <v>2810.8801712944492</v>
      </c>
      <c r="L83">
        <v>743.97803272166425</v>
      </c>
      <c r="M83">
        <v>1044.8012222286077</v>
      </c>
      <c r="N83">
        <v>1163.1113910351044</v>
      </c>
      <c r="O83">
        <v>860.46490027996504</v>
      </c>
      <c r="P83" s="13">
        <v>2318.4628651094336</v>
      </c>
      <c r="Q83" s="36">
        <v>641.65791499661145</v>
      </c>
      <c r="R83" s="36">
        <v>2427.222203095941</v>
      </c>
      <c r="S83" s="36">
        <v>670.64125807341327</v>
      </c>
      <c r="T83" s="36">
        <v>996.23324940781595</v>
      </c>
      <c r="U83" s="36">
        <v>1100.5235848880095</v>
      </c>
      <c r="V83" s="36">
        <v>754.52564497789751</v>
      </c>
      <c r="W83" s="75">
        <v>1900.2920274843916</v>
      </c>
      <c r="X83" s="25">
        <v>109.89068703875076</v>
      </c>
      <c r="Y83" s="36">
        <v>377.52424569156426</v>
      </c>
      <c r="Z83" s="36">
        <v>76.493505732401445</v>
      </c>
      <c r="AA83" s="36">
        <v>47.308439633249193</v>
      </c>
      <c r="AB83" s="36">
        <v>62.064280190536273</v>
      </c>
      <c r="AC83" s="36">
        <v>97.53961865783954</v>
      </c>
      <c r="AD83" s="75">
        <v>414.60486313439787</v>
      </c>
      <c r="AE83">
        <f t="shared" si="22"/>
        <v>1.4533155153018391</v>
      </c>
      <c r="AF83">
        <f t="shared" si="23"/>
        <v>2.1873097536075083</v>
      </c>
      <c r="AG83">
        <f t="shared" si="24"/>
        <v>3.0909159893021534</v>
      </c>
      <c r="AH83">
        <f t="shared" si="25"/>
        <v>2.4405341144817077</v>
      </c>
      <c r="AI83">
        <f t="shared" si="26"/>
        <v>3.3968304954471762</v>
      </c>
      <c r="AJ83">
        <f t="shared" si="27"/>
        <v>2.0694712589062974</v>
      </c>
      <c r="AK83">
        <f t="shared" si="28"/>
        <v>1.7747107862421097</v>
      </c>
      <c r="AL83" s="134">
        <f t="shared" si="29"/>
        <v>145.3315515301839</v>
      </c>
      <c r="AM83" s="134">
        <f t="shared" si="30"/>
        <v>218.73097536075085</v>
      </c>
      <c r="AN83" s="134">
        <f t="shared" si="31"/>
        <v>309.09159893021535</v>
      </c>
      <c r="AO83" s="134">
        <f t="shared" si="32"/>
        <v>244.05341144817078</v>
      </c>
      <c r="AP83" s="134">
        <f t="shared" si="33"/>
        <v>339.68304954471762</v>
      </c>
      <c r="AQ83" s="134">
        <f t="shared" si="34"/>
        <v>206.94712589062974</v>
      </c>
      <c r="AR83" s="134">
        <f t="shared" si="35"/>
        <v>177.47107862421097</v>
      </c>
      <c r="AZ83" s="81">
        <f t="shared" si="36"/>
        <v>16.961381401137903</v>
      </c>
      <c r="BA83" s="81">
        <f t="shared" si="37"/>
        <v>14.674109998403523</v>
      </c>
      <c r="BB83" s="81">
        <f t="shared" si="38"/>
        <v>17.760517147206041</v>
      </c>
      <c r="BC83" s="81">
        <f t="shared" si="39"/>
        <v>27.361472567099906</v>
      </c>
      <c r="BD83" s="81">
        <f t="shared" si="40"/>
        <v>13.418214576660226</v>
      </c>
      <c r="BE83" s="81">
        <f t="shared" si="41"/>
        <v>11.715911317450283</v>
      </c>
      <c r="BF83" s="81">
        <f t="shared" si="42"/>
        <v>11.955987890490212</v>
      </c>
    </row>
    <row r="84" spans="1:58" x14ac:dyDescent="0.2">
      <c r="A84" s="1">
        <v>42887</v>
      </c>
      <c r="B84">
        <v>9.11</v>
      </c>
      <c r="C84" s="2">
        <v>557.06338590254097</v>
      </c>
      <c r="D84">
        <v>1394.3108346113299</v>
      </c>
      <c r="E84">
        <v>253.89061508768901</v>
      </c>
      <c r="F84">
        <v>461.844849720475</v>
      </c>
      <c r="G84">
        <v>374.94941749139099</v>
      </c>
      <c r="H84">
        <v>449.296436921701</v>
      </c>
      <c r="I84" s="13">
        <v>1413.4403539539101</v>
      </c>
      <c r="J84" s="2">
        <v>762.30826202395974</v>
      </c>
      <c r="K84">
        <v>2839.6935752402183</v>
      </c>
      <c r="L84">
        <v>726.34948574921623</v>
      </c>
      <c r="M84">
        <v>1049.8816628532086</v>
      </c>
      <c r="N84">
        <v>1157.6407732494022</v>
      </c>
      <c r="O84">
        <v>849.4373828341636</v>
      </c>
      <c r="P84" s="13">
        <v>2298.0251602812405</v>
      </c>
      <c r="Q84" s="36">
        <v>673.55643205573699</v>
      </c>
      <c r="R84" s="36">
        <v>2443.2559076333282</v>
      </c>
      <c r="S84" s="36">
        <v>625.52305807016774</v>
      </c>
      <c r="T84" s="36">
        <v>997.79103187393605</v>
      </c>
      <c r="U84" s="36">
        <v>1088.9615927686189</v>
      </c>
      <c r="V84" s="36">
        <v>755.3237818628196</v>
      </c>
      <c r="W84" s="75">
        <v>1862.9315683901179</v>
      </c>
      <c r="X84" s="25">
        <v>88.751829968222793</v>
      </c>
      <c r="Y84" s="36">
        <v>394.45586891281522</v>
      </c>
      <c r="Z84" s="36">
        <v>105.90334482339443</v>
      </c>
      <c r="AA84" s="36">
        <v>48.909113481784317</v>
      </c>
      <c r="AB84" s="36">
        <v>65.821528371928025</v>
      </c>
      <c r="AC84" s="36">
        <v>87.910616081581125</v>
      </c>
      <c r="AD84" s="75">
        <v>430.88848014778637</v>
      </c>
      <c r="AE84">
        <f t="shared" si="22"/>
        <v>1.4813703888303593</v>
      </c>
      <c r="AF84">
        <f t="shared" si="23"/>
        <v>2.2042588386592694</v>
      </c>
      <c r="AG84">
        <f t="shared" si="24"/>
        <v>3.1102435486538447</v>
      </c>
      <c r="AH84">
        <f t="shared" si="25"/>
        <v>2.4549981066593203</v>
      </c>
      <c r="AI84">
        <f t="shared" si="26"/>
        <v>3.3357146814623957</v>
      </c>
      <c r="AJ84">
        <f t="shared" si="27"/>
        <v>2.0377742147889828</v>
      </c>
      <c r="AK84">
        <f t="shared" si="28"/>
        <v>1.7592769489314424</v>
      </c>
      <c r="AL84" s="134">
        <f t="shared" si="29"/>
        <v>148.13703888303593</v>
      </c>
      <c r="AM84" s="134">
        <f t="shared" si="30"/>
        <v>220.42588386592695</v>
      </c>
      <c r="AN84" s="134">
        <f t="shared" si="31"/>
        <v>311.02435486538445</v>
      </c>
      <c r="AO84" s="134">
        <f t="shared" si="32"/>
        <v>245.49981066593202</v>
      </c>
      <c r="AP84" s="134">
        <f t="shared" si="33"/>
        <v>333.57146814623957</v>
      </c>
      <c r="AQ84" s="134">
        <f t="shared" si="34"/>
        <v>203.77742147889828</v>
      </c>
      <c r="AR84" s="134">
        <f t="shared" si="35"/>
        <v>175.92769489314423</v>
      </c>
      <c r="AZ84" s="81">
        <f t="shared" si="36"/>
        <v>17.288804734246057</v>
      </c>
      <c r="BA84" s="81">
        <f t="shared" si="37"/>
        <v>14.787817139338472</v>
      </c>
      <c r="BB84" s="81">
        <f t="shared" si="38"/>
        <v>17.871574015288971</v>
      </c>
      <c r="BC84" s="81">
        <f t="shared" si="39"/>
        <v>27.523632203726226</v>
      </c>
      <c r="BD84" s="81">
        <f t="shared" si="40"/>
        <v>13.176793903131127</v>
      </c>
      <c r="BE84" s="81">
        <f t="shared" si="41"/>
        <v>11.536464632068419</v>
      </c>
      <c r="BF84" s="81">
        <f t="shared" si="42"/>
        <v>11.852012204186492</v>
      </c>
    </row>
    <row r="85" spans="1:58" x14ac:dyDescent="0.2">
      <c r="A85" s="1">
        <v>42917</v>
      </c>
      <c r="B85">
        <v>8.93</v>
      </c>
      <c r="C85" s="2">
        <v>557.18243470157097</v>
      </c>
      <c r="D85">
        <v>1364.4178381376901</v>
      </c>
      <c r="E85">
        <v>253.64133538506201</v>
      </c>
      <c r="F85">
        <v>458.70091171695998</v>
      </c>
      <c r="G85">
        <v>370.45176517214401</v>
      </c>
      <c r="H85">
        <v>445.55662580120497</v>
      </c>
      <c r="I85" s="13">
        <v>1416.4195617934199</v>
      </c>
      <c r="J85" s="2">
        <v>810.92873780478953</v>
      </c>
      <c r="K85">
        <v>2795.1869494703074</v>
      </c>
      <c r="L85">
        <v>725.21256206337262</v>
      </c>
      <c r="M85">
        <v>1055.1317257755841</v>
      </c>
      <c r="N85">
        <v>1168.4603781917972</v>
      </c>
      <c r="O85">
        <v>843.68001543410708</v>
      </c>
      <c r="P85" s="13">
        <v>2293.5429562754293</v>
      </c>
      <c r="Q85" s="36">
        <v>638.55368908581568</v>
      </c>
      <c r="R85" s="36">
        <v>2442.5082380261279</v>
      </c>
      <c r="S85" s="36">
        <v>636.35718863868988</v>
      </c>
      <c r="T85" s="36">
        <v>1008.731008124002</v>
      </c>
      <c r="U85" s="36">
        <v>1066.0823665252724</v>
      </c>
      <c r="V85" s="36">
        <v>759.16751267823463</v>
      </c>
      <c r="W85" s="75">
        <v>1874.6778051449744</v>
      </c>
      <c r="X85" s="25">
        <v>172.37504871897389</v>
      </c>
      <c r="Y85" s="36">
        <v>353.35080527591026</v>
      </c>
      <c r="Z85" s="36">
        <v>97.607779004391517</v>
      </c>
      <c r="AA85" s="36">
        <v>43.896852163349109</v>
      </c>
      <c r="AB85" s="36">
        <v>94.687132454086438</v>
      </c>
      <c r="AC85" s="36">
        <v>78.30626253052074</v>
      </c>
      <c r="AD85" s="75">
        <v>406.33298681099973</v>
      </c>
      <c r="AE85">
        <f t="shared" si="22"/>
        <v>1.5754511550557559</v>
      </c>
      <c r="AF85">
        <f t="shared" si="23"/>
        <v>2.2163778559982177</v>
      </c>
      <c r="AG85">
        <f t="shared" si="24"/>
        <v>3.1146020488456325</v>
      </c>
      <c r="AH85">
        <f t="shared" si="25"/>
        <v>2.4831773865142486</v>
      </c>
      <c r="AI85">
        <f t="shared" si="26"/>
        <v>3.3977723036008598</v>
      </c>
      <c r="AJ85">
        <f t="shared" si="27"/>
        <v>2.0390761526752907</v>
      </c>
      <c r="AK85">
        <f t="shared" si="28"/>
        <v>1.7467992933926144</v>
      </c>
      <c r="AL85" s="134">
        <f t="shared" si="29"/>
        <v>157.54511550557561</v>
      </c>
      <c r="AM85" s="134">
        <f t="shared" si="30"/>
        <v>221.63778559982177</v>
      </c>
      <c r="AN85" s="134">
        <f t="shared" si="31"/>
        <v>311.46020488456327</v>
      </c>
      <c r="AO85" s="134">
        <f t="shared" si="32"/>
        <v>248.31773865142486</v>
      </c>
      <c r="AP85" s="134">
        <f t="shared" si="33"/>
        <v>339.77723036008598</v>
      </c>
      <c r="AQ85" s="134">
        <f t="shared" si="34"/>
        <v>203.90761526752908</v>
      </c>
      <c r="AR85" s="134">
        <f t="shared" si="35"/>
        <v>174.67992933926143</v>
      </c>
      <c r="AZ85" s="81">
        <f t="shared" si="36"/>
        <v>18.386804268179901</v>
      </c>
      <c r="BA85" s="81">
        <f t="shared" si="37"/>
        <v>14.869120573024983</v>
      </c>
      <c r="BB85" s="81">
        <f t="shared" si="38"/>
        <v>17.896618117962831</v>
      </c>
      <c r="BC85" s="81">
        <f t="shared" si="39"/>
        <v>27.839557553073369</v>
      </c>
      <c r="BD85" s="81">
        <f t="shared" si="40"/>
        <v>13.421934922409921</v>
      </c>
      <c r="BE85" s="81">
        <f t="shared" si="41"/>
        <v>11.543835301630109</v>
      </c>
      <c r="BF85" s="81">
        <f t="shared" si="42"/>
        <v>11.76795191691015</v>
      </c>
    </row>
    <row r="86" spans="1:58" x14ac:dyDescent="0.2">
      <c r="A86" s="1">
        <v>42948</v>
      </c>
      <c r="B86">
        <v>8.5</v>
      </c>
      <c r="C86" s="2">
        <v>550.32640545648701</v>
      </c>
      <c r="D86">
        <v>1366.0002031265201</v>
      </c>
      <c r="E86">
        <v>255.66940925611499</v>
      </c>
      <c r="F86">
        <v>511.880280894907</v>
      </c>
      <c r="G86">
        <v>387.62342702469402</v>
      </c>
      <c r="H86">
        <v>447.92301665398497</v>
      </c>
      <c r="I86" s="13">
        <v>1421.3224237023901</v>
      </c>
      <c r="J86" s="2">
        <v>833.83212553487033</v>
      </c>
      <c r="K86">
        <v>2839.7837394288699</v>
      </c>
      <c r="L86">
        <v>728.70628642378915</v>
      </c>
      <c r="M86">
        <v>1058.2452220341438</v>
      </c>
      <c r="N86">
        <v>1127.6204352467735</v>
      </c>
      <c r="O86">
        <v>862.31109640195871</v>
      </c>
      <c r="P86" s="13">
        <v>2296.2898038498679</v>
      </c>
      <c r="Q86" s="36">
        <v>610.15841729689328</v>
      </c>
      <c r="R86" s="36">
        <v>2526.5894619116648</v>
      </c>
      <c r="S86" s="36">
        <v>642.78635618401358</v>
      </c>
      <c r="T86" s="36">
        <v>1019.4618200185033</v>
      </c>
      <c r="U86" s="36">
        <v>1060.188328688339</v>
      </c>
      <c r="V86" s="36">
        <v>752.26779677391096</v>
      </c>
      <c r="W86" s="75">
        <v>1905.7159813465573</v>
      </c>
      <c r="X86" s="25">
        <v>223.67370823797708</v>
      </c>
      <c r="Y86" s="36">
        <v>323.36445804381009</v>
      </c>
      <c r="Z86" s="36">
        <v>89.675636302067048</v>
      </c>
      <c r="AA86" s="36">
        <v>37.750057561123548</v>
      </c>
      <c r="AB86" s="36">
        <v>65.051743975064895</v>
      </c>
      <c r="AC86" s="36">
        <v>103.50218507171849</v>
      </c>
      <c r="AD86" s="75">
        <v>377.51953218149515</v>
      </c>
      <c r="AE86">
        <f t="shared" si="22"/>
        <v>1.6371094864303948</v>
      </c>
      <c r="AF86">
        <f t="shared" si="23"/>
        <v>2.2488885331593798</v>
      </c>
      <c r="AG86">
        <f t="shared" si="24"/>
        <v>3.0861935034981616</v>
      </c>
      <c r="AH86">
        <f t="shared" si="25"/>
        <v>2.2295409394385137</v>
      </c>
      <c r="AI86">
        <f t="shared" si="26"/>
        <v>3.1355980994406973</v>
      </c>
      <c r="AJ86">
        <f t="shared" si="27"/>
        <v>2.0692204146630457</v>
      </c>
      <c r="AK86">
        <f t="shared" si="28"/>
        <v>1.738877426283427</v>
      </c>
      <c r="AL86" s="134">
        <f t="shared" si="29"/>
        <v>163.71094864303947</v>
      </c>
      <c r="AM86" s="134">
        <f t="shared" si="30"/>
        <v>224.88885331593798</v>
      </c>
      <c r="AN86" s="134">
        <f t="shared" si="31"/>
        <v>308.61935034981616</v>
      </c>
      <c r="AO86" s="134">
        <f t="shared" si="32"/>
        <v>222.95409394385138</v>
      </c>
      <c r="AP86" s="134">
        <f t="shared" si="33"/>
        <v>313.55980994406974</v>
      </c>
      <c r="AQ86" s="134">
        <f t="shared" si="34"/>
        <v>206.92204146630456</v>
      </c>
      <c r="AR86" s="134">
        <f t="shared" si="35"/>
        <v>173.88774262834269</v>
      </c>
      <c r="AZ86" s="81">
        <f t="shared" si="36"/>
        <v>19.106407454130746</v>
      </c>
      <c r="BA86" s="81">
        <f t="shared" si="37"/>
        <v>15.087226514352524</v>
      </c>
      <c r="BB86" s="81">
        <f t="shared" si="38"/>
        <v>17.733381569794837</v>
      </c>
      <c r="BC86" s="81">
        <f t="shared" si="39"/>
        <v>24.995972352809446</v>
      </c>
      <c r="BD86" s="81">
        <f t="shared" si="40"/>
        <v>12.386290155147824</v>
      </c>
      <c r="BE86" s="81">
        <f t="shared" si="41"/>
        <v>11.714491211277856</v>
      </c>
      <c r="BF86" s="81">
        <f t="shared" si="42"/>
        <v>11.714583363587684</v>
      </c>
    </row>
    <row r="87" spans="1:58" x14ac:dyDescent="0.2">
      <c r="A87" s="1">
        <v>42979</v>
      </c>
      <c r="B87">
        <v>8.34</v>
      </c>
      <c r="C87" s="2">
        <v>536.75051346375403</v>
      </c>
      <c r="D87">
        <v>1361.68572092824</v>
      </c>
      <c r="E87">
        <v>256.53855703091398</v>
      </c>
      <c r="F87">
        <v>497.15165784065601</v>
      </c>
      <c r="G87">
        <v>384.443722711688</v>
      </c>
      <c r="H87">
        <v>446.82935554465399</v>
      </c>
      <c r="I87" s="13">
        <v>1435.96137395799</v>
      </c>
      <c r="J87" s="2">
        <v>844.74167498559586</v>
      </c>
      <c r="K87">
        <v>2858.1587134384054</v>
      </c>
      <c r="L87">
        <v>727.20612599462368</v>
      </c>
      <c r="M87">
        <v>1057.8828423293223</v>
      </c>
      <c r="N87">
        <v>1110.8525029261407</v>
      </c>
      <c r="O87">
        <v>862.81517075502268</v>
      </c>
      <c r="P87" s="13">
        <v>2270.0086466218909</v>
      </c>
      <c r="Q87" s="36">
        <v>760.89290109413673</v>
      </c>
      <c r="R87" s="36">
        <v>2513.3632745367827</v>
      </c>
      <c r="S87" s="36">
        <v>653.86001006344327</v>
      </c>
      <c r="T87" s="36">
        <v>1020.7838039480439</v>
      </c>
      <c r="U87" s="36">
        <v>1046.4414989804275</v>
      </c>
      <c r="V87" s="36">
        <v>788.98897067545749</v>
      </c>
      <c r="W87" s="75">
        <v>1878.198878880115</v>
      </c>
      <c r="X87" s="25">
        <v>83.848773891459089</v>
      </c>
      <c r="Y87" s="36">
        <v>345.59775668849693</v>
      </c>
      <c r="Z87" s="36">
        <v>75.141763775423911</v>
      </c>
      <c r="AA87" s="36">
        <v>37.754035607641079</v>
      </c>
      <c r="AB87" s="36">
        <v>67.77101322893003</v>
      </c>
      <c r="AC87" s="36">
        <v>76.140082922102238</v>
      </c>
      <c r="AD87" s="75">
        <v>388.57116449761651</v>
      </c>
      <c r="AE87">
        <f t="shared" si="22"/>
        <v>1.6976346615177464</v>
      </c>
      <c r="AF87">
        <f t="shared" si="23"/>
        <v>2.2647399281169571</v>
      </c>
      <c r="AG87">
        <f t="shared" si="24"/>
        <v>3.0621417192552367</v>
      </c>
      <c r="AH87">
        <f t="shared" si="25"/>
        <v>2.2954227933604479</v>
      </c>
      <c r="AI87">
        <f t="shared" si="26"/>
        <v>3.1217206098978223</v>
      </c>
      <c r="AJ87">
        <f t="shared" si="27"/>
        <v>2.0860175233867948</v>
      </c>
      <c r="AK87">
        <f t="shared" si="28"/>
        <v>1.7043989874943266</v>
      </c>
      <c r="AL87" s="134">
        <f t="shared" si="29"/>
        <v>169.76346615177465</v>
      </c>
      <c r="AM87" s="134">
        <f t="shared" si="30"/>
        <v>226.47399281169572</v>
      </c>
      <c r="AN87" s="134">
        <f t="shared" si="31"/>
        <v>306.21417192552366</v>
      </c>
      <c r="AO87" s="134">
        <f t="shared" si="32"/>
        <v>229.54227933604477</v>
      </c>
      <c r="AP87" s="134">
        <f t="shared" si="33"/>
        <v>312.17206098978221</v>
      </c>
      <c r="AQ87" s="134">
        <f t="shared" si="34"/>
        <v>208.60175233867949</v>
      </c>
      <c r="AR87" s="134">
        <f t="shared" si="35"/>
        <v>170.43989874943267</v>
      </c>
      <c r="AZ87" s="81">
        <f t="shared" si="36"/>
        <v>19.812785778877391</v>
      </c>
      <c r="BA87" s="81">
        <f t="shared" si="37"/>
        <v>15.193569529031627</v>
      </c>
      <c r="BB87" s="81">
        <f t="shared" si="38"/>
        <v>17.595179131441341</v>
      </c>
      <c r="BC87" s="81">
        <f t="shared" si="39"/>
        <v>25.734591218269355</v>
      </c>
      <c r="BD87" s="81">
        <f t="shared" si="40"/>
        <v>12.331471072264165</v>
      </c>
      <c r="BE87" s="81">
        <f t="shared" si="41"/>
        <v>11.809584793926122</v>
      </c>
      <c r="BF87" s="81">
        <f t="shared" si="42"/>
        <v>11.482306758384668</v>
      </c>
    </row>
    <row r="88" spans="1:58" x14ac:dyDescent="0.2">
      <c r="A88" s="1">
        <v>43009</v>
      </c>
      <c r="B88">
        <v>8.0299999999999994</v>
      </c>
      <c r="C88" s="2">
        <v>540.25899254413503</v>
      </c>
      <c r="D88">
        <v>1364.1102351991501</v>
      </c>
      <c r="E88">
        <v>260.98133780377998</v>
      </c>
      <c r="F88">
        <v>427.58441315483901</v>
      </c>
      <c r="G88">
        <v>376.688165932088</v>
      </c>
      <c r="H88">
        <v>450.19910252941202</v>
      </c>
      <c r="I88" s="13">
        <v>1427.1787960665599</v>
      </c>
      <c r="J88" s="2">
        <v>872.53815530885106</v>
      </c>
      <c r="K88">
        <v>2877.5982172281324</v>
      </c>
      <c r="L88">
        <v>720.44692142164945</v>
      </c>
      <c r="M88">
        <v>1059.7176319212542</v>
      </c>
      <c r="N88">
        <v>1112.7865451180089</v>
      </c>
      <c r="O88">
        <v>862.15368015935076</v>
      </c>
      <c r="P88" s="13">
        <v>2309.3982084371219</v>
      </c>
      <c r="Q88" s="36">
        <v>775.03666367436119</v>
      </c>
      <c r="R88" s="36">
        <v>2567.2668789082572</v>
      </c>
      <c r="S88" s="36">
        <v>642.86921198036532</v>
      </c>
      <c r="T88" s="36">
        <v>1020.5047590284346</v>
      </c>
      <c r="U88" s="36">
        <v>1049.0656908118603</v>
      </c>
      <c r="V88" s="36">
        <v>797.24098649068321</v>
      </c>
      <c r="W88" s="75">
        <v>1893.1878590883591</v>
      </c>
      <c r="X88" s="25">
        <v>97.501491634489838</v>
      </c>
      <c r="Y88" s="36">
        <v>320.49942146680775</v>
      </c>
      <c r="Z88" s="36">
        <v>74.392701809725352</v>
      </c>
      <c r="AA88" s="36">
        <v>42.810265888610004</v>
      </c>
      <c r="AB88" s="36">
        <v>62.375469101414396</v>
      </c>
      <c r="AC88" s="36">
        <v>70.871966462398404</v>
      </c>
      <c r="AD88" s="75">
        <v>391.97160881220543</v>
      </c>
      <c r="AE88">
        <f t="shared" si="22"/>
        <v>1.7397869068203455</v>
      </c>
      <c r="AF88">
        <f t="shared" si="23"/>
        <v>2.2770920962741434</v>
      </c>
      <c r="AG88">
        <f t="shared" si="24"/>
        <v>2.9660764501040195</v>
      </c>
      <c r="AH88">
        <f t="shared" si="25"/>
        <v>2.6744536962502878</v>
      </c>
      <c r="AI88">
        <f t="shared" si="26"/>
        <v>3.1795258116756204</v>
      </c>
      <c r="AJ88">
        <f t="shared" si="27"/>
        <v>2.0710274019594972</v>
      </c>
      <c r="AK88">
        <f t="shared" si="28"/>
        <v>1.7328871003511248</v>
      </c>
      <c r="AL88" s="134">
        <f t="shared" si="29"/>
        <v>173.97869068203454</v>
      </c>
      <c r="AM88" s="134">
        <f t="shared" si="30"/>
        <v>227.70920962741434</v>
      </c>
      <c r="AN88" s="134">
        <f t="shared" si="31"/>
        <v>296.60764501040194</v>
      </c>
      <c r="AO88" s="134">
        <f t="shared" si="32"/>
        <v>267.44536962502877</v>
      </c>
      <c r="AP88" s="134">
        <f t="shared" si="33"/>
        <v>317.95258116756202</v>
      </c>
      <c r="AQ88" s="134">
        <f t="shared" si="34"/>
        <v>207.10274019594971</v>
      </c>
      <c r="AR88" s="134">
        <f t="shared" si="35"/>
        <v>173.28871003511247</v>
      </c>
      <c r="AZ88" s="81">
        <f t="shared" si="36"/>
        <v>20.304736977336326</v>
      </c>
      <c r="BA88" s="81">
        <f t="shared" si="37"/>
        <v>15.276437112810461</v>
      </c>
      <c r="BB88" s="81">
        <f t="shared" si="38"/>
        <v>17.043184555750408</v>
      </c>
      <c r="BC88" s="81">
        <f t="shared" si="39"/>
        <v>29.984006782659407</v>
      </c>
      <c r="BD88" s="81">
        <f t="shared" si="40"/>
        <v>12.55981411208945</v>
      </c>
      <c r="BE88" s="81">
        <f t="shared" si="41"/>
        <v>11.724721120403617</v>
      </c>
      <c r="BF88" s="81">
        <f t="shared" si="42"/>
        <v>11.674227343405743</v>
      </c>
    </row>
    <row r="89" spans="1:58" x14ac:dyDescent="0.2">
      <c r="A89" s="1">
        <v>43040</v>
      </c>
      <c r="B89">
        <v>7.99</v>
      </c>
      <c r="C89" s="2">
        <v>537.11495680315795</v>
      </c>
      <c r="D89">
        <v>1369.02606189781</v>
      </c>
      <c r="E89">
        <v>257.21096645420403</v>
      </c>
      <c r="F89">
        <v>486.46693929146898</v>
      </c>
      <c r="G89">
        <v>380.14900358436199</v>
      </c>
      <c r="H89">
        <v>432.98191468716402</v>
      </c>
      <c r="I89" s="13">
        <v>1423.2968692806101</v>
      </c>
      <c r="J89" s="2">
        <v>844.34672053674433</v>
      </c>
      <c r="K89">
        <v>2873.0527714813379</v>
      </c>
      <c r="L89">
        <v>724.55154141767503</v>
      </c>
      <c r="M89">
        <v>1060.1363374982222</v>
      </c>
      <c r="N89">
        <v>996.23741876020733</v>
      </c>
      <c r="O89">
        <v>863.38987338989455</v>
      </c>
      <c r="P89" s="13">
        <v>2262.8785750738325</v>
      </c>
      <c r="Q89" s="36">
        <v>772.05751689382646</v>
      </c>
      <c r="R89" s="36">
        <v>2570.9917900525547</v>
      </c>
      <c r="S89" s="36">
        <v>633.66160665857683</v>
      </c>
      <c r="T89" s="36">
        <v>1023.0130893133663</v>
      </c>
      <c r="U89" s="36">
        <v>930.86185903243177</v>
      </c>
      <c r="V89" s="36">
        <v>811.35249227595546</v>
      </c>
      <c r="W89" s="75">
        <v>1910.8779256426649</v>
      </c>
      <c r="X89" s="25">
        <v>72.289203642917883</v>
      </c>
      <c r="Y89" s="36">
        <v>317.327310773384</v>
      </c>
      <c r="Z89" s="36">
        <v>85.260609913686153</v>
      </c>
      <c r="AA89" s="36">
        <v>46.748834430986875</v>
      </c>
      <c r="AB89" s="36">
        <v>67.028149012166594</v>
      </c>
      <c r="AC89" s="36">
        <v>51.064669503024568</v>
      </c>
      <c r="AD89" s="75">
        <v>374.57234555908423</v>
      </c>
      <c r="AE89">
        <f t="shared" si="22"/>
        <v>1.6929931572723622</v>
      </c>
      <c r="AF89">
        <f t="shared" si="23"/>
        <v>2.2672464696115027</v>
      </c>
      <c r="AG89">
        <f t="shared" si="24"/>
        <v>3.0204134403596909</v>
      </c>
      <c r="AH89">
        <f t="shared" si="25"/>
        <v>2.3590227346535717</v>
      </c>
      <c r="AI89">
        <f t="shared" si="26"/>
        <v>2.8249030574554972</v>
      </c>
      <c r="AJ89">
        <f t="shared" si="27"/>
        <v>2.1459586194357256</v>
      </c>
      <c r="AK89">
        <f t="shared" si="28"/>
        <v>1.7225407241148871</v>
      </c>
      <c r="AL89" s="134">
        <f t="shared" si="29"/>
        <v>169.29931572723623</v>
      </c>
      <c r="AM89" s="134">
        <f t="shared" si="30"/>
        <v>226.72464696115026</v>
      </c>
      <c r="AN89" s="134">
        <f t="shared" si="31"/>
        <v>302.04134403596908</v>
      </c>
      <c r="AO89" s="134">
        <f t="shared" si="32"/>
        <v>235.90227346535718</v>
      </c>
      <c r="AP89" s="134">
        <f t="shared" si="33"/>
        <v>282.49030574554973</v>
      </c>
      <c r="AQ89" s="134">
        <f t="shared" si="34"/>
        <v>214.59586194357257</v>
      </c>
      <c r="AR89" s="134">
        <f t="shared" si="35"/>
        <v>172.25407241148872</v>
      </c>
      <c r="AZ89" s="81">
        <f t="shared" si="36"/>
        <v>19.758615625905062</v>
      </c>
      <c r="BA89" s="81">
        <f t="shared" si="37"/>
        <v>15.210385284342854</v>
      </c>
      <c r="BB89" s="81">
        <f t="shared" si="38"/>
        <v>17.355406903592772</v>
      </c>
      <c r="BC89" s="81">
        <f t="shared" si="39"/>
        <v>26.447626958534162</v>
      </c>
      <c r="BD89" s="81">
        <f t="shared" si="40"/>
        <v>11.158977592201392</v>
      </c>
      <c r="BE89" s="81">
        <f t="shared" si="41"/>
        <v>12.148929717204345</v>
      </c>
      <c r="BF89" s="81">
        <f t="shared" si="42"/>
        <v>11.60452519816052</v>
      </c>
    </row>
    <row r="90" spans="1:58" x14ac:dyDescent="0.2">
      <c r="A90" s="1">
        <v>43070</v>
      </c>
      <c r="B90">
        <v>7.78</v>
      </c>
      <c r="C90" s="2">
        <v>537.00300451488204</v>
      </c>
      <c r="D90">
        <v>1380.51081767458</v>
      </c>
      <c r="E90">
        <v>257.07771162146798</v>
      </c>
      <c r="F90">
        <v>481.48362663717</v>
      </c>
      <c r="G90">
        <v>363.28528577456501</v>
      </c>
      <c r="H90">
        <v>441.029354640203</v>
      </c>
      <c r="I90" s="13">
        <v>1419.3425704113699</v>
      </c>
      <c r="J90" s="2">
        <v>854.56688057959343</v>
      </c>
      <c r="K90">
        <v>2875.7751608760536</v>
      </c>
      <c r="L90">
        <v>721.87187222809359</v>
      </c>
      <c r="M90">
        <v>1060.9461060612973</v>
      </c>
      <c r="N90">
        <v>974.63666386626494</v>
      </c>
      <c r="O90">
        <v>866.62312659571819</v>
      </c>
      <c r="P90" s="13">
        <v>2246.9315848930628</v>
      </c>
      <c r="Q90" s="36">
        <v>814.11325813302858</v>
      </c>
      <c r="R90" s="36">
        <v>2571.071292228773</v>
      </c>
      <c r="S90" s="36">
        <v>628.08143633718225</v>
      </c>
      <c r="T90" s="36">
        <v>994.61953009551178</v>
      </c>
      <c r="U90" s="36">
        <v>916.59236641274913</v>
      </c>
      <c r="V90" s="36">
        <v>820.35119868340348</v>
      </c>
      <c r="W90" s="75">
        <v>1873.0218561020308</v>
      </c>
      <c r="X90" s="25">
        <v>40.453622446564843</v>
      </c>
      <c r="Y90" s="36">
        <v>315.93824284105227</v>
      </c>
      <c r="Z90" s="36">
        <v>70.641467206867759</v>
      </c>
      <c r="AA90" s="36">
        <v>70.307229036574867</v>
      </c>
      <c r="AB90" s="36">
        <v>64.692273869833713</v>
      </c>
      <c r="AC90" s="36">
        <v>63.503059212440576</v>
      </c>
      <c r="AD90" s="75">
        <v>381.70252790295945</v>
      </c>
      <c r="AE90">
        <f t="shared" si="22"/>
        <v>1.712151892275013</v>
      </c>
      <c r="AF90">
        <f t="shared" si="23"/>
        <v>2.2465687988394185</v>
      </c>
      <c r="AG90">
        <f t="shared" si="24"/>
        <v>2.9652962528800302</v>
      </c>
      <c r="AH90">
        <f t="shared" si="25"/>
        <v>2.3759792914546249</v>
      </c>
      <c r="AI90">
        <f t="shared" si="26"/>
        <v>2.8979803626315404</v>
      </c>
      <c r="AJ90">
        <f t="shared" si="27"/>
        <v>2.1385971068702192</v>
      </c>
      <c r="AK90">
        <f t="shared" si="28"/>
        <v>1.7070465377583381</v>
      </c>
      <c r="AL90" s="134">
        <f t="shared" si="29"/>
        <v>171.2151892275013</v>
      </c>
      <c r="AM90" s="134">
        <f t="shared" si="30"/>
        <v>224.65687988394185</v>
      </c>
      <c r="AN90" s="134">
        <f t="shared" si="31"/>
        <v>296.52962528800299</v>
      </c>
      <c r="AO90" s="134">
        <f t="shared" si="32"/>
        <v>237.5979291454625</v>
      </c>
      <c r="AP90" s="134">
        <f t="shared" si="33"/>
        <v>289.79803626315402</v>
      </c>
      <c r="AQ90" s="134">
        <f t="shared" si="34"/>
        <v>213.85971068702193</v>
      </c>
      <c r="AR90" s="134">
        <f t="shared" si="35"/>
        <v>170.7046537758338</v>
      </c>
      <c r="AZ90" s="81">
        <f t="shared" si="36"/>
        <v>19.982213742158432</v>
      </c>
      <c r="BA90" s="81">
        <f t="shared" si="37"/>
        <v>15.071664001305599</v>
      </c>
      <c r="BB90" s="81">
        <f t="shared" si="38"/>
        <v>17.03870151375806</v>
      </c>
      <c r="BC90" s="81">
        <f t="shared" si="39"/>
        <v>26.637731395506155</v>
      </c>
      <c r="BD90" s="81">
        <f t="shared" si="40"/>
        <v>11.447648741041611</v>
      </c>
      <c r="BE90" s="81">
        <f t="shared" si="41"/>
        <v>12.107253937456937</v>
      </c>
      <c r="BF90" s="81">
        <f t="shared" si="42"/>
        <v>11.500142948450888</v>
      </c>
    </row>
    <row r="91" spans="1:58" x14ac:dyDescent="0.2">
      <c r="A91" s="1">
        <v>43101</v>
      </c>
      <c r="B91">
        <v>7.08</v>
      </c>
      <c r="C91" s="2">
        <v>543.33796433906105</v>
      </c>
      <c r="D91">
        <v>1385.1045623881801</v>
      </c>
      <c r="E91">
        <v>265.79624661465198</v>
      </c>
      <c r="F91">
        <v>476.88540921757101</v>
      </c>
      <c r="G91">
        <v>450.32331344650697</v>
      </c>
      <c r="H91">
        <v>449.83320724933702</v>
      </c>
      <c r="I91" s="13">
        <v>1436.25076338134</v>
      </c>
      <c r="J91" s="2">
        <v>867.14811676627676</v>
      </c>
      <c r="K91">
        <v>2876.984503287963</v>
      </c>
      <c r="L91">
        <v>732.51951717357781</v>
      </c>
      <c r="M91">
        <v>1061.4153112101258</v>
      </c>
      <c r="N91">
        <v>1010.2822911211567</v>
      </c>
      <c r="O91">
        <v>878.86882511528449</v>
      </c>
      <c r="P91" s="13">
        <v>2269.9557850401375</v>
      </c>
      <c r="Q91" s="36">
        <v>607.73216190036669</v>
      </c>
      <c r="R91" s="36">
        <v>2497.0595558722503</v>
      </c>
      <c r="S91" s="36">
        <v>513.62358581607714</v>
      </c>
      <c r="T91" s="36">
        <v>1001.0200418517703</v>
      </c>
      <c r="U91" s="36">
        <v>862.89093530422167</v>
      </c>
      <c r="V91" s="36">
        <v>795.07585119262126</v>
      </c>
      <c r="W91" s="75">
        <v>1772.3826401694978</v>
      </c>
      <c r="X91" s="25">
        <v>259.41595486591007</v>
      </c>
      <c r="Y91" s="36">
        <v>382.10611041157688</v>
      </c>
      <c r="Z91" s="36">
        <v>162.25633426682805</v>
      </c>
      <c r="AA91" s="36">
        <v>58.101508645078319</v>
      </c>
      <c r="AB91" s="36">
        <v>156.43817705504617</v>
      </c>
      <c r="AC91" s="36">
        <v>90.030284830257742</v>
      </c>
      <c r="AD91" s="75">
        <v>541.30182030834419</v>
      </c>
      <c r="AE91">
        <f t="shared" si="22"/>
        <v>1.7112722352804097</v>
      </c>
      <c r="AF91">
        <f t="shared" si="23"/>
        <v>2.228852887529797</v>
      </c>
      <c r="AG91">
        <f t="shared" si="24"/>
        <v>2.8227163432380973</v>
      </c>
      <c r="AH91">
        <f t="shared" si="25"/>
        <v>2.3846595548501361</v>
      </c>
      <c r="AI91">
        <f t="shared" si="26"/>
        <v>2.4187369667321352</v>
      </c>
      <c r="AJ91">
        <f t="shared" si="27"/>
        <v>2.1043598899446647</v>
      </c>
      <c r="AK91">
        <f t="shared" si="28"/>
        <v>1.7138321756804453</v>
      </c>
      <c r="AL91" s="134">
        <f t="shared" si="29"/>
        <v>171.12722352804099</v>
      </c>
      <c r="AM91" s="134">
        <f t="shared" si="30"/>
        <v>222.8852887529797</v>
      </c>
      <c r="AN91" s="134">
        <f t="shared" si="31"/>
        <v>282.27163432380974</v>
      </c>
      <c r="AO91" s="134">
        <f t="shared" si="32"/>
        <v>238.46595548501361</v>
      </c>
      <c r="AP91" s="134">
        <f t="shared" si="33"/>
        <v>241.87369667321352</v>
      </c>
      <c r="AQ91" s="134">
        <f t="shared" si="34"/>
        <v>210.43598899446647</v>
      </c>
      <c r="AR91" s="134">
        <f t="shared" si="35"/>
        <v>171.38321756804453</v>
      </c>
      <c r="AZ91" s="81">
        <f t="shared" si="36"/>
        <v>19.971947425153935</v>
      </c>
      <c r="BA91" s="81">
        <f t="shared" si="37"/>
        <v>14.952812416224615</v>
      </c>
      <c r="BB91" s="81">
        <f t="shared" si="38"/>
        <v>16.219432100157995</v>
      </c>
      <c r="BC91" s="81">
        <f t="shared" si="39"/>
        <v>26.735048121120503</v>
      </c>
      <c r="BD91" s="81">
        <f t="shared" si="40"/>
        <v>9.5545337536306807</v>
      </c>
      <c r="BE91" s="81">
        <f t="shared" si="41"/>
        <v>11.913426554964998</v>
      </c>
      <c r="BF91" s="81">
        <f t="shared" si="42"/>
        <v>11.545856878548621</v>
      </c>
    </row>
    <row r="92" spans="1:58" x14ac:dyDescent="0.2">
      <c r="A92" s="1">
        <v>43132</v>
      </c>
      <c r="B92">
        <v>7.16</v>
      </c>
      <c r="C92" s="2">
        <v>543.64911985562196</v>
      </c>
      <c r="D92">
        <v>1349.3320830392099</v>
      </c>
      <c r="E92">
        <v>269.42005785441398</v>
      </c>
      <c r="F92">
        <v>475.01660406987702</v>
      </c>
      <c r="G92">
        <v>402.34236314672103</v>
      </c>
      <c r="H92">
        <v>449.81817549108399</v>
      </c>
      <c r="I92" s="13">
        <v>1433.84963063858</v>
      </c>
      <c r="J92" s="2">
        <v>836.23127134456706</v>
      </c>
      <c r="K92">
        <v>2890.474399535975</v>
      </c>
      <c r="L92">
        <v>724.14048914061266</v>
      </c>
      <c r="M92">
        <v>1066.041657305537</v>
      </c>
      <c r="N92">
        <v>1026.2295266200633</v>
      </c>
      <c r="O92">
        <v>1020.6037024967196</v>
      </c>
      <c r="P92" s="13">
        <v>2278.5591281428888</v>
      </c>
      <c r="Q92" s="36">
        <v>786.53019128401309</v>
      </c>
      <c r="R92" s="36">
        <v>2548.485435111214</v>
      </c>
      <c r="S92" s="36">
        <v>653.0155710572941</v>
      </c>
      <c r="T92" s="36">
        <v>1026.2431906497923</v>
      </c>
      <c r="U92" s="36">
        <v>960.39281083988794</v>
      </c>
      <c r="V92" s="36">
        <v>802.74743667566997</v>
      </c>
      <c r="W92" s="75">
        <v>1822.6599213499696</v>
      </c>
      <c r="X92" s="25">
        <v>49.701080060554013</v>
      </c>
      <c r="Y92" s="36">
        <v>319.67426023387236</v>
      </c>
      <c r="Z92" s="36">
        <v>84.487511960082031</v>
      </c>
      <c r="AA92" s="36">
        <v>27.231479205129293</v>
      </c>
      <c r="AB92" s="36">
        <v>61.293280068884386</v>
      </c>
      <c r="AC92" s="36">
        <v>225.68189640931328</v>
      </c>
      <c r="AD92" s="75">
        <v>449.76645432528397</v>
      </c>
      <c r="AE92">
        <f t="shared" si="22"/>
        <v>1.6506368242875893</v>
      </c>
      <c r="AF92">
        <f t="shared" si="23"/>
        <v>2.2882815238752952</v>
      </c>
      <c r="AG92">
        <f t="shared" si="24"/>
        <v>2.9149344343409682</v>
      </c>
      <c r="AH92">
        <f t="shared" si="25"/>
        <v>2.3919288133204719</v>
      </c>
      <c r="AI92">
        <f t="shared" si="26"/>
        <v>2.7300740416342202</v>
      </c>
      <c r="AJ92">
        <f t="shared" si="27"/>
        <v>2.4450559796055917</v>
      </c>
      <c r="AK92">
        <f t="shared" si="28"/>
        <v>1.7022819660803761</v>
      </c>
      <c r="AL92" s="134">
        <f t="shared" si="29"/>
        <v>165.06368242875894</v>
      </c>
      <c r="AM92" s="134">
        <f t="shared" si="30"/>
        <v>228.82815238752951</v>
      </c>
      <c r="AN92" s="134">
        <f t="shared" si="31"/>
        <v>291.49344343409683</v>
      </c>
      <c r="AO92" s="134">
        <f t="shared" si="32"/>
        <v>239.19288133204719</v>
      </c>
      <c r="AP92" s="134">
        <f t="shared" si="33"/>
        <v>273.007404163422</v>
      </c>
      <c r="AQ92" s="134">
        <f t="shared" si="34"/>
        <v>244.50559796055919</v>
      </c>
      <c r="AR92" s="134">
        <f t="shared" si="35"/>
        <v>170.22819660803762</v>
      </c>
      <c r="AZ92" s="81">
        <f t="shared" si="36"/>
        <v>19.264282557177641</v>
      </c>
      <c r="BA92" s="81">
        <f t="shared" si="37"/>
        <v>15.351504163175717</v>
      </c>
      <c r="BB92" s="81">
        <f t="shared" si="38"/>
        <v>16.749320649048943</v>
      </c>
      <c r="BC92" s="81">
        <f t="shared" si="39"/>
        <v>26.816545697834975</v>
      </c>
      <c r="BD92" s="81">
        <f t="shared" si="40"/>
        <v>10.784382485354326</v>
      </c>
      <c r="BE92" s="81">
        <f t="shared" si="41"/>
        <v>13.842211579396325</v>
      </c>
      <c r="BF92" s="81">
        <f t="shared" si="42"/>
        <v>11.468044669831809</v>
      </c>
    </row>
    <row r="93" spans="1:58" x14ac:dyDescent="0.2">
      <c r="A93" s="1">
        <v>43160</v>
      </c>
      <c r="B93">
        <v>7.16</v>
      </c>
      <c r="C93" s="2">
        <v>547.67514766541694</v>
      </c>
      <c r="D93">
        <v>1371.2843757373901</v>
      </c>
      <c r="E93">
        <v>277.43641060620502</v>
      </c>
      <c r="F93">
        <v>474.32407949481399</v>
      </c>
      <c r="G93">
        <v>395.756281376125</v>
      </c>
      <c r="H93">
        <v>454.58951933588901</v>
      </c>
      <c r="I93" s="13">
        <v>1436.0745782054</v>
      </c>
      <c r="J93" s="2">
        <v>836.02108397086363</v>
      </c>
      <c r="K93">
        <v>2911.7550645139031</v>
      </c>
      <c r="L93">
        <v>729.42490843309724</v>
      </c>
      <c r="M93">
        <v>1074.7074606437839</v>
      </c>
      <c r="N93">
        <v>1021.9885471116542</v>
      </c>
      <c r="O93">
        <v>1024.490009957349</v>
      </c>
      <c r="P93" s="13">
        <v>2316.8686625800101</v>
      </c>
      <c r="Q93" s="36">
        <v>784.91058218101819</v>
      </c>
      <c r="R93" s="36">
        <v>2579.4465352780094</v>
      </c>
      <c r="S93" s="36">
        <v>516.06767596015072</v>
      </c>
      <c r="T93" s="36">
        <v>1034.4979177601892</v>
      </c>
      <c r="U93" s="36">
        <v>950.78489893018627</v>
      </c>
      <c r="V93" s="36">
        <v>934.92990435148067</v>
      </c>
      <c r="W93" s="75">
        <v>1905.2589611520893</v>
      </c>
      <c r="X93" s="25">
        <v>51.110501789845451</v>
      </c>
      <c r="Y93" s="36">
        <v>314.31162080247321</v>
      </c>
      <c r="Z93" s="36">
        <v>269.01606759644773</v>
      </c>
      <c r="AA93" s="36">
        <v>40.775949780018493</v>
      </c>
      <c r="AB93" s="36">
        <v>73.08317876597502</v>
      </c>
      <c r="AC93" s="36">
        <v>86.123736130415139</v>
      </c>
      <c r="AD93" s="75">
        <v>409.24816120809726</v>
      </c>
      <c r="AE93">
        <f t="shared" si="22"/>
        <v>1.6380867845277218</v>
      </c>
      <c r="AF93">
        <f t="shared" si="23"/>
        <v>2.2702725944812361</v>
      </c>
      <c r="AG93">
        <f t="shared" si="24"/>
        <v>2.9450827283061534</v>
      </c>
      <c r="AH93">
        <f t="shared" si="25"/>
        <v>2.4322361907168539</v>
      </c>
      <c r="AI93">
        <f t="shared" si="26"/>
        <v>2.7740720715538365</v>
      </c>
      <c r="AJ93">
        <f t="shared" si="27"/>
        <v>2.4136227330469651</v>
      </c>
      <c r="AK93">
        <f t="shared" si="28"/>
        <v>1.7299556237088942</v>
      </c>
      <c r="AL93" s="134">
        <f t="shared" si="29"/>
        <v>163.80867845277217</v>
      </c>
      <c r="AM93" s="134">
        <f t="shared" si="30"/>
        <v>227.0272594481236</v>
      </c>
      <c r="AN93" s="134">
        <f t="shared" si="31"/>
        <v>294.50827283061534</v>
      </c>
      <c r="AO93" s="134">
        <f t="shared" si="32"/>
        <v>243.22361907168539</v>
      </c>
      <c r="AP93" s="134">
        <f t="shared" si="33"/>
        <v>277.40720715538367</v>
      </c>
      <c r="AQ93" s="134">
        <f t="shared" si="34"/>
        <v>241.36227330469652</v>
      </c>
      <c r="AR93" s="134">
        <f t="shared" si="35"/>
        <v>172.99556237088942</v>
      </c>
      <c r="AZ93" s="81">
        <f t="shared" si="36"/>
        <v>19.117813322709754</v>
      </c>
      <c r="BA93" s="81">
        <f t="shared" si="37"/>
        <v>15.230686793598291</v>
      </c>
      <c r="BB93" s="81">
        <f t="shared" si="38"/>
        <v>16.922553856868536</v>
      </c>
      <c r="BC93" s="81">
        <f t="shared" si="39"/>
        <v>27.268442352070871</v>
      </c>
      <c r="BD93" s="81">
        <f t="shared" si="40"/>
        <v>10.958184212347483</v>
      </c>
      <c r="BE93" s="81">
        <f t="shared" si="41"/>
        <v>13.664258332877189</v>
      </c>
      <c r="BF93" s="81">
        <f t="shared" si="42"/>
        <v>11.654478379514011</v>
      </c>
    </row>
    <row r="94" spans="1:58" x14ac:dyDescent="0.2">
      <c r="A94" s="1">
        <v>43191</v>
      </c>
      <c r="B94">
        <v>7.01</v>
      </c>
      <c r="C94" s="2">
        <v>551.07478301407605</v>
      </c>
      <c r="D94">
        <v>1367.8520889271999</v>
      </c>
      <c r="E94">
        <v>267.42896544322002</v>
      </c>
      <c r="F94">
        <v>474.34391729496201</v>
      </c>
      <c r="G94">
        <v>420.343835372451</v>
      </c>
      <c r="H94">
        <v>454.59025556112402</v>
      </c>
      <c r="I94" s="13">
        <v>1439.3657969281701</v>
      </c>
      <c r="J94" s="2">
        <v>849.14245269246135</v>
      </c>
      <c r="K94">
        <v>2918.4984528464265</v>
      </c>
      <c r="L94">
        <v>710.46242138506636</v>
      </c>
      <c r="M94">
        <v>1081.6202599023711</v>
      </c>
      <c r="N94">
        <v>1038.153918112203</v>
      </c>
      <c r="O94">
        <v>1016.1437230444524</v>
      </c>
      <c r="P94" s="13">
        <v>2308.2354815027034</v>
      </c>
      <c r="Q94" s="36">
        <v>767.60188768957244</v>
      </c>
      <c r="R94" s="36">
        <v>2577.3223946997755</v>
      </c>
      <c r="S94" s="36">
        <v>630.72985378635394</v>
      </c>
      <c r="T94" s="36">
        <v>1023.0515630277032</v>
      </c>
      <c r="U94" s="36">
        <v>951.85988601857582</v>
      </c>
      <c r="V94" s="36">
        <v>925.76109445220266</v>
      </c>
      <c r="W94" s="75">
        <v>1864.4304972883751</v>
      </c>
      <c r="X94" s="25">
        <v>81.540565002888883</v>
      </c>
      <c r="Y94" s="36">
        <v>328.80438608892837</v>
      </c>
      <c r="Z94" s="36">
        <v>105.2611968593807</v>
      </c>
      <c r="AA94" s="36">
        <v>51.17404784444836</v>
      </c>
      <c r="AB94" s="36">
        <v>84.440260221147255</v>
      </c>
      <c r="AC94" s="36">
        <v>96.903590058347092</v>
      </c>
      <c r="AD94" s="75">
        <v>439.69604929747123</v>
      </c>
      <c r="AE94">
        <f t="shared" si="22"/>
        <v>1.6523467233615639</v>
      </c>
      <c r="AF94">
        <f t="shared" si="23"/>
        <v>2.2822523707132158</v>
      </c>
      <c r="AG94">
        <f t="shared" si="24"/>
        <v>2.9079535025597383</v>
      </c>
      <c r="AH94">
        <f t="shared" si="25"/>
        <v>2.4357508996183808</v>
      </c>
      <c r="AI94">
        <f t="shared" si="26"/>
        <v>2.6457700526956986</v>
      </c>
      <c r="AJ94">
        <f t="shared" si="27"/>
        <v>2.4059321058476661</v>
      </c>
      <c r="AK94">
        <f t="shared" si="28"/>
        <v>1.7174964845785081</v>
      </c>
      <c r="AL94" s="134">
        <f t="shared" si="29"/>
        <v>165.23467233615639</v>
      </c>
      <c r="AM94" s="134">
        <f t="shared" si="30"/>
        <v>228.22523707132157</v>
      </c>
      <c r="AN94" s="134">
        <f t="shared" si="31"/>
        <v>290.7953502559738</v>
      </c>
      <c r="AO94" s="134">
        <f t="shared" si="32"/>
        <v>243.57508996183807</v>
      </c>
      <c r="AP94" s="134">
        <f t="shared" si="33"/>
        <v>264.57700526956984</v>
      </c>
      <c r="AQ94" s="134">
        <f t="shared" si="34"/>
        <v>240.59321058476661</v>
      </c>
      <c r="AR94" s="134">
        <f t="shared" si="35"/>
        <v>171.74964845785081</v>
      </c>
      <c r="AZ94" s="81">
        <f t="shared" si="36"/>
        <v>19.284238478686614</v>
      </c>
      <c r="BA94" s="81">
        <f t="shared" si="37"/>
        <v>15.311056093782867</v>
      </c>
      <c r="BB94" s="81">
        <f t="shared" si="38"/>
        <v>16.709207957848946</v>
      </c>
      <c r="BC94" s="81">
        <f t="shared" si="39"/>
        <v>27.307846681893519</v>
      </c>
      <c r="BD94" s="81">
        <f t="shared" si="40"/>
        <v>10.451363509352536</v>
      </c>
      <c r="BE94" s="81">
        <f t="shared" si="41"/>
        <v>13.620719334278013</v>
      </c>
      <c r="BF94" s="81">
        <f t="shared" si="42"/>
        <v>11.570542834791116</v>
      </c>
    </row>
    <row r="95" spans="1:58" x14ac:dyDescent="0.2">
      <c r="A95" s="1">
        <v>43221</v>
      </c>
      <c r="B95">
        <v>6.95</v>
      </c>
      <c r="C95" s="2">
        <v>553.56456474889501</v>
      </c>
      <c r="D95">
        <v>1407.64255106262</v>
      </c>
      <c r="E95">
        <v>261.65522003733201</v>
      </c>
      <c r="F95">
        <v>474.90088646165498</v>
      </c>
      <c r="G95">
        <v>411.36915960658899</v>
      </c>
      <c r="H95">
        <v>455.98412698561299</v>
      </c>
      <c r="I95" s="13">
        <v>1441.94212932703</v>
      </c>
      <c r="J95" s="2">
        <v>833.21393817948604</v>
      </c>
      <c r="K95">
        <v>2916.3997011878382</v>
      </c>
      <c r="L95">
        <v>722.31581701908806</v>
      </c>
      <c r="M95">
        <v>1081.9971997592154</v>
      </c>
      <c r="N95">
        <v>1040.77231561799</v>
      </c>
      <c r="O95">
        <v>1035.8519753399805</v>
      </c>
      <c r="P95" s="13">
        <v>2343.6872922604912</v>
      </c>
      <c r="Q95" s="36">
        <v>728.6550837701102</v>
      </c>
      <c r="R95" s="36">
        <v>2581.4201553326234</v>
      </c>
      <c r="S95" s="36">
        <v>491.87865771952914</v>
      </c>
      <c r="T95" s="36">
        <v>1015.822540173343</v>
      </c>
      <c r="U95" s="36">
        <v>964.28621449720333</v>
      </c>
      <c r="V95" s="36">
        <v>916.38368005446159</v>
      </c>
      <c r="W95" s="75">
        <v>1878.1709401462135</v>
      </c>
      <c r="X95" s="25">
        <v>104.55885440937588</v>
      </c>
      <c r="Y95" s="36">
        <v>333.05146412880015</v>
      </c>
      <c r="Z95" s="36">
        <v>251.18343733796038</v>
      </c>
      <c r="AA95" s="36">
        <v>65.55644020906081</v>
      </c>
      <c r="AB95" s="36">
        <v>77.895560994915144</v>
      </c>
      <c r="AC95" s="36">
        <v>105.09597314655394</v>
      </c>
      <c r="AD95" s="75">
        <v>467.72032845524564</v>
      </c>
      <c r="AE95">
        <f t="shared" si="22"/>
        <v>1.6135042653865515</v>
      </c>
      <c r="AF95">
        <f t="shared" si="23"/>
        <v>2.2201509882973114</v>
      </c>
      <c r="AG95">
        <f t="shared" si="24"/>
        <v>3.006911601201339</v>
      </c>
      <c r="AH95">
        <f t="shared" si="25"/>
        <v>2.4419399948209448</v>
      </c>
      <c r="AI95">
        <f t="shared" si="26"/>
        <v>2.7145977464961928</v>
      </c>
      <c r="AJ95">
        <f t="shared" si="27"/>
        <v>2.4156864948846266</v>
      </c>
      <c r="AK95">
        <f t="shared" si="28"/>
        <v>1.7429558431879282</v>
      </c>
      <c r="AL95" s="134">
        <f t="shared" si="29"/>
        <v>161.35042653865514</v>
      </c>
      <c r="AM95" s="134">
        <f t="shared" si="30"/>
        <v>222.01509882973113</v>
      </c>
      <c r="AN95" s="134">
        <f t="shared" si="31"/>
        <v>300.69116012013393</v>
      </c>
      <c r="AO95" s="134">
        <f t="shared" si="32"/>
        <v>244.19399948209448</v>
      </c>
      <c r="AP95" s="134">
        <f t="shared" si="33"/>
        <v>271.45977464961931</v>
      </c>
      <c r="AQ95" s="134">
        <f t="shared" si="34"/>
        <v>241.56864948846265</v>
      </c>
      <c r="AR95" s="134">
        <f t="shared" si="35"/>
        <v>174.29558431879281</v>
      </c>
      <c r="AZ95" s="81">
        <f t="shared" si="36"/>
        <v>18.830915206943363</v>
      </c>
      <c r="BA95" s="81">
        <f t="shared" si="37"/>
        <v>14.894433566899815</v>
      </c>
      <c r="BB95" s="81">
        <f t="shared" si="38"/>
        <v>17.27782483836658</v>
      </c>
      <c r="BC95" s="81">
        <f t="shared" si="39"/>
        <v>27.377234262913298</v>
      </c>
      <c r="BD95" s="81">
        <f t="shared" si="40"/>
        <v>10.723247774837537</v>
      </c>
      <c r="BE95" s="81">
        <f t="shared" si="41"/>
        <v>13.675941921410406</v>
      </c>
      <c r="BF95" s="81">
        <f t="shared" si="42"/>
        <v>11.7420591097772</v>
      </c>
    </row>
    <row r="96" spans="1:58" x14ac:dyDescent="0.2">
      <c r="A96" s="1">
        <v>43252</v>
      </c>
      <c r="B96">
        <v>7</v>
      </c>
      <c r="C96" s="2">
        <v>560.826342435622</v>
      </c>
      <c r="D96">
        <v>1361.0087330584299</v>
      </c>
      <c r="E96">
        <v>261.97672718075802</v>
      </c>
      <c r="F96">
        <v>471.88277316030297</v>
      </c>
      <c r="G96">
        <v>406.53056352664299</v>
      </c>
      <c r="H96">
        <v>460.28425059119797</v>
      </c>
      <c r="I96" s="13">
        <v>1448.5816730521301</v>
      </c>
      <c r="J96" s="2">
        <v>857.7219645213188</v>
      </c>
      <c r="K96">
        <v>2912.821956961564</v>
      </c>
      <c r="L96">
        <v>721.2994067947285</v>
      </c>
      <c r="M96">
        <v>1078.5726219460246</v>
      </c>
      <c r="N96">
        <v>1028.9505016805122</v>
      </c>
      <c r="O96">
        <v>1046.5928934981741</v>
      </c>
      <c r="P96" s="13">
        <v>2336.2503240282717</v>
      </c>
      <c r="Q96" s="36">
        <v>756.22801920575228</v>
      </c>
      <c r="R96" s="36">
        <v>2607.2977048540579</v>
      </c>
      <c r="S96" s="36">
        <v>653.50070044920744</v>
      </c>
      <c r="T96" s="36">
        <v>1025.341823129759</v>
      </c>
      <c r="U96" s="36">
        <v>957.19046236885526</v>
      </c>
      <c r="V96" s="36">
        <v>922.18487593745351</v>
      </c>
      <c r="W96" s="75">
        <v>1904.194082187295</v>
      </c>
      <c r="X96" s="25">
        <v>101.49394531556656</v>
      </c>
      <c r="Y96" s="36">
        <v>299.86355118879652</v>
      </c>
      <c r="Z96" s="36">
        <v>67.46215661049817</v>
      </c>
      <c r="AA96" s="36">
        <v>49.29147644976409</v>
      </c>
      <c r="AB96" s="36">
        <v>71.314485682230341</v>
      </c>
      <c r="AC96" s="36">
        <v>113.83349540040254</v>
      </c>
      <c r="AD96" s="75">
        <v>426.06080821515491</v>
      </c>
      <c r="AE96">
        <f t="shared" si="22"/>
        <v>1.6398614415625896</v>
      </c>
      <c r="AF96">
        <f t="shared" si="23"/>
        <v>2.292276922099683</v>
      </c>
      <c r="AG96">
        <f t="shared" si="24"/>
        <v>2.9515459915023312</v>
      </c>
      <c r="AH96">
        <f t="shared" si="25"/>
        <v>2.4459982341208355</v>
      </c>
      <c r="AI96">
        <f t="shared" si="26"/>
        <v>2.7135091766418133</v>
      </c>
      <c r="AJ96">
        <f t="shared" si="27"/>
        <v>2.423778545951992</v>
      </c>
      <c r="AK96">
        <f t="shared" si="28"/>
        <v>1.7264398052489311</v>
      </c>
      <c r="AL96" s="134">
        <f t="shared" si="29"/>
        <v>163.98614415625897</v>
      </c>
      <c r="AM96" s="134">
        <f t="shared" si="30"/>
        <v>229.2276922099683</v>
      </c>
      <c r="AN96" s="134">
        <f t="shared" si="31"/>
        <v>295.15459915023314</v>
      </c>
      <c r="AO96" s="134">
        <f t="shared" si="32"/>
        <v>244.59982341208354</v>
      </c>
      <c r="AP96" s="134">
        <f t="shared" si="33"/>
        <v>271.35091766418134</v>
      </c>
      <c r="AQ96" s="134">
        <f t="shared" si="34"/>
        <v>242.37785459519921</v>
      </c>
      <c r="AR96" s="134">
        <f t="shared" si="35"/>
        <v>172.64398052489312</v>
      </c>
      <c r="AZ96" s="81">
        <f t="shared" si="36"/>
        <v>19.138525022617781</v>
      </c>
      <c r="BA96" s="81">
        <f t="shared" si="37"/>
        <v>15.378308283138789</v>
      </c>
      <c r="BB96" s="81">
        <f t="shared" si="38"/>
        <v>16.959692005307357</v>
      </c>
      <c r="BC96" s="81">
        <f t="shared" si="39"/>
        <v>27.422732255592766</v>
      </c>
      <c r="BD96" s="81">
        <f t="shared" si="40"/>
        <v>10.718947688652097</v>
      </c>
      <c r="BE96" s="81">
        <f t="shared" si="41"/>
        <v>13.721753503607319</v>
      </c>
      <c r="BF96" s="81">
        <f t="shared" si="42"/>
        <v>11.630792783382887</v>
      </c>
    </row>
    <row r="97" spans="1:58" x14ac:dyDescent="0.2">
      <c r="A97" s="1">
        <v>43282</v>
      </c>
      <c r="B97">
        <v>7.08</v>
      </c>
      <c r="C97" s="2">
        <v>565.46181516473905</v>
      </c>
      <c r="D97">
        <v>1363.24765425176</v>
      </c>
      <c r="E97">
        <v>261.29012378316901</v>
      </c>
      <c r="F97">
        <v>464.91684842271002</v>
      </c>
      <c r="G97">
        <v>410.28065994261198</v>
      </c>
      <c r="H97">
        <v>459.20595573258203</v>
      </c>
      <c r="I97" s="13">
        <v>1452.0784794912399</v>
      </c>
      <c r="J97" s="2">
        <v>880.24292541919738</v>
      </c>
      <c r="K97">
        <v>2925.1408104410084</v>
      </c>
      <c r="L97">
        <v>720.091244724288</v>
      </c>
      <c r="M97">
        <v>1082.4363765630274</v>
      </c>
      <c r="N97">
        <v>1021.1921804430388</v>
      </c>
      <c r="O97">
        <v>1066.859192396598</v>
      </c>
      <c r="P97" s="13">
        <v>2341.9823317348614</v>
      </c>
      <c r="Q97" s="36">
        <v>809.90079634778408</v>
      </c>
      <c r="R97" s="36">
        <v>2670.8624793336817</v>
      </c>
      <c r="S97" s="36">
        <v>644.25975061957308</v>
      </c>
      <c r="T97" s="36">
        <v>1037.7061335353926</v>
      </c>
      <c r="U97" s="36">
        <v>954.66549347267392</v>
      </c>
      <c r="V97" s="36">
        <v>968.14930066692216</v>
      </c>
      <c r="W97" s="75">
        <v>1896.2971917410866</v>
      </c>
      <c r="X97" s="25">
        <v>70.342129071413297</v>
      </c>
      <c r="Y97" s="36">
        <v>256.26167585767917</v>
      </c>
      <c r="Z97" s="36">
        <v>83.845115440818972</v>
      </c>
      <c r="AA97" s="36">
        <v>41.550662130077214</v>
      </c>
      <c r="AB97" s="36">
        <v>65.813330707546569</v>
      </c>
      <c r="AC97" s="36">
        <v>90.138268136166573</v>
      </c>
      <c r="AD97" s="75">
        <v>428.90851296811121</v>
      </c>
      <c r="AE97">
        <f t="shared" si="22"/>
        <v>1.6698549979498347</v>
      </c>
      <c r="AF97">
        <f t="shared" si="23"/>
        <v>2.3025872703492221</v>
      </c>
      <c r="AG97">
        <f t="shared" si="24"/>
        <v>2.9751725187886309</v>
      </c>
      <c r="AH97">
        <f t="shared" si="25"/>
        <v>2.493444655749594</v>
      </c>
      <c r="AI97">
        <f t="shared" si="26"/>
        <v>2.6689634281615673</v>
      </c>
      <c r="AJ97">
        <f t="shared" si="27"/>
        <v>2.4805246978979429</v>
      </c>
      <c r="AK97">
        <f t="shared" si="28"/>
        <v>1.7225635245059696</v>
      </c>
      <c r="AL97" s="134">
        <f t="shared" si="29"/>
        <v>166.98549979498347</v>
      </c>
      <c r="AM97" s="134">
        <f t="shared" si="30"/>
        <v>230.2587270349222</v>
      </c>
      <c r="AN97" s="134">
        <f t="shared" si="31"/>
        <v>297.51725187886308</v>
      </c>
      <c r="AO97" s="134">
        <f t="shared" si="32"/>
        <v>249.3444655749594</v>
      </c>
      <c r="AP97" s="134">
        <f t="shared" si="33"/>
        <v>266.89634281615673</v>
      </c>
      <c r="AQ97" s="134">
        <f t="shared" si="34"/>
        <v>248.05246978979429</v>
      </c>
      <c r="AR97" s="134">
        <f t="shared" si="35"/>
        <v>172.25635245059695</v>
      </c>
      <c r="AZ97" s="81">
        <f t="shared" si="36"/>
        <v>19.488574371230797</v>
      </c>
      <c r="BA97" s="81">
        <f t="shared" si="37"/>
        <v>15.447477811636549</v>
      </c>
      <c r="BB97" s="81">
        <f t="shared" si="38"/>
        <v>17.095450901521158</v>
      </c>
      <c r="BC97" s="81">
        <f t="shared" si="39"/>
        <v>27.954666620328343</v>
      </c>
      <c r="BD97" s="81">
        <f t="shared" si="40"/>
        <v>10.542982354972063</v>
      </c>
      <c r="BE97" s="81">
        <f t="shared" si="41"/>
        <v>14.043010868716452</v>
      </c>
      <c r="BF97" s="81">
        <f t="shared" si="42"/>
        <v>11.604678801328873</v>
      </c>
    </row>
    <row r="98" spans="1:58" x14ac:dyDescent="0.2">
      <c r="A98" s="1">
        <v>43313</v>
      </c>
      <c r="B98">
        <v>7.03</v>
      </c>
      <c r="C98" s="2">
        <v>570.28369542297605</v>
      </c>
      <c r="D98">
        <v>1368.8047957190699</v>
      </c>
      <c r="E98">
        <v>260.85709122171602</v>
      </c>
      <c r="F98">
        <v>466.98786932158902</v>
      </c>
      <c r="G98">
        <v>402.24062405586102</v>
      </c>
      <c r="H98">
        <v>460.27891270433003</v>
      </c>
      <c r="I98" s="13">
        <v>1457.8080193533799</v>
      </c>
      <c r="J98" s="2">
        <v>877.21959792703001</v>
      </c>
      <c r="K98">
        <v>2941.5750141224066</v>
      </c>
      <c r="L98">
        <v>727.82803152340432</v>
      </c>
      <c r="M98">
        <v>1087.2713411671934</v>
      </c>
      <c r="N98">
        <v>1017.3204324705009</v>
      </c>
      <c r="O98">
        <v>1097.6091739885919</v>
      </c>
      <c r="P98" s="13">
        <v>2366.9181741759967</v>
      </c>
      <c r="Q98" s="36">
        <v>817.76491652557195</v>
      </c>
      <c r="R98" s="36">
        <v>2673.6567225772046</v>
      </c>
      <c r="S98" s="36">
        <v>671.46448954236985</v>
      </c>
      <c r="T98" s="36">
        <v>1039.424489147983</v>
      </c>
      <c r="U98" s="36">
        <v>958.90986390654541</v>
      </c>
      <c r="V98" s="36">
        <v>988.67280289952316</v>
      </c>
      <c r="W98" s="75">
        <v>1891.2878120908956</v>
      </c>
      <c r="X98" s="25">
        <v>59.454681401458075</v>
      </c>
      <c r="Y98" s="36">
        <v>287.33359101888743</v>
      </c>
      <c r="Z98" s="36">
        <v>59.48216208277357</v>
      </c>
      <c r="AA98" s="36">
        <v>47.961453423591649</v>
      </c>
      <c r="AB98" s="36">
        <v>59.748591784446909</v>
      </c>
      <c r="AC98" s="36">
        <v>104.72875582971558</v>
      </c>
      <c r="AD98" s="75">
        <v>456.93473590338147</v>
      </c>
      <c r="AE98">
        <f t="shared" si="22"/>
        <v>1.6497344637785551</v>
      </c>
      <c r="AF98">
        <f t="shared" si="23"/>
        <v>2.3134968050757867</v>
      </c>
      <c r="AG98">
        <f t="shared" si="24"/>
        <v>2.9997797185115336</v>
      </c>
      <c r="AH98">
        <f t="shared" si="25"/>
        <v>2.4973430876481895</v>
      </c>
      <c r="AI98">
        <f t="shared" si="26"/>
        <v>2.7146190509160939</v>
      </c>
      <c r="AJ98">
        <f t="shared" si="27"/>
        <v>2.5516934848596908</v>
      </c>
      <c r="AK98">
        <f t="shared" si="28"/>
        <v>1.7328529847449172</v>
      </c>
      <c r="AL98" s="134">
        <f t="shared" si="29"/>
        <v>164.97344637785551</v>
      </c>
      <c r="AM98" s="134">
        <f t="shared" si="30"/>
        <v>231.34968050757868</v>
      </c>
      <c r="AN98" s="134">
        <f t="shared" si="31"/>
        <v>299.97797185115337</v>
      </c>
      <c r="AO98" s="134">
        <f t="shared" si="32"/>
        <v>249.73430876481893</v>
      </c>
      <c r="AP98" s="134">
        <f t="shared" si="33"/>
        <v>271.46190509160937</v>
      </c>
      <c r="AQ98" s="134">
        <f t="shared" si="34"/>
        <v>255.1693484859691</v>
      </c>
      <c r="AR98" s="134">
        <f t="shared" si="35"/>
        <v>173.28529847449173</v>
      </c>
      <c r="AZ98" s="81">
        <f t="shared" si="36"/>
        <v>19.253751271580047</v>
      </c>
      <c r="BA98" s="81">
        <f t="shared" si="37"/>
        <v>15.520667131231081</v>
      </c>
      <c r="BB98" s="81">
        <f t="shared" si="38"/>
        <v>17.236844777684713</v>
      </c>
      <c r="BC98" s="81">
        <f t="shared" si="39"/>
        <v>27.998372970022526</v>
      </c>
      <c r="BD98" s="81">
        <f t="shared" si="40"/>
        <v>10.723331931900434</v>
      </c>
      <c r="BE98" s="81">
        <f t="shared" si="41"/>
        <v>14.445919192775523</v>
      </c>
      <c r="BF98" s="81">
        <f t="shared" si="42"/>
        <v>11.673997511154846</v>
      </c>
    </row>
    <row r="99" spans="1:58" x14ac:dyDescent="0.2">
      <c r="A99" s="1">
        <v>43344</v>
      </c>
      <c r="B99">
        <v>7.13</v>
      </c>
      <c r="C99" s="2">
        <v>570.81411078921406</v>
      </c>
      <c r="D99">
        <v>1385.6389918032601</v>
      </c>
      <c r="E99">
        <v>258.41950690232801</v>
      </c>
      <c r="F99">
        <v>471.52287705340098</v>
      </c>
      <c r="G99">
        <v>401.49596361313098</v>
      </c>
      <c r="H99">
        <v>452.57735686283098</v>
      </c>
      <c r="I99" s="13">
        <v>1464.9294327704199</v>
      </c>
      <c r="J99" s="2">
        <v>890.89603238206337</v>
      </c>
      <c r="K99">
        <v>2942.8355953890386</v>
      </c>
      <c r="L99">
        <v>719.4352368303455</v>
      </c>
      <c r="M99">
        <v>1104.1006239526398</v>
      </c>
      <c r="N99">
        <v>1006.198926843444</v>
      </c>
      <c r="O99">
        <v>1127.6626020822284</v>
      </c>
      <c r="P99" s="13">
        <v>2391.3760566282867</v>
      </c>
      <c r="Q99" s="36">
        <v>752.55031354345215</v>
      </c>
      <c r="R99" s="36">
        <v>2700.3166094501225</v>
      </c>
      <c r="S99" s="36">
        <v>674.14143377888217</v>
      </c>
      <c r="T99" s="36">
        <v>1056.2444357820548</v>
      </c>
      <c r="U99" s="36">
        <v>930.91424713388847</v>
      </c>
      <c r="V99" s="36">
        <v>1007.7564548728318</v>
      </c>
      <c r="W99" s="75">
        <v>1990.7654053765932</v>
      </c>
      <c r="X99" s="25">
        <v>138.34571883861122</v>
      </c>
      <c r="Y99" s="36">
        <v>250.70684010854401</v>
      </c>
      <c r="Z99" s="36">
        <v>47.69736871663342</v>
      </c>
      <c r="AA99" s="36">
        <v>49.334737836934821</v>
      </c>
      <c r="AB99" s="36">
        <v>76.410663530275158</v>
      </c>
      <c r="AC99" s="36">
        <v>124.65839365095452</v>
      </c>
      <c r="AD99" s="75">
        <v>396.01098255231148</v>
      </c>
      <c r="AE99">
        <f t="shared" si="22"/>
        <v>1.6743720202235512</v>
      </c>
      <c r="AF99">
        <f t="shared" si="23"/>
        <v>2.2823760785939506</v>
      </c>
      <c r="AG99">
        <f t="shared" si="24"/>
        <v>2.9928981208974328</v>
      </c>
      <c r="AH99">
        <f t="shared" si="25"/>
        <v>2.5144485516003656</v>
      </c>
      <c r="AI99">
        <f t="shared" si="26"/>
        <v>2.6906770747788129</v>
      </c>
      <c r="AJ99">
        <f t="shared" si="27"/>
        <v>2.6797846659603008</v>
      </c>
      <c r="AK99">
        <f t="shared" si="28"/>
        <v>1.7492742363609637</v>
      </c>
      <c r="AL99" s="134">
        <f t="shared" si="29"/>
        <v>167.43720202235514</v>
      </c>
      <c r="AM99" s="134">
        <f t="shared" si="30"/>
        <v>228.23760785939507</v>
      </c>
      <c r="AN99" s="134">
        <f t="shared" si="31"/>
        <v>299.28981208974329</v>
      </c>
      <c r="AO99" s="134">
        <f t="shared" si="32"/>
        <v>251.44485516003655</v>
      </c>
      <c r="AP99" s="134">
        <f t="shared" si="33"/>
        <v>269.0677074778813</v>
      </c>
      <c r="AQ99" s="134">
        <f t="shared" si="34"/>
        <v>267.9784665960301</v>
      </c>
      <c r="AR99" s="134">
        <f t="shared" si="35"/>
        <v>174.92742363609636</v>
      </c>
      <c r="AZ99" s="81">
        <f t="shared" si="36"/>
        <v>19.541291717722505</v>
      </c>
      <c r="BA99" s="81">
        <f t="shared" si="37"/>
        <v>15.311886018783923</v>
      </c>
      <c r="BB99" s="81">
        <f t="shared" si="38"/>
        <v>17.197302864268618</v>
      </c>
      <c r="BC99" s="81">
        <f t="shared" si="39"/>
        <v>28.190146844396079</v>
      </c>
      <c r="BD99" s="81">
        <f t="shared" si="40"/>
        <v>10.628755951841995</v>
      </c>
      <c r="BE99" s="81">
        <f t="shared" si="41"/>
        <v>15.171082643035433</v>
      </c>
      <c r="BF99" s="81">
        <f t="shared" si="42"/>
        <v>11.784625274839017</v>
      </c>
    </row>
    <row r="100" spans="1:58" x14ac:dyDescent="0.2">
      <c r="A100" s="1">
        <v>43374</v>
      </c>
      <c r="B100">
        <v>7.26</v>
      </c>
      <c r="C100" s="2">
        <v>574.67184937490197</v>
      </c>
      <c r="D100">
        <v>1377.86187155471</v>
      </c>
      <c r="E100">
        <v>257.77437915022699</v>
      </c>
      <c r="F100">
        <v>474.10951350074799</v>
      </c>
      <c r="G100">
        <v>395.24005408104699</v>
      </c>
      <c r="H100">
        <v>454.18597539618798</v>
      </c>
      <c r="I100" s="13">
        <v>1459.6739486301501</v>
      </c>
      <c r="J100" s="2">
        <v>877.90529390074778</v>
      </c>
      <c r="K100">
        <v>2983.0114599366398</v>
      </c>
      <c r="L100">
        <v>727.26344046108125</v>
      </c>
      <c r="M100">
        <v>1111.3618570499923</v>
      </c>
      <c r="N100">
        <v>1010.6396160703861</v>
      </c>
      <c r="O100">
        <v>1148.4263537781851</v>
      </c>
      <c r="P100" s="13">
        <v>2398.6651035741593</v>
      </c>
      <c r="Q100" s="36">
        <v>854.00510776908095</v>
      </c>
      <c r="R100" s="36">
        <v>2745.8656914187236</v>
      </c>
      <c r="S100" s="36">
        <v>687.7904138481415</v>
      </c>
      <c r="T100" s="36">
        <v>1065.8043391762626</v>
      </c>
      <c r="U100" s="36">
        <v>932.87783309127724</v>
      </c>
      <c r="V100" s="36">
        <v>1029.9493551769203</v>
      </c>
      <c r="W100" s="75">
        <v>2053.2242665840213</v>
      </c>
      <c r="X100" s="25">
        <v>23.900186131666814</v>
      </c>
      <c r="Y100" s="36">
        <v>247.8857431024629</v>
      </c>
      <c r="Z100" s="36">
        <v>38.363188053134579</v>
      </c>
      <c r="AA100" s="36">
        <v>50.327372765176115</v>
      </c>
      <c r="AB100" s="36">
        <v>75.561028935401808</v>
      </c>
      <c r="AC100" s="36">
        <v>128.92460617317292</v>
      </c>
      <c r="AD100" s="75">
        <v>316.57278299032083</v>
      </c>
      <c r="AE100">
        <f t="shared" si="22"/>
        <v>1.6400942073559652</v>
      </c>
      <c r="AF100">
        <f t="shared" si="23"/>
        <v>2.3290230743973526</v>
      </c>
      <c r="AG100">
        <f t="shared" si="24"/>
        <v>3.0262000031079501</v>
      </c>
      <c r="AH100">
        <f t="shared" si="25"/>
        <v>2.5228470566762788</v>
      </c>
      <c r="AI100">
        <f t="shared" si="26"/>
        <v>2.7416211395890557</v>
      </c>
      <c r="AJ100">
        <f t="shared" si="27"/>
        <v>2.7287425994945069</v>
      </c>
      <c r="AK100">
        <f t="shared" si="28"/>
        <v>1.7517283584066405</v>
      </c>
      <c r="AL100" s="134">
        <f t="shared" si="29"/>
        <v>164.00942073559654</v>
      </c>
      <c r="AM100" s="134">
        <f t="shared" si="30"/>
        <v>232.90230743973527</v>
      </c>
      <c r="AN100" s="134">
        <f t="shared" si="31"/>
        <v>302.62000031079504</v>
      </c>
      <c r="AO100" s="134">
        <f t="shared" si="32"/>
        <v>252.28470566762789</v>
      </c>
      <c r="AP100" s="134">
        <f t="shared" si="33"/>
        <v>274.16211395890559</v>
      </c>
      <c r="AQ100" s="134">
        <f t="shared" si="34"/>
        <v>272.87425994945067</v>
      </c>
      <c r="AR100" s="134">
        <f t="shared" si="35"/>
        <v>175.17283584066405</v>
      </c>
      <c r="AZ100" s="81">
        <f t="shared" si="36"/>
        <v>19.141241589913054</v>
      </c>
      <c r="BA100" s="81">
        <f t="shared" si="37"/>
        <v>15.624828959940404</v>
      </c>
      <c r="BB100" s="81">
        <f t="shared" si="38"/>
        <v>17.388656706327478</v>
      </c>
      <c r="BC100" s="81">
        <f t="shared" si="39"/>
        <v>28.284304703069591</v>
      </c>
      <c r="BD100" s="81">
        <f t="shared" si="40"/>
        <v>10.829996017823307</v>
      </c>
      <c r="BE100" s="81">
        <f t="shared" si="41"/>
        <v>15.448248515769281</v>
      </c>
      <c r="BF100" s="81">
        <f t="shared" si="42"/>
        <v>11.801158365011997</v>
      </c>
    </row>
    <row r="101" spans="1:58" x14ac:dyDescent="0.2">
      <c r="A101" s="1">
        <v>43405</v>
      </c>
      <c r="B101">
        <v>7.24</v>
      </c>
      <c r="C101" s="2">
        <v>572.23119946366103</v>
      </c>
      <c r="D101">
        <v>1386.0823342574199</v>
      </c>
      <c r="E101">
        <v>265.02560292829497</v>
      </c>
      <c r="F101">
        <v>455.31028803530103</v>
      </c>
      <c r="G101">
        <v>402.77070518644501</v>
      </c>
      <c r="H101">
        <v>453.86607376069003</v>
      </c>
      <c r="I101" s="13">
        <v>1474.6659401564</v>
      </c>
      <c r="J101" s="2">
        <v>869.97805297008802</v>
      </c>
      <c r="K101">
        <v>2989.001810941892</v>
      </c>
      <c r="L101">
        <v>738.26068233699664</v>
      </c>
      <c r="M101">
        <v>1129.889912901288</v>
      </c>
      <c r="N101">
        <v>1005.8030426817074</v>
      </c>
      <c r="O101">
        <v>1163.0242688596657</v>
      </c>
      <c r="P101" s="13">
        <v>2409.8691107464056</v>
      </c>
      <c r="Q101" s="36">
        <v>827.5271325765226</v>
      </c>
      <c r="R101" s="36">
        <v>2733.342541346</v>
      </c>
      <c r="S101" s="36">
        <v>683.4086228749278</v>
      </c>
      <c r="T101" s="36">
        <v>1068.2774266645201</v>
      </c>
      <c r="U101" s="36">
        <v>928.12490508392591</v>
      </c>
      <c r="V101" s="36">
        <v>1078.9037457555701</v>
      </c>
      <c r="W101" s="75">
        <v>2015.1093585350441</v>
      </c>
      <c r="X101" s="25">
        <v>42.45092039356544</v>
      </c>
      <c r="Y101" s="36">
        <v>268.21322468217375</v>
      </c>
      <c r="Z101" s="36">
        <v>50.445339740179882</v>
      </c>
      <c r="AA101" s="36">
        <v>72.455985558470303</v>
      </c>
      <c r="AB101" s="36">
        <v>78.587973113753989</v>
      </c>
      <c r="AC101" s="36">
        <v>90.297921327145133</v>
      </c>
      <c r="AD101" s="75">
        <v>425.69112102697335</v>
      </c>
      <c r="AE101">
        <f t="shared" si="22"/>
        <v>1.6320467842822985</v>
      </c>
      <c r="AF101">
        <f t="shared" si="23"/>
        <v>2.320447161525931</v>
      </c>
      <c r="AG101">
        <f t="shared" si="24"/>
        <v>2.9798973757513396</v>
      </c>
      <c r="AH101">
        <f t="shared" si="25"/>
        <v>2.6787373264936267</v>
      </c>
      <c r="AI101">
        <f t="shared" si="26"/>
        <v>2.6820407133475936</v>
      </c>
      <c r="AJ101">
        <f t="shared" si="27"/>
        <v>2.759183510308818</v>
      </c>
      <c r="AK101">
        <f t="shared" si="28"/>
        <v>1.7670988704791504</v>
      </c>
      <c r="AL101" s="134">
        <f t="shared" si="29"/>
        <v>163.20467842822984</v>
      </c>
      <c r="AM101" s="134">
        <f t="shared" si="30"/>
        <v>232.04471615259311</v>
      </c>
      <c r="AN101" s="134">
        <f t="shared" si="31"/>
        <v>297.98973757513397</v>
      </c>
      <c r="AO101" s="134">
        <f t="shared" si="32"/>
        <v>267.87373264936269</v>
      </c>
      <c r="AP101" s="134">
        <f t="shared" si="33"/>
        <v>268.20407133475936</v>
      </c>
      <c r="AQ101" s="134">
        <f t="shared" si="34"/>
        <v>275.91835103088181</v>
      </c>
      <c r="AR101" s="134">
        <f t="shared" si="35"/>
        <v>176.70988704791503</v>
      </c>
      <c r="AZ101" s="81">
        <f t="shared" si="36"/>
        <v>19.047321576941588</v>
      </c>
      <c r="BA101" s="81">
        <f t="shared" si="37"/>
        <v>15.567295321367077</v>
      </c>
      <c r="BB101" s="81">
        <f t="shared" si="38"/>
        <v>17.122600103697707</v>
      </c>
      <c r="BC101" s="81">
        <f t="shared" si="39"/>
        <v>30.03203169273759</v>
      </c>
      <c r="BD101" s="81">
        <f t="shared" si="40"/>
        <v>10.594640457706795</v>
      </c>
      <c r="BE101" s="81">
        <f t="shared" si="41"/>
        <v>15.62058384537969</v>
      </c>
      <c r="BF101" s="81">
        <f t="shared" si="42"/>
        <v>11.904707437702701</v>
      </c>
    </row>
    <row r="102" spans="1:58" x14ac:dyDescent="0.2">
      <c r="A102" s="1">
        <v>43435</v>
      </c>
      <c r="B102">
        <v>7.48</v>
      </c>
      <c r="C102" s="2">
        <v>571.44935567107495</v>
      </c>
      <c r="D102">
        <v>1367.9165470635501</v>
      </c>
      <c r="E102">
        <v>268.19488447581398</v>
      </c>
      <c r="F102">
        <v>477.13673974526398</v>
      </c>
      <c r="G102">
        <v>409.52857862073603</v>
      </c>
      <c r="H102">
        <v>456.97175017204302</v>
      </c>
      <c r="I102" s="13">
        <v>1464.28239974092</v>
      </c>
      <c r="J102" s="2">
        <v>917.59986758464993</v>
      </c>
      <c r="K102">
        <v>2991.2384607578874</v>
      </c>
      <c r="L102">
        <v>749.94665114638826</v>
      </c>
      <c r="M102">
        <v>1143.0283613672816</v>
      </c>
      <c r="N102">
        <v>988.20880176865296</v>
      </c>
      <c r="O102">
        <v>1169.694034155815</v>
      </c>
      <c r="P102" s="13">
        <v>2404.9966664538156</v>
      </c>
      <c r="Q102" s="36">
        <v>851.71648969528906</v>
      </c>
      <c r="R102" s="36">
        <v>2722.4404613914294</v>
      </c>
      <c r="S102" s="36">
        <v>696.55325288666415</v>
      </c>
      <c r="T102" s="36">
        <v>1099.7409205081224</v>
      </c>
      <c r="U102" s="36">
        <v>926.53391551114225</v>
      </c>
      <c r="V102" s="36">
        <v>1126.8553635913734</v>
      </c>
      <c r="W102" s="75">
        <v>2104.2386698624268</v>
      </c>
      <c r="X102" s="25">
        <v>65.883377889360858</v>
      </c>
      <c r="Y102" s="36">
        <v>283.30478024604594</v>
      </c>
      <c r="Z102" s="36">
        <v>39.963344116024913</v>
      </c>
      <c r="AA102" s="36">
        <v>51.793953775772323</v>
      </c>
      <c r="AB102" s="36">
        <v>64.980803363021408</v>
      </c>
      <c r="AC102" s="36">
        <v>71.882322282971757</v>
      </c>
      <c r="AD102" s="75">
        <v>315.04981555025466</v>
      </c>
      <c r="AE102">
        <f t="shared" si="22"/>
        <v>1.7254756637424586</v>
      </c>
      <c r="AF102">
        <f t="shared" si="23"/>
        <v>2.3563872718759535</v>
      </c>
      <c r="AG102">
        <f t="shared" si="24"/>
        <v>2.9735662382699979</v>
      </c>
      <c r="AH102">
        <f t="shared" si="25"/>
        <v>2.5853236476292945</v>
      </c>
      <c r="AI102">
        <f t="shared" si="26"/>
        <v>2.5979980840780024</v>
      </c>
      <c r="AJ102">
        <f t="shared" si="27"/>
        <v>2.7901262166420375</v>
      </c>
      <c r="AK102">
        <f t="shared" si="28"/>
        <v>1.7710177088579895</v>
      </c>
      <c r="AL102" s="134">
        <f t="shared" si="29"/>
        <v>172.54756637424586</v>
      </c>
      <c r="AM102" s="134">
        <f t="shared" si="30"/>
        <v>235.63872718759535</v>
      </c>
      <c r="AN102" s="134">
        <f t="shared" si="31"/>
        <v>297.35662382699979</v>
      </c>
      <c r="AO102" s="134">
        <f t="shared" si="32"/>
        <v>258.53236476292943</v>
      </c>
      <c r="AP102" s="134">
        <f t="shared" si="33"/>
        <v>259.79980840780024</v>
      </c>
      <c r="AQ102" s="134">
        <f t="shared" si="34"/>
        <v>279.01262166420378</v>
      </c>
      <c r="AR102" s="134">
        <f t="shared" si="35"/>
        <v>177.10177088579894</v>
      </c>
      <c r="AZ102" s="81">
        <f t="shared" si="36"/>
        <v>20.137713058846046</v>
      </c>
      <c r="BA102" s="81">
        <f t="shared" si="37"/>
        <v>15.808408465841092</v>
      </c>
      <c r="BB102" s="81">
        <f t="shared" si="38"/>
        <v>17.08622115448399</v>
      </c>
      <c r="BC102" s="81">
        <f t="shared" si="39"/>
        <v>28.984746265964887</v>
      </c>
      <c r="BD102" s="81">
        <f t="shared" si="40"/>
        <v>10.262653908882074</v>
      </c>
      <c r="BE102" s="81">
        <f t="shared" si="41"/>
        <v>15.795759993278212</v>
      </c>
      <c r="BF102" s="81">
        <f t="shared" si="42"/>
        <v>11.931108124826149</v>
      </c>
    </row>
    <row r="103" spans="1:58" x14ac:dyDescent="0.2">
      <c r="A103" s="1">
        <v>43466</v>
      </c>
      <c r="B103">
        <v>7.62</v>
      </c>
      <c r="C103" s="2">
        <v>568.91133878860501</v>
      </c>
      <c r="D103">
        <v>1368.5685567962601</v>
      </c>
      <c r="E103">
        <v>265.863981378772</v>
      </c>
      <c r="F103">
        <v>480.87993943085598</v>
      </c>
      <c r="G103">
        <v>407.26472176151299</v>
      </c>
      <c r="H103">
        <v>456.693839122138</v>
      </c>
      <c r="I103" s="13">
        <v>1460.8328366912399</v>
      </c>
      <c r="J103" s="2">
        <v>965.77632400954815</v>
      </c>
      <c r="K103">
        <v>2980.0571934328241</v>
      </c>
      <c r="L103">
        <v>739.2658784669959</v>
      </c>
      <c r="M103">
        <v>1149.3044979005226</v>
      </c>
      <c r="N103">
        <v>973.27114622764441</v>
      </c>
      <c r="O103">
        <v>1163.6738352230311</v>
      </c>
      <c r="P103" s="13">
        <v>2411.6664005663706</v>
      </c>
      <c r="Q103" s="36">
        <v>936.34707619936773</v>
      </c>
      <c r="R103" s="36">
        <v>2784.2921823733318</v>
      </c>
      <c r="S103" s="36">
        <v>693.37856106110166</v>
      </c>
      <c r="T103" s="36">
        <v>1114.1508686972613</v>
      </c>
      <c r="U103" s="36">
        <v>919.841826683666</v>
      </c>
      <c r="V103" s="36">
        <v>1115.7406238941044</v>
      </c>
      <c r="W103" s="75">
        <v>2144.5503161250799</v>
      </c>
      <c r="X103" s="25">
        <v>29.429247810180417</v>
      </c>
      <c r="Y103" s="36">
        <v>196.29395610489752</v>
      </c>
      <c r="Z103" s="36">
        <v>22.847777051661218</v>
      </c>
      <c r="AA103" s="36">
        <v>40.971287892600024</v>
      </c>
      <c r="AB103" s="36">
        <v>43.915139767788624</v>
      </c>
      <c r="AC103" s="36">
        <v>74.869056689165191</v>
      </c>
      <c r="AD103" s="75">
        <v>315.73247707575678</v>
      </c>
      <c r="AE103">
        <f t="shared" si="22"/>
        <v>1.8251921027332154</v>
      </c>
      <c r="AF103">
        <f t="shared" si="23"/>
        <v>2.3415020279164667</v>
      </c>
      <c r="AG103">
        <f t="shared" si="24"/>
        <v>2.9356334584943502</v>
      </c>
      <c r="AH103">
        <f t="shared" si="25"/>
        <v>2.5772082183298557</v>
      </c>
      <c r="AI103">
        <f t="shared" si="26"/>
        <v>2.5548916921700373</v>
      </c>
      <c r="AJ103">
        <f t="shared" si="27"/>
        <v>2.7764162788169706</v>
      </c>
      <c r="AK103">
        <f t="shared" si="28"/>
        <v>1.7958936183825225</v>
      </c>
      <c r="AL103" s="134">
        <f t="shared" si="29"/>
        <v>182.51921027332153</v>
      </c>
      <c r="AM103" s="134">
        <f t="shared" si="30"/>
        <v>234.15020279164668</v>
      </c>
      <c r="AN103" s="134">
        <f t="shared" si="31"/>
        <v>293.563345849435</v>
      </c>
      <c r="AO103" s="134">
        <f t="shared" si="32"/>
        <v>257.72082183298556</v>
      </c>
      <c r="AP103" s="134">
        <f t="shared" si="33"/>
        <v>255.48916921700373</v>
      </c>
      <c r="AQ103" s="134">
        <f t="shared" si="34"/>
        <v>277.64162788169705</v>
      </c>
      <c r="AR103" s="134">
        <f t="shared" si="35"/>
        <v>179.58936183825224</v>
      </c>
      <c r="AZ103" s="81">
        <f t="shared" si="36"/>
        <v>21.301485505969652</v>
      </c>
      <c r="BA103" s="81">
        <f t="shared" si="37"/>
        <v>15.70854711476618</v>
      </c>
      <c r="BB103" s="81">
        <f t="shared" si="38"/>
        <v>16.868258004408631</v>
      </c>
      <c r="BC103" s="81">
        <f t="shared" si="39"/>
        <v>28.893762044589238</v>
      </c>
      <c r="BD103" s="81">
        <f t="shared" si="40"/>
        <v>10.092374344734866</v>
      </c>
      <c r="BE103" s="81">
        <f t="shared" si="41"/>
        <v>15.71814383164515</v>
      </c>
      <c r="BF103" s="81">
        <f t="shared" si="42"/>
        <v>12.098693781793962</v>
      </c>
    </row>
    <row r="104" spans="1:58" x14ac:dyDescent="0.2">
      <c r="A104" s="1">
        <v>43497</v>
      </c>
      <c r="B104">
        <v>7.52</v>
      </c>
      <c r="C104" s="2">
        <v>569.718504131759</v>
      </c>
      <c r="D104">
        <v>1396.66589972052</v>
      </c>
      <c r="E104">
        <v>262.63553788762198</v>
      </c>
      <c r="F104">
        <v>480.43273883331102</v>
      </c>
      <c r="G104">
        <v>402.36671881146799</v>
      </c>
      <c r="H104">
        <v>457.99276102232898</v>
      </c>
      <c r="I104" s="13">
        <v>1461.25048375491</v>
      </c>
      <c r="J104" s="2">
        <v>964.59819747465428</v>
      </c>
      <c r="K104">
        <v>3596.8448786446152</v>
      </c>
      <c r="L104">
        <v>675.98684207484644</v>
      </c>
      <c r="M104">
        <v>1066.3980441685346</v>
      </c>
      <c r="N104">
        <v>777.93044174147894</v>
      </c>
      <c r="O104">
        <v>1031.4358301938635</v>
      </c>
      <c r="P104" s="13">
        <v>2345.3993907327003</v>
      </c>
      <c r="Q104" s="36">
        <v>953.1798202651911</v>
      </c>
      <c r="R104" s="36">
        <v>3259.006452060436</v>
      </c>
      <c r="S104" s="36">
        <v>645.37799927761762</v>
      </c>
      <c r="T104" s="36">
        <v>997.80517315930251</v>
      </c>
      <c r="U104" s="36">
        <v>708.47016705578312</v>
      </c>
      <c r="V104" s="36">
        <v>928.48849035751562</v>
      </c>
      <c r="W104" s="75">
        <v>1925.6880856076089</v>
      </c>
      <c r="X104" s="25">
        <v>11.418377209463136</v>
      </c>
      <c r="Y104" s="36">
        <v>304.87527452066189</v>
      </c>
      <c r="Z104" s="36">
        <v>24.263596902735404</v>
      </c>
      <c r="AA104" s="36">
        <v>53.8385442483494</v>
      </c>
      <c r="AB104" s="36">
        <v>66.458896865616083</v>
      </c>
      <c r="AC104" s="36">
        <v>86.061978427628901</v>
      </c>
      <c r="AD104" s="75">
        <v>410.71865830255723</v>
      </c>
      <c r="AE104">
        <f t="shared" si="22"/>
        <v>1.819626563714055</v>
      </c>
      <c r="AF104">
        <f t="shared" si="23"/>
        <v>2.7531243278132411</v>
      </c>
      <c r="AG104">
        <f t="shared" si="24"/>
        <v>2.7511580835508358</v>
      </c>
      <c r="AH104">
        <f t="shared" si="25"/>
        <v>2.3664238663967145</v>
      </c>
      <c r="AI104">
        <f t="shared" si="26"/>
        <v>2.073273891888868</v>
      </c>
      <c r="AJ104">
        <f t="shared" si="27"/>
        <v>2.3974630210069718</v>
      </c>
      <c r="AK104">
        <f t="shared" si="28"/>
        <v>1.7212887381287989</v>
      </c>
      <c r="AL104" s="134">
        <f t="shared" si="29"/>
        <v>181.9626563714055</v>
      </c>
      <c r="AM104" s="134">
        <f t="shared" si="30"/>
        <v>275.31243278132411</v>
      </c>
      <c r="AN104" s="134">
        <f t="shared" si="31"/>
        <v>275.11580835508357</v>
      </c>
      <c r="AO104" s="134">
        <f t="shared" si="32"/>
        <v>236.64238663967146</v>
      </c>
      <c r="AP104" s="134">
        <f t="shared" si="33"/>
        <v>207.3273891888868</v>
      </c>
      <c r="AQ104" s="134">
        <f t="shared" si="34"/>
        <v>239.74630210069719</v>
      </c>
      <c r="AR104" s="134">
        <f t="shared" si="35"/>
        <v>172.1288738128799</v>
      </c>
      <c r="AZ104" s="81">
        <f t="shared" si="36"/>
        <v>21.236531110992807</v>
      </c>
      <c r="BA104" s="81">
        <f t="shared" si="37"/>
        <v>18.470017407905541</v>
      </c>
      <c r="BB104" s="81">
        <f t="shared" si="38"/>
        <v>15.808255703711593</v>
      </c>
      <c r="BC104" s="81">
        <f t="shared" si="39"/>
        <v>26.530603001341291</v>
      </c>
      <c r="BD104" s="81">
        <f t="shared" si="40"/>
        <v>8.1898799468620425</v>
      </c>
      <c r="BE104" s="81">
        <f t="shared" si="41"/>
        <v>13.572773248287925</v>
      </c>
      <c r="BF104" s="81">
        <f t="shared" si="42"/>
        <v>11.596090736948714</v>
      </c>
    </row>
    <row r="105" spans="1:58" x14ac:dyDescent="0.2">
      <c r="A105" s="1">
        <v>43525</v>
      </c>
      <c r="B105">
        <v>7.59</v>
      </c>
      <c r="C105" s="2">
        <v>571.81956723772203</v>
      </c>
      <c r="D105">
        <v>1382.6937186953401</v>
      </c>
      <c r="E105">
        <v>266.80223758687401</v>
      </c>
      <c r="F105">
        <v>480.96153261562699</v>
      </c>
      <c r="G105">
        <v>413.53460512342002</v>
      </c>
      <c r="H105">
        <v>466.43962239285202</v>
      </c>
      <c r="I105" s="13">
        <v>1463.57288532352</v>
      </c>
      <c r="J105" s="2">
        <v>940.063392910517</v>
      </c>
      <c r="K105">
        <v>3628.1428156856605</v>
      </c>
      <c r="L105">
        <v>673.99370727628479</v>
      </c>
      <c r="M105">
        <v>1083.4504031174229</v>
      </c>
      <c r="N105">
        <v>781.91489517688001</v>
      </c>
      <c r="O105">
        <v>1023.7887636415464</v>
      </c>
      <c r="P105" s="13">
        <v>2343.1400604925761</v>
      </c>
      <c r="Q105" s="36">
        <v>919.2481977761405</v>
      </c>
      <c r="R105" s="36">
        <v>3266.374439535618</v>
      </c>
      <c r="S105" s="36">
        <v>650.95733607743693</v>
      </c>
      <c r="T105" s="36">
        <v>1016.9143984877487</v>
      </c>
      <c r="U105" s="36">
        <v>719.75310569542273</v>
      </c>
      <c r="V105" s="36">
        <v>922.26340971151672</v>
      </c>
      <c r="W105" s="75">
        <v>1941.1422844317087</v>
      </c>
      <c r="X105" s="25">
        <v>20.81519513437653</v>
      </c>
      <c r="Y105" s="36">
        <v>324.32644641483455</v>
      </c>
      <c r="Z105" s="36">
        <v>30.480648138478553</v>
      </c>
      <c r="AA105" s="36">
        <v>61.288182305929915</v>
      </c>
      <c r="AB105" s="36">
        <v>63.025097397863298</v>
      </c>
      <c r="AC105" s="36">
        <v>105.57066924596002</v>
      </c>
      <c r="AD105" s="75">
        <v>398.01478914431289</v>
      </c>
      <c r="AE105">
        <f t="shared" si="22"/>
        <v>1.7673343174992056</v>
      </c>
      <c r="AF105">
        <f t="shared" si="23"/>
        <v>2.8041265429974738</v>
      </c>
      <c r="AG105">
        <f t="shared" si="24"/>
        <v>2.7331707138527448</v>
      </c>
      <c r="AH105">
        <f t="shared" si="25"/>
        <v>2.4149639823792199</v>
      </c>
      <c r="AI105">
        <f t="shared" si="26"/>
        <v>2.0340754568125985</v>
      </c>
      <c r="AJ105">
        <f t="shared" si="27"/>
        <v>2.3651467437766001</v>
      </c>
      <c r="AK105">
        <f t="shared" si="28"/>
        <v>1.7196081593305539</v>
      </c>
      <c r="AL105" s="134">
        <f t="shared" si="29"/>
        <v>176.73343174992056</v>
      </c>
      <c r="AM105" s="134">
        <f t="shared" si="30"/>
        <v>280.41265429974737</v>
      </c>
      <c r="AN105" s="134">
        <f t="shared" si="31"/>
        <v>273.31707138527446</v>
      </c>
      <c r="AO105" s="134">
        <f t="shared" si="32"/>
        <v>241.49639823792199</v>
      </c>
      <c r="AP105" s="134">
        <f t="shared" si="33"/>
        <v>203.40754568125985</v>
      </c>
      <c r="AQ105" s="134">
        <f t="shared" si="34"/>
        <v>236.51467437766001</v>
      </c>
      <c r="AR105" s="134">
        <f t="shared" si="35"/>
        <v>171.96081593305539</v>
      </c>
      <c r="AZ105" s="81">
        <f t="shared" si="36"/>
        <v>20.626237803700853</v>
      </c>
      <c r="BA105" s="81">
        <f t="shared" si="37"/>
        <v>18.812178418499183</v>
      </c>
      <c r="BB105" s="81">
        <f t="shared" si="38"/>
        <v>15.704899614752277</v>
      </c>
      <c r="BC105" s="81">
        <f t="shared" si="39"/>
        <v>27.074799062350344</v>
      </c>
      <c r="BD105" s="81">
        <f t="shared" si="40"/>
        <v>8.0350376567837944</v>
      </c>
      <c r="BE105" s="81">
        <f t="shared" si="41"/>
        <v>13.389820894389921</v>
      </c>
      <c r="BF105" s="81">
        <f t="shared" si="42"/>
        <v>11.584768903601782</v>
      </c>
    </row>
    <row r="106" spans="1:58" x14ac:dyDescent="0.2">
      <c r="A106" s="1">
        <v>43556</v>
      </c>
      <c r="B106">
        <v>7.67</v>
      </c>
      <c r="C106" s="2">
        <v>572.614516273086</v>
      </c>
      <c r="D106">
        <v>1421.46391172879</v>
      </c>
      <c r="E106">
        <v>266.488397469647</v>
      </c>
      <c r="F106">
        <v>481.70667424294999</v>
      </c>
      <c r="G106">
        <v>424.65570936541701</v>
      </c>
      <c r="H106">
        <v>463.12941190919901</v>
      </c>
      <c r="I106" s="13">
        <v>1458.80784240091</v>
      </c>
      <c r="J106" s="2">
        <v>938.15994701545799</v>
      </c>
      <c r="K106">
        <v>3631.4671742604919</v>
      </c>
      <c r="L106">
        <v>680.71150370238365</v>
      </c>
      <c r="M106">
        <v>1104.4292836417637</v>
      </c>
      <c r="N106">
        <v>775.71753691980052</v>
      </c>
      <c r="O106">
        <v>1030.1095435692259</v>
      </c>
      <c r="P106" s="13">
        <v>2352.6843104998065</v>
      </c>
      <c r="Q106" s="36">
        <v>904.88131237511266</v>
      </c>
      <c r="R106" s="36">
        <v>3274.4314219264547</v>
      </c>
      <c r="S106" s="36">
        <v>657.87036816795535</v>
      </c>
      <c r="T106" s="36">
        <v>1043.0678806171816</v>
      </c>
      <c r="U106" s="36">
        <v>718.25092685565505</v>
      </c>
      <c r="V106" s="36">
        <v>943.85375095146185</v>
      </c>
      <c r="W106" s="75">
        <v>1954.3738996788281</v>
      </c>
      <c r="X106" s="25">
        <v>33.278634640345352</v>
      </c>
      <c r="Y106" s="36">
        <v>347.90095509690792</v>
      </c>
      <c r="Z106" s="36">
        <v>38.316739498928406</v>
      </c>
      <c r="AA106" s="36">
        <v>54.44086479718009</v>
      </c>
      <c r="AB106" s="36">
        <v>56.56061453118577</v>
      </c>
      <c r="AC106" s="36">
        <v>84.832992495087794</v>
      </c>
      <c r="AD106" s="75">
        <v>403.51257612663517</v>
      </c>
      <c r="AE106">
        <f t="shared" si="22"/>
        <v>1.7619041149096772</v>
      </c>
      <c r="AF106">
        <f t="shared" si="23"/>
        <v>2.7435543785195353</v>
      </c>
      <c r="AG106">
        <f t="shared" si="24"/>
        <v>2.7832199022740838</v>
      </c>
      <c r="AH106">
        <f t="shared" si="25"/>
        <v>2.4566926044410557</v>
      </c>
      <c r="AI106">
        <f t="shared" si="26"/>
        <v>1.9631832850144262</v>
      </c>
      <c r="AJ106">
        <f t="shared" si="27"/>
        <v>2.3901585575775655</v>
      </c>
      <c r="AK106">
        <f t="shared" si="28"/>
        <v>1.7368553670356961</v>
      </c>
      <c r="AL106" s="134">
        <f t="shared" si="29"/>
        <v>176.19041149096773</v>
      </c>
      <c r="AM106" s="134">
        <f t="shared" si="30"/>
        <v>274.35543785195352</v>
      </c>
      <c r="AN106" s="134">
        <f t="shared" si="31"/>
        <v>278.32199022740838</v>
      </c>
      <c r="AO106" s="134">
        <f t="shared" si="32"/>
        <v>245.66926044410559</v>
      </c>
      <c r="AP106" s="134">
        <f t="shared" si="33"/>
        <v>196.31832850144261</v>
      </c>
      <c r="AQ106" s="134">
        <f t="shared" si="34"/>
        <v>239.01585575775655</v>
      </c>
      <c r="AR106" s="134">
        <f t="shared" si="35"/>
        <v>173.6855367035696</v>
      </c>
      <c r="AZ106" s="81">
        <f t="shared" si="36"/>
        <v>20.562862895611946</v>
      </c>
      <c r="BA106" s="81">
        <f t="shared" si="37"/>
        <v>18.405815029443428</v>
      </c>
      <c r="BB106" s="81">
        <f t="shared" si="38"/>
        <v>15.992484095287328</v>
      </c>
      <c r="BC106" s="81">
        <f t="shared" si="39"/>
        <v>27.542629665918973</v>
      </c>
      <c r="BD106" s="81">
        <f t="shared" si="40"/>
        <v>7.7549982570350267</v>
      </c>
      <c r="BE106" s="81">
        <f t="shared" si="41"/>
        <v>13.53142044119182</v>
      </c>
      <c r="BF106" s="81">
        <f t="shared" si="42"/>
        <v>11.70096102237742</v>
      </c>
    </row>
    <row r="107" spans="1:58" x14ac:dyDescent="0.2">
      <c r="A107" s="1">
        <v>43586</v>
      </c>
      <c r="B107">
        <v>7.65</v>
      </c>
      <c r="C107" s="2">
        <v>569.17819684566496</v>
      </c>
      <c r="D107">
        <v>1401.3122244654301</v>
      </c>
      <c r="E107">
        <v>272.19812227918601</v>
      </c>
      <c r="F107">
        <v>482.13823304144398</v>
      </c>
      <c r="G107">
        <v>424.26780405378099</v>
      </c>
      <c r="H107">
        <v>463.42179698493499</v>
      </c>
      <c r="I107" s="13">
        <v>1460.6880328676</v>
      </c>
      <c r="J107" s="2">
        <v>969.48391221008592</v>
      </c>
      <c r="K107">
        <v>3714.4436105652453</v>
      </c>
      <c r="L107">
        <v>678.8684615914575</v>
      </c>
      <c r="M107">
        <v>1119.9181315513904</v>
      </c>
      <c r="N107">
        <v>777.17077078059356</v>
      </c>
      <c r="O107">
        <v>1011.4507487883673</v>
      </c>
      <c r="P107" s="13">
        <v>2335.6193312181454</v>
      </c>
      <c r="Q107" s="36">
        <v>949.08794251323889</v>
      </c>
      <c r="R107" s="36">
        <v>3397.0763103779068</v>
      </c>
      <c r="S107" s="36">
        <v>654.55185046820657</v>
      </c>
      <c r="T107" s="36">
        <v>1072.5549444089386</v>
      </c>
      <c r="U107" s="36">
        <v>719.48830640971448</v>
      </c>
      <c r="V107" s="36">
        <v>927.23701488763072</v>
      </c>
      <c r="W107" s="75">
        <v>1964.5453526620752</v>
      </c>
      <c r="X107" s="25">
        <v>20.395969696847082</v>
      </c>
      <c r="Y107" s="36">
        <v>312.77619177172915</v>
      </c>
      <c r="Z107" s="36">
        <v>33.324946606963429</v>
      </c>
      <c r="AA107" s="36">
        <v>41.802835520397601</v>
      </c>
      <c r="AB107" s="36">
        <v>55.795684569037128</v>
      </c>
      <c r="AC107" s="36">
        <v>58.959174844509533</v>
      </c>
      <c r="AD107" s="75">
        <v>375.09889353339963</v>
      </c>
      <c r="AE107">
        <f t="shared" si="22"/>
        <v>1.8315436997725734</v>
      </c>
      <c r="AF107">
        <f t="shared" si="23"/>
        <v>2.8484211783454998</v>
      </c>
      <c r="AG107">
        <f t="shared" si="24"/>
        <v>2.702503180358709</v>
      </c>
      <c r="AH107">
        <f t="shared" si="25"/>
        <v>2.4905567798325063</v>
      </c>
      <c r="AI107">
        <f t="shared" si="26"/>
        <v>1.967049499631879</v>
      </c>
      <c r="AJ107">
        <f t="shared" si="27"/>
        <v>2.3130351291162912</v>
      </c>
      <c r="AK107">
        <f t="shared" si="28"/>
        <v>1.7213639475274976</v>
      </c>
      <c r="AL107" s="134">
        <f t="shared" si="29"/>
        <v>183.15436997725735</v>
      </c>
      <c r="AM107" s="134">
        <f t="shared" si="30"/>
        <v>284.84211783454998</v>
      </c>
      <c r="AN107" s="134">
        <f t="shared" si="31"/>
        <v>270.25031803587092</v>
      </c>
      <c r="AO107" s="134">
        <f t="shared" si="32"/>
        <v>249.05567798325063</v>
      </c>
      <c r="AP107" s="134">
        <f t="shared" si="33"/>
        <v>196.70494996318791</v>
      </c>
      <c r="AQ107" s="134">
        <f t="shared" si="34"/>
        <v>231.30351291162913</v>
      </c>
      <c r="AR107" s="134">
        <f t="shared" si="35"/>
        <v>172.13639475274977</v>
      </c>
      <c r="AZ107" s="81">
        <f t="shared" si="36"/>
        <v>21.375613841321879</v>
      </c>
      <c r="BA107" s="81">
        <f t="shared" si="37"/>
        <v>19.109339966087081</v>
      </c>
      <c r="BB107" s="81">
        <f t="shared" si="38"/>
        <v>15.528682837470567</v>
      </c>
      <c r="BC107" s="81">
        <f t="shared" si="39"/>
        <v>27.92228988065742</v>
      </c>
      <c r="BD107" s="81">
        <f t="shared" si="40"/>
        <v>7.7702706403364425</v>
      </c>
      <c r="BE107" s="81">
        <f t="shared" si="41"/>
        <v>13.094801065850728</v>
      </c>
      <c r="BF107" s="81">
        <f t="shared" si="42"/>
        <v>11.596597412553022</v>
      </c>
    </row>
    <row r="108" spans="1:58" x14ac:dyDescent="0.2">
      <c r="A108" s="1">
        <v>43617</v>
      </c>
      <c r="B108">
        <v>7.53</v>
      </c>
      <c r="C108" s="2">
        <v>574.03009848532304</v>
      </c>
      <c r="D108">
        <v>1420.3619544293399</v>
      </c>
      <c r="E108">
        <v>275.23711005057999</v>
      </c>
      <c r="F108">
        <v>482.903079261691</v>
      </c>
      <c r="G108">
        <v>429.57544898734898</v>
      </c>
      <c r="H108">
        <v>459.06798389886399</v>
      </c>
      <c r="I108" s="13">
        <v>1467.1919815819599</v>
      </c>
      <c r="J108" s="2">
        <v>980.36047579883916</v>
      </c>
      <c r="K108">
        <v>3719.7798481910231</v>
      </c>
      <c r="L108">
        <v>684.39429275274608</v>
      </c>
      <c r="M108">
        <v>1135.799251315078</v>
      </c>
      <c r="N108">
        <v>782.69715156335133</v>
      </c>
      <c r="O108">
        <v>1011.56941229738</v>
      </c>
      <c r="P108" s="13">
        <v>2347.0068789721081</v>
      </c>
      <c r="Q108" s="36">
        <v>965.71704006217874</v>
      </c>
      <c r="R108" s="36">
        <v>3406.0048592258809</v>
      </c>
      <c r="S108" s="36">
        <v>611.30520824867028</v>
      </c>
      <c r="T108" s="36">
        <v>1085.6964014632035</v>
      </c>
      <c r="U108" s="36">
        <v>725.74254072142617</v>
      </c>
      <c r="V108" s="36">
        <v>925.975043258195</v>
      </c>
      <c r="W108" s="75">
        <v>1919.7030346419047</v>
      </c>
      <c r="X108" s="25">
        <v>14.64343573666037</v>
      </c>
      <c r="Y108" s="36">
        <v>309.34662118935637</v>
      </c>
      <c r="Z108" s="36">
        <v>74.420250233053423</v>
      </c>
      <c r="AA108" s="36">
        <v>46.095546108951588</v>
      </c>
      <c r="AB108" s="36">
        <v>58.482403578373749</v>
      </c>
      <c r="AC108" s="36">
        <v>72.42501428869997</v>
      </c>
      <c r="AD108" s="75">
        <v>419.09067089697368</v>
      </c>
      <c r="AE108">
        <f t="shared" si="22"/>
        <v>1.8355457118603253</v>
      </c>
      <c r="AF108">
        <f t="shared" si="23"/>
        <v>2.8128550966586978</v>
      </c>
      <c r="AG108">
        <f t="shared" si="24"/>
        <v>2.6756139430120558</v>
      </c>
      <c r="AH108">
        <f t="shared" si="25"/>
        <v>2.5227371884618188</v>
      </c>
      <c r="AI108">
        <f t="shared" si="26"/>
        <v>1.9605262712579292</v>
      </c>
      <c r="AJ108">
        <f t="shared" si="27"/>
        <v>2.3504701641247823</v>
      </c>
      <c r="AK108">
        <f t="shared" si="28"/>
        <v>1.7159133043638291</v>
      </c>
      <c r="AL108" s="134">
        <f t="shared" si="29"/>
        <v>183.55457118603255</v>
      </c>
      <c r="AM108" s="134">
        <f t="shared" si="30"/>
        <v>281.28550966586977</v>
      </c>
      <c r="AN108" s="134">
        <f t="shared" si="31"/>
        <v>267.56139430120555</v>
      </c>
      <c r="AO108" s="134">
        <f t="shared" si="32"/>
        <v>252.27371884618188</v>
      </c>
      <c r="AP108" s="134">
        <f t="shared" si="33"/>
        <v>196.05262712579292</v>
      </c>
      <c r="AQ108" s="134">
        <f t="shared" si="34"/>
        <v>235.04701641247823</v>
      </c>
      <c r="AR108" s="134">
        <f t="shared" si="35"/>
        <v>171.59133043638292</v>
      </c>
      <c r="AZ108" s="81">
        <f t="shared" si="36"/>
        <v>21.422320597478837</v>
      </c>
      <c r="BA108" s="81">
        <f t="shared" si="37"/>
        <v>18.870736085670245</v>
      </c>
      <c r="BB108" s="81">
        <f t="shared" si="38"/>
        <v>15.374176289048217</v>
      </c>
      <c r="BC108" s="81">
        <f t="shared" si="39"/>
        <v>28.283072941498176</v>
      </c>
      <c r="BD108" s="81">
        <f t="shared" si="40"/>
        <v>7.744502478465682</v>
      </c>
      <c r="BE108" s="81">
        <f t="shared" si="41"/>
        <v>13.306732276993481</v>
      </c>
      <c r="BF108" s="81">
        <f t="shared" si="42"/>
        <v>11.559877162602778</v>
      </c>
    </row>
    <row r="109" spans="1:58" x14ac:dyDescent="0.2">
      <c r="A109" s="1">
        <v>43647</v>
      </c>
      <c r="B109">
        <v>7.24</v>
      </c>
      <c r="C109" s="2">
        <v>578.65986559701003</v>
      </c>
      <c r="D109">
        <v>1386.79384473091</v>
      </c>
      <c r="E109">
        <v>271.77700587409697</v>
      </c>
      <c r="F109">
        <v>490.48754938481102</v>
      </c>
      <c r="G109">
        <v>427.83361391314099</v>
      </c>
      <c r="H109">
        <v>460.83972462298902</v>
      </c>
      <c r="I109" s="13">
        <v>1463.87817717952</v>
      </c>
      <c r="J109" s="2">
        <v>967.413950068394</v>
      </c>
      <c r="K109">
        <v>3744.6414437990338</v>
      </c>
      <c r="L109">
        <v>688.79396760684313</v>
      </c>
      <c r="M109">
        <v>1147.6741116537291</v>
      </c>
      <c r="N109">
        <v>792.00554964013588</v>
      </c>
      <c r="O109">
        <v>1015.2209331137269</v>
      </c>
      <c r="P109" s="13">
        <v>2349.0413221403946</v>
      </c>
      <c r="Q109" s="36">
        <v>950.79978036389537</v>
      </c>
      <c r="R109" s="36">
        <v>3425.5504101819606</v>
      </c>
      <c r="S109" s="36">
        <v>650.68670714476229</v>
      </c>
      <c r="T109" s="36">
        <v>1097.1612137627903</v>
      </c>
      <c r="U109" s="36">
        <v>730.1520990549684</v>
      </c>
      <c r="V109" s="36">
        <v>917.89857776902022</v>
      </c>
      <c r="W109" s="75">
        <v>1895.9955177661391</v>
      </c>
      <c r="X109" s="25">
        <v>16.614169704498607</v>
      </c>
      <c r="Y109" s="36">
        <v>313.352283433445</v>
      </c>
      <c r="Z109" s="36">
        <v>46.006745601175751</v>
      </c>
      <c r="AA109" s="36">
        <v>49.174161954586353</v>
      </c>
      <c r="AB109" s="36">
        <v>63.505391194187489</v>
      </c>
      <c r="AC109" s="36">
        <v>89.641020758934232</v>
      </c>
      <c r="AD109" s="75">
        <v>431.08741311601796</v>
      </c>
      <c r="AE109">
        <f t="shared" si="22"/>
        <v>1.7947311951478195</v>
      </c>
      <c r="AF109">
        <f t="shared" si="23"/>
        <v>2.8959532669190247</v>
      </c>
      <c r="AG109">
        <f t="shared" si="24"/>
        <v>2.7387086694241103</v>
      </c>
      <c r="AH109">
        <f t="shared" si="25"/>
        <v>2.5101230870074511</v>
      </c>
      <c r="AI109">
        <f t="shared" si="26"/>
        <v>1.9895744660782133</v>
      </c>
      <c r="AJ109">
        <f t="shared" si="27"/>
        <v>2.3543800958959689</v>
      </c>
      <c r="AK109">
        <f t="shared" si="28"/>
        <v>1.7129949767850139</v>
      </c>
      <c r="AL109" s="134">
        <f t="shared" si="29"/>
        <v>179.47311951478196</v>
      </c>
      <c r="AM109" s="134">
        <f t="shared" si="30"/>
        <v>289.59532669190247</v>
      </c>
      <c r="AN109" s="134">
        <f t="shared" si="31"/>
        <v>273.87086694241106</v>
      </c>
      <c r="AO109" s="134">
        <f t="shared" si="32"/>
        <v>251.01230870074511</v>
      </c>
      <c r="AP109" s="134">
        <f t="shared" si="33"/>
        <v>198.95744660782134</v>
      </c>
      <c r="AQ109" s="134">
        <f t="shared" si="34"/>
        <v>235.43800958959687</v>
      </c>
      <c r="AR109" s="134">
        <f t="shared" si="35"/>
        <v>171.29949767850138</v>
      </c>
      <c r="AZ109" s="81">
        <f t="shared" si="36"/>
        <v>20.945981786411956</v>
      </c>
      <c r="BA109" s="81">
        <f t="shared" si="37"/>
        <v>19.428220771620634</v>
      </c>
      <c r="BB109" s="81">
        <f t="shared" si="38"/>
        <v>15.736720911489597</v>
      </c>
      <c r="BC109" s="81">
        <f t="shared" si="39"/>
        <v>28.14165291837525</v>
      </c>
      <c r="BD109" s="81">
        <f t="shared" si="40"/>
        <v>7.8592491258729114</v>
      </c>
      <c r="BE109" s="81">
        <f t="shared" si="41"/>
        <v>13.328867599574723</v>
      </c>
      <c r="BF109" s="81">
        <f t="shared" si="42"/>
        <v>11.54021678218289</v>
      </c>
    </row>
    <row r="110" spans="1:58" x14ac:dyDescent="0.2">
      <c r="A110" s="1">
        <v>43678</v>
      </c>
      <c r="B110">
        <v>7.08</v>
      </c>
      <c r="C110" s="2">
        <v>584.37680509613995</v>
      </c>
      <c r="D110">
        <v>1409.58003328986</v>
      </c>
      <c r="E110">
        <v>272.16147993183102</v>
      </c>
      <c r="F110">
        <v>490.83845402808498</v>
      </c>
      <c r="G110">
        <v>422.86987222299803</v>
      </c>
      <c r="H110">
        <v>455.21189635677098</v>
      </c>
      <c r="I110" s="13">
        <v>1469.1226005475801</v>
      </c>
      <c r="J110" s="2">
        <v>968.76138784272575</v>
      </c>
      <c r="K110">
        <v>3733.2254602853118</v>
      </c>
      <c r="L110">
        <v>690.49516653676721</v>
      </c>
      <c r="M110">
        <v>1156.3402802644712</v>
      </c>
      <c r="N110">
        <v>800.97959139805164</v>
      </c>
      <c r="O110">
        <v>1009.1646640190584</v>
      </c>
      <c r="P110" s="13">
        <v>2323.0004944888583</v>
      </c>
      <c r="Q110" s="36">
        <v>949.71881355074925</v>
      </c>
      <c r="R110" s="36">
        <v>3367.4060390491741</v>
      </c>
      <c r="S110" s="36">
        <v>645.87195577258194</v>
      </c>
      <c r="T110" s="36">
        <v>1107.6251360158792</v>
      </c>
      <c r="U110" s="36">
        <v>751.30114014789842</v>
      </c>
      <c r="V110" s="36">
        <v>932.62576517695254</v>
      </c>
      <c r="W110" s="75">
        <v>1846.9547089906466</v>
      </c>
      <c r="X110" s="25">
        <v>19.042574291976525</v>
      </c>
      <c r="Y110" s="36">
        <v>397.96528781463667</v>
      </c>
      <c r="Z110" s="36">
        <v>48.931004340236903</v>
      </c>
      <c r="AA110" s="36">
        <v>48.690260789754682</v>
      </c>
      <c r="AB110" s="36">
        <v>54.985379562726074</v>
      </c>
      <c r="AC110" s="36">
        <v>77.912782606129525</v>
      </c>
      <c r="AD110" s="75">
        <v>452.525256754932</v>
      </c>
      <c r="AE110">
        <f t="shared" si="22"/>
        <v>1.7784997344011972</v>
      </c>
      <c r="AF110">
        <f t="shared" si="23"/>
        <v>2.8550824763055247</v>
      </c>
      <c r="AG110">
        <f t="shared" si="24"/>
        <v>2.7314427217152386</v>
      </c>
      <c r="AH110">
        <f t="shared" si="25"/>
        <v>2.5272767508236642</v>
      </c>
      <c r="AI110">
        <f t="shared" si="26"/>
        <v>2.0397263024570358</v>
      </c>
      <c r="AJ110">
        <f t="shared" si="27"/>
        <v>2.3799811598419618</v>
      </c>
      <c r="AK110">
        <f t="shared" si="28"/>
        <v>1.6858233763915773</v>
      </c>
      <c r="AL110" s="134">
        <f t="shared" si="29"/>
        <v>177.84997344011973</v>
      </c>
      <c r="AM110" s="134">
        <f t="shared" si="30"/>
        <v>285.50824763055249</v>
      </c>
      <c r="AN110" s="134">
        <f t="shared" si="31"/>
        <v>273.14427217152388</v>
      </c>
      <c r="AO110" s="134">
        <f t="shared" si="32"/>
        <v>252.72767508236643</v>
      </c>
      <c r="AP110" s="134">
        <f t="shared" si="33"/>
        <v>203.97263024570358</v>
      </c>
      <c r="AQ110" s="134">
        <f t="shared" si="34"/>
        <v>237.99811598419618</v>
      </c>
      <c r="AR110" s="134">
        <f t="shared" si="35"/>
        <v>168.58233763915774</v>
      </c>
      <c r="AZ110" s="81">
        <f t="shared" si="36"/>
        <v>20.75654735629519</v>
      </c>
      <c r="BA110" s="81">
        <f t="shared" si="37"/>
        <v>19.154028935647212</v>
      </c>
      <c r="BB110" s="81">
        <f t="shared" si="38"/>
        <v>15.694970508269076</v>
      </c>
      <c r="BC110" s="81">
        <f t="shared" si="39"/>
        <v>28.333967174155379</v>
      </c>
      <c r="BD110" s="81">
        <f t="shared" si="40"/>
        <v>8.0573597183344887</v>
      </c>
      <c r="BE110" s="81">
        <f t="shared" si="41"/>
        <v>13.473803072117668</v>
      </c>
      <c r="BF110" s="81">
        <f t="shared" si="42"/>
        <v>11.357165364573008</v>
      </c>
    </row>
    <row r="111" spans="1:58" x14ac:dyDescent="0.2">
      <c r="A111" s="1">
        <v>43709</v>
      </c>
      <c r="B111">
        <v>6.83</v>
      </c>
      <c r="C111" s="2">
        <v>578.76487426761901</v>
      </c>
      <c r="D111">
        <v>1419.2587948324201</v>
      </c>
      <c r="E111">
        <v>272.15338884852798</v>
      </c>
      <c r="F111">
        <v>496.270674093823</v>
      </c>
      <c r="G111">
        <v>427.85917778432702</v>
      </c>
      <c r="H111">
        <v>454.91552995273798</v>
      </c>
      <c r="I111" s="13">
        <v>1475.9004351994499</v>
      </c>
      <c r="J111" s="2">
        <v>965.69259157503132</v>
      </c>
      <c r="K111">
        <v>3746.3017522065134</v>
      </c>
      <c r="L111">
        <v>695.41717396425508</v>
      </c>
      <c r="M111">
        <v>1158.3817352825383</v>
      </c>
      <c r="N111">
        <v>807.93571623013452</v>
      </c>
      <c r="O111">
        <v>1009.4258237906263</v>
      </c>
      <c r="P111" s="13">
        <v>2315.3662379201819</v>
      </c>
      <c r="Q111" s="36">
        <v>941.65296418327239</v>
      </c>
      <c r="R111" s="36">
        <v>3402.0731122876573</v>
      </c>
      <c r="S111" s="36">
        <v>628.33348905300977</v>
      </c>
      <c r="T111" s="36">
        <v>1106.9848095814182</v>
      </c>
      <c r="U111" s="36">
        <v>749.64729103447985</v>
      </c>
      <c r="V111" s="36">
        <v>912.66341996377741</v>
      </c>
      <c r="W111" s="75">
        <v>1811.8507398449881</v>
      </c>
      <c r="X111" s="25">
        <v>24.03962739175892</v>
      </c>
      <c r="Y111" s="36">
        <v>352.27886579194387</v>
      </c>
      <c r="Z111" s="36">
        <v>72.739197444046027</v>
      </c>
      <c r="AA111" s="36">
        <v>52.160412130636963</v>
      </c>
      <c r="AB111" s="36">
        <v>60.724500754661996</v>
      </c>
      <c r="AC111" s="36">
        <v>99.669089669490745</v>
      </c>
      <c r="AD111" s="75">
        <v>491.06940380128344</v>
      </c>
      <c r="AE111">
        <f t="shared" si="22"/>
        <v>1.7882260212908827</v>
      </c>
      <c r="AF111">
        <f t="shared" si="23"/>
        <v>2.8318525878117531</v>
      </c>
      <c r="AG111">
        <f t="shared" si="24"/>
        <v>2.7507615001534598</v>
      </c>
      <c r="AH111">
        <f t="shared" si="25"/>
        <v>2.5023984661781502</v>
      </c>
      <c r="AI111">
        <f t="shared" si="26"/>
        <v>2.0269861613835456</v>
      </c>
      <c r="AJ111">
        <f t="shared" si="27"/>
        <v>2.3815006929746207</v>
      </c>
      <c r="AK111">
        <f t="shared" si="28"/>
        <v>1.6750239676872689</v>
      </c>
      <c r="AL111" s="134">
        <f t="shared" si="29"/>
        <v>178.82260212908827</v>
      </c>
      <c r="AM111" s="134">
        <f t="shared" si="30"/>
        <v>283.18525878117532</v>
      </c>
      <c r="AN111" s="134">
        <f t="shared" si="31"/>
        <v>275.076150015346</v>
      </c>
      <c r="AO111" s="134">
        <f t="shared" si="32"/>
        <v>250.23984661781503</v>
      </c>
      <c r="AP111" s="134">
        <f t="shared" si="33"/>
        <v>202.69861613835457</v>
      </c>
      <c r="AQ111" s="134">
        <f t="shared" si="34"/>
        <v>238.15006929746207</v>
      </c>
      <c r="AR111" s="134">
        <f t="shared" si="35"/>
        <v>167.5023967687269</v>
      </c>
      <c r="AZ111" s="81">
        <f t="shared" si="36"/>
        <v>20.870061083917218</v>
      </c>
      <c r="BA111" s="81">
        <f t="shared" si="37"/>
        <v>18.998185466999917</v>
      </c>
      <c r="BB111" s="81">
        <f t="shared" si="38"/>
        <v>15.805976920899711</v>
      </c>
      <c r="BC111" s="81">
        <f t="shared" si="39"/>
        <v>28.055050153981174</v>
      </c>
      <c r="BD111" s="81">
        <f t="shared" si="40"/>
        <v>8.0070334077075263</v>
      </c>
      <c r="BE111" s="81">
        <f t="shared" si="41"/>
        <v>13.482405615085851</v>
      </c>
      <c r="BF111" s="81">
        <f t="shared" si="42"/>
        <v>11.284411200517598</v>
      </c>
    </row>
    <row r="112" spans="1:58" x14ac:dyDescent="0.2">
      <c r="A112" s="1">
        <v>43739</v>
      </c>
      <c r="B112">
        <v>6.77</v>
      </c>
      <c r="C112" s="2">
        <v>575.04548895006099</v>
      </c>
      <c r="D112">
        <v>1433.4076025746999</v>
      </c>
      <c r="E112">
        <v>269.52959338319602</v>
      </c>
      <c r="F112">
        <v>492.525760789581</v>
      </c>
      <c r="G112">
        <v>430.34820262193</v>
      </c>
      <c r="H112">
        <v>452.145981336207</v>
      </c>
      <c r="I112" s="13">
        <v>1484.3742696827701</v>
      </c>
      <c r="J112" s="2">
        <v>986.52726429804613</v>
      </c>
      <c r="K112">
        <v>3779.7085271536648</v>
      </c>
      <c r="L112">
        <v>694.67433985883486</v>
      </c>
      <c r="M112">
        <v>1169.5167572137705</v>
      </c>
      <c r="N112">
        <v>816.85369637129145</v>
      </c>
      <c r="O112">
        <v>1029.4949344330428</v>
      </c>
      <c r="P112" s="13">
        <v>2289.9062599056051</v>
      </c>
      <c r="Q112" s="36">
        <v>946.62395853767339</v>
      </c>
      <c r="R112" s="36">
        <v>3451.0933446440745</v>
      </c>
      <c r="S112" s="36">
        <v>639.21129196868628</v>
      </c>
      <c r="T112" s="36">
        <v>1115.0431926405022</v>
      </c>
      <c r="U112" s="36">
        <v>760.79612298611778</v>
      </c>
      <c r="V112" s="36">
        <v>928.97084827133858</v>
      </c>
      <c r="W112" s="75">
        <v>1740.0519388571456</v>
      </c>
      <c r="X112" s="25">
        <v>39.903305760372803</v>
      </c>
      <c r="Y112" s="36">
        <v>335.60178151273487</v>
      </c>
      <c r="Z112" s="36">
        <v>52.997895579039024</v>
      </c>
      <c r="AA112" s="36">
        <v>61.292794069369933</v>
      </c>
      <c r="AB112" s="36">
        <v>56.442513810335534</v>
      </c>
      <c r="AC112" s="36">
        <v>110.98347016900576</v>
      </c>
      <c r="AD112" s="75">
        <v>515.18117810932063</v>
      </c>
      <c r="AE112">
        <f t="shared" si="22"/>
        <v>1.8380721312626938</v>
      </c>
      <c r="AF112">
        <f t="shared" si="23"/>
        <v>2.8277122954281961</v>
      </c>
      <c r="AG112">
        <f t="shared" si="24"/>
        <v>2.7553508231672317</v>
      </c>
      <c r="AH112">
        <f t="shared" si="25"/>
        <v>2.5526117505251253</v>
      </c>
      <c r="AI112">
        <f t="shared" si="26"/>
        <v>2.0340146164168802</v>
      </c>
      <c r="AJ112">
        <f t="shared" si="27"/>
        <v>2.4533239338750623</v>
      </c>
      <c r="AK112">
        <f t="shared" si="28"/>
        <v>1.637180473071046</v>
      </c>
      <c r="AL112" s="134">
        <f t="shared" si="29"/>
        <v>183.80721312626937</v>
      </c>
      <c r="AM112" s="134">
        <f t="shared" si="30"/>
        <v>282.77122954281964</v>
      </c>
      <c r="AN112" s="134">
        <f t="shared" si="31"/>
        <v>275.53508231672316</v>
      </c>
      <c r="AO112" s="134">
        <f t="shared" si="32"/>
        <v>255.26117505251253</v>
      </c>
      <c r="AP112" s="134">
        <f t="shared" si="33"/>
        <v>203.40146164168803</v>
      </c>
      <c r="AQ112" s="134">
        <f t="shared" si="34"/>
        <v>245.33239338750624</v>
      </c>
      <c r="AR112" s="134">
        <f t="shared" si="35"/>
        <v>163.7180473071046</v>
      </c>
      <c r="AZ112" s="81">
        <f t="shared" si="36"/>
        <v>21.451805979429022</v>
      </c>
      <c r="BA112" s="81">
        <f t="shared" si="37"/>
        <v>18.970409288632101</v>
      </c>
      <c r="BB112" s="81">
        <f t="shared" si="38"/>
        <v>15.832347340012449</v>
      </c>
      <c r="BC112" s="81">
        <f t="shared" si="39"/>
        <v>28.61800454745234</v>
      </c>
      <c r="BD112" s="81">
        <f t="shared" si="40"/>
        <v>8.0347973240719419</v>
      </c>
      <c r="BE112" s="81">
        <f t="shared" si="41"/>
        <v>13.889019003554052</v>
      </c>
      <c r="BF112" s="81">
        <f t="shared" si="42"/>
        <v>11.029464666765213</v>
      </c>
    </row>
    <row r="113" spans="1:58" x14ac:dyDescent="0.2">
      <c r="A113" s="1">
        <v>43770</v>
      </c>
      <c r="B113">
        <v>6.45</v>
      </c>
      <c r="C113" s="2">
        <v>573.68111455169503</v>
      </c>
      <c r="D113">
        <v>1400.4458473213999</v>
      </c>
      <c r="E113">
        <v>270.91295737614598</v>
      </c>
      <c r="F113">
        <v>478.78775412756403</v>
      </c>
      <c r="G113">
        <v>408.55017643545301</v>
      </c>
      <c r="H113">
        <v>450.79089582931499</v>
      </c>
      <c r="I113" s="13">
        <v>1512.8719196090799</v>
      </c>
      <c r="J113" s="2">
        <v>1003.5375242726641</v>
      </c>
      <c r="K113">
        <v>3723.3709374528776</v>
      </c>
      <c r="L113">
        <v>689.52015956662422</v>
      </c>
      <c r="M113">
        <v>1151.0689382815174</v>
      </c>
      <c r="N113">
        <v>820.50180476115656</v>
      </c>
      <c r="O113">
        <v>1050.4284329272243</v>
      </c>
      <c r="P113" s="13">
        <v>2291.5549107489524</v>
      </c>
      <c r="Q113" s="36">
        <v>952.54678078522034</v>
      </c>
      <c r="R113" s="36">
        <v>3418.2519036664521</v>
      </c>
      <c r="S113" s="36">
        <v>612.40431044545176</v>
      </c>
      <c r="T113" s="36">
        <v>1109.8271185458966</v>
      </c>
      <c r="U113" s="36">
        <v>756.683293344405</v>
      </c>
      <c r="V113" s="36">
        <v>956.37658575281057</v>
      </c>
      <c r="W113" s="75">
        <v>1826.6363762212679</v>
      </c>
      <c r="X113" s="25">
        <v>50.990743487443723</v>
      </c>
      <c r="Y113" s="36">
        <v>318.32293326561171</v>
      </c>
      <c r="Z113" s="36">
        <v>66.99142253566805</v>
      </c>
      <c r="AA113" s="36">
        <v>52.380386574514716</v>
      </c>
      <c r="AB113" s="36">
        <v>65.062127409104349</v>
      </c>
      <c r="AC113" s="36">
        <v>103.56338991388553</v>
      </c>
      <c r="AD113" s="75">
        <v>498.73800398269918</v>
      </c>
      <c r="AE113">
        <f t="shared" si="22"/>
        <v>1.8716259275610669</v>
      </c>
      <c r="AF113">
        <f t="shared" si="23"/>
        <v>2.8499786946198884</v>
      </c>
      <c r="AG113">
        <f t="shared" si="24"/>
        <v>2.6991977525473239</v>
      </c>
      <c r="AH113">
        <f t="shared" si="25"/>
        <v>2.5868261974213418</v>
      </c>
      <c r="AI113">
        <f t="shared" si="26"/>
        <v>2.1503404176988901</v>
      </c>
      <c r="AJ113">
        <f t="shared" si="27"/>
        <v>2.5056545456801844</v>
      </c>
      <c r="AK113">
        <f t="shared" si="28"/>
        <v>1.6331146087602595</v>
      </c>
      <c r="AL113" s="134">
        <f t="shared" si="29"/>
        <v>187.1625927561067</v>
      </c>
      <c r="AM113" s="134">
        <f t="shared" si="30"/>
        <v>284.99786946198884</v>
      </c>
      <c r="AN113" s="134">
        <f t="shared" si="31"/>
        <v>269.91977525473237</v>
      </c>
      <c r="AO113" s="134">
        <f t="shared" si="32"/>
        <v>258.68261974213419</v>
      </c>
      <c r="AP113" s="134">
        <f t="shared" si="33"/>
        <v>215.034041769889</v>
      </c>
      <c r="AQ113" s="134">
        <f t="shared" si="34"/>
        <v>250.56545456801845</v>
      </c>
      <c r="AR113" s="134">
        <f t="shared" si="35"/>
        <v>163.31146087602596</v>
      </c>
      <c r="AZ113" s="81">
        <f t="shared" si="36"/>
        <v>21.843406241368424</v>
      </c>
      <c r="BA113" s="81">
        <f t="shared" si="37"/>
        <v>19.119788950323073</v>
      </c>
      <c r="BB113" s="81">
        <f t="shared" si="38"/>
        <v>15.509689727490825</v>
      </c>
      <c r="BC113" s="81">
        <f t="shared" si="39"/>
        <v>29.001591748546698</v>
      </c>
      <c r="BD113" s="81">
        <f t="shared" si="40"/>
        <v>8.4943093793528934</v>
      </c>
      <c r="BE113" s="81">
        <f t="shared" si="41"/>
        <v>14.185278642076767</v>
      </c>
      <c r="BF113" s="81">
        <f t="shared" si="42"/>
        <v>11.002073485711385</v>
      </c>
    </row>
    <row r="114" spans="1:58" x14ac:dyDescent="0.2">
      <c r="A114" s="1">
        <v>43800</v>
      </c>
      <c r="B114">
        <v>6.16</v>
      </c>
      <c r="C114" s="2">
        <v>573.38694273965598</v>
      </c>
      <c r="D114">
        <v>1395.96513839717</v>
      </c>
      <c r="E114">
        <v>258.68615149781698</v>
      </c>
      <c r="F114">
        <v>500.10800832499001</v>
      </c>
      <c r="G114">
        <v>415.63725722226002</v>
      </c>
      <c r="H114">
        <v>447.38623872277202</v>
      </c>
      <c r="I114" s="13">
        <v>1501.2905630729099</v>
      </c>
      <c r="J114" s="2">
        <v>1012.5896815284041</v>
      </c>
      <c r="K114">
        <v>3697.6648110698366</v>
      </c>
      <c r="L114">
        <v>688.71157978600104</v>
      </c>
      <c r="M114">
        <v>1183.6464172814995</v>
      </c>
      <c r="N114">
        <v>826.8189649382814</v>
      </c>
      <c r="O114">
        <v>1040.4925493771559</v>
      </c>
      <c r="P114" s="13">
        <v>2255.7575596513225</v>
      </c>
      <c r="Q114" s="36">
        <v>945.62391340771865</v>
      </c>
      <c r="R114" s="36">
        <v>3266.2848069623738</v>
      </c>
      <c r="S114" s="36">
        <v>451.65149656014046</v>
      </c>
      <c r="T114" s="36">
        <v>1139.2981012304961</v>
      </c>
      <c r="U114" s="36">
        <v>760.67159126361241</v>
      </c>
      <c r="V114" s="36">
        <v>920.47857805237709</v>
      </c>
      <c r="W114" s="75">
        <v>1716.6727304709232</v>
      </c>
      <c r="X114" s="25">
        <v>66.965768120685368</v>
      </c>
      <c r="Y114" s="36">
        <v>440.02618657661105</v>
      </c>
      <c r="Z114" s="36">
        <v>151.79977638758413</v>
      </c>
      <c r="AA114" s="36">
        <v>52.009590745691668</v>
      </c>
      <c r="AB114" s="36">
        <v>66.968142911266213</v>
      </c>
      <c r="AC114" s="36">
        <v>132.50563728075124</v>
      </c>
      <c r="AD114" s="75">
        <v>547.98705024935668</v>
      </c>
      <c r="AE114">
        <f t="shared" si="22"/>
        <v>1.8869751010261631</v>
      </c>
      <c r="AF114">
        <f t="shared" si="23"/>
        <v>2.8331289135616515</v>
      </c>
      <c r="AG114">
        <f t="shared" si="24"/>
        <v>2.6363344609016472</v>
      </c>
      <c r="AH114">
        <f t="shared" si="25"/>
        <v>2.5388755546472437</v>
      </c>
      <c r="AI114">
        <f t="shared" si="26"/>
        <v>2.1265865972853564</v>
      </c>
      <c r="AJ114">
        <f t="shared" si="27"/>
        <v>2.5014042830741992</v>
      </c>
      <c r="AK114">
        <f t="shared" si="28"/>
        <v>1.6072200695487784</v>
      </c>
      <c r="AL114" s="134">
        <f t="shared" si="29"/>
        <v>188.69751010261632</v>
      </c>
      <c r="AM114" s="134">
        <f t="shared" si="30"/>
        <v>283.31289135616515</v>
      </c>
      <c r="AN114" s="134">
        <f t="shared" si="31"/>
        <v>263.63344609016474</v>
      </c>
      <c r="AO114" s="134">
        <f t="shared" si="32"/>
        <v>253.88755546472436</v>
      </c>
      <c r="AP114" s="134">
        <f t="shared" si="33"/>
        <v>212.65865972853564</v>
      </c>
      <c r="AQ114" s="134">
        <f t="shared" si="34"/>
        <v>250.14042830741991</v>
      </c>
      <c r="AR114" s="134">
        <f t="shared" si="35"/>
        <v>160.72200695487783</v>
      </c>
      <c r="AZ114" s="81">
        <f t="shared" si="36"/>
        <v>22.022543656879776</v>
      </c>
      <c r="BA114" s="81">
        <f t="shared" si="37"/>
        <v>19.006748014858957</v>
      </c>
      <c r="BB114" s="81">
        <f t="shared" si="38"/>
        <v>15.148474937743362</v>
      </c>
      <c r="BC114" s="81">
        <f t="shared" si="39"/>
        <v>28.464004427372565</v>
      </c>
      <c r="BD114" s="81">
        <f t="shared" si="40"/>
        <v>8.4004766550672834</v>
      </c>
      <c r="BE114" s="81">
        <f t="shared" si="41"/>
        <v>14.161216602290857</v>
      </c>
      <c r="BF114" s="81">
        <f t="shared" si="42"/>
        <v>10.827625457535566</v>
      </c>
    </row>
    <row r="115" spans="1:58" x14ac:dyDescent="0.2">
      <c r="A115" s="1">
        <v>43831</v>
      </c>
      <c r="B115">
        <v>6.04</v>
      </c>
      <c r="C115" s="2">
        <v>574.77426955861802</v>
      </c>
      <c r="D115">
        <v>1443.9047784414599</v>
      </c>
      <c r="E115">
        <v>253.475764529559</v>
      </c>
      <c r="F115">
        <v>495.710181703334</v>
      </c>
      <c r="G115">
        <v>427.64170721387302</v>
      </c>
      <c r="H115">
        <v>440.68794194398703</v>
      </c>
      <c r="I115" s="13">
        <v>1499.5032935802201</v>
      </c>
      <c r="J115" s="2">
        <v>968.60603193126076</v>
      </c>
      <c r="K115">
        <v>3680.6394535717504</v>
      </c>
      <c r="L115">
        <v>703.40123720770714</v>
      </c>
      <c r="M115">
        <v>1193.4972547244365</v>
      </c>
      <c r="N115">
        <v>841.43172598295973</v>
      </c>
      <c r="O115">
        <v>1061.6792053524387</v>
      </c>
      <c r="P115" s="13">
        <v>2166.9011878482625</v>
      </c>
      <c r="Q115" s="36">
        <v>900.90669658133606</v>
      </c>
      <c r="R115" s="36">
        <v>3361.5418875489713</v>
      </c>
      <c r="S115" s="36">
        <v>657.52148834328875</v>
      </c>
      <c r="T115" s="36">
        <v>1160.577717676081</v>
      </c>
      <c r="U115" s="36">
        <v>782.42353278780581</v>
      </c>
      <c r="V115" s="36">
        <v>989.06090676096119</v>
      </c>
      <c r="W115" s="75">
        <v>1699.6938667334816</v>
      </c>
      <c r="X115" s="25">
        <v>67.699335349924667</v>
      </c>
      <c r="Y115" s="36">
        <v>317.50528216154663</v>
      </c>
      <c r="Z115" s="36">
        <v>20.867032386782938</v>
      </c>
      <c r="AA115" s="36">
        <v>33.676340789067467</v>
      </c>
      <c r="AB115" s="36">
        <v>45.931460049519757</v>
      </c>
      <c r="AC115" s="36">
        <v>90.998974403788452</v>
      </c>
      <c r="AD115" s="75">
        <v>519.79242011346696</v>
      </c>
      <c r="AE115">
        <f t="shared" si="22"/>
        <v>1.799675978795183</v>
      </c>
      <c r="AF115">
        <f t="shared" si="23"/>
        <v>2.7212322517513434</v>
      </c>
      <c r="AG115">
        <f t="shared" si="24"/>
        <v>2.9029566996283509</v>
      </c>
      <c r="AH115">
        <f t="shared" si="25"/>
        <v>2.5729771472117466</v>
      </c>
      <c r="AI115">
        <f t="shared" si="26"/>
        <v>2.0824663244951789</v>
      </c>
      <c r="AJ115">
        <f t="shared" si="27"/>
        <v>2.5984850257110068</v>
      </c>
      <c r="AK115">
        <f t="shared" si="28"/>
        <v>1.5631119783122949</v>
      </c>
      <c r="AL115" s="134">
        <f t="shared" si="29"/>
        <v>179.96759787951831</v>
      </c>
      <c r="AM115" s="134">
        <f t="shared" si="30"/>
        <v>272.12322517513434</v>
      </c>
      <c r="AN115" s="134">
        <f t="shared" si="31"/>
        <v>290.29566996283506</v>
      </c>
      <c r="AO115" s="134">
        <f t="shared" si="32"/>
        <v>257.29771472117466</v>
      </c>
      <c r="AP115" s="134">
        <f t="shared" si="33"/>
        <v>208.24663244951788</v>
      </c>
      <c r="AQ115" s="134">
        <f t="shared" si="34"/>
        <v>259.84850257110065</v>
      </c>
      <c r="AR115" s="134">
        <f t="shared" si="35"/>
        <v>156.31119783122949</v>
      </c>
      <c r="AZ115" s="81">
        <f t="shared" si="36"/>
        <v>21.003691458197594</v>
      </c>
      <c r="BA115" s="81">
        <f t="shared" si="37"/>
        <v>18.256061505483448</v>
      </c>
      <c r="BB115" s="81">
        <f t="shared" si="38"/>
        <v>16.680496144117591</v>
      </c>
      <c r="BC115" s="81">
        <f t="shared" si="39"/>
        <v>28.846326388746263</v>
      </c>
      <c r="BD115" s="81">
        <f t="shared" si="40"/>
        <v>8.2261920423164057</v>
      </c>
      <c r="BE115" s="81">
        <f t="shared" si="41"/>
        <v>14.71082045229366</v>
      </c>
      <c r="BF115" s="81">
        <f t="shared" si="42"/>
        <v>10.530475178862448</v>
      </c>
    </row>
    <row r="116" spans="1:58" x14ac:dyDescent="0.2">
      <c r="A116" s="1">
        <v>43862</v>
      </c>
      <c r="B116">
        <v>5.92</v>
      </c>
      <c r="C116" s="2">
        <v>571.27578850772602</v>
      </c>
      <c r="D116">
        <v>1450.00386067349</v>
      </c>
      <c r="E116">
        <v>260.41699946844102</v>
      </c>
      <c r="F116">
        <v>496.32957683943999</v>
      </c>
      <c r="G116">
        <v>427.53500613853998</v>
      </c>
      <c r="H116">
        <v>439.05193877864599</v>
      </c>
      <c r="I116" s="13">
        <v>1526.31449009112</v>
      </c>
      <c r="J116" s="2">
        <v>1063.6756650065072</v>
      </c>
      <c r="K116">
        <v>3624.3840733119127</v>
      </c>
      <c r="L116">
        <v>682.53189639592563</v>
      </c>
      <c r="M116">
        <v>1251.6511684477221</v>
      </c>
      <c r="N116">
        <v>798.71667151408053</v>
      </c>
      <c r="O116">
        <v>927.06172095990678</v>
      </c>
      <c r="P116" s="13">
        <v>2183.1390307683023</v>
      </c>
      <c r="Q116" s="36">
        <v>999.27582445366204</v>
      </c>
      <c r="R116" s="36">
        <v>3298.5530591599913</v>
      </c>
      <c r="S116" s="36">
        <v>557.77917667758697</v>
      </c>
      <c r="T116" s="36">
        <v>1169.9863816592301</v>
      </c>
      <c r="U116" s="36">
        <v>724.74384496299228</v>
      </c>
      <c r="V116" s="36">
        <v>766.97754435338209</v>
      </c>
      <c r="W116" s="75">
        <v>1684.2751564383093</v>
      </c>
      <c r="X116" s="25">
        <v>64.399840552845163</v>
      </c>
      <c r="Y116" s="36">
        <v>306.58391368542209</v>
      </c>
      <c r="Z116" s="36">
        <v>172.99776404925888</v>
      </c>
      <c r="AA116" s="36">
        <v>67.656315334573108</v>
      </c>
      <c r="AB116" s="36">
        <v>69.688662980373337</v>
      </c>
      <c r="AC116" s="36">
        <v>140.41197494353543</v>
      </c>
      <c r="AD116" s="75">
        <v>503.26344236909159</v>
      </c>
      <c r="AE116">
        <f t="shared" si="22"/>
        <v>1.987542990664809</v>
      </c>
      <c r="AF116">
        <f t="shared" si="23"/>
        <v>2.6593987600194007</v>
      </c>
      <c r="AG116">
        <f t="shared" si="24"/>
        <v>2.9087303973020555</v>
      </c>
      <c r="AH116">
        <f t="shared" si="25"/>
        <v>2.6745022187931977</v>
      </c>
      <c r="AI116">
        <f t="shared" si="26"/>
        <v>1.9875421449063617</v>
      </c>
      <c r="AJ116">
        <f t="shared" si="27"/>
        <v>2.2243495758538154</v>
      </c>
      <c r="AK116">
        <f t="shared" si="28"/>
        <v>1.5264868875108626</v>
      </c>
      <c r="AL116" s="134">
        <f t="shared" si="29"/>
        <v>198.75429906648091</v>
      </c>
      <c r="AM116" s="134">
        <f t="shared" si="30"/>
        <v>265.93987600194009</v>
      </c>
      <c r="AN116" s="134">
        <f t="shared" si="31"/>
        <v>290.87303973020556</v>
      </c>
      <c r="AO116" s="134">
        <f t="shared" si="32"/>
        <v>267.45022187931977</v>
      </c>
      <c r="AP116" s="134">
        <f t="shared" si="33"/>
        <v>198.75421449063617</v>
      </c>
      <c r="AQ116" s="134">
        <f t="shared" si="34"/>
        <v>222.43495758538154</v>
      </c>
      <c r="AR116" s="134">
        <f t="shared" si="35"/>
        <v>152.64868875108627</v>
      </c>
      <c r="AZ116" s="81">
        <f t="shared" si="36"/>
        <v>23.196253229858737</v>
      </c>
      <c r="BA116" s="81">
        <f t="shared" si="37"/>
        <v>17.841236189698424</v>
      </c>
      <c r="BB116" s="81">
        <f t="shared" si="38"/>
        <v>16.713672023659942</v>
      </c>
      <c r="BC116" s="81">
        <f t="shared" si="39"/>
        <v>29.984550781704058</v>
      </c>
      <c r="BD116" s="81">
        <f t="shared" si="40"/>
        <v>7.8512210180208584</v>
      </c>
      <c r="BE116" s="81">
        <f t="shared" si="41"/>
        <v>12.592724956945837</v>
      </c>
      <c r="BF116" s="81">
        <f t="shared" si="42"/>
        <v>10.283736867750221</v>
      </c>
    </row>
    <row r="117" spans="1:58" x14ac:dyDescent="0.2">
      <c r="A117" s="1">
        <v>43891</v>
      </c>
      <c r="B117">
        <v>5.75</v>
      </c>
      <c r="C117" s="2">
        <v>566.38777220190696</v>
      </c>
      <c r="D117">
        <v>1452.2012677894099</v>
      </c>
      <c r="E117">
        <v>257.85146860076799</v>
      </c>
      <c r="F117">
        <v>495.49323772296202</v>
      </c>
      <c r="G117">
        <v>424.415983134719</v>
      </c>
      <c r="H117">
        <v>427.57240850809501</v>
      </c>
      <c r="I117" s="13">
        <v>1551.2440153429</v>
      </c>
      <c r="J117" s="2">
        <v>1078.6144656747972</v>
      </c>
      <c r="K117">
        <v>3498.3809467090741</v>
      </c>
      <c r="L117">
        <v>725.2323819071587</v>
      </c>
      <c r="M117">
        <v>1254.1609009290805</v>
      </c>
      <c r="N117">
        <v>790.97002486285851</v>
      </c>
      <c r="O117">
        <v>934.19161591515012</v>
      </c>
      <c r="P117" s="13">
        <v>2147.9588070725213</v>
      </c>
      <c r="Q117" s="36">
        <v>1025.9627625092094</v>
      </c>
      <c r="R117" s="36">
        <v>2979.7105859371927</v>
      </c>
      <c r="S117" s="36">
        <v>681.46498634289742</v>
      </c>
      <c r="T117" s="36">
        <v>1183.6172039571634</v>
      </c>
      <c r="U117" s="36">
        <v>706.99807579115486</v>
      </c>
      <c r="V117" s="36">
        <v>787.33582429726221</v>
      </c>
      <c r="W117" s="75">
        <v>1624.3315322269516</v>
      </c>
      <c r="X117" s="25">
        <v>52.651703165587804</v>
      </c>
      <c r="Y117" s="36">
        <v>478.48506898018042</v>
      </c>
      <c r="Z117" s="36">
        <v>59.806657967421181</v>
      </c>
      <c r="AA117" s="36">
        <v>64.028339359478366</v>
      </c>
      <c r="AB117" s="36">
        <v>88.167439930236725</v>
      </c>
      <c r="AC117" s="36">
        <v>170.75548726004251</v>
      </c>
      <c r="AD117" s="75">
        <v>518.67318165288339</v>
      </c>
      <c r="AE117">
        <f t="shared" si="22"/>
        <v>2.0315958857092893</v>
      </c>
      <c r="AF117">
        <f t="shared" si="23"/>
        <v>2.5506372237555377</v>
      </c>
      <c r="AG117">
        <f t="shared" si="24"/>
        <v>3.0383275346630114</v>
      </c>
      <c r="AH117">
        <f t="shared" si="25"/>
        <v>2.6919791211986874</v>
      </c>
      <c r="AI117">
        <f t="shared" si="26"/>
        <v>1.9931864088002897</v>
      </c>
      <c r="AJ117">
        <f t="shared" si="27"/>
        <v>2.3628008806130985</v>
      </c>
      <c r="AK117">
        <f t="shared" si="28"/>
        <v>1.472571376807092</v>
      </c>
      <c r="AL117" s="134">
        <f t="shared" si="29"/>
        <v>203.15958857092892</v>
      </c>
      <c r="AM117" s="134">
        <f t="shared" si="30"/>
        <v>255.06372237555377</v>
      </c>
      <c r="AN117" s="134">
        <f t="shared" si="31"/>
        <v>303.83275346630114</v>
      </c>
      <c r="AO117" s="134">
        <f t="shared" si="32"/>
        <v>269.19791211986876</v>
      </c>
      <c r="AP117" s="134">
        <f t="shared" si="33"/>
        <v>199.31864088002897</v>
      </c>
      <c r="AQ117" s="134">
        <f t="shared" si="34"/>
        <v>236.28008806130984</v>
      </c>
      <c r="AR117" s="134">
        <f t="shared" si="35"/>
        <v>147.25713768070921</v>
      </c>
      <c r="AZ117" s="81">
        <f t="shared" si="36"/>
        <v>23.71038656622413</v>
      </c>
      <c r="BA117" s="81">
        <f t="shared" si="37"/>
        <v>17.111582447653408</v>
      </c>
      <c r="BB117" s="81">
        <f t="shared" si="38"/>
        <v>17.458341949434192</v>
      </c>
      <c r="BC117" s="81">
        <f t="shared" si="39"/>
        <v>30.180488950684435</v>
      </c>
      <c r="BD117" s="81">
        <f t="shared" si="40"/>
        <v>7.8735170802345982</v>
      </c>
      <c r="BE117" s="81">
        <f t="shared" si="41"/>
        <v>13.376540243756006</v>
      </c>
      <c r="BF117" s="81">
        <f t="shared" si="42"/>
        <v>9.9205153231013483</v>
      </c>
    </row>
    <row r="118" spans="1:58" x14ac:dyDescent="0.2">
      <c r="A118" s="1">
        <v>43922</v>
      </c>
      <c r="B118">
        <v>5.92</v>
      </c>
      <c r="C118" s="2">
        <v>561.63910433138801</v>
      </c>
      <c r="D118">
        <v>1302.50348786827</v>
      </c>
      <c r="E118">
        <v>261.08730164767502</v>
      </c>
      <c r="F118">
        <v>496.868058469213</v>
      </c>
      <c r="G118">
        <v>401.56487815925402</v>
      </c>
      <c r="H118">
        <v>433.79305371478398</v>
      </c>
      <c r="I118" s="13">
        <v>1137.21720041091</v>
      </c>
      <c r="J118" s="2">
        <v>1072.6012283181497</v>
      </c>
      <c r="K118">
        <v>3630.6674762689499</v>
      </c>
      <c r="L118">
        <v>739.12864722143865</v>
      </c>
      <c r="M118">
        <v>1263.2560299537333</v>
      </c>
      <c r="N118">
        <v>806.8689044705626</v>
      </c>
      <c r="O118">
        <v>976.47564778532194</v>
      </c>
      <c r="P118" s="13">
        <v>2199.3320849414954</v>
      </c>
      <c r="Q118" s="36">
        <v>1033.2130020577731</v>
      </c>
      <c r="R118" s="36">
        <v>3303.2185508935322</v>
      </c>
      <c r="S118" s="36">
        <v>713.78462186447007</v>
      </c>
      <c r="T118" s="36">
        <v>1211.2618592757372</v>
      </c>
      <c r="U118" s="36">
        <v>751.42414467382844</v>
      </c>
      <c r="V118" s="36">
        <v>872.39598384775843</v>
      </c>
      <c r="W118" s="75">
        <v>1854.3960698877147</v>
      </c>
      <c r="X118" s="25">
        <v>39.38822626037657</v>
      </c>
      <c r="Y118" s="36">
        <v>322.23604450750611</v>
      </c>
      <c r="Z118" s="36">
        <v>40.399113677434968</v>
      </c>
      <c r="AA118" s="36">
        <v>46.678764925325204</v>
      </c>
      <c r="AB118" s="36">
        <v>52.752171304783033</v>
      </c>
      <c r="AC118" s="36">
        <v>95.402174045637878</v>
      </c>
      <c r="AD118" s="75">
        <v>354.93086628978477</v>
      </c>
      <c r="AE118">
        <f t="shared" si="22"/>
        <v>2.0390098524734368</v>
      </c>
      <c r="AF118">
        <f t="shared" si="23"/>
        <v>2.9723195760642662</v>
      </c>
      <c r="AG118">
        <f t="shared" si="24"/>
        <v>3.0580292524593262</v>
      </c>
      <c r="AH118">
        <f t="shared" si="25"/>
        <v>2.7078213931577064</v>
      </c>
      <c r="AI118">
        <f t="shared" si="26"/>
        <v>2.1406033860881282</v>
      </c>
      <c r="AJ118">
        <f t="shared" si="27"/>
        <v>2.3896785694139675</v>
      </c>
      <c r="AK118">
        <f t="shared" si="28"/>
        <v>2.0681929143253748</v>
      </c>
      <c r="AL118" s="134">
        <f t="shared" si="29"/>
        <v>203.90098524734367</v>
      </c>
      <c r="AM118" s="134">
        <f t="shared" si="30"/>
        <v>297.23195760642665</v>
      </c>
      <c r="AN118" s="134">
        <f t="shared" si="31"/>
        <v>305.80292524593261</v>
      </c>
      <c r="AO118" s="134">
        <f t="shared" si="32"/>
        <v>270.78213931577062</v>
      </c>
      <c r="AP118" s="134">
        <f t="shared" si="33"/>
        <v>214.06033860881283</v>
      </c>
      <c r="AQ118" s="134">
        <f t="shared" si="34"/>
        <v>238.96785694139675</v>
      </c>
      <c r="AR118" s="134">
        <f t="shared" si="35"/>
        <v>206.81929143253748</v>
      </c>
      <c r="AZ118" s="81">
        <f t="shared" si="36"/>
        <v>23.796913625667205</v>
      </c>
      <c r="BA118" s="81">
        <f t="shared" si="37"/>
        <v>19.940543097583458</v>
      </c>
      <c r="BB118" s="81">
        <f t="shared" si="38"/>
        <v>17.571548745724328</v>
      </c>
      <c r="BC118" s="81">
        <f t="shared" si="39"/>
        <v>30.358100845980264</v>
      </c>
      <c r="BD118" s="81">
        <f t="shared" si="40"/>
        <v>8.4558460001327518</v>
      </c>
      <c r="BE118" s="81">
        <f t="shared" si="41"/>
        <v>13.528703081028475</v>
      </c>
      <c r="BF118" s="81">
        <f t="shared" si="42"/>
        <v>13.933137517708472</v>
      </c>
    </row>
    <row r="119" spans="1:58" x14ac:dyDescent="0.2">
      <c r="A119" s="1">
        <v>43952</v>
      </c>
      <c r="B119">
        <v>5.38</v>
      </c>
      <c r="C119" s="2">
        <v>490.95152888543203</v>
      </c>
      <c r="D119">
        <v>1342.6413969033399</v>
      </c>
      <c r="E119">
        <v>256.608125067012</v>
      </c>
      <c r="F119">
        <v>499.58612354341</v>
      </c>
      <c r="G119">
        <v>417.15179888148799</v>
      </c>
      <c r="H119">
        <v>418.27065034697301</v>
      </c>
      <c r="I119" s="13">
        <v>1196.4687731142999</v>
      </c>
      <c r="J119" s="2">
        <v>1030.2006388482084</v>
      </c>
      <c r="K119">
        <v>3690.4643761620882</v>
      </c>
      <c r="L119">
        <v>755.87388999077154</v>
      </c>
      <c r="M119">
        <v>1249.3119302720131</v>
      </c>
      <c r="N119">
        <v>806.27477241717872</v>
      </c>
      <c r="O119">
        <v>1001.8111713187026</v>
      </c>
      <c r="P119" s="13">
        <v>2186.6062367232244</v>
      </c>
      <c r="Q119" s="36">
        <v>1005.4423637688043</v>
      </c>
      <c r="R119" s="36">
        <v>3367.6447042150762</v>
      </c>
      <c r="S119" s="36">
        <v>681.93842617991515</v>
      </c>
      <c r="T119" s="36">
        <v>1195.5137917337115</v>
      </c>
      <c r="U119" s="36">
        <v>746.74659428800646</v>
      </c>
      <c r="V119" s="36">
        <v>884.99906576112755</v>
      </c>
      <c r="W119" s="75">
        <v>1833.9696261606814</v>
      </c>
      <c r="X119" s="25">
        <v>24.75827507940414</v>
      </c>
      <c r="Y119" s="36">
        <v>317.08042301040427</v>
      </c>
      <c r="Z119" s="36">
        <v>88.851836161439778</v>
      </c>
      <c r="AA119" s="36">
        <v>45.199781180070993</v>
      </c>
      <c r="AB119" s="36">
        <v>55.679810162605023</v>
      </c>
      <c r="AC119" s="36">
        <v>100.18851408249765</v>
      </c>
      <c r="AD119" s="75">
        <v>358.14780327882733</v>
      </c>
      <c r="AE119">
        <f t="shared" si="22"/>
        <v>2.2356965639799649</v>
      </c>
      <c r="AF119">
        <f t="shared" si="23"/>
        <v>2.9238438318690489</v>
      </c>
      <c r="AG119">
        <f t="shared" si="24"/>
        <v>3.1713384528950717</v>
      </c>
      <c r="AH119">
        <f t="shared" si="25"/>
        <v>2.6532562460690263</v>
      </c>
      <c r="AI119">
        <f t="shared" si="26"/>
        <v>2.0525085428026837</v>
      </c>
      <c r="AJ119">
        <f t="shared" si="27"/>
        <v>2.5249314903479223</v>
      </c>
      <c r="AK119">
        <f t="shared" si="28"/>
        <v>1.9469712023617676</v>
      </c>
      <c r="AL119" s="134">
        <f t="shared" si="29"/>
        <v>223.56965639799648</v>
      </c>
      <c r="AM119" s="134">
        <f t="shared" si="30"/>
        <v>292.38438318690487</v>
      </c>
      <c r="AN119" s="134">
        <f t="shared" si="31"/>
        <v>317.13384528950718</v>
      </c>
      <c r="AO119" s="134">
        <f t="shared" si="32"/>
        <v>265.32562460690264</v>
      </c>
      <c r="AP119" s="134">
        <f t="shared" si="33"/>
        <v>205.25085428026836</v>
      </c>
      <c r="AQ119" s="134">
        <f t="shared" si="34"/>
        <v>252.49314903479222</v>
      </c>
      <c r="AR119" s="134">
        <f t="shared" si="35"/>
        <v>194.69712023617674</v>
      </c>
      <c r="AZ119" s="81">
        <f t="shared" si="36"/>
        <v>26.092408509794229</v>
      </c>
      <c r="BA119" s="81">
        <f t="shared" si="37"/>
        <v>19.615331544257781</v>
      </c>
      <c r="BB119" s="81">
        <f t="shared" si="38"/>
        <v>18.222627585861172</v>
      </c>
      <c r="BC119" s="81">
        <f t="shared" si="39"/>
        <v>29.746356569869729</v>
      </c>
      <c r="BD119" s="81">
        <f t="shared" si="40"/>
        <v>8.1078523301849277</v>
      </c>
      <c r="BE119" s="81">
        <f t="shared" si="41"/>
        <v>14.294411336346689</v>
      </c>
      <c r="BF119" s="81">
        <f t="shared" si="42"/>
        <v>13.116483147015048</v>
      </c>
    </row>
    <row r="120" spans="1:58" x14ac:dyDescent="0.2">
      <c r="A120" s="1">
        <v>43983</v>
      </c>
      <c r="B120">
        <v>4.92</v>
      </c>
      <c r="C120" s="2">
        <v>485.82911581181799</v>
      </c>
      <c r="D120">
        <v>1367.1976057238201</v>
      </c>
      <c r="E120">
        <v>259.15121820806399</v>
      </c>
      <c r="F120">
        <v>501.18688692570902</v>
      </c>
      <c r="G120">
        <v>416.66866915360299</v>
      </c>
      <c r="H120">
        <v>413.30707611078401</v>
      </c>
      <c r="I120" s="13">
        <v>1366.0613836855</v>
      </c>
      <c r="J120" s="2">
        <v>1020.2656300486759</v>
      </c>
      <c r="K120">
        <v>3713.4894041667926</v>
      </c>
      <c r="L120">
        <v>769.84584937141233</v>
      </c>
      <c r="M120">
        <v>1249.7753279393148</v>
      </c>
      <c r="N120">
        <v>802.98040356876334</v>
      </c>
      <c r="O120">
        <v>1014.1016665865035</v>
      </c>
      <c r="P120" s="13">
        <v>2152.4184083845962</v>
      </c>
      <c r="Q120" s="36">
        <v>985.40205206492158</v>
      </c>
      <c r="R120" s="36">
        <v>3359.3095631375531</v>
      </c>
      <c r="S120" s="36">
        <v>701.19034687152885</v>
      </c>
      <c r="T120" s="36">
        <v>1190.5443471768976</v>
      </c>
      <c r="U120" s="36">
        <v>739.55074456438626</v>
      </c>
      <c r="V120" s="36">
        <v>880.45458184306972</v>
      </c>
      <c r="W120" s="75">
        <v>1653.1057680146137</v>
      </c>
      <c r="X120" s="25">
        <v>34.863577983754389</v>
      </c>
      <c r="Y120" s="36">
        <v>353.01472463785871</v>
      </c>
      <c r="Z120" s="36">
        <v>68.610785262442064</v>
      </c>
      <c r="AA120" s="36">
        <v>56.086243955113616</v>
      </c>
      <c r="AB120" s="36">
        <v>66.483649317228597</v>
      </c>
      <c r="AC120" s="36">
        <v>126.74750747235473</v>
      </c>
      <c r="AD120" s="75">
        <v>490.71087099101322</v>
      </c>
      <c r="AE120">
        <f t="shared" si="22"/>
        <v>2.2329783923170394</v>
      </c>
      <c r="AF120">
        <f t="shared" si="23"/>
        <v>2.885111504012873</v>
      </c>
      <c r="AG120">
        <f t="shared" si="24"/>
        <v>3.1561874948208275</v>
      </c>
      <c r="AH120">
        <f t="shared" si="25"/>
        <v>2.6471724609629765</v>
      </c>
      <c r="AI120">
        <f t="shared" si="26"/>
        <v>2.0523266242954339</v>
      </c>
      <c r="AJ120">
        <f t="shared" si="27"/>
        <v>2.5952814847007719</v>
      </c>
      <c r="AK120">
        <f t="shared" si="28"/>
        <v>1.666991069498523</v>
      </c>
      <c r="AL120" s="134">
        <f t="shared" si="29"/>
        <v>223.29783923170393</v>
      </c>
      <c r="AM120" s="134">
        <f t="shared" si="30"/>
        <v>288.5111504012873</v>
      </c>
      <c r="AN120" s="134">
        <f t="shared" si="31"/>
        <v>315.61874948208276</v>
      </c>
      <c r="AO120" s="134">
        <f t="shared" si="32"/>
        <v>264.71724609629763</v>
      </c>
      <c r="AP120" s="134">
        <f t="shared" si="33"/>
        <v>205.23266242954338</v>
      </c>
      <c r="AQ120" s="134">
        <f t="shared" si="34"/>
        <v>259.52814847007721</v>
      </c>
      <c r="AR120" s="134">
        <f t="shared" si="35"/>
        <v>166.69910694985231</v>
      </c>
      <c r="AZ120" s="81">
        <f t="shared" si="36"/>
        <v>26.060685222040664</v>
      </c>
      <c r="BA120" s="81">
        <f t="shared" si="37"/>
        <v>19.355486116092724</v>
      </c>
      <c r="BB120" s="81">
        <f t="shared" si="38"/>
        <v>18.135569622588942</v>
      </c>
      <c r="BC120" s="81">
        <f t="shared" si="39"/>
        <v>29.678149648157152</v>
      </c>
      <c r="BD120" s="81">
        <f t="shared" si="40"/>
        <v>8.1071337127652434</v>
      </c>
      <c r="BE120" s="81">
        <f t="shared" si="41"/>
        <v>14.692684224396707</v>
      </c>
      <c r="BF120" s="81">
        <f t="shared" si="42"/>
        <v>11.230294645744438</v>
      </c>
    </row>
    <row r="121" spans="1:58" x14ac:dyDescent="0.2">
      <c r="A121" s="1">
        <v>44013</v>
      </c>
      <c r="B121">
        <v>4.18</v>
      </c>
      <c r="C121" s="2">
        <v>485.94455271656301</v>
      </c>
      <c r="D121">
        <v>1421.9941322360601</v>
      </c>
      <c r="E121">
        <v>262.69029443308398</v>
      </c>
      <c r="F121">
        <v>507.66873068643599</v>
      </c>
      <c r="G121">
        <v>422.85606041431498</v>
      </c>
      <c r="H121">
        <v>424.59735089925903</v>
      </c>
      <c r="I121" s="13">
        <v>1449.6798711019601</v>
      </c>
      <c r="J121" s="2">
        <v>994.56854226860742</v>
      </c>
      <c r="K121">
        <v>3733.1003400963591</v>
      </c>
      <c r="L121">
        <v>755.87070873842515</v>
      </c>
      <c r="M121">
        <v>1257.2242837124518</v>
      </c>
      <c r="N121">
        <v>820.81924387380695</v>
      </c>
      <c r="O121">
        <v>1035.2160978181043</v>
      </c>
      <c r="P121" s="13">
        <v>2125.8855358647438</v>
      </c>
      <c r="Q121" s="36">
        <v>958.62784551959658</v>
      </c>
      <c r="R121" s="36">
        <v>3293.1826364125336</v>
      </c>
      <c r="S121" s="36">
        <v>712.44784576684469</v>
      </c>
      <c r="T121" s="36">
        <v>1190.6500973573191</v>
      </c>
      <c r="U121" s="36">
        <v>761.8897789323554</v>
      </c>
      <c r="V121" s="36">
        <v>907.9030698713525</v>
      </c>
      <c r="W121" s="75">
        <v>1674.8212706623101</v>
      </c>
      <c r="X121" s="25">
        <v>35.940696749010868</v>
      </c>
      <c r="Y121" s="36">
        <v>415.60457315515902</v>
      </c>
      <c r="Z121" s="36">
        <v>46.385838645855621</v>
      </c>
      <c r="AA121" s="36">
        <v>68.713563913312825</v>
      </c>
      <c r="AB121" s="36">
        <v>62.604512078430858</v>
      </c>
      <c r="AC121" s="36">
        <v>117.19510434659726</v>
      </c>
      <c r="AD121" s="75">
        <v>424.4732409084358</v>
      </c>
      <c r="AE121">
        <f t="shared" si="22"/>
        <v>2.1694828079878374</v>
      </c>
      <c r="AF121">
        <f t="shared" si="23"/>
        <v>2.7684048664688508</v>
      </c>
      <c r="AG121">
        <f t="shared" si="24"/>
        <v>3.0557405684172134</v>
      </c>
      <c r="AH121">
        <f t="shared" si="25"/>
        <v>2.6268277605945212</v>
      </c>
      <c r="AI121">
        <f t="shared" si="26"/>
        <v>2.061554731887056</v>
      </c>
      <c r="AJ121">
        <f t="shared" si="27"/>
        <v>2.5660150132125765</v>
      </c>
      <c r="AK121">
        <f t="shared" si="28"/>
        <v>1.5384876667307654</v>
      </c>
      <c r="AL121" s="134">
        <f t="shared" si="29"/>
        <v>216.94828079878374</v>
      </c>
      <c r="AM121" s="134">
        <f t="shared" si="30"/>
        <v>276.8404866468851</v>
      </c>
      <c r="AN121" s="134">
        <f t="shared" si="31"/>
        <v>305.57405684172136</v>
      </c>
      <c r="AO121" s="134">
        <f t="shared" si="32"/>
        <v>262.68277605945212</v>
      </c>
      <c r="AP121" s="134">
        <f t="shared" si="33"/>
        <v>206.1554731887056</v>
      </c>
      <c r="AQ121" s="134">
        <f t="shared" si="34"/>
        <v>256.60150132125767</v>
      </c>
      <c r="AR121" s="134">
        <f t="shared" si="35"/>
        <v>153.84876667307654</v>
      </c>
      <c r="AZ121" s="81">
        <f t="shared" si="36"/>
        <v>25.319639790572857</v>
      </c>
      <c r="BA121" s="81">
        <f t="shared" si="37"/>
        <v>18.572530691493956</v>
      </c>
      <c r="BB121" s="81">
        <f t="shared" si="38"/>
        <v>17.558397882900763</v>
      </c>
      <c r="BC121" s="81">
        <f t="shared" si="39"/>
        <v>29.450059838752637</v>
      </c>
      <c r="BD121" s="81">
        <f t="shared" si="40"/>
        <v>8.1435867321216282</v>
      </c>
      <c r="BE121" s="81">
        <f t="shared" si="41"/>
        <v>14.526997755906395</v>
      </c>
      <c r="BF121" s="81">
        <f t="shared" si="42"/>
        <v>10.36458450339987</v>
      </c>
    </row>
    <row r="122" spans="1:58" x14ac:dyDescent="0.2">
      <c r="A122" s="1">
        <v>44044</v>
      </c>
      <c r="B122">
        <v>4.1100000000000003</v>
      </c>
      <c r="C122" s="2">
        <v>509.58947309259099</v>
      </c>
      <c r="D122">
        <v>1452.9849529998301</v>
      </c>
      <c r="E122">
        <v>261.47905592871098</v>
      </c>
      <c r="F122">
        <v>518.95310171001097</v>
      </c>
      <c r="G122">
        <v>427.61447716900398</v>
      </c>
      <c r="H122">
        <v>433.68734290028499</v>
      </c>
      <c r="I122" s="13">
        <v>1446.93127173162</v>
      </c>
      <c r="J122" s="2">
        <v>980.9871924630437</v>
      </c>
      <c r="K122">
        <v>3817.9487668361398</v>
      </c>
      <c r="L122">
        <v>752.91472582575204</v>
      </c>
      <c r="M122">
        <v>1273.5378326372422</v>
      </c>
      <c r="N122">
        <v>835.23713682306425</v>
      </c>
      <c r="O122">
        <v>1049.514393032754</v>
      </c>
      <c r="P122" s="13">
        <v>2092.9574005838776</v>
      </c>
      <c r="Q122" s="36">
        <v>929.55915112581783</v>
      </c>
      <c r="R122" s="36">
        <v>3507.8277036079103</v>
      </c>
      <c r="S122" s="36">
        <v>698.68811994030773</v>
      </c>
      <c r="T122" s="36">
        <v>1211.8928352628427</v>
      </c>
      <c r="U122" s="36">
        <v>757.40391355257202</v>
      </c>
      <c r="V122" s="36">
        <v>941.18135592800729</v>
      </c>
      <c r="W122" s="75">
        <v>1665.2742120045214</v>
      </c>
      <c r="X122" s="25">
        <v>51.428041337225849</v>
      </c>
      <c r="Y122" s="36">
        <v>344.88908917924488</v>
      </c>
      <c r="Z122" s="36">
        <v>58.747889137734781</v>
      </c>
      <c r="AA122" s="36">
        <v>64.302472774012131</v>
      </c>
      <c r="AB122" s="36">
        <v>82.378156818828089</v>
      </c>
      <c r="AC122" s="36">
        <v>107.26537670623232</v>
      </c>
      <c r="AD122" s="75">
        <v>403.96878818499613</v>
      </c>
      <c r="AE122">
        <f t="shared" si="22"/>
        <v>2.0393689613110286</v>
      </c>
      <c r="AF122">
        <f t="shared" si="23"/>
        <v>2.796685382109839</v>
      </c>
      <c r="AG122">
        <f t="shared" si="24"/>
        <v>3.0597874673425642</v>
      </c>
      <c r="AH122">
        <f t="shared" si="25"/>
        <v>2.6030628499074284</v>
      </c>
      <c r="AI122">
        <f t="shared" si="26"/>
        <v>2.0741191155346517</v>
      </c>
      <c r="AJ122">
        <f t="shared" si="27"/>
        <v>2.5598260808156579</v>
      </c>
      <c r="AK122">
        <f t="shared" si="28"/>
        <v>1.5182397590331582</v>
      </c>
      <c r="AL122" s="134">
        <f t="shared" si="29"/>
        <v>203.93689613110286</v>
      </c>
      <c r="AM122" s="134">
        <f t="shared" si="30"/>
        <v>279.66853821098391</v>
      </c>
      <c r="AN122" s="134">
        <f t="shared" si="31"/>
        <v>305.97874673425645</v>
      </c>
      <c r="AO122" s="134">
        <f t="shared" si="32"/>
        <v>260.30628499074282</v>
      </c>
      <c r="AP122" s="134">
        <f t="shared" si="33"/>
        <v>207.41191155346516</v>
      </c>
      <c r="AQ122" s="134">
        <f t="shared" si="34"/>
        <v>255.98260808156579</v>
      </c>
      <c r="AR122" s="134">
        <f t="shared" si="35"/>
        <v>151.82397590331581</v>
      </c>
      <c r="AZ122" s="81">
        <f t="shared" si="36"/>
        <v>23.801104719682776</v>
      </c>
      <c r="BA122" s="81">
        <f t="shared" si="37"/>
        <v>18.762257545060532</v>
      </c>
      <c r="BB122" s="81">
        <f t="shared" si="38"/>
        <v>17.581651513217949</v>
      </c>
      <c r="BC122" s="81">
        <f t="shared" si="39"/>
        <v>29.183625148097814</v>
      </c>
      <c r="BD122" s="81">
        <f t="shared" si="40"/>
        <v>8.1932187629317852</v>
      </c>
      <c r="BE122" s="81">
        <f t="shared" si="41"/>
        <v>14.49196031201828</v>
      </c>
      <c r="BF122" s="81">
        <f t="shared" si="42"/>
        <v>10.228177072331645</v>
      </c>
    </row>
    <row r="123" spans="1:58" x14ac:dyDescent="0.2">
      <c r="A123" s="1">
        <v>44075</v>
      </c>
      <c r="B123">
        <v>4.17</v>
      </c>
      <c r="C123" s="2">
        <v>513.86001699780195</v>
      </c>
      <c r="D123">
        <v>1418.34879881557</v>
      </c>
      <c r="E123">
        <v>261.47914733970799</v>
      </c>
      <c r="F123">
        <v>508.48760972710801</v>
      </c>
      <c r="G123">
        <v>441.59647386792602</v>
      </c>
      <c r="H123">
        <v>439.67543707569598</v>
      </c>
      <c r="I123" s="13">
        <v>1449.6139270332601</v>
      </c>
      <c r="J123" s="2">
        <v>986.26239583392112</v>
      </c>
      <c r="K123">
        <v>3874.1875291250117</v>
      </c>
      <c r="L123">
        <v>755.17002446473134</v>
      </c>
      <c r="M123">
        <v>1293.1785406631284</v>
      </c>
      <c r="N123">
        <v>851.39475887003778</v>
      </c>
      <c r="O123">
        <v>1064.6362818898319</v>
      </c>
      <c r="P123" s="13">
        <v>2072.1606054315971</v>
      </c>
      <c r="Q123" s="36">
        <v>950.22856234194342</v>
      </c>
      <c r="R123" s="36">
        <v>3475.2707575922718</v>
      </c>
      <c r="S123" s="36">
        <v>696.40286739902649</v>
      </c>
      <c r="T123" s="36">
        <v>1231.1113256613944</v>
      </c>
      <c r="U123" s="36">
        <v>789.17779789664826</v>
      </c>
      <c r="V123" s="36">
        <v>959.67597756793339</v>
      </c>
      <c r="W123" s="75">
        <v>1663.7472069284486</v>
      </c>
      <c r="X123" s="25">
        <v>36.033833491977752</v>
      </c>
      <c r="Y123" s="36">
        <v>403.24910294359694</v>
      </c>
      <c r="Z123" s="36">
        <v>63.987309039472365</v>
      </c>
      <c r="AA123" s="36">
        <v>62.72387494110027</v>
      </c>
      <c r="AB123" s="36">
        <v>65.102771812013728</v>
      </c>
      <c r="AC123" s="36">
        <v>109.20781712846049</v>
      </c>
      <c r="AD123" s="75">
        <v>388.83368917310219</v>
      </c>
      <c r="AE123">
        <f t="shared" si="22"/>
        <v>2.034392273572045</v>
      </c>
      <c r="AF123">
        <f t="shared" si="23"/>
        <v>2.8936480159431288</v>
      </c>
      <c r="AG123">
        <f t="shared" si="24"/>
        <v>3.0710242842324527</v>
      </c>
      <c r="AH123">
        <f t="shared" si="25"/>
        <v>2.6958883609427184</v>
      </c>
      <c r="AI123">
        <f t="shared" si="26"/>
        <v>2.0461972310896135</v>
      </c>
      <c r="AJ123">
        <f t="shared" si="27"/>
        <v>2.5695777189278299</v>
      </c>
      <c r="AK123">
        <f t="shared" si="28"/>
        <v>1.5026495820507004</v>
      </c>
      <c r="AL123" s="134">
        <f t="shared" si="29"/>
        <v>203.43922735720449</v>
      </c>
      <c r="AM123" s="134">
        <f t="shared" si="30"/>
        <v>289.36480159431289</v>
      </c>
      <c r="AN123" s="134">
        <f t="shared" si="31"/>
        <v>307.10242842324527</v>
      </c>
      <c r="AO123" s="134">
        <f t="shared" si="32"/>
        <v>269.58883609427187</v>
      </c>
      <c r="AP123" s="134">
        <f t="shared" si="33"/>
        <v>204.61972310896135</v>
      </c>
      <c r="AQ123" s="134">
        <f t="shared" si="34"/>
        <v>256.957771892783</v>
      </c>
      <c r="AR123" s="134">
        <f t="shared" si="35"/>
        <v>150.26495820507003</v>
      </c>
      <c r="AZ123" s="81">
        <f t="shared" si="36"/>
        <v>23.743022701038846</v>
      </c>
      <c r="BA123" s="81">
        <f t="shared" si="37"/>
        <v>19.412755423679663</v>
      </c>
      <c r="BB123" s="81">
        <f t="shared" si="38"/>
        <v>17.646218677043688</v>
      </c>
      <c r="BC123" s="81">
        <f t="shared" si="39"/>
        <v>30.224316469988437</v>
      </c>
      <c r="BD123" s="81">
        <f t="shared" si="40"/>
        <v>8.0829212849238612</v>
      </c>
      <c r="BE123" s="81">
        <f t="shared" si="41"/>
        <v>14.547167325321986</v>
      </c>
      <c r="BF123" s="81">
        <f t="shared" si="42"/>
        <v>10.123148146684807</v>
      </c>
    </row>
    <row r="124" spans="1:58" x14ac:dyDescent="0.2">
      <c r="A124" s="1">
        <v>44105</v>
      </c>
      <c r="B124">
        <v>4.2</v>
      </c>
      <c r="C124" s="2">
        <v>512.29588618789205</v>
      </c>
      <c r="D124">
        <v>1414.6489507972601</v>
      </c>
      <c r="E124">
        <v>259.61199056356401</v>
      </c>
      <c r="F124">
        <v>466.41912632459099</v>
      </c>
      <c r="G124">
        <v>435.02162086163401</v>
      </c>
      <c r="H124">
        <v>437.986755119885</v>
      </c>
      <c r="I124" s="13">
        <v>1466.92683004078</v>
      </c>
      <c r="J124" s="2">
        <v>985.12294531760938</v>
      </c>
      <c r="K124">
        <v>3891.3564255330189</v>
      </c>
      <c r="L124">
        <v>761.49502021903527</v>
      </c>
      <c r="M124">
        <v>1290.9112647326306</v>
      </c>
      <c r="N124">
        <v>853.07625636932698</v>
      </c>
      <c r="O124">
        <v>1068.0275228157122</v>
      </c>
      <c r="P124" s="13">
        <v>2043.2305588434274</v>
      </c>
      <c r="Q124" s="36">
        <v>910.26625567739825</v>
      </c>
      <c r="R124" s="36">
        <v>3515.7388522510678</v>
      </c>
      <c r="S124" s="36">
        <v>685.56592674827084</v>
      </c>
      <c r="T124" s="36">
        <v>1247.9621745260117</v>
      </c>
      <c r="U124" s="36">
        <v>792.42479301691424</v>
      </c>
      <c r="V124" s="36">
        <v>983.64784750499211</v>
      </c>
      <c r="W124" s="75">
        <v>1591.451929258965</v>
      </c>
      <c r="X124" s="25">
        <v>74.856689640211101</v>
      </c>
      <c r="Y124" s="36">
        <v>376.79081050374026</v>
      </c>
      <c r="Z124" s="36">
        <v>71.766904789679486</v>
      </c>
      <c r="AA124" s="36">
        <v>48.994204371142175</v>
      </c>
      <c r="AB124" s="36">
        <v>62.935142694043158</v>
      </c>
      <c r="AC124" s="36">
        <v>94.849567190881871</v>
      </c>
      <c r="AD124" s="75">
        <v>414.59744641268065</v>
      </c>
      <c r="AE124">
        <f t="shared" si="22"/>
        <v>2.0370764702990791</v>
      </c>
      <c r="AF124">
        <f t="shared" si="23"/>
        <v>2.9134443122137657</v>
      </c>
      <c r="AG124">
        <f t="shared" si="24"/>
        <v>3.0962822429848282</v>
      </c>
      <c r="AH124">
        <f t="shared" si="25"/>
        <v>2.9420107356874787</v>
      </c>
      <c r="AI124">
        <f t="shared" si="26"/>
        <v>2.0807270536787481</v>
      </c>
      <c r="AJ124">
        <f t="shared" si="27"/>
        <v>2.5975159677206072</v>
      </c>
      <c r="AK124">
        <f t="shared" si="28"/>
        <v>1.4564125378251462</v>
      </c>
      <c r="AL124" s="134">
        <f t="shared" si="29"/>
        <v>203.70764702990792</v>
      </c>
      <c r="AM124" s="134">
        <f t="shared" si="30"/>
        <v>291.34443122137657</v>
      </c>
      <c r="AN124" s="134">
        <f t="shared" si="31"/>
        <v>309.62822429848285</v>
      </c>
      <c r="AO124" s="134">
        <f t="shared" si="32"/>
        <v>294.20107356874786</v>
      </c>
      <c r="AP124" s="134">
        <f t="shared" si="33"/>
        <v>208.07270536787482</v>
      </c>
      <c r="AQ124" s="134">
        <f t="shared" si="34"/>
        <v>259.75159677206074</v>
      </c>
      <c r="AR124" s="134">
        <f t="shared" si="35"/>
        <v>145.64125378251461</v>
      </c>
      <c r="AZ124" s="81">
        <f t="shared" si="36"/>
        <v>23.774349473486783</v>
      </c>
      <c r="BA124" s="81">
        <f t="shared" si="37"/>
        <v>19.54556378726749</v>
      </c>
      <c r="BB124" s="81">
        <f t="shared" si="38"/>
        <v>17.791351838565259</v>
      </c>
      <c r="BC124" s="81">
        <f t="shared" si="39"/>
        <v>32.983659420684447</v>
      </c>
      <c r="BD124" s="81">
        <f t="shared" si="40"/>
        <v>8.2193215467020178</v>
      </c>
      <c r="BE124" s="81">
        <f t="shared" si="41"/>
        <v>14.705334317887047</v>
      </c>
      <c r="BF124" s="81">
        <f t="shared" si="42"/>
        <v>9.8116553980418892</v>
      </c>
    </row>
    <row r="125" spans="1:58" x14ac:dyDescent="0.2">
      <c r="A125" s="1">
        <v>44136</v>
      </c>
      <c r="B125">
        <v>4.07</v>
      </c>
      <c r="C125" s="2">
        <v>523.33695190464698</v>
      </c>
      <c r="D125">
        <v>1429.4929239783601</v>
      </c>
      <c r="E125">
        <v>263.65344227194601</v>
      </c>
      <c r="F125">
        <v>468.03959458551901</v>
      </c>
      <c r="G125">
        <v>418.44655974888502</v>
      </c>
      <c r="H125">
        <v>439.17143742328699</v>
      </c>
      <c r="I125" s="13">
        <v>1472.90954062469</v>
      </c>
      <c r="J125" s="2">
        <v>975.83508255825916</v>
      </c>
      <c r="K125">
        <v>3923.4041568156827</v>
      </c>
      <c r="L125">
        <v>765.34735268517318</v>
      </c>
      <c r="M125">
        <v>1284.7481598848585</v>
      </c>
      <c r="N125">
        <v>864.54629195063876</v>
      </c>
      <c r="O125">
        <v>1062.1154638797129</v>
      </c>
      <c r="P125" s="13">
        <v>2027.705568214702</v>
      </c>
      <c r="Q125" s="36">
        <v>946.62184952509358</v>
      </c>
      <c r="R125" s="36">
        <v>3537.3438616087783</v>
      </c>
      <c r="S125" s="36">
        <v>720.46712774872219</v>
      </c>
      <c r="T125" s="36">
        <v>1252.6221130717731</v>
      </c>
      <c r="U125" s="36">
        <v>800.80127060326583</v>
      </c>
      <c r="V125" s="36">
        <v>959.00249002748001</v>
      </c>
      <c r="W125" s="75">
        <v>1627.8898524028461</v>
      </c>
      <c r="X125" s="25">
        <v>29.213233033165626</v>
      </c>
      <c r="Y125" s="36">
        <v>400.94424675484748</v>
      </c>
      <c r="Z125" s="36">
        <v>40.337663735216786</v>
      </c>
      <c r="AA125" s="36">
        <v>42.347036394122391</v>
      </c>
      <c r="AB125" s="36">
        <v>64.271541811225234</v>
      </c>
      <c r="AC125" s="36">
        <v>111.09176302614185</v>
      </c>
      <c r="AD125" s="75">
        <v>432.90345542442356</v>
      </c>
      <c r="AE125">
        <f t="shared" si="22"/>
        <v>1.975850518525385</v>
      </c>
      <c r="AF125">
        <f t="shared" si="23"/>
        <v>2.9109216967511395</v>
      </c>
      <c r="AG125">
        <f t="shared" si="24"/>
        <v>3.0639581996871978</v>
      </c>
      <c r="AH125">
        <f t="shared" si="25"/>
        <v>2.9221158747972069</v>
      </c>
      <c r="AI125">
        <f t="shared" si="26"/>
        <v>2.1883028964012916</v>
      </c>
      <c r="AJ125">
        <f t="shared" si="27"/>
        <v>2.5704890561740497</v>
      </c>
      <c r="AK125">
        <f t="shared" si="28"/>
        <v>1.467837460919359</v>
      </c>
      <c r="AL125" s="134">
        <f t="shared" si="29"/>
        <v>197.5850518525385</v>
      </c>
      <c r="AM125" s="134">
        <f t="shared" si="30"/>
        <v>291.09216967511395</v>
      </c>
      <c r="AN125" s="134">
        <f t="shared" si="31"/>
        <v>306.39581996871976</v>
      </c>
      <c r="AO125" s="134">
        <f t="shared" si="32"/>
        <v>292.21158747972072</v>
      </c>
      <c r="AP125" s="134">
        <f t="shared" si="33"/>
        <v>218.83028964012917</v>
      </c>
      <c r="AQ125" s="134">
        <f t="shared" si="34"/>
        <v>257.04890561740496</v>
      </c>
      <c r="AR125" s="134">
        <f t="shared" si="35"/>
        <v>146.78374609193588</v>
      </c>
      <c r="AZ125" s="81">
        <f t="shared" si="36"/>
        <v>23.059792511321813</v>
      </c>
      <c r="BA125" s="81">
        <f t="shared" si="37"/>
        <v>19.528640195754583</v>
      </c>
      <c r="BB125" s="81">
        <f t="shared" si="38"/>
        <v>17.605616694924485</v>
      </c>
      <c r="BC125" s="81">
        <f t="shared" si="39"/>
        <v>32.760612880484359</v>
      </c>
      <c r="BD125" s="81">
        <f t="shared" si="40"/>
        <v>8.6442693746406949</v>
      </c>
      <c r="BE125" s="81">
        <f t="shared" si="41"/>
        <v>14.552326684898036</v>
      </c>
      <c r="BF125" s="81">
        <f t="shared" si="42"/>
        <v>9.8886235684182182</v>
      </c>
    </row>
    <row r="126" spans="1:58" x14ac:dyDescent="0.2">
      <c r="A126" s="1">
        <v>44166</v>
      </c>
      <c r="B126">
        <v>4.13</v>
      </c>
      <c r="C126" s="2">
        <v>519.21157123288003</v>
      </c>
      <c r="D126">
        <v>1440.7902226127001</v>
      </c>
      <c r="E126">
        <v>270.30515792501598</v>
      </c>
      <c r="F126">
        <v>501.39007075655502</v>
      </c>
      <c r="G126">
        <v>421.11338925882001</v>
      </c>
      <c r="H126">
        <v>443.17878873406198</v>
      </c>
      <c r="I126" s="13">
        <v>1432.0584631413501</v>
      </c>
      <c r="J126" s="2">
        <v>1026.4225136380596</v>
      </c>
      <c r="K126">
        <v>3909.5182802274426</v>
      </c>
      <c r="L126">
        <v>771.37808162193494</v>
      </c>
      <c r="M126">
        <v>1283.0821568092222</v>
      </c>
      <c r="N126">
        <v>875.96212295311784</v>
      </c>
      <c r="O126">
        <v>1063.5343060664752</v>
      </c>
      <c r="P126" s="13">
        <v>2036.8045909759712</v>
      </c>
      <c r="Q126" s="36">
        <v>964.41995902338147</v>
      </c>
      <c r="R126" s="36">
        <v>3569.9534004635107</v>
      </c>
      <c r="S126" s="36">
        <v>646.6814004312273</v>
      </c>
      <c r="T126" s="36">
        <v>1237.5457583584648</v>
      </c>
      <c r="U126" s="36">
        <v>688.5442514466182</v>
      </c>
      <c r="V126" s="36">
        <v>977.97513620289112</v>
      </c>
      <c r="W126" s="75">
        <v>1621.5791634199661</v>
      </c>
      <c r="X126" s="25">
        <v>62.002554614678139</v>
      </c>
      <c r="Y126" s="36">
        <v>354.28943521129219</v>
      </c>
      <c r="Z126" s="36">
        <v>79.603783623362489</v>
      </c>
      <c r="AA126" s="36">
        <v>52.702709433995793</v>
      </c>
      <c r="AB126" s="36">
        <v>163.63854509705959</v>
      </c>
      <c r="AC126" s="36">
        <v>103.71780362088889</v>
      </c>
      <c r="AD126" s="75">
        <v>419.07925719441675</v>
      </c>
      <c r="AE126">
        <f t="shared" si="22"/>
        <v>2.0941553579475589</v>
      </c>
      <c r="AF126">
        <f t="shared" si="23"/>
        <v>2.8792116251536122</v>
      </c>
      <c r="AG126">
        <f t="shared" si="24"/>
        <v>2.9167190636436731</v>
      </c>
      <c r="AH126">
        <f t="shared" si="25"/>
        <v>2.7207072279708027</v>
      </c>
      <c r="AI126">
        <f t="shared" si="26"/>
        <v>2.1632720954769242</v>
      </c>
      <c r="AJ126">
        <f t="shared" si="27"/>
        <v>2.5659647457113528</v>
      </c>
      <c r="AK126">
        <f t="shared" si="28"/>
        <v>1.5043738333398606</v>
      </c>
      <c r="AL126" s="134">
        <f t="shared" si="29"/>
        <v>209.4155357947559</v>
      </c>
      <c r="AM126" s="134">
        <f t="shared" si="30"/>
        <v>287.92116251536123</v>
      </c>
      <c r="AN126" s="134">
        <f t="shared" si="31"/>
        <v>291.67190636436732</v>
      </c>
      <c r="AO126" s="134">
        <f t="shared" si="32"/>
        <v>272.07072279708029</v>
      </c>
      <c r="AP126" s="134">
        <f t="shared" si="33"/>
        <v>216.32720954769243</v>
      </c>
      <c r="AQ126" s="134">
        <f t="shared" si="34"/>
        <v>256.59647457113527</v>
      </c>
      <c r="AR126" s="134">
        <f t="shared" si="35"/>
        <v>150.43738333398608</v>
      </c>
      <c r="AZ126" s="81">
        <f t="shared" si="36"/>
        <v>24.440506803512598</v>
      </c>
      <c r="BA126" s="81">
        <f t="shared" si="37"/>
        <v>19.315905315424114</v>
      </c>
      <c r="BB126" s="81">
        <f t="shared" si="38"/>
        <v>16.759575194769955</v>
      </c>
      <c r="BC126" s="81">
        <f t="shared" si="39"/>
        <v>30.502567343559875</v>
      </c>
      <c r="BD126" s="81">
        <f t="shared" si="40"/>
        <v>8.5453923013575288</v>
      </c>
      <c r="BE126" s="81">
        <f t="shared" si="41"/>
        <v>14.526713176169443</v>
      </c>
      <c r="BF126" s="81">
        <f t="shared" si="42"/>
        <v>10.13476419572963</v>
      </c>
    </row>
    <row r="127" spans="1:58" x14ac:dyDescent="0.2">
      <c r="A127" s="1">
        <v>44197</v>
      </c>
      <c r="B127">
        <v>4.28</v>
      </c>
      <c r="C127" s="2">
        <v>519.46062650281203</v>
      </c>
      <c r="D127">
        <v>1399.69837815401</v>
      </c>
      <c r="E127">
        <v>270.45742695523899</v>
      </c>
      <c r="F127">
        <v>498.29308819549198</v>
      </c>
      <c r="G127">
        <v>443.933116079831</v>
      </c>
      <c r="H127">
        <v>430.29976095758099</v>
      </c>
      <c r="I127" s="13">
        <v>1484.22138167652</v>
      </c>
      <c r="J127" s="2">
        <v>1101.16525978457</v>
      </c>
      <c r="K127">
        <v>3859.0639075492782</v>
      </c>
      <c r="L127">
        <v>767.78201649927496</v>
      </c>
      <c r="M127">
        <v>1285.8118983832235</v>
      </c>
      <c r="N127">
        <v>902.89792209747964</v>
      </c>
      <c r="O127">
        <v>1025.1212409671975</v>
      </c>
      <c r="P127" s="13">
        <v>2012.4341943428901</v>
      </c>
      <c r="Q127" s="36">
        <v>1079.3252613124696</v>
      </c>
      <c r="R127" s="36">
        <v>3552.7966227952843</v>
      </c>
      <c r="S127" s="36">
        <v>709.61570175362147</v>
      </c>
      <c r="T127" s="36">
        <v>1229.520456991082</v>
      </c>
      <c r="U127" s="36">
        <v>833.20326762971104</v>
      </c>
      <c r="V127" s="36">
        <v>963.9532934483758</v>
      </c>
      <c r="W127" s="75">
        <v>1657.513289694981</v>
      </c>
      <c r="X127" s="25">
        <v>21.839998472100543</v>
      </c>
      <c r="Y127" s="36">
        <v>292.28710753676268</v>
      </c>
      <c r="Z127" s="36">
        <v>34.971553848942001</v>
      </c>
      <c r="AA127" s="36">
        <v>55.785417433452494</v>
      </c>
      <c r="AB127" s="36">
        <v>59.658213870958285</v>
      </c>
      <c r="AC127" s="36">
        <v>73.286535589369322</v>
      </c>
      <c r="AD127" s="75">
        <v>410.65724965933134</v>
      </c>
      <c r="AE127">
        <f t="shared" si="22"/>
        <v>2.2485934033418262</v>
      </c>
      <c r="AF127">
        <f t="shared" si="23"/>
        <v>2.9155009450384526</v>
      </c>
      <c r="AG127">
        <f t="shared" si="24"/>
        <v>2.9564955980541368</v>
      </c>
      <c r="AH127">
        <f t="shared" si="25"/>
        <v>2.7354363276698233</v>
      </c>
      <c r="AI127">
        <f t="shared" si="26"/>
        <v>2.141597843664063</v>
      </c>
      <c r="AJ127">
        <f t="shared" si="27"/>
        <v>2.5423541525943567</v>
      </c>
      <c r="AK127">
        <f t="shared" si="28"/>
        <v>1.4570759630310619</v>
      </c>
      <c r="AL127" s="134">
        <f t="shared" si="29"/>
        <v>224.85934033418263</v>
      </c>
      <c r="AM127" s="134">
        <f t="shared" si="30"/>
        <v>291.55009450384523</v>
      </c>
      <c r="AN127" s="134">
        <f t="shared" si="31"/>
        <v>295.64955980541367</v>
      </c>
      <c r="AO127" s="134">
        <f t="shared" si="32"/>
        <v>273.54363276698234</v>
      </c>
      <c r="AP127" s="134">
        <f t="shared" si="33"/>
        <v>214.15978436640631</v>
      </c>
      <c r="AQ127" s="134">
        <f t="shared" si="34"/>
        <v>254.23541525943568</v>
      </c>
      <c r="AR127" s="134">
        <f t="shared" si="35"/>
        <v>145.70759630310619</v>
      </c>
      <c r="AZ127" s="81">
        <f t="shared" si="36"/>
        <v>26.242925179424851</v>
      </c>
      <c r="BA127" s="81">
        <f t="shared" si="37"/>
        <v>19.559361218676557</v>
      </c>
      <c r="BB127" s="81">
        <f t="shared" si="38"/>
        <v>16.988132626902868</v>
      </c>
      <c r="BC127" s="81">
        <f t="shared" si="39"/>
        <v>30.667699170630613</v>
      </c>
      <c r="BD127" s="81">
        <f t="shared" si="40"/>
        <v>8.4597743224788822</v>
      </c>
      <c r="BE127" s="81">
        <f t="shared" si="41"/>
        <v>14.393046369287902</v>
      </c>
      <c r="BF127" s="81">
        <f t="shared" si="42"/>
        <v>9.8161248044317446</v>
      </c>
    </row>
    <row r="128" spans="1:58" x14ac:dyDescent="0.2">
      <c r="A128" s="1">
        <v>44228</v>
      </c>
      <c r="B128">
        <v>4</v>
      </c>
      <c r="C128" s="2">
        <v>521.94950926663296</v>
      </c>
      <c r="D128">
        <v>1401.10922783508</v>
      </c>
      <c r="E128">
        <v>278.61312574645899</v>
      </c>
      <c r="F128">
        <v>499.27957923820202</v>
      </c>
      <c r="G128">
        <v>430.57310361552697</v>
      </c>
      <c r="H128">
        <v>450.56121447153203</v>
      </c>
      <c r="I128" s="13">
        <v>1487.4569664805899</v>
      </c>
      <c r="J128" s="2">
        <v>1095.561153185047</v>
      </c>
      <c r="K128">
        <v>3843.7545896862971</v>
      </c>
      <c r="L128">
        <v>757.96554480030443</v>
      </c>
      <c r="M128">
        <v>1300.998179386293</v>
      </c>
      <c r="N128">
        <v>913.8235692843424</v>
      </c>
      <c r="O128">
        <v>1036.4366585761538</v>
      </c>
      <c r="P128" s="13">
        <v>1997.1604200267968</v>
      </c>
      <c r="Q128" s="36">
        <v>1058.2214670784915</v>
      </c>
      <c r="R128" s="36">
        <v>3465.1670229759497</v>
      </c>
      <c r="S128" s="36">
        <v>704.59858368737207</v>
      </c>
      <c r="T128" s="36">
        <v>1229.9776338723061</v>
      </c>
      <c r="U128" s="36">
        <v>811.8119447862598</v>
      </c>
      <c r="V128" s="36">
        <v>944.73548196985678</v>
      </c>
      <c r="W128" s="75">
        <v>1601.7278875370505</v>
      </c>
      <c r="X128" s="25">
        <v>37.339686106555618</v>
      </c>
      <c r="Y128" s="36">
        <v>386.06318689228709</v>
      </c>
      <c r="Z128" s="36">
        <v>69.195748360568842</v>
      </c>
      <c r="AA128" s="36">
        <v>67.919868342859331</v>
      </c>
      <c r="AB128" s="36">
        <v>99.382259206803909</v>
      </c>
      <c r="AC128" s="36">
        <v>75.284738961831778</v>
      </c>
      <c r="AD128" s="75">
        <v>409.17548519073034</v>
      </c>
      <c r="AE128">
        <f t="shared" si="22"/>
        <v>2.2233498854409355</v>
      </c>
      <c r="AF128">
        <f t="shared" si="23"/>
        <v>2.9056141501115467</v>
      </c>
      <c r="AG128">
        <f t="shared" si="24"/>
        <v>2.9139917784606211</v>
      </c>
      <c r="AH128">
        <f t="shared" si="25"/>
        <v>2.755338115520741</v>
      </c>
      <c r="AI128">
        <f t="shared" si="26"/>
        <v>2.2411333775218738</v>
      </c>
      <c r="AJ128">
        <f t="shared" si="27"/>
        <v>2.4121527575543191</v>
      </c>
      <c r="AK128">
        <f t="shared" si="28"/>
        <v>1.4234110607350443</v>
      </c>
      <c r="AL128" s="134">
        <f t="shared" si="29"/>
        <v>222.33498854409356</v>
      </c>
      <c r="AM128" s="134">
        <f t="shared" si="30"/>
        <v>290.56141501115468</v>
      </c>
      <c r="AN128" s="134">
        <f t="shared" si="31"/>
        <v>291.39917784606212</v>
      </c>
      <c r="AO128" s="134">
        <f t="shared" si="32"/>
        <v>275.5338115520741</v>
      </c>
      <c r="AP128" s="134">
        <f t="shared" si="33"/>
        <v>224.11333775218739</v>
      </c>
      <c r="AQ128" s="134">
        <f t="shared" si="34"/>
        <v>241.21527575543192</v>
      </c>
      <c r="AR128" s="134">
        <f t="shared" si="35"/>
        <v>142.34110607350442</v>
      </c>
      <c r="AZ128" s="81">
        <f t="shared" si="36"/>
        <v>25.948312667196539</v>
      </c>
      <c r="BA128" s="81">
        <f t="shared" si="37"/>
        <v>19.493033202697205</v>
      </c>
      <c r="BB128" s="81">
        <f t="shared" si="38"/>
        <v>16.743904113632013</v>
      </c>
      <c r="BC128" s="81">
        <f t="shared" si="39"/>
        <v>30.890823370816097</v>
      </c>
      <c r="BD128" s="81">
        <f t="shared" si="40"/>
        <v>8.8529611927382739</v>
      </c>
      <c r="BE128" s="81">
        <f t="shared" si="41"/>
        <v>13.655936350903993</v>
      </c>
      <c r="BF128" s="81">
        <f t="shared" si="42"/>
        <v>9.5893288851721348</v>
      </c>
    </row>
    <row r="129" spans="1:58" x14ac:dyDescent="0.2">
      <c r="A129" s="1">
        <v>44256</v>
      </c>
      <c r="B129">
        <v>4.2</v>
      </c>
      <c r="C129" s="2">
        <v>525.25735555528797</v>
      </c>
      <c r="D129">
        <v>1436.4864044928199</v>
      </c>
      <c r="E129">
        <v>278.430586072133</v>
      </c>
      <c r="F129">
        <v>494.321659693708</v>
      </c>
      <c r="G129">
        <v>446.960835212115</v>
      </c>
      <c r="H129">
        <v>448.74832147668002</v>
      </c>
      <c r="I129" s="13">
        <v>1494.2303761211299</v>
      </c>
      <c r="J129" s="2">
        <v>1093.8525278835245</v>
      </c>
      <c r="K129">
        <v>3849.9135109681242</v>
      </c>
      <c r="L129">
        <v>753.93437175262989</v>
      </c>
      <c r="M129">
        <v>1290.6206304389302</v>
      </c>
      <c r="N129">
        <v>943.19784277818428</v>
      </c>
      <c r="O129">
        <v>1022.3249465187725</v>
      </c>
      <c r="P129" s="13">
        <v>1958.1908167060387</v>
      </c>
      <c r="Q129" s="36">
        <v>1049.6082711136828</v>
      </c>
      <c r="R129" s="36">
        <v>3398.614827359233</v>
      </c>
      <c r="S129" s="36">
        <v>698.37814050342718</v>
      </c>
      <c r="T129" s="36">
        <v>1223.7701490283268</v>
      </c>
      <c r="U129" s="36">
        <v>855.99633510762658</v>
      </c>
      <c r="V129" s="36">
        <v>941.48528154177643</v>
      </c>
      <c r="W129" s="75">
        <v>1514.7255182290646</v>
      </c>
      <c r="X129" s="25">
        <v>44.244256769841734</v>
      </c>
      <c r="Y129" s="36">
        <v>410.19636745809208</v>
      </c>
      <c r="Z129" s="36">
        <v>76.106932604728897</v>
      </c>
      <c r="AA129" s="36">
        <v>60.638646944082637</v>
      </c>
      <c r="AB129" s="36">
        <v>91.101923986841072</v>
      </c>
      <c r="AC129" s="36">
        <v>92.743881550969888</v>
      </c>
      <c r="AD129" s="75">
        <v>436.25772964429524</v>
      </c>
      <c r="AE129">
        <f t="shared" si="22"/>
        <v>2.20748529793374</v>
      </c>
      <c r="AF129">
        <f t="shared" si="23"/>
        <v>2.8197754393400363</v>
      </c>
      <c r="AG129">
        <f t="shared" si="24"/>
        <v>2.913220882323873</v>
      </c>
      <c r="AH129">
        <f t="shared" si="25"/>
        <v>2.7594289264549521</v>
      </c>
      <c r="AI129">
        <f t="shared" si="26"/>
        <v>2.2401032585247287</v>
      </c>
      <c r="AJ129">
        <f t="shared" si="27"/>
        <v>2.4292700691035689</v>
      </c>
      <c r="AK129">
        <f t="shared" si="28"/>
        <v>1.3816569196948536</v>
      </c>
      <c r="AL129" s="134">
        <f t="shared" si="29"/>
        <v>220.74852979337402</v>
      </c>
      <c r="AM129" s="134">
        <f t="shared" si="30"/>
        <v>281.97754393400362</v>
      </c>
      <c r="AN129" s="134">
        <f t="shared" si="31"/>
        <v>291.32208823238727</v>
      </c>
      <c r="AO129" s="134">
        <f t="shared" si="32"/>
        <v>275.94289264549519</v>
      </c>
      <c r="AP129" s="134">
        <f t="shared" si="33"/>
        <v>224.01032585247287</v>
      </c>
      <c r="AQ129" s="134">
        <f t="shared" si="34"/>
        <v>242.92700691035688</v>
      </c>
      <c r="AR129" s="134">
        <f t="shared" si="35"/>
        <v>138.16569196948535</v>
      </c>
      <c r="AZ129" s="81">
        <f t="shared" si="36"/>
        <v>25.763159948018842</v>
      </c>
      <c r="BA129" s="81">
        <f t="shared" si="37"/>
        <v>18.917162920993924</v>
      </c>
      <c r="BB129" s="81">
        <f t="shared" si="38"/>
        <v>16.73947451602961</v>
      </c>
      <c r="BC129" s="81">
        <f t="shared" si="39"/>
        <v>30.936686532690963</v>
      </c>
      <c r="BD129" s="81">
        <f t="shared" si="40"/>
        <v>8.8488920000712525</v>
      </c>
      <c r="BE129" s="81">
        <f t="shared" si="41"/>
        <v>13.752842699924836</v>
      </c>
      <c r="BF129" s="81">
        <f t="shared" si="42"/>
        <v>9.3080368523945562</v>
      </c>
    </row>
    <row r="130" spans="1:58" x14ac:dyDescent="0.2">
      <c r="A130" s="1">
        <v>44287</v>
      </c>
      <c r="B130">
        <v>4.4800000000000004</v>
      </c>
      <c r="C130" s="2">
        <v>537.94458177076103</v>
      </c>
      <c r="D130">
        <v>1422.2109929373401</v>
      </c>
      <c r="E130">
        <v>271.80382683350803</v>
      </c>
      <c r="F130">
        <v>493.56146359078599</v>
      </c>
      <c r="G130">
        <v>440.56353601895501</v>
      </c>
      <c r="H130">
        <v>459.23934680750801</v>
      </c>
      <c r="I130" s="13">
        <v>1504.30882991974</v>
      </c>
      <c r="J130" s="2">
        <v>1097.2808978255794</v>
      </c>
      <c r="K130">
        <v>3885.0797186714412</v>
      </c>
      <c r="L130">
        <v>757.67292454964604</v>
      </c>
      <c r="M130">
        <v>1289.7934682647237</v>
      </c>
      <c r="N130">
        <v>954.48015661275554</v>
      </c>
      <c r="O130">
        <v>1006.0146368847306</v>
      </c>
      <c r="P130" s="13">
        <v>1938.0748905276671</v>
      </c>
      <c r="Q130" s="36">
        <v>1027.0900288490614</v>
      </c>
      <c r="R130" s="36">
        <v>3492.939858449874</v>
      </c>
      <c r="S130" s="36">
        <v>680.53807692236035</v>
      </c>
      <c r="T130" s="36">
        <v>1226.6880103163917</v>
      </c>
      <c r="U130" s="36">
        <v>830.92688939596667</v>
      </c>
      <c r="V130" s="36">
        <v>892.30887939494812</v>
      </c>
      <c r="W130" s="75">
        <v>1496.9629648614662</v>
      </c>
      <c r="X130" s="25">
        <v>70.190868976517962</v>
      </c>
      <c r="Y130" s="36">
        <v>382.58609052986287</v>
      </c>
      <c r="Z130" s="36">
        <v>107.17734790759218</v>
      </c>
      <c r="AA130" s="36">
        <v>58.535185757730787</v>
      </c>
      <c r="AB130" s="36">
        <v>122.1443968592084</v>
      </c>
      <c r="AC130" s="36">
        <v>104.36355819333805</v>
      </c>
      <c r="AD130" s="75">
        <v>454.43933718586538</v>
      </c>
      <c r="AE130">
        <f t="shared" si="22"/>
        <v>2.1638881850822265</v>
      </c>
      <c r="AF130">
        <f t="shared" si="23"/>
        <v>2.8921445844417186</v>
      </c>
      <c r="AG130">
        <f t="shared" si="24"/>
        <v>3.0223710359202589</v>
      </c>
      <c r="AH130">
        <f t="shared" si="25"/>
        <v>2.7673195990618522</v>
      </c>
      <c r="AI130">
        <f t="shared" si="26"/>
        <v>2.2939621902957992</v>
      </c>
      <c r="AJ130">
        <f t="shared" si="27"/>
        <v>2.3097420821476389</v>
      </c>
      <c r="AK130">
        <f t="shared" si="28"/>
        <v>1.3685003804764448</v>
      </c>
      <c r="AL130" s="134">
        <f t="shared" si="29"/>
        <v>216.38881850822264</v>
      </c>
      <c r="AM130" s="134">
        <f t="shared" si="30"/>
        <v>289.21445844417184</v>
      </c>
      <c r="AN130" s="134">
        <f t="shared" si="31"/>
        <v>302.2371035920259</v>
      </c>
      <c r="AO130" s="134">
        <f t="shared" si="32"/>
        <v>276.73195990618524</v>
      </c>
      <c r="AP130" s="134">
        <f t="shared" si="33"/>
        <v>229.39621902957992</v>
      </c>
      <c r="AQ130" s="134">
        <f t="shared" si="34"/>
        <v>230.97420821476388</v>
      </c>
      <c r="AR130" s="134">
        <f t="shared" si="35"/>
        <v>136.85003804764449</v>
      </c>
      <c r="AZ130" s="81">
        <f t="shared" si="36"/>
        <v>25.254345962839999</v>
      </c>
      <c r="BA130" s="81">
        <f t="shared" si="37"/>
        <v>19.402669280557785</v>
      </c>
      <c r="BB130" s="81">
        <f t="shared" si="38"/>
        <v>17.366655319803726</v>
      </c>
      <c r="BC130" s="81">
        <f t="shared" si="39"/>
        <v>31.025150947422379</v>
      </c>
      <c r="BD130" s="81">
        <f t="shared" si="40"/>
        <v>9.0616464205059959</v>
      </c>
      <c r="BE130" s="81">
        <f t="shared" si="41"/>
        <v>13.076158117279739</v>
      </c>
      <c r="BF130" s="81">
        <f t="shared" si="42"/>
        <v>9.219403017070249</v>
      </c>
    </row>
    <row r="131" spans="1:58" x14ac:dyDescent="0.2">
      <c r="A131" s="1">
        <v>44317</v>
      </c>
      <c r="B131">
        <v>4.76</v>
      </c>
      <c r="C131" s="2">
        <v>537.76091113277698</v>
      </c>
      <c r="D131">
        <v>1430.4740301402901</v>
      </c>
      <c r="E131">
        <v>271.30770026873398</v>
      </c>
      <c r="F131">
        <v>496.89707337882299</v>
      </c>
      <c r="G131">
        <v>454.59451934754202</v>
      </c>
      <c r="H131">
        <v>465.74801729755097</v>
      </c>
      <c r="I131" s="13">
        <v>1507.9722508377199</v>
      </c>
      <c r="J131" s="2">
        <v>1173.4854042421096</v>
      </c>
      <c r="K131">
        <v>3875.0333892197568</v>
      </c>
      <c r="L131">
        <v>758.65192482089594</v>
      </c>
      <c r="M131">
        <v>1290.748142394106</v>
      </c>
      <c r="N131">
        <v>984.53557512802956</v>
      </c>
      <c r="O131">
        <v>991.78200028861261</v>
      </c>
      <c r="P131" s="13">
        <v>1935.0856024018815</v>
      </c>
      <c r="Q131" s="36">
        <v>1147.9857046691366</v>
      </c>
      <c r="R131" s="36">
        <v>3525.9674888306395</v>
      </c>
      <c r="S131" s="36">
        <v>736.92900916025928</v>
      </c>
      <c r="T131" s="36">
        <v>1227.8498749747264</v>
      </c>
      <c r="U131" s="36">
        <v>897.3289564250698</v>
      </c>
      <c r="V131" s="36">
        <v>877.42241408997302</v>
      </c>
      <c r="W131" s="75">
        <v>1493.0764432964775</v>
      </c>
      <c r="X131" s="25">
        <v>25.499699572972968</v>
      </c>
      <c r="Y131" s="36">
        <v>343.6749533561773</v>
      </c>
      <c r="Z131" s="36">
        <v>30.045639222893065</v>
      </c>
      <c r="AA131" s="36">
        <v>56.157905882714644</v>
      </c>
      <c r="AB131" s="36">
        <v>90.009699590773423</v>
      </c>
      <c r="AC131" s="36">
        <v>101.64890505006119</v>
      </c>
      <c r="AD131" s="75">
        <v>454.05546397619986</v>
      </c>
      <c r="AE131">
        <f t="shared" ref="AE131:AE157" si="51">(0.42*(1+B131/100)*J131+0.58*(1+$B$158/100)*Q131+0.58*(1+B131/100)*X131)/C131</f>
        <v>2.3191811681604149</v>
      </c>
      <c r="AF131">
        <f t="shared" ref="AF131:AF157" si="52">(0.42*(1+B131/100)*K131+0.58*(1+$B$158/100)*R131+0.58*(1+B131/100)*Y131)/D131</f>
        <v>2.8738358532825825</v>
      </c>
      <c r="AG131">
        <f t="shared" ref="AG131:AG157" si="53">(0.42*(1+B131/100)*L131+0.58*(1+$B$158/100)*S131+0.58*(1+B131/100)*Z131)/E131</f>
        <v>2.9901879389888473</v>
      </c>
      <c r="AH131">
        <f t="shared" ref="AH131:AH157" si="54">(0.42*(1+B131/100)*M131+0.58*(1+$B$158/100)*T131+0.58*(1+B131/100)*AA131)/F131</f>
        <v>2.7513821939027863</v>
      </c>
      <c r="AI131">
        <f t="shared" ref="AI131:AI157" si="55">(0.42*(1+B131/100)*N131+0.58*(1+$B$158/100)*U131+0.58*(1+B131/100)*AB131)/G131</f>
        <v>2.3032240769103556</v>
      </c>
      <c r="AJ131">
        <f t="shared" ref="AJ131:AJ157" si="56">(0.42*(1+B131/100)*O131+0.58*(1+$B$158/100)*V131+0.58*(1+B131/100)*AC131)/H131</f>
        <v>2.2434643571803656</v>
      </c>
      <c r="AK131">
        <f t="shared" ref="AK131:AK157" si="57">(0.42*(1+B131/100)*P131+0.58*(1+$B$158/100)*W131+0.58*(1+B131/100)*AD131)/I131</f>
        <v>1.3645437216201461</v>
      </c>
      <c r="AL131" s="134">
        <f t="shared" ref="AL131:AL157" si="58">AE131*100</f>
        <v>231.91811681604148</v>
      </c>
      <c r="AM131" s="134">
        <f t="shared" ref="AM131:AM157" si="59">AF131*100</f>
        <v>287.38358532825828</v>
      </c>
      <c r="AN131" s="134">
        <f t="shared" ref="AN131:AN157" si="60">AG131*100</f>
        <v>299.01879389888472</v>
      </c>
      <c r="AO131" s="134">
        <f t="shared" ref="AO131:AO157" si="61">AH131*100</f>
        <v>275.13821939027861</v>
      </c>
      <c r="AP131" s="134">
        <f t="shared" ref="AP131:AP157" si="62">AI131*100</f>
        <v>230.32240769103555</v>
      </c>
      <c r="AQ131" s="134">
        <f t="shared" ref="AQ131:AQ157" si="63">AJ131*100</f>
        <v>224.34643571803656</v>
      </c>
      <c r="AR131" s="134">
        <f t="shared" ref="AR131:AR157" si="64">AK131*100</f>
        <v>136.45437216201461</v>
      </c>
      <c r="AZ131" s="81">
        <f t="shared" ref="AZ131:AZ157" si="65">AL131/$AS$81</f>
        <v>27.066742161171749</v>
      </c>
      <c r="BA131" s="81">
        <f t="shared" ref="BA131:BA157" si="66">AM131/$AT$81</f>
        <v>19.279840616479802</v>
      </c>
      <c r="BB131" s="81">
        <f t="shared" ref="BB131:BB157" si="67">AN131/$AU$81</f>
        <v>17.181730059175862</v>
      </c>
      <c r="BC131" s="81">
        <f t="shared" ref="BC131:BC157" si="68">AO131/$AV$81</f>
        <v>30.846472488693617</v>
      </c>
      <c r="BD131" s="81">
        <f t="shared" ref="BD131:BD157" si="69">AP131/$AW$81</f>
        <v>9.0982328743032586</v>
      </c>
      <c r="BE131" s="81">
        <f t="shared" ref="BE131:BE157" si="70">AQ131/$AX$81</f>
        <v>12.70093959482038</v>
      </c>
      <c r="BF131" s="81">
        <f t="shared" ref="BF131:BF157" si="71">AR131/$AY$81</f>
        <v>9.1927475384765351</v>
      </c>
    </row>
    <row r="132" spans="1:58" x14ac:dyDescent="0.2">
      <c r="A132" s="1">
        <v>44348</v>
      </c>
      <c r="B132">
        <v>5.09</v>
      </c>
      <c r="C132" s="2">
        <v>536.97902176669004</v>
      </c>
      <c r="D132">
        <v>1427.9953211935101</v>
      </c>
      <c r="E132">
        <v>273.76152285369801</v>
      </c>
      <c r="F132">
        <v>499.15372022629401</v>
      </c>
      <c r="G132">
        <v>465.31348994627399</v>
      </c>
      <c r="H132">
        <v>470.77704472400501</v>
      </c>
      <c r="I132" s="13">
        <v>1506.8040236644899</v>
      </c>
      <c r="J132" s="2">
        <v>1190.8749486621464</v>
      </c>
      <c r="K132">
        <v>3895.5788580785065</v>
      </c>
      <c r="L132">
        <v>760.80064125948786</v>
      </c>
      <c r="M132">
        <v>1290.3760446511897</v>
      </c>
      <c r="N132">
        <v>1004.2788652735655</v>
      </c>
      <c r="O132">
        <v>1015.4170179997694</v>
      </c>
      <c r="P132" s="13">
        <v>1973.4740665993668</v>
      </c>
      <c r="Q132" s="36">
        <v>1156.8929205117236</v>
      </c>
      <c r="R132" s="36">
        <v>3488.0684753802402</v>
      </c>
      <c r="S132" s="36">
        <v>709.86039551809097</v>
      </c>
      <c r="T132" s="36">
        <v>1232.7197999655118</v>
      </c>
      <c r="U132" s="36">
        <v>915.53669536282837</v>
      </c>
      <c r="V132" s="36">
        <v>917.47298041215458</v>
      </c>
      <c r="W132" s="75">
        <v>1518.9070687651447</v>
      </c>
      <c r="X132" s="25">
        <v>33.982028150422778</v>
      </c>
      <c r="Y132" s="36">
        <v>406.54472836133851</v>
      </c>
      <c r="Z132" s="36">
        <v>51.646014184524368</v>
      </c>
      <c r="AA132" s="36">
        <v>56.667331926444113</v>
      </c>
      <c r="AB132" s="36">
        <v>92.256150507215182</v>
      </c>
      <c r="AC132" s="36">
        <v>94.833347561444455</v>
      </c>
      <c r="AD132" s="75">
        <v>443.45558119750382</v>
      </c>
      <c r="AE132">
        <f t="shared" si="51"/>
        <v>2.3599360235024278</v>
      </c>
      <c r="AF132">
        <f t="shared" si="52"/>
        <v>2.8996935868207698</v>
      </c>
      <c r="AG132">
        <f t="shared" si="53"/>
        <v>2.9573804826694676</v>
      </c>
      <c r="AH132">
        <f t="shared" si="54"/>
        <v>2.7491152436784887</v>
      </c>
      <c r="AI132">
        <f t="shared" si="55"/>
        <v>2.2995233439514022</v>
      </c>
      <c r="AJ132">
        <f t="shared" si="56"/>
        <v>2.2891787101513028</v>
      </c>
      <c r="AK132">
        <f t="shared" si="57"/>
        <v>1.385597585351058</v>
      </c>
      <c r="AL132" s="134">
        <f t="shared" si="58"/>
        <v>235.99360235024278</v>
      </c>
      <c r="AM132" s="134">
        <f t="shared" si="59"/>
        <v>289.96935868207697</v>
      </c>
      <c r="AN132" s="134">
        <f t="shared" si="60"/>
        <v>295.73804826694675</v>
      </c>
      <c r="AO132" s="134">
        <f t="shared" si="61"/>
        <v>274.91152436784887</v>
      </c>
      <c r="AP132" s="134">
        <f t="shared" si="62"/>
        <v>229.95233439514021</v>
      </c>
      <c r="AQ132" s="134">
        <f t="shared" si="63"/>
        <v>228.91787101513029</v>
      </c>
      <c r="AR132" s="134">
        <f t="shared" si="64"/>
        <v>138.5597585351058</v>
      </c>
      <c r="AZ132" s="81">
        <f t="shared" si="65"/>
        <v>27.542384675220408</v>
      </c>
      <c r="BA132" s="81">
        <f t="shared" si="66"/>
        <v>19.453313635389428</v>
      </c>
      <c r="BB132" s="81">
        <f t="shared" si="67"/>
        <v>16.993217206502663</v>
      </c>
      <c r="BC132" s="81">
        <f t="shared" si="68"/>
        <v>30.821057110967473</v>
      </c>
      <c r="BD132" s="81">
        <f t="shared" si="69"/>
        <v>9.0836141793166494</v>
      </c>
      <c r="BE132" s="81">
        <f t="shared" si="70"/>
        <v>12.959742563471016</v>
      </c>
      <c r="BF132" s="81">
        <f t="shared" si="71"/>
        <v>9.3345845869501201</v>
      </c>
    </row>
    <row r="133" spans="1:58" x14ac:dyDescent="0.2">
      <c r="A133" s="1">
        <v>44378</v>
      </c>
      <c r="B133">
        <v>5.77</v>
      </c>
      <c r="C133" s="2">
        <v>532.41939302906303</v>
      </c>
      <c r="D133">
        <v>1412.87832167806</v>
      </c>
      <c r="E133">
        <v>275.37400369444703</v>
      </c>
      <c r="F133">
        <v>505.58548014617901</v>
      </c>
      <c r="G133">
        <v>452.280405900858</v>
      </c>
      <c r="H133">
        <v>464.81503336223898</v>
      </c>
      <c r="I133" s="13">
        <v>1511.62200204126</v>
      </c>
      <c r="J133" s="2">
        <v>1257.9080493968888</v>
      </c>
      <c r="K133">
        <v>3944.6625844422801</v>
      </c>
      <c r="L133">
        <v>761.81727498672444</v>
      </c>
      <c r="M133">
        <v>1292.411479348694</v>
      </c>
      <c r="N133">
        <v>1024.4301430990292</v>
      </c>
      <c r="O133">
        <v>1034.5673255475954</v>
      </c>
      <c r="P133" s="13">
        <v>1994.3582728924162</v>
      </c>
      <c r="Q133" s="36">
        <v>1102.6204840975086</v>
      </c>
      <c r="R133" s="36">
        <v>3547.4131085266336</v>
      </c>
      <c r="S133" s="36">
        <v>714.49356343725663</v>
      </c>
      <c r="T133" s="36">
        <v>1244.1589554576854</v>
      </c>
      <c r="U133" s="36">
        <v>928.07038827815165</v>
      </c>
      <c r="V133" s="36">
        <v>929.07102674138559</v>
      </c>
      <c r="W133" s="75">
        <v>1535.9990638788581</v>
      </c>
      <c r="X133" s="25">
        <v>155.28756529938022</v>
      </c>
      <c r="Y133" s="36">
        <v>371.12358428604892</v>
      </c>
      <c r="Z133" s="36">
        <v>48.598417350472992</v>
      </c>
      <c r="AA133" s="36">
        <v>47.813789307400583</v>
      </c>
      <c r="AB133" s="36">
        <v>96.706942678721902</v>
      </c>
      <c r="AC133" s="36">
        <v>92.684423527498396</v>
      </c>
      <c r="AD133" s="75">
        <v>427.40260553221935</v>
      </c>
      <c r="AE133">
        <f t="shared" si="51"/>
        <v>2.5189683473923496</v>
      </c>
      <c r="AF133">
        <f t="shared" si="52"/>
        <v>2.9659543544359832</v>
      </c>
      <c r="AG133">
        <f t="shared" si="53"/>
        <v>2.9540283940279783</v>
      </c>
      <c r="AH133">
        <f t="shared" si="54"/>
        <v>2.7270183469059508</v>
      </c>
      <c r="AI133">
        <f t="shared" si="55"/>
        <v>2.4160315991594192</v>
      </c>
      <c r="AJ133">
        <f t="shared" si="56"/>
        <v>2.3565995207380328</v>
      </c>
      <c r="AK133">
        <f t="shared" si="57"/>
        <v>1.3927353125042801</v>
      </c>
      <c r="AL133" s="134">
        <f t="shared" si="58"/>
        <v>251.89683473923498</v>
      </c>
      <c r="AM133" s="134">
        <f t="shared" si="59"/>
        <v>296.59543544359832</v>
      </c>
      <c r="AN133" s="134">
        <f t="shared" si="60"/>
        <v>295.40283940279784</v>
      </c>
      <c r="AO133" s="134">
        <f t="shared" si="61"/>
        <v>272.70183469059509</v>
      </c>
      <c r="AP133" s="134">
        <f t="shared" si="62"/>
        <v>241.60315991594192</v>
      </c>
      <c r="AQ133" s="134">
        <f t="shared" si="63"/>
        <v>235.65995207380328</v>
      </c>
      <c r="AR133" s="134">
        <f t="shared" si="64"/>
        <v>139.27353125042799</v>
      </c>
      <c r="AZ133" s="81">
        <f t="shared" si="65"/>
        <v>29.398422040957907</v>
      </c>
      <c r="BA133" s="81">
        <f t="shared" si="66"/>
        <v>19.897840429530341</v>
      </c>
      <c r="BB133" s="81">
        <f t="shared" si="67"/>
        <v>16.973955981674109</v>
      </c>
      <c r="BC133" s="81">
        <f t="shared" si="68"/>
        <v>30.573322964875345</v>
      </c>
      <c r="BD133" s="81">
        <f t="shared" si="69"/>
        <v>9.5438469670370925</v>
      </c>
      <c r="BE133" s="81">
        <f t="shared" si="70"/>
        <v>13.341432444103713</v>
      </c>
      <c r="BF133" s="81">
        <f t="shared" si="71"/>
        <v>9.3826704948462716</v>
      </c>
    </row>
    <row r="134" spans="1:58" x14ac:dyDescent="0.2">
      <c r="A134" s="1">
        <v>44409</v>
      </c>
      <c r="B134">
        <v>6.31</v>
      </c>
      <c r="C134" s="2">
        <v>530.85741262064198</v>
      </c>
      <c r="D134">
        <v>1420.0144255958701</v>
      </c>
      <c r="E134">
        <v>273.66304701617099</v>
      </c>
      <c r="F134">
        <v>468.99482947153399</v>
      </c>
      <c r="G134">
        <v>460.74518077678101</v>
      </c>
      <c r="H134">
        <v>457.014543147827</v>
      </c>
      <c r="I134" s="13">
        <v>1522.22204581508</v>
      </c>
      <c r="J134" s="2">
        <v>1347.7352579201799</v>
      </c>
      <c r="K134">
        <v>3879.1454931400554</v>
      </c>
      <c r="L134">
        <v>764.52409777596665</v>
      </c>
      <c r="M134">
        <v>1282.7201472340762</v>
      </c>
      <c r="N134">
        <v>1047.2680303882332</v>
      </c>
      <c r="O134">
        <v>1045.2183603295252</v>
      </c>
      <c r="P134" s="13">
        <v>2022.5738072557417</v>
      </c>
      <c r="Q134" s="36">
        <v>1320.0081108570866</v>
      </c>
      <c r="R134" s="36">
        <v>3591.5708407245033</v>
      </c>
      <c r="S134" s="36">
        <v>697.88411660054965</v>
      </c>
      <c r="T134" s="36">
        <v>1236.8293997380533</v>
      </c>
      <c r="U134" s="36">
        <v>955.78610714262629</v>
      </c>
      <c r="V134" s="36">
        <v>966.40375366354681</v>
      </c>
      <c r="W134" s="75">
        <v>1562.6526818267644</v>
      </c>
      <c r="X134" s="25">
        <v>27.727147063093238</v>
      </c>
      <c r="Y134" s="36">
        <v>322.34429432851897</v>
      </c>
      <c r="Z134" s="36">
        <v>70.196689134857309</v>
      </c>
      <c r="AA134" s="36">
        <v>46.405980227223701</v>
      </c>
      <c r="AB134" s="36">
        <v>94.481680456949803</v>
      </c>
      <c r="AC134" s="36">
        <v>80.99911268403001</v>
      </c>
      <c r="AD134" s="75">
        <v>436.60183793236399</v>
      </c>
      <c r="AE134">
        <f t="shared" si="51"/>
        <v>2.7152350907351663</v>
      </c>
      <c r="AF134">
        <f t="shared" si="52"/>
        <v>2.9357637311313542</v>
      </c>
      <c r="AG134">
        <f t="shared" si="53"/>
        <v>2.9946272136471137</v>
      </c>
      <c r="AH134">
        <f t="shared" si="54"/>
        <v>2.9255318007368585</v>
      </c>
      <c r="AI134">
        <f t="shared" si="55"/>
        <v>2.4339824320473493</v>
      </c>
      <c r="AJ134">
        <f t="shared" si="56"/>
        <v>2.4481351518780521</v>
      </c>
      <c r="AK134">
        <f t="shared" si="57"/>
        <v>1.4098011704448139</v>
      </c>
      <c r="AL134" s="134">
        <f t="shared" si="58"/>
        <v>271.52350907351661</v>
      </c>
      <c r="AM134" s="134">
        <f t="shared" si="59"/>
        <v>293.57637311313545</v>
      </c>
      <c r="AN134" s="134">
        <f t="shared" si="60"/>
        <v>299.46272136471134</v>
      </c>
      <c r="AO134" s="134">
        <f t="shared" si="61"/>
        <v>292.55318007368584</v>
      </c>
      <c r="AP134" s="134">
        <f t="shared" si="62"/>
        <v>243.39824320473494</v>
      </c>
      <c r="AQ134" s="134">
        <f t="shared" si="63"/>
        <v>244.81351518780519</v>
      </c>
      <c r="AR134" s="134">
        <f t="shared" si="64"/>
        <v>140.9801170444814</v>
      </c>
      <c r="AZ134" s="81">
        <f t="shared" si="65"/>
        <v>31.689015552928609</v>
      </c>
      <c r="BA134" s="81">
        <f t="shared" si="66"/>
        <v>19.695299144940073</v>
      </c>
      <c r="BB134" s="81">
        <f t="shared" si="67"/>
        <v>17.207238294909924</v>
      </c>
      <c r="BC134" s="81">
        <f t="shared" si="68"/>
        <v>32.798909728430232</v>
      </c>
      <c r="BD134" s="81">
        <f t="shared" si="69"/>
        <v>9.6147566364606494</v>
      </c>
      <c r="BE134" s="81">
        <f t="shared" si="70"/>
        <v>13.859643717736029</v>
      </c>
      <c r="BF134" s="81">
        <f t="shared" si="71"/>
        <v>9.4976408846470211</v>
      </c>
    </row>
    <row r="135" spans="1:58" x14ac:dyDescent="0.2">
      <c r="A135" s="1">
        <v>44440</v>
      </c>
      <c r="B135">
        <v>6.56</v>
      </c>
      <c r="C135" s="2">
        <v>547.47223547490603</v>
      </c>
      <c r="D135">
        <v>1438.7781952042101</v>
      </c>
      <c r="E135">
        <v>281.11153414731803</v>
      </c>
      <c r="F135">
        <v>477.18730444682001</v>
      </c>
      <c r="G135">
        <v>459.81888609958798</v>
      </c>
      <c r="H135">
        <v>464.13214209045498</v>
      </c>
      <c r="I135" s="13">
        <v>1531.4836590447401</v>
      </c>
      <c r="J135" s="2">
        <v>1337.3645694427983</v>
      </c>
      <c r="K135">
        <v>3872.4990477150441</v>
      </c>
      <c r="L135">
        <v>769.02624772298725</v>
      </c>
      <c r="M135">
        <v>1268.113844743101</v>
      </c>
      <c r="N135">
        <v>1070.4426188656334</v>
      </c>
      <c r="O135">
        <v>993.08743711021361</v>
      </c>
      <c r="P135" s="13">
        <v>2018.6680126537335</v>
      </c>
      <c r="Q135" s="36">
        <v>1300.0739027266557</v>
      </c>
      <c r="R135" s="36">
        <v>3539.0527937935199</v>
      </c>
      <c r="S135" s="36">
        <v>713.40926236585017</v>
      </c>
      <c r="T135" s="36">
        <v>1217.3260943711653</v>
      </c>
      <c r="U135" s="36">
        <v>970.15814424314556</v>
      </c>
      <c r="V135" s="36">
        <v>905.70736361094737</v>
      </c>
      <c r="W135" s="75">
        <v>1583.7960872975359</v>
      </c>
      <c r="X135" s="25">
        <v>37.290666716142574</v>
      </c>
      <c r="Y135" s="36">
        <v>343.04434261805812</v>
      </c>
      <c r="Z135" s="36">
        <v>58.320081913198941</v>
      </c>
      <c r="AA135" s="36">
        <v>50.857047048581933</v>
      </c>
      <c r="AB135" s="36">
        <v>97.817957788954061</v>
      </c>
      <c r="AC135" s="36">
        <v>89.07382335275652</v>
      </c>
      <c r="AD135" s="75">
        <v>410.67622232710067</v>
      </c>
      <c r="AE135">
        <f t="shared" si="51"/>
        <v>2.6151200946891802</v>
      </c>
      <c r="AF135">
        <f t="shared" si="52"/>
        <v>2.8847119497451619</v>
      </c>
      <c r="AG135">
        <f t="shared" si="53"/>
        <v>2.9339678236603675</v>
      </c>
      <c r="AH135">
        <f t="shared" si="54"/>
        <v>2.8448665205443651</v>
      </c>
      <c r="AI135">
        <f t="shared" si="55"/>
        <v>2.4880922326820398</v>
      </c>
      <c r="AJ135">
        <f t="shared" si="56"/>
        <v>2.2922042636532294</v>
      </c>
      <c r="AK135">
        <f t="shared" si="57"/>
        <v>1.4000743671533145</v>
      </c>
      <c r="AL135" s="134">
        <f t="shared" si="58"/>
        <v>261.512009468918</v>
      </c>
      <c r="AM135" s="134">
        <f t="shared" si="59"/>
        <v>288.47119497451621</v>
      </c>
      <c r="AN135" s="134">
        <f t="shared" si="60"/>
        <v>293.39678236603675</v>
      </c>
      <c r="AO135" s="134">
        <f t="shared" si="61"/>
        <v>284.48665205443649</v>
      </c>
      <c r="AP135" s="134">
        <f t="shared" si="62"/>
        <v>248.80922326820399</v>
      </c>
      <c r="AQ135" s="134">
        <f t="shared" si="63"/>
        <v>229.22042636532294</v>
      </c>
      <c r="AR135" s="134">
        <f t="shared" si="64"/>
        <v>140.00743671533144</v>
      </c>
      <c r="AZ135" s="81">
        <f t="shared" si="65"/>
        <v>30.520591618806701</v>
      </c>
      <c r="BA135" s="81">
        <f t="shared" si="66"/>
        <v>19.352805607186724</v>
      </c>
      <c r="BB135" s="81">
        <f t="shared" si="67"/>
        <v>16.858687205288785</v>
      </c>
      <c r="BC135" s="81">
        <f t="shared" si="68"/>
        <v>31.894549966356976</v>
      </c>
      <c r="BD135" s="81">
        <f t="shared" si="69"/>
        <v>9.8285020431242227</v>
      </c>
      <c r="BE135" s="81">
        <f t="shared" si="70"/>
        <v>12.976871149510671</v>
      </c>
      <c r="BF135" s="81">
        <f t="shared" si="71"/>
        <v>9.4321127190056782</v>
      </c>
    </row>
    <row r="136" spans="1:58" x14ac:dyDescent="0.2">
      <c r="A136" s="1">
        <v>44470</v>
      </c>
      <c r="B136">
        <v>6.81</v>
      </c>
      <c r="C136" s="2">
        <v>558.03081860738905</v>
      </c>
      <c r="D136">
        <v>1440.4321134020299</v>
      </c>
      <c r="E136">
        <v>278.895495554891</v>
      </c>
      <c r="F136">
        <v>487.91369030178498</v>
      </c>
      <c r="G136">
        <v>457.15364512540498</v>
      </c>
      <c r="H136">
        <v>466.029925705219</v>
      </c>
      <c r="I136" s="13">
        <v>1526.2059223358799</v>
      </c>
      <c r="J136" s="2">
        <v>1341.8246752112573</v>
      </c>
      <c r="K136">
        <v>3864.8942607196391</v>
      </c>
      <c r="L136">
        <v>765.27012690799279</v>
      </c>
      <c r="M136">
        <v>1255.6724471046753</v>
      </c>
      <c r="N136">
        <v>1099.0979988773731</v>
      </c>
      <c r="O136">
        <v>975.75494499868535</v>
      </c>
      <c r="P136" s="13">
        <v>2030.1081516322515</v>
      </c>
      <c r="Q136" s="36">
        <v>1301.4034892784027</v>
      </c>
      <c r="R136" s="36">
        <v>3442.7870534405401</v>
      </c>
      <c r="S136" s="36">
        <v>713.23816664099263</v>
      </c>
      <c r="T136" s="36">
        <v>1206.2805289768562</v>
      </c>
      <c r="U136" s="36">
        <v>1002.6371746085014</v>
      </c>
      <c r="V136" s="36">
        <v>909.15592512675471</v>
      </c>
      <c r="W136" s="75">
        <v>1605.5511640558636</v>
      </c>
      <c r="X136" s="25">
        <v>40.421185932854556</v>
      </c>
      <c r="Y136" s="36">
        <v>418.23574390083161</v>
      </c>
      <c r="Z136" s="36">
        <v>49.532648296046403</v>
      </c>
      <c r="AA136" s="36">
        <v>55.421595940605229</v>
      </c>
      <c r="AB136" s="36">
        <v>96.921207060754696</v>
      </c>
      <c r="AC136" s="36">
        <v>73.399526987214657</v>
      </c>
      <c r="AD136" s="75">
        <v>388.02865678363679</v>
      </c>
      <c r="AE136">
        <f t="shared" si="51"/>
        <v>2.5767978607504891</v>
      </c>
      <c r="AF136">
        <f t="shared" si="52"/>
        <v>2.8728929748824257</v>
      </c>
      <c r="AG136">
        <f t="shared" si="53"/>
        <v>2.9345358194691866</v>
      </c>
      <c r="AH136">
        <f t="shared" si="54"/>
        <v>2.7654544647107628</v>
      </c>
      <c r="AI136">
        <f t="shared" si="55"/>
        <v>2.5765421987143236</v>
      </c>
      <c r="AJ136">
        <f t="shared" si="56"/>
        <v>2.2524753028206543</v>
      </c>
      <c r="AK136">
        <f t="shared" si="57"/>
        <v>1.4097470752556724</v>
      </c>
      <c r="AL136" s="134">
        <f t="shared" si="58"/>
        <v>257.67978607504892</v>
      </c>
      <c r="AM136" s="134">
        <f t="shared" si="59"/>
        <v>287.2892974882426</v>
      </c>
      <c r="AN136" s="134">
        <f t="shared" si="60"/>
        <v>293.45358194691869</v>
      </c>
      <c r="AO136" s="134">
        <f t="shared" si="61"/>
        <v>276.54544647107627</v>
      </c>
      <c r="AP136" s="134">
        <f t="shared" si="62"/>
        <v>257.65421987143236</v>
      </c>
      <c r="AQ136" s="134">
        <f t="shared" si="63"/>
        <v>225.24753028206544</v>
      </c>
      <c r="AR136" s="134">
        <f t="shared" si="64"/>
        <v>140.97470752556725</v>
      </c>
      <c r="AZ136" s="81">
        <f t="shared" si="65"/>
        <v>30.073339787298686</v>
      </c>
      <c r="BA136" s="81">
        <f t="shared" si="66"/>
        <v>19.273515082871128</v>
      </c>
      <c r="BB136" s="81">
        <f t="shared" si="67"/>
        <v>16.86195093013184</v>
      </c>
      <c r="BC136" s="81">
        <f t="shared" si="68"/>
        <v>31.004240433580971</v>
      </c>
      <c r="BD136" s="81">
        <f t="shared" si="69"/>
        <v>10.177898524670837</v>
      </c>
      <c r="BE136" s="81">
        <f t="shared" si="70"/>
        <v>12.751953320936963</v>
      </c>
      <c r="BF136" s="81">
        <f t="shared" si="71"/>
        <v>9.497276452632903</v>
      </c>
    </row>
    <row r="137" spans="1:58" x14ac:dyDescent="0.2">
      <c r="A137" s="1">
        <v>44501</v>
      </c>
      <c r="B137">
        <v>7.31</v>
      </c>
      <c r="C137" s="2">
        <v>564.19670580958598</v>
      </c>
      <c r="D137">
        <v>1448.0101338950501</v>
      </c>
      <c r="E137">
        <v>270.985245243039</v>
      </c>
      <c r="F137">
        <v>522.68562278620698</v>
      </c>
      <c r="G137">
        <v>475.83452156307601</v>
      </c>
      <c r="H137">
        <v>463.39202475096101</v>
      </c>
      <c r="I137" s="13">
        <v>1511.8184030522</v>
      </c>
      <c r="J137" s="2">
        <v>1338.8276008127111</v>
      </c>
      <c r="K137">
        <v>3896.9113283035899</v>
      </c>
      <c r="L137">
        <v>771.11663030789327</v>
      </c>
      <c r="M137">
        <v>1258.432341955742</v>
      </c>
      <c r="N137">
        <v>1126.9587254567805</v>
      </c>
      <c r="O137">
        <v>985.1005666562379</v>
      </c>
      <c r="P137" s="13">
        <v>2028.1783133026597</v>
      </c>
      <c r="Q137" s="36">
        <v>1310.1333288723238</v>
      </c>
      <c r="R137" s="36">
        <v>3486.7586434945611</v>
      </c>
      <c r="S137" s="36">
        <v>720.45029793887727</v>
      </c>
      <c r="T137" s="36">
        <v>1223.9700978854833</v>
      </c>
      <c r="U137" s="36">
        <v>1039.9819857485782</v>
      </c>
      <c r="V137" s="36">
        <v>895.60489432297311</v>
      </c>
      <c r="W137" s="75">
        <v>1623.8838520567131</v>
      </c>
      <c r="X137" s="25">
        <v>28.694271940387384</v>
      </c>
      <c r="Y137" s="36">
        <v>424.18858789811605</v>
      </c>
      <c r="Z137" s="36">
        <v>43.822957595785915</v>
      </c>
      <c r="AA137" s="36">
        <v>45.107702884832932</v>
      </c>
      <c r="AB137" s="36">
        <v>88.197801957745639</v>
      </c>
      <c r="AC137" s="36">
        <v>92.315976914980155</v>
      </c>
      <c r="AD137" s="75">
        <v>438.81586967567171</v>
      </c>
      <c r="AE137">
        <f t="shared" si="51"/>
        <v>2.5481501536843116</v>
      </c>
      <c r="AF137">
        <f t="shared" si="52"/>
        <v>2.8957475332893194</v>
      </c>
      <c r="AG137">
        <f t="shared" si="53"/>
        <v>3.039851765477668</v>
      </c>
      <c r="AH137">
        <f t="shared" si="54"/>
        <v>2.5980209789499535</v>
      </c>
      <c r="AI137">
        <f t="shared" si="55"/>
        <v>2.5447145878591875</v>
      </c>
      <c r="AJ137">
        <f t="shared" si="56"/>
        <v>2.2864536968678544</v>
      </c>
      <c r="AK137">
        <f t="shared" si="57"/>
        <v>1.4546169094873447</v>
      </c>
      <c r="AL137" s="134">
        <f t="shared" si="58"/>
        <v>254.81501536843118</v>
      </c>
      <c r="AM137" s="134">
        <f t="shared" si="59"/>
        <v>289.57475332893193</v>
      </c>
      <c r="AN137" s="134">
        <f t="shared" si="60"/>
        <v>303.9851765477668</v>
      </c>
      <c r="AO137" s="134">
        <f t="shared" si="61"/>
        <v>259.80209789499537</v>
      </c>
      <c r="AP137" s="134">
        <f t="shared" si="62"/>
        <v>254.47145878591874</v>
      </c>
      <c r="AQ137" s="134">
        <f t="shared" si="63"/>
        <v>228.64536968678544</v>
      </c>
      <c r="AR137" s="134">
        <f t="shared" si="64"/>
        <v>145.46169094873446</v>
      </c>
      <c r="AZ137" s="81">
        <f t="shared" si="65"/>
        <v>29.738997601653889</v>
      </c>
      <c r="BA137" s="81">
        <f t="shared" si="66"/>
        <v>19.426840556537844</v>
      </c>
      <c r="BB137" s="81">
        <f t="shared" si="67"/>
        <v>17.467100235849514</v>
      </c>
      <c r="BC137" s="81">
        <f t="shared" si="68"/>
        <v>29.127099401102022</v>
      </c>
      <c r="BD137" s="81">
        <f t="shared" si="69"/>
        <v>10.052172583241301</v>
      </c>
      <c r="BE137" s="81">
        <f t="shared" si="70"/>
        <v>12.944315427756829</v>
      </c>
      <c r="BF137" s="81">
        <f t="shared" si="71"/>
        <v>9.7995584914196936</v>
      </c>
    </row>
    <row r="138" spans="1:58" x14ac:dyDescent="0.2">
      <c r="A138" s="1">
        <v>44531</v>
      </c>
      <c r="B138">
        <v>7.58</v>
      </c>
      <c r="C138" s="2">
        <v>572.455148957353</v>
      </c>
      <c r="D138">
        <v>1502.65119093506</v>
      </c>
      <c r="E138">
        <v>274.34517689019401</v>
      </c>
      <c r="F138">
        <v>508.66320143013297</v>
      </c>
      <c r="G138">
        <v>476.44341954814797</v>
      </c>
      <c r="H138">
        <v>460.34722490374702</v>
      </c>
      <c r="I138" s="13">
        <v>1524.59824628199</v>
      </c>
      <c r="J138" s="2">
        <v>1338.6794837850894</v>
      </c>
      <c r="K138">
        <v>3952.8326415357992</v>
      </c>
      <c r="L138">
        <v>755.38509561091075</v>
      </c>
      <c r="M138">
        <v>1255.1036715077801</v>
      </c>
      <c r="N138">
        <v>1139.5188159516538</v>
      </c>
      <c r="O138">
        <v>994.12691685793629</v>
      </c>
      <c r="P138" s="13">
        <v>2044.9623312929145</v>
      </c>
      <c r="Q138" s="36">
        <v>1314.1070227845375</v>
      </c>
      <c r="R138" s="36">
        <v>3550.1924702124352</v>
      </c>
      <c r="S138" s="36">
        <v>714.99108590423521</v>
      </c>
      <c r="T138" s="36">
        <v>1205.3437211816306</v>
      </c>
      <c r="U138" s="36">
        <v>1020.2967678559519</v>
      </c>
      <c r="V138" s="36">
        <v>838.56961355531257</v>
      </c>
      <c r="W138" s="75">
        <v>1613.8407007897945</v>
      </c>
      <c r="X138" s="25">
        <v>24.572461000551893</v>
      </c>
      <c r="Y138" s="36">
        <v>401.47122735879594</v>
      </c>
      <c r="Z138" s="36">
        <v>29.702924638328724</v>
      </c>
      <c r="AA138" s="36">
        <v>53.179108588336675</v>
      </c>
      <c r="AB138" s="36">
        <v>106.31291579851741</v>
      </c>
      <c r="AC138" s="36">
        <v>155.14711817877665</v>
      </c>
      <c r="AD138" s="75">
        <v>442.72472993876613</v>
      </c>
      <c r="AE138">
        <f t="shared" si="51"/>
        <v>2.5138361349831206</v>
      </c>
      <c r="AF138">
        <f t="shared" si="52"/>
        <v>2.827519313304383</v>
      </c>
      <c r="AG138">
        <f t="shared" si="53"/>
        <v>2.9356367078551373</v>
      </c>
      <c r="AH138">
        <f t="shared" si="54"/>
        <v>2.6567116849034287</v>
      </c>
      <c r="AI138">
        <f t="shared" si="55"/>
        <v>2.5543241283008347</v>
      </c>
      <c r="AJ138">
        <f t="shared" si="56"/>
        <v>2.3211356470773059</v>
      </c>
      <c r="AK138">
        <f t="shared" si="57"/>
        <v>1.446852085874845</v>
      </c>
      <c r="AL138" s="134">
        <f t="shared" si="58"/>
        <v>251.38361349831206</v>
      </c>
      <c r="AM138" s="134">
        <f t="shared" si="59"/>
        <v>282.75193133043831</v>
      </c>
      <c r="AN138" s="134">
        <f t="shared" si="60"/>
        <v>293.56367078551375</v>
      </c>
      <c r="AO138" s="134">
        <f t="shared" si="61"/>
        <v>265.67116849034289</v>
      </c>
      <c r="AP138" s="134">
        <f t="shared" si="62"/>
        <v>255.43241283008348</v>
      </c>
      <c r="AQ138" s="134">
        <f t="shared" si="63"/>
        <v>232.1135647077306</v>
      </c>
      <c r="AR138" s="134">
        <f t="shared" si="64"/>
        <v>144.68520858748451</v>
      </c>
      <c r="AZ138" s="81">
        <f t="shared" si="65"/>
        <v>29.338524922136802</v>
      </c>
      <c r="BA138" s="81">
        <f t="shared" si="66"/>
        <v>18.96911462018933</v>
      </c>
      <c r="BB138" s="81">
        <f t="shared" si="67"/>
        <v>16.868276675355428</v>
      </c>
      <c r="BC138" s="81">
        <f t="shared" si="68"/>
        <v>29.785096407315056</v>
      </c>
      <c r="BD138" s="81">
        <f t="shared" si="69"/>
        <v>10.090132344790174</v>
      </c>
      <c r="BE138" s="81">
        <f t="shared" si="70"/>
        <v>13.140660581728625</v>
      </c>
      <c r="BF138" s="81">
        <f t="shared" si="71"/>
        <v>9.7472479190140255</v>
      </c>
    </row>
    <row r="139" spans="1:58" x14ac:dyDescent="0.2">
      <c r="A139" s="1">
        <v>44562</v>
      </c>
      <c r="B139">
        <v>8.26</v>
      </c>
      <c r="C139" s="2">
        <v>569.21198289467497</v>
      </c>
      <c r="D139">
        <v>1479.8505036046699</v>
      </c>
      <c r="E139">
        <v>272.91455445863397</v>
      </c>
      <c r="F139">
        <v>518.49381012603897</v>
      </c>
      <c r="G139">
        <v>459.08810726058999</v>
      </c>
      <c r="H139">
        <v>461.65762740921502</v>
      </c>
      <c r="I139" s="13">
        <v>1528.02736220925</v>
      </c>
      <c r="J139" s="2">
        <v>1282.1687330902041</v>
      </c>
      <c r="K139">
        <v>4015.2460295231008</v>
      </c>
      <c r="L139">
        <v>750.85488446993759</v>
      </c>
      <c r="M139">
        <v>1256.7917156212372</v>
      </c>
      <c r="N139">
        <v>1151.7952958206979</v>
      </c>
      <c r="O139">
        <v>990.0043697289417</v>
      </c>
      <c r="P139" s="13">
        <v>2070.8158772103411</v>
      </c>
      <c r="Q139" s="36">
        <v>1252.288119401803</v>
      </c>
      <c r="R139" s="36">
        <v>3655.3311457997047</v>
      </c>
      <c r="S139" s="36">
        <v>691.88684334213451</v>
      </c>
      <c r="T139" s="36">
        <v>1210.0373466137903</v>
      </c>
      <c r="U139" s="36">
        <v>1048.500984391042</v>
      </c>
      <c r="V139" s="36">
        <v>891.85114919742341</v>
      </c>
      <c r="W139" s="75">
        <v>1685.6906786639145</v>
      </c>
      <c r="X139" s="25">
        <v>29.880613688401194</v>
      </c>
      <c r="Y139" s="36">
        <v>359.65390060253338</v>
      </c>
      <c r="Z139" s="36">
        <v>40.903702321053999</v>
      </c>
      <c r="AA139" s="36">
        <v>45.804848673272389</v>
      </c>
      <c r="AB139" s="36">
        <v>109.45536337110507</v>
      </c>
      <c r="AC139" s="36">
        <v>120.24690527764277</v>
      </c>
      <c r="AD139" s="75">
        <v>437.98913950367654</v>
      </c>
      <c r="AE139">
        <f t="shared" si="51"/>
        <v>2.4280854113806938</v>
      </c>
      <c r="AF139">
        <f t="shared" si="52"/>
        <v>2.9254878678140481</v>
      </c>
      <c r="AG139">
        <f t="shared" si="53"/>
        <v>2.9248293815373931</v>
      </c>
      <c r="AH139">
        <f t="shared" si="54"/>
        <v>2.6118493449841234</v>
      </c>
      <c r="AI139">
        <f t="shared" si="55"/>
        <v>2.7136290612353196</v>
      </c>
      <c r="AJ139">
        <f t="shared" si="56"/>
        <v>2.3424118865575547</v>
      </c>
      <c r="AK139">
        <f t="shared" si="57"/>
        <v>1.4836178032899583</v>
      </c>
      <c r="AL139" s="134">
        <f t="shared" si="58"/>
        <v>242.80854113806939</v>
      </c>
      <c r="AM139" s="134">
        <f t="shared" si="59"/>
        <v>292.54878678140483</v>
      </c>
      <c r="AN139" s="134">
        <f t="shared" si="60"/>
        <v>292.48293815373933</v>
      </c>
      <c r="AO139" s="134">
        <f t="shared" si="61"/>
        <v>261.18493449841236</v>
      </c>
      <c r="AP139" s="134">
        <f t="shared" si="62"/>
        <v>271.36290612353196</v>
      </c>
      <c r="AQ139" s="134">
        <f t="shared" si="63"/>
        <v>234.24118865575548</v>
      </c>
      <c r="AR139" s="134">
        <f t="shared" si="64"/>
        <v>148.36178032899582</v>
      </c>
      <c r="AZ139" s="81">
        <f t="shared" si="65"/>
        <v>28.337743802599768</v>
      </c>
      <c r="BA139" s="81">
        <f t="shared" si="66"/>
        <v>19.62636096716346</v>
      </c>
      <c r="BB139" s="81">
        <f t="shared" si="67"/>
        <v>16.80617738018012</v>
      </c>
      <c r="BC139" s="81">
        <f t="shared" si="68"/>
        <v>29.282132865148522</v>
      </c>
      <c r="BD139" s="81">
        <f t="shared" si="69"/>
        <v>10.719421258705786</v>
      </c>
      <c r="BE139" s="81">
        <f t="shared" si="70"/>
        <v>13.261111896936146</v>
      </c>
      <c r="BF139" s="81">
        <f t="shared" si="71"/>
        <v>9.9949336127100974</v>
      </c>
    </row>
    <row r="140" spans="1:58" x14ac:dyDescent="0.2">
      <c r="A140" s="1">
        <v>44593</v>
      </c>
      <c r="B140">
        <v>9.51</v>
      </c>
      <c r="C140" s="2">
        <v>568.898070419943</v>
      </c>
      <c r="D140">
        <v>1455.6411202556301</v>
      </c>
      <c r="E140">
        <v>263.97410421444403</v>
      </c>
      <c r="F140">
        <v>522.80216896093395</v>
      </c>
      <c r="G140">
        <v>466.30392829997697</v>
      </c>
      <c r="H140">
        <v>454.01994368820601</v>
      </c>
      <c r="I140" s="13">
        <v>1561.21032324114</v>
      </c>
      <c r="J140" s="2">
        <v>1227.8599406907483</v>
      </c>
      <c r="K140">
        <v>4094.2587791120986</v>
      </c>
      <c r="L140">
        <v>764.38839158590474</v>
      </c>
      <c r="M140">
        <v>1249.4385505754467</v>
      </c>
      <c r="N140">
        <v>1176.2643699425628</v>
      </c>
      <c r="O140">
        <v>995.79409746315798</v>
      </c>
      <c r="P140" s="13">
        <v>2134.1912622710734</v>
      </c>
      <c r="Q140" s="36">
        <v>1151.7051152658373</v>
      </c>
      <c r="R140" s="36">
        <v>3631.022635439751</v>
      </c>
      <c r="S140" s="36">
        <v>741.28537946842425</v>
      </c>
      <c r="T140" s="36">
        <v>1198.8685062502932</v>
      </c>
      <c r="U140" s="36">
        <v>1066.0619647753006</v>
      </c>
      <c r="V140" s="36">
        <v>867.79009942538062</v>
      </c>
      <c r="W140" s="75">
        <v>1700.49564710854</v>
      </c>
      <c r="X140" s="25">
        <v>76.154825424911081</v>
      </c>
      <c r="Y140" s="36">
        <v>491.37360464567666</v>
      </c>
      <c r="Z140" s="36">
        <v>28.151113691800781</v>
      </c>
      <c r="AA140" s="36">
        <v>42.258744759947248</v>
      </c>
      <c r="AB140" s="36">
        <v>107.23323594561393</v>
      </c>
      <c r="AC140" s="36">
        <v>107.00789395402954</v>
      </c>
      <c r="AD140" s="75">
        <v>453.95501668067556</v>
      </c>
      <c r="AE140">
        <f t="shared" si="51"/>
        <v>2.3392228311782914</v>
      </c>
      <c r="AF140">
        <f t="shared" si="52"/>
        <v>3.0624505263578059</v>
      </c>
      <c r="AG140">
        <f t="shared" si="53"/>
        <v>3.1494513176214753</v>
      </c>
      <c r="AH140">
        <f t="shared" si="54"/>
        <v>2.5794918407904444</v>
      </c>
      <c r="AI140">
        <f t="shared" si="55"/>
        <v>2.7308821474985137</v>
      </c>
      <c r="AJ140">
        <f t="shared" si="56"/>
        <v>2.3495057863316586</v>
      </c>
      <c r="AK140">
        <f t="shared" si="57"/>
        <v>1.4921571285810478</v>
      </c>
      <c r="AL140" s="134">
        <f t="shared" si="58"/>
        <v>233.92228311782915</v>
      </c>
      <c r="AM140" s="134">
        <f t="shared" si="59"/>
        <v>306.24505263578061</v>
      </c>
      <c r="AN140" s="134">
        <f t="shared" si="60"/>
        <v>314.94513176214753</v>
      </c>
      <c r="AO140" s="134">
        <f t="shared" si="61"/>
        <v>257.94918407904441</v>
      </c>
      <c r="AP140" s="134">
        <f t="shared" si="62"/>
        <v>273.08821474985137</v>
      </c>
      <c r="AQ140" s="134">
        <f t="shared" si="63"/>
        <v>234.95057863316586</v>
      </c>
      <c r="AR140" s="134">
        <f t="shared" si="64"/>
        <v>149.21571285810478</v>
      </c>
      <c r="AZ140" s="81">
        <f t="shared" si="65"/>
        <v>27.300644769917167</v>
      </c>
      <c r="BA140" s="81">
        <f t="shared" si="66"/>
        <v>20.545208932720296</v>
      </c>
      <c r="BB140" s="81">
        <f t="shared" si="67"/>
        <v>18.096863300233437</v>
      </c>
      <c r="BC140" s="81">
        <f t="shared" si="68"/>
        <v>28.919364339160019</v>
      </c>
      <c r="BD140" s="81">
        <f t="shared" si="69"/>
        <v>10.787574678165326</v>
      </c>
      <c r="BE140" s="81">
        <f t="shared" si="70"/>
        <v>13.30127263861864</v>
      </c>
      <c r="BF140" s="81">
        <f t="shared" si="71"/>
        <v>10.05246189876363</v>
      </c>
    </row>
    <row r="141" spans="1:58" x14ac:dyDescent="0.2">
      <c r="A141" s="1">
        <v>44621</v>
      </c>
      <c r="B141">
        <v>20.03</v>
      </c>
      <c r="C141" s="2">
        <v>572.98832277205497</v>
      </c>
      <c r="D141">
        <v>1401.8667736617299</v>
      </c>
      <c r="E141">
        <v>279.61241107113801</v>
      </c>
      <c r="F141">
        <v>529.20842779633597</v>
      </c>
      <c r="G141">
        <v>456.78682642778699</v>
      </c>
      <c r="H141">
        <v>459.37560476708501</v>
      </c>
      <c r="I141" s="13">
        <v>1527.5860537874701</v>
      </c>
      <c r="J141" s="2">
        <v>1232.0654090107125</v>
      </c>
      <c r="K141">
        <v>3936.5011483034282</v>
      </c>
      <c r="L141">
        <v>717.07193986656682</v>
      </c>
      <c r="M141">
        <v>1160.9710947066587</v>
      </c>
      <c r="N141">
        <v>1133.9103744114377</v>
      </c>
      <c r="O141">
        <v>947.3962199575044</v>
      </c>
      <c r="P141" s="13">
        <v>2013.1801649882111</v>
      </c>
      <c r="Q141" s="36">
        <v>1153.2706027066815</v>
      </c>
      <c r="R141" s="36">
        <v>3651.2353510110529</v>
      </c>
      <c r="S141" s="36">
        <v>681.6358614671833</v>
      </c>
      <c r="T141" s="36">
        <v>1117.8841980168197</v>
      </c>
      <c r="U141" s="36">
        <v>1040.3565729175721</v>
      </c>
      <c r="V141" s="36">
        <v>873.16409140181497</v>
      </c>
      <c r="W141" s="75">
        <v>1683.3372848928041</v>
      </c>
      <c r="X141" s="25">
        <v>78.794806304031098</v>
      </c>
      <c r="Y141" s="36">
        <v>257.61496391234914</v>
      </c>
      <c r="Z141" s="36">
        <v>50.86337759079197</v>
      </c>
      <c r="AA141" s="36">
        <v>40.452666158536665</v>
      </c>
      <c r="AB141" s="36">
        <v>98.028540223629406</v>
      </c>
      <c r="AC141" s="36">
        <v>87.737057694563831</v>
      </c>
      <c r="AD141" s="75">
        <v>320.08092976240272</v>
      </c>
      <c r="AE141">
        <f t="shared" si="51"/>
        <v>2.4339261442408677</v>
      </c>
      <c r="AF141">
        <f t="shared" si="52"/>
        <v>3.166520645591683</v>
      </c>
      <c r="AG141">
        <f t="shared" si="53"/>
        <v>2.9385451284634909</v>
      </c>
      <c r="AH141">
        <f t="shared" si="54"/>
        <v>2.4754472631256705</v>
      </c>
      <c r="AI141">
        <f t="shared" si="55"/>
        <v>2.8200428002993463</v>
      </c>
      <c r="AJ141">
        <f t="shared" si="56"/>
        <v>2.3570778640054462</v>
      </c>
      <c r="AK141">
        <f t="shared" si="57"/>
        <v>1.4969175090072582</v>
      </c>
      <c r="AL141" s="134">
        <f t="shared" si="58"/>
        <v>243.39261442408679</v>
      </c>
      <c r="AM141" s="134">
        <f t="shared" si="59"/>
        <v>316.65206455916831</v>
      </c>
      <c r="AN141" s="134">
        <f t="shared" si="60"/>
        <v>293.85451284634911</v>
      </c>
      <c r="AO141" s="134">
        <f t="shared" si="61"/>
        <v>247.54472631256706</v>
      </c>
      <c r="AP141" s="134">
        <f t="shared" si="62"/>
        <v>282.00428002993465</v>
      </c>
      <c r="AQ141" s="134">
        <f t="shared" si="63"/>
        <v>235.70778640054462</v>
      </c>
      <c r="AR141" s="134">
        <f t="shared" si="64"/>
        <v>149.69175090072582</v>
      </c>
      <c r="AZ141" s="81">
        <f t="shared" si="65"/>
        <v>28.405909934909307</v>
      </c>
      <c r="BA141" s="81">
        <f t="shared" si="66"/>
        <v>21.243389140012013</v>
      </c>
      <c r="BB141" s="81">
        <f t="shared" si="67"/>
        <v>16.884988567320377</v>
      </c>
      <c r="BC141" s="81">
        <f t="shared" si="68"/>
        <v>27.752893098033866</v>
      </c>
      <c r="BD141" s="81">
        <f t="shared" si="69"/>
        <v>11.139778526040631</v>
      </c>
      <c r="BE141" s="81">
        <f t="shared" si="70"/>
        <v>13.344140492005415</v>
      </c>
      <c r="BF141" s="81">
        <f t="shared" si="71"/>
        <v>10.084531941483331</v>
      </c>
    </row>
    <row r="142" spans="1:58" x14ac:dyDescent="0.2">
      <c r="A142" s="1">
        <v>44652</v>
      </c>
      <c r="B142">
        <v>17.13</v>
      </c>
      <c r="C142" s="2">
        <v>535.10044157884101</v>
      </c>
      <c r="D142">
        <v>1385.03800085285</v>
      </c>
      <c r="E142">
        <v>274.63501228734799</v>
      </c>
      <c r="F142">
        <v>533.74346215961702</v>
      </c>
      <c r="G142">
        <v>466.685289546131</v>
      </c>
      <c r="H142">
        <v>454.97309522574898</v>
      </c>
      <c r="I142" s="13">
        <v>1367.1960021499799</v>
      </c>
      <c r="J142" s="2">
        <v>1290.3237852942063</v>
      </c>
      <c r="K142">
        <v>3931.3795272728453</v>
      </c>
      <c r="L142">
        <v>703.56335702033164</v>
      </c>
      <c r="M142">
        <v>1151.8720142144089</v>
      </c>
      <c r="N142">
        <v>1132.7513291342559</v>
      </c>
      <c r="O142">
        <v>934.80335593833229</v>
      </c>
      <c r="P142" s="13">
        <v>2013.8287299324563</v>
      </c>
      <c r="Q142" s="36">
        <v>1261.6209668622419</v>
      </c>
      <c r="R142" s="36">
        <v>3585.1859225144203</v>
      </c>
      <c r="S142" s="36">
        <v>692.54428980193609</v>
      </c>
      <c r="T142" s="36">
        <v>1079.5592106453578</v>
      </c>
      <c r="U142" s="36">
        <v>1042.015899652904</v>
      </c>
      <c r="V142" s="36">
        <v>788.04412871511465</v>
      </c>
      <c r="W142" s="75">
        <v>1726.3180307912689</v>
      </c>
      <c r="X142" s="25">
        <v>28.702818431964509</v>
      </c>
      <c r="Y142" s="36">
        <v>343.9051700039638</v>
      </c>
      <c r="Z142" s="36">
        <v>17.197053755523886</v>
      </c>
      <c r="AA142" s="36">
        <v>68.104339354698553</v>
      </c>
      <c r="AB142" s="36">
        <v>88.25094551495468</v>
      </c>
      <c r="AC142" s="36">
        <v>133.60183501143456</v>
      </c>
      <c r="AD142" s="75">
        <v>298.75473128065158</v>
      </c>
      <c r="AE142">
        <f t="shared" si="51"/>
        <v>2.6918792357609806</v>
      </c>
      <c r="AF142">
        <f t="shared" si="52"/>
        <v>3.178039096771867</v>
      </c>
      <c r="AG142">
        <f t="shared" si="53"/>
        <v>2.8741593161053633</v>
      </c>
      <c r="AH142">
        <f t="shared" si="54"/>
        <v>2.4087114593220953</v>
      </c>
      <c r="AI142">
        <f t="shared" si="55"/>
        <v>2.7138628652233656</v>
      </c>
      <c r="AJ142">
        <f t="shared" si="56"/>
        <v>2.2895671635977135</v>
      </c>
      <c r="AK142">
        <f t="shared" si="57"/>
        <v>1.6598788489189573</v>
      </c>
      <c r="AL142" s="134">
        <f t="shared" si="58"/>
        <v>269.18792357609806</v>
      </c>
      <c r="AM142" s="134">
        <f t="shared" si="59"/>
        <v>317.80390967718671</v>
      </c>
      <c r="AN142" s="134">
        <f t="shared" si="60"/>
        <v>287.41593161053635</v>
      </c>
      <c r="AO142" s="134">
        <f t="shared" si="61"/>
        <v>240.87114593220952</v>
      </c>
      <c r="AP142" s="134">
        <f t="shared" si="62"/>
        <v>271.38628652233655</v>
      </c>
      <c r="AQ142" s="134">
        <f t="shared" si="63"/>
        <v>228.95671635977135</v>
      </c>
      <c r="AR142" s="134">
        <f t="shared" si="64"/>
        <v>165.98788489189573</v>
      </c>
      <c r="AZ142" s="81">
        <f t="shared" si="65"/>
        <v>31.41643361184574</v>
      </c>
      <c r="BA142" s="81">
        <f t="shared" si="66"/>
        <v>21.32066352666461</v>
      </c>
      <c r="BB142" s="81">
        <f t="shared" si="67"/>
        <v>16.515025317467863</v>
      </c>
      <c r="BC142" s="81">
        <f t="shared" si="68"/>
        <v>27.004700374900114</v>
      </c>
      <c r="BD142" s="81">
        <f t="shared" si="69"/>
        <v>10.720344834988055</v>
      </c>
      <c r="BE142" s="81">
        <f t="shared" si="70"/>
        <v>12.961941717534895</v>
      </c>
      <c r="BF142" s="81">
        <f t="shared" si="71"/>
        <v>11.182380572204693</v>
      </c>
    </row>
    <row r="143" spans="1:58" x14ac:dyDescent="0.2">
      <c r="A143" s="1">
        <v>44682</v>
      </c>
      <c r="B143">
        <v>13.3</v>
      </c>
      <c r="C143" s="2">
        <v>537.85345337601098</v>
      </c>
      <c r="D143">
        <v>1360.7219691702701</v>
      </c>
      <c r="E143">
        <v>278.91130818046003</v>
      </c>
      <c r="F143">
        <v>533.98185982611301</v>
      </c>
      <c r="G143">
        <v>445.62920333102898</v>
      </c>
      <c r="H143">
        <v>452.51623321513398</v>
      </c>
      <c r="I143" s="13">
        <v>1361.72162631528</v>
      </c>
      <c r="J143" s="2">
        <v>1326.5989639881716</v>
      </c>
      <c r="K143">
        <v>3988.0246210318496</v>
      </c>
      <c r="L143">
        <v>696.83953775517864</v>
      </c>
      <c r="M143">
        <v>1180.6383536898686</v>
      </c>
      <c r="N143">
        <v>1155.9465194299612</v>
      </c>
      <c r="O143">
        <v>945.32133178351398</v>
      </c>
      <c r="P143" s="13">
        <v>2006.5618551130081</v>
      </c>
      <c r="Q143" s="36">
        <v>1256.4549489017438</v>
      </c>
      <c r="R143" s="36">
        <v>3653.1053949100246</v>
      </c>
      <c r="S143" s="36">
        <v>677.54263770845228</v>
      </c>
      <c r="T143" s="36">
        <v>1128.3179106229341</v>
      </c>
      <c r="U143" s="36">
        <v>1069.8504525875758</v>
      </c>
      <c r="V143" s="36">
        <v>829.16323603253829</v>
      </c>
      <c r="W143" s="75">
        <v>1697.673706999391</v>
      </c>
      <c r="X143" s="25">
        <v>70.1440150864277</v>
      </c>
      <c r="Y143" s="36">
        <v>325.7690640812699</v>
      </c>
      <c r="Z143" s="36">
        <v>24.138635594097284</v>
      </c>
      <c r="AA143" s="36">
        <v>46.912228175210956</v>
      </c>
      <c r="AB143" s="36">
        <v>90.652979453661729</v>
      </c>
      <c r="AC143" s="36">
        <v>110.18106024989079</v>
      </c>
      <c r="AD143" s="75">
        <v>303.52106272623791</v>
      </c>
      <c r="AE143">
        <f t="shared" si="51"/>
        <v>2.7150657258466637</v>
      </c>
      <c r="AF143">
        <f t="shared" si="52"/>
        <v>3.2248948179687225</v>
      </c>
      <c r="AG143">
        <f t="shared" si="53"/>
        <v>2.7595124384173757</v>
      </c>
      <c r="AH143">
        <f t="shared" si="54"/>
        <v>2.4265577074533646</v>
      </c>
      <c r="AI143">
        <f t="shared" si="55"/>
        <v>2.864037562629318</v>
      </c>
      <c r="AJ143">
        <f t="shared" si="56"/>
        <v>2.2958809092567374</v>
      </c>
      <c r="AK143">
        <f t="shared" si="57"/>
        <v>1.6245417754772795</v>
      </c>
      <c r="AL143" s="134">
        <f t="shared" si="58"/>
        <v>271.5065725846664</v>
      </c>
      <c r="AM143" s="134">
        <f t="shared" si="59"/>
        <v>322.48948179687227</v>
      </c>
      <c r="AN143" s="134">
        <f t="shared" si="60"/>
        <v>275.95124384173755</v>
      </c>
      <c r="AO143" s="134">
        <f t="shared" si="61"/>
        <v>242.65577074533647</v>
      </c>
      <c r="AP143" s="134">
        <f t="shared" si="62"/>
        <v>286.40375626293178</v>
      </c>
      <c r="AQ143" s="134">
        <f t="shared" si="63"/>
        <v>229.58809092567373</v>
      </c>
      <c r="AR143" s="134">
        <f t="shared" si="64"/>
        <v>162.45417754772797</v>
      </c>
      <c r="AZ143" s="81">
        <f t="shared" si="65"/>
        <v>31.687038926078074</v>
      </c>
      <c r="BA143" s="81">
        <f t="shared" si="66"/>
        <v>21.63500675389303</v>
      </c>
      <c r="BB143" s="81">
        <f t="shared" si="67"/>
        <v>15.856260134558166</v>
      </c>
      <c r="BC143" s="81">
        <f t="shared" si="68"/>
        <v>27.204779376366186</v>
      </c>
      <c r="BD143" s="81">
        <f t="shared" si="69"/>
        <v>11.313567345348499</v>
      </c>
      <c r="BE143" s="81">
        <f t="shared" si="70"/>
        <v>12.997685767568793</v>
      </c>
      <c r="BF143" s="81">
        <f t="shared" si="71"/>
        <v>10.944319460822895</v>
      </c>
    </row>
    <row r="144" spans="1:58" x14ac:dyDescent="0.2">
      <c r="A144" s="1">
        <v>44713</v>
      </c>
      <c r="B144">
        <v>9.6300000000000008</v>
      </c>
      <c r="C144" s="2">
        <v>555.55744867365297</v>
      </c>
      <c r="D144">
        <v>1352.75441420725</v>
      </c>
      <c r="E144">
        <v>270.52618669338898</v>
      </c>
      <c r="F144">
        <v>536.168342241966</v>
      </c>
      <c r="G144">
        <v>451.28646310994901</v>
      </c>
      <c r="H144">
        <v>443.68782222895601</v>
      </c>
      <c r="I144" s="13">
        <v>1367.1544023992999</v>
      </c>
      <c r="J144" s="2">
        <v>1352.175248214432</v>
      </c>
      <c r="K144">
        <v>4087.1706062631638</v>
      </c>
      <c r="L144">
        <v>697.58417888307974</v>
      </c>
      <c r="M144">
        <v>1184.3027968858275</v>
      </c>
      <c r="N144">
        <v>1177.2456735998335</v>
      </c>
      <c r="O144">
        <v>940.29121411633002</v>
      </c>
      <c r="P144" s="13">
        <v>2008.930424330917</v>
      </c>
      <c r="Q144" s="36">
        <v>1276.3333940661132</v>
      </c>
      <c r="R144" s="36">
        <v>3747.3486816515392</v>
      </c>
      <c r="S144" s="36">
        <v>672.78834176985288</v>
      </c>
      <c r="T144" s="36">
        <v>1087.3406202707376</v>
      </c>
      <c r="U144" s="36">
        <v>1091.4588905516534</v>
      </c>
      <c r="V144" s="36">
        <v>831.25547505979159</v>
      </c>
      <c r="W144" s="75">
        <v>1654.2116887488437</v>
      </c>
      <c r="X144" s="25">
        <v>75.841854148318902</v>
      </c>
      <c r="Y144" s="36">
        <v>339.44296494058767</v>
      </c>
      <c r="Z144" s="36">
        <v>24.334326370674638</v>
      </c>
      <c r="AA144" s="36">
        <v>96.641997651926502</v>
      </c>
      <c r="AB144" s="36">
        <v>89.022438109316568</v>
      </c>
      <c r="AC144" s="36">
        <v>105.8652363689349</v>
      </c>
      <c r="AD144" s="75">
        <v>337.73802254895327</v>
      </c>
      <c r="AE144">
        <f t="shared" si="51"/>
        <v>2.6390656646458588</v>
      </c>
      <c r="AF144">
        <f t="shared" si="52"/>
        <v>3.276907812036872</v>
      </c>
      <c r="AG144">
        <f t="shared" si="53"/>
        <v>2.7942177287882055</v>
      </c>
      <c r="AH144">
        <f t="shared" si="54"/>
        <v>2.3953572809542916</v>
      </c>
      <c r="AI144">
        <f t="shared" si="55"/>
        <v>2.8336471898649185</v>
      </c>
      <c r="AJ144">
        <f t="shared" si="56"/>
        <v>2.2949701190005736</v>
      </c>
      <c r="AK144">
        <f t="shared" si="57"/>
        <v>1.5876398252866728</v>
      </c>
      <c r="AL144" s="134">
        <f t="shared" si="58"/>
        <v>263.90656646458586</v>
      </c>
      <c r="AM144" s="134">
        <f t="shared" si="59"/>
        <v>327.69078120368721</v>
      </c>
      <c r="AN144" s="134">
        <f t="shared" si="60"/>
        <v>279.42177287882055</v>
      </c>
      <c r="AO144" s="134">
        <f t="shared" si="61"/>
        <v>239.53572809542916</v>
      </c>
      <c r="AP144" s="134">
        <f t="shared" si="62"/>
        <v>283.36471898649182</v>
      </c>
      <c r="AQ144" s="134">
        <f t="shared" si="63"/>
        <v>229.49701190005734</v>
      </c>
      <c r="AR144" s="134">
        <f t="shared" si="64"/>
        <v>158.76398252866727</v>
      </c>
      <c r="AZ144" s="81">
        <f t="shared" si="65"/>
        <v>30.800056016335343</v>
      </c>
      <c r="BA144" s="81">
        <f t="shared" si="66"/>
        <v>21.98394882533194</v>
      </c>
      <c r="BB144" s="81">
        <f t="shared" si="67"/>
        <v>16.055678011609253</v>
      </c>
      <c r="BC144" s="81">
        <f t="shared" si="68"/>
        <v>26.854983154026758</v>
      </c>
      <c r="BD144" s="81">
        <f t="shared" si="69"/>
        <v>11.193518804991845</v>
      </c>
      <c r="BE144" s="81">
        <f t="shared" si="70"/>
        <v>12.992529504671161</v>
      </c>
      <c r="BF144" s="81">
        <f t="shared" si="71"/>
        <v>10.695715985239927</v>
      </c>
    </row>
    <row r="145" spans="1:58" x14ac:dyDescent="0.2">
      <c r="A145" s="1">
        <v>44743</v>
      </c>
      <c r="B145">
        <v>8.9</v>
      </c>
      <c r="C145" s="2">
        <v>549.82829154000399</v>
      </c>
      <c r="D145">
        <v>1380.93515318808</v>
      </c>
      <c r="E145">
        <v>270.044845358278</v>
      </c>
      <c r="F145">
        <v>544.49854228490096</v>
      </c>
      <c r="G145">
        <v>469.82042851466502</v>
      </c>
      <c r="H145">
        <v>442.61918406791199</v>
      </c>
      <c r="I145" s="13">
        <v>1373.5968511388501</v>
      </c>
      <c r="J145" s="2">
        <v>1385.9325191406065</v>
      </c>
      <c r="K145">
        <v>4164.5947831700805</v>
      </c>
      <c r="L145">
        <v>699.40268008785245</v>
      </c>
      <c r="M145">
        <v>1199.477911058917</v>
      </c>
      <c r="N145">
        <v>1193.9808660761894</v>
      </c>
      <c r="O145">
        <v>945.47828747084998</v>
      </c>
      <c r="P145" s="13">
        <v>2019.2570493921717</v>
      </c>
      <c r="Q145" s="36">
        <v>1329.0597253915626</v>
      </c>
      <c r="R145" s="36">
        <v>3834.881834610323</v>
      </c>
      <c r="S145" s="36">
        <v>666.38721997226651</v>
      </c>
      <c r="T145" s="36">
        <v>1150.1133185385263</v>
      </c>
      <c r="U145" s="36">
        <v>1096.2695528943659</v>
      </c>
      <c r="V145" s="36">
        <v>858.28272381372688</v>
      </c>
      <c r="W145" s="75">
        <v>1667.1880360120708</v>
      </c>
      <c r="X145" s="25">
        <v>56.872793749043915</v>
      </c>
      <c r="Y145" s="36">
        <v>311.08261726523108</v>
      </c>
      <c r="Z145" s="36">
        <v>33.712714081967704</v>
      </c>
      <c r="AA145" s="36">
        <v>49.508864701360721</v>
      </c>
      <c r="AB145" s="36">
        <v>98.58371909729243</v>
      </c>
      <c r="AC145" s="36">
        <v>71.884354846215018</v>
      </c>
      <c r="AD145" s="75">
        <v>318.91573074153217</v>
      </c>
      <c r="AE145">
        <f t="shared" si="51"/>
        <v>2.7244866612838403</v>
      </c>
      <c r="AF145">
        <f t="shared" si="52"/>
        <v>3.2520912169107721</v>
      </c>
      <c r="AG145">
        <f t="shared" si="53"/>
        <v>2.8011414879554577</v>
      </c>
      <c r="AH145">
        <f t="shared" si="54"/>
        <v>2.381201503654204</v>
      </c>
      <c r="AI145">
        <f t="shared" si="55"/>
        <v>2.748904264461947</v>
      </c>
      <c r="AJ145">
        <f t="shared" si="56"/>
        <v>2.2879038575853281</v>
      </c>
      <c r="AK145">
        <f t="shared" si="57"/>
        <v>1.5753385341345867</v>
      </c>
      <c r="AL145" s="134">
        <f t="shared" si="58"/>
        <v>272.44866612838405</v>
      </c>
      <c r="AM145" s="134">
        <f t="shared" si="59"/>
        <v>325.2091216910772</v>
      </c>
      <c r="AN145" s="134">
        <f t="shared" si="60"/>
        <v>280.11414879554576</v>
      </c>
      <c r="AO145" s="134">
        <f t="shared" si="61"/>
        <v>238.12015036542041</v>
      </c>
      <c r="AP145" s="134">
        <f t="shared" si="62"/>
        <v>274.89042644619468</v>
      </c>
      <c r="AQ145" s="134">
        <f t="shared" si="63"/>
        <v>228.79038575853281</v>
      </c>
      <c r="AR145" s="134">
        <f t="shared" si="64"/>
        <v>157.53385341345867</v>
      </c>
      <c r="AZ145" s="81">
        <f t="shared" si="65"/>
        <v>31.796988952361431</v>
      </c>
      <c r="BA145" s="81">
        <f t="shared" si="66"/>
        <v>21.817460541692355</v>
      </c>
      <c r="BB145" s="81">
        <f t="shared" si="67"/>
        <v>16.095462186863031</v>
      </c>
      <c r="BC145" s="81">
        <f t="shared" si="68"/>
        <v>26.696278995800078</v>
      </c>
      <c r="BD145" s="81">
        <f t="shared" si="69"/>
        <v>10.858765935092963</v>
      </c>
      <c r="BE145" s="81">
        <f t="shared" si="70"/>
        <v>12.952525232212365</v>
      </c>
      <c r="BF145" s="81">
        <f t="shared" si="71"/>
        <v>10.612843841118259</v>
      </c>
    </row>
    <row r="146" spans="1:58" x14ac:dyDescent="0.2">
      <c r="A146" s="1">
        <v>44774</v>
      </c>
      <c r="B146">
        <v>7.95</v>
      </c>
      <c r="C146" s="2">
        <v>548.92302134781698</v>
      </c>
      <c r="D146">
        <v>1378.2979712297999</v>
      </c>
      <c r="E146">
        <v>274.00614448535299</v>
      </c>
      <c r="F146">
        <v>542.75497141810899</v>
      </c>
      <c r="G146">
        <v>470.85082811738602</v>
      </c>
      <c r="H146">
        <v>443.36624095888197</v>
      </c>
      <c r="I146" s="13">
        <v>1379.5788413338601</v>
      </c>
      <c r="J146" s="2">
        <v>1444.1440732570879</v>
      </c>
      <c r="K146">
        <v>4266.9952419136298</v>
      </c>
      <c r="L146">
        <v>703.75110219437806</v>
      </c>
      <c r="M146">
        <v>1211.7839972736128</v>
      </c>
      <c r="N146">
        <v>1230.8446173084278</v>
      </c>
      <c r="O146">
        <v>947.22050495294388</v>
      </c>
      <c r="P146" s="13">
        <v>2032.5092312128008</v>
      </c>
      <c r="Q146" s="36">
        <v>1137.7664925692172</v>
      </c>
      <c r="R146" s="36">
        <v>3948.7963268647541</v>
      </c>
      <c r="S146" s="36">
        <v>678.69948776340948</v>
      </c>
      <c r="T146" s="36">
        <v>1158.6562703336176</v>
      </c>
      <c r="U146" s="36">
        <v>1120.9710182590634</v>
      </c>
      <c r="V146" s="36">
        <v>820.28733190104015</v>
      </c>
      <c r="W146" s="75">
        <v>1665.2011337063077</v>
      </c>
      <c r="X146" s="25">
        <v>306.37758068787065</v>
      </c>
      <c r="Y146" s="36">
        <v>352.97752339116272</v>
      </c>
      <c r="Z146" s="36">
        <v>24.407811604758091</v>
      </c>
      <c r="AA146" s="36">
        <v>55.868564578683639</v>
      </c>
      <c r="AB146" s="36">
        <v>107.65943424450016</v>
      </c>
      <c r="AC146" s="36">
        <v>118.28164950144594</v>
      </c>
      <c r="AD146" s="75">
        <v>345.93153129405999</v>
      </c>
      <c r="AE146">
        <f t="shared" si="51"/>
        <v>2.8338501638023699</v>
      </c>
      <c r="AF146">
        <f t="shared" si="52"/>
        <v>3.3492309670334395</v>
      </c>
      <c r="AG146">
        <f t="shared" si="53"/>
        <v>2.7637163316480637</v>
      </c>
      <c r="AH146">
        <f t="shared" si="54"/>
        <v>2.4069549299189288</v>
      </c>
      <c r="AI146">
        <f t="shared" si="55"/>
        <v>2.811872579267845</v>
      </c>
      <c r="AJ146">
        <f t="shared" si="56"/>
        <v>2.2885485229937093</v>
      </c>
      <c r="AK146">
        <f t="shared" si="57"/>
        <v>1.5771125868848308</v>
      </c>
      <c r="AL146" s="134">
        <f t="shared" si="58"/>
        <v>283.385016380237</v>
      </c>
      <c r="AM146" s="134">
        <f t="shared" si="59"/>
        <v>334.92309670334396</v>
      </c>
      <c r="AN146" s="134">
        <f t="shared" si="60"/>
        <v>276.37163316480638</v>
      </c>
      <c r="AO146" s="134">
        <f t="shared" si="61"/>
        <v>240.69549299189288</v>
      </c>
      <c r="AP146" s="134">
        <f t="shared" si="62"/>
        <v>281.18725792678447</v>
      </c>
      <c r="AQ146" s="134">
        <f t="shared" si="63"/>
        <v>228.85485229937092</v>
      </c>
      <c r="AR146" s="134">
        <f t="shared" si="64"/>
        <v>157.71125868848307</v>
      </c>
      <c r="AZ146" s="81">
        <f t="shared" si="65"/>
        <v>33.073350525640187</v>
      </c>
      <c r="BA146" s="81">
        <f t="shared" si="66"/>
        <v>22.469146648868758</v>
      </c>
      <c r="BB146" s="81">
        <f t="shared" si="67"/>
        <v>15.880415859937658</v>
      </c>
      <c r="BC146" s="81">
        <f t="shared" si="68"/>
        <v>26.985007459815314</v>
      </c>
      <c r="BD146" s="81">
        <f t="shared" si="69"/>
        <v>11.107504387226118</v>
      </c>
      <c r="BE146" s="81">
        <f t="shared" si="70"/>
        <v>12.956174880750133</v>
      </c>
      <c r="BF146" s="81">
        <f t="shared" si="71"/>
        <v>10.624795395908729</v>
      </c>
    </row>
    <row r="147" spans="1:58" x14ac:dyDescent="0.2">
      <c r="A147" s="1">
        <v>44805</v>
      </c>
      <c r="B147">
        <v>7.69</v>
      </c>
      <c r="C147" s="2">
        <v>546.81878339108698</v>
      </c>
      <c r="D147">
        <v>1369.41282618842</v>
      </c>
      <c r="E147">
        <v>272.94572390500798</v>
      </c>
      <c r="F147">
        <v>543.286062942218</v>
      </c>
      <c r="G147">
        <v>457.12247360373902</v>
      </c>
      <c r="H147">
        <v>431.01879963935397</v>
      </c>
      <c r="I147" s="13">
        <v>1380.0057244110201</v>
      </c>
      <c r="J147" s="2">
        <v>1883.2977602823926</v>
      </c>
      <c r="K147">
        <v>4329.0935590910185</v>
      </c>
      <c r="L147">
        <v>696.36964540180008</v>
      </c>
      <c r="M147">
        <v>1220.9356857216439</v>
      </c>
      <c r="N147">
        <v>1255.3320403841265</v>
      </c>
      <c r="O147">
        <v>957.56185028376819</v>
      </c>
      <c r="P147" s="13">
        <v>2043.077354511973</v>
      </c>
      <c r="Q147" s="36">
        <v>1797.6095744836496</v>
      </c>
      <c r="R147" s="36">
        <v>3989.4823270424722</v>
      </c>
      <c r="S147" s="36">
        <v>667.1694290609156</v>
      </c>
      <c r="T147" s="36">
        <v>1168.7476336152849</v>
      </c>
      <c r="U147" s="36">
        <v>1148.4336644362793</v>
      </c>
      <c r="V147" s="36">
        <v>868.89323991664844</v>
      </c>
      <c r="W147" s="75">
        <v>1613.7284821941273</v>
      </c>
      <c r="X147" s="25">
        <v>85.68818579874295</v>
      </c>
      <c r="Y147" s="36">
        <v>355.16505023411929</v>
      </c>
      <c r="Z147" s="36">
        <v>28.958222636547664</v>
      </c>
      <c r="AA147" s="36">
        <v>52.010279153329414</v>
      </c>
      <c r="AB147" s="36">
        <v>102.75382796130229</v>
      </c>
      <c r="AC147" s="36">
        <v>90.161502183181227</v>
      </c>
      <c r="AD147" s="75">
        <v>406.97300824800851</v>
      </c>
      <c r="AE147">
        <f t="shared" si="51"/>
        <v>3.7041181897172448</v>
      </c>
      <c r="AF147">
        <f t="shared" si="52"/>
        <v>3.4071920080399059</v>
      </c>
      <c r="AG147">
        <f t="shared" si="53"/>
        <v>2.743361457865547</v>
      </c>
      <c r="AH147">
        <f t="shared" si="54"/>
        <v>2.4167689506155692</v>
      </c>
      <c r="AI147">
        <f t="shared" si="55"/>
        <v>2.9479857156406624</v>
      </c>
      <c r="AJ147">
        <f t="shared" si="56"/>
        <v>2.3916678432510667</v>
      </c>
      <c r="AK147">
        <f t="shared" si="57"/>
        <v>1.5824878476721083</v>
      </c>
      <c r="AL147" s="134">
        <f t="shared" si="58"/>
        <v>370.41181897172447</v>
      </c>
      <c r="AM147" s="134">
        <f t="shared" si="59"/>
        <v>340.71920080399059</v>
      </c>
      <c r="AN147" s="134">
        <f t="shared" si="60"/>
        <v>274.33614578655471</v>
      </c>
      <c r="AO147" s="134">
        <f t="shared" si="61"/>
        <v>241.67689506155691</v>
      </c>
      <c r="AP147" s="134">
        <f t="shared" si="62"/>
        <v>294.79857156406626</v>
      </c>
      <c r="AQ147" s="134">
        <f t="shared" si="63"/>
        <v>239.16678432510668</v>
      </c>
      <c r="AR147" s="134">
        <f t="shared" si="64"/>
        <v>158.24878476721082</v>
      </c>
      <c r="AZ147" s="81">
        <f t="shared" si="65"/>
        <v>43.230090581973968</v>
      </c>
      <c r="BA147" s="81">
        <f t="shared" si="66"/>
        <v>22.85799266848171</v>
      </c>
      <c r="BB147" s="81">
        <f t="shared" si="67"/>
        <v>15.763456005287832</v>
      </c>
      <c r="BC147" s="81">
        <f t="shared" si="68"/>
        <v>27.09503503798793</v>
      </c>
      <c r="BD147" s="81">
        <f t="shared" si="69"/>
        <v>11.645180692535034</v>
      </c>
      <c r="BE147" s="81">
        <f t="shared" si="70"/>
        <v>13.539964970151736</v>
      </c>
      <c r="BF147" s="81">
        <f t="shared" si="71"/>
        <v>10.661007804927213</v>
      </c>
    </row>
    <row r="148" spans="1:58" x14ac:dyDescent="0.2">
      <c r="A148" s="1">
        <v>44835</v>
      </c>
      <c r="B148">
        <v>7.72</v>
      </c>
      <c r="C148" s="2">
        <v>547.22834351662505</v>
      </c>
      <c r="D148">
        <v>1384.36311228368</v>
      </c>
      <c r="E148">
        <v>270.40698622338499</v>
      </c>
      <c r="F148">
        <v>542.23330742367705</v>
      </c>
      <c r="G148">
        <v>482.34343638885599</v>
      </c>
      <c r="H148">
        <v>435.43661736297298</v>
      </c>
      <c r="I148" s="13">
        <v>1372.0536183732399</v>
      </c>
      <c r="J148" s="2">
        <v>1914.4046382203139</v>
      </c>
      <c r="K148">
        <v>4478.1958303203919</v>
      </c>
      <c r="L148">
        <v>694.68056094059068</v>
      </c>
      <c r="M148">
        <v>1233.3416383816752</v>
      </c>
      <c r="N148">
        <v>1279.1884545002965</v>
      </c>
      <c r="O148">
        <v>967.24355532488221</v>
      </c>
      <c r="P148" s="13">
        <v>2172.0780512385872</v>
      </c>
      <c r="Q148" s="36">
        <v>1818.2883034335318</v>
      </c>
      <c r="R148" s="36">
        <v>4155.4190236525001</v>
      </c>
      <c r="S148" s="36">
        <v>659.73876650706745</v>
      </c>
      <c r="T148" s="36">
        <v>1191.7715573045168</v>
      </c>
      <c r="U148" s="36">
        <v>1166.8221020769925</v>
      </c>
      <c r="V148" s="36">
        <v>849.95691003392528</v>
      </c>
      <c r="W148" s="75">
        <v>1684.7128851006771</v>
      </c>
      <c r="X148" s="25">
        <v>96.116334786782048</v>
      </c>
      <c r="Y148" s="36">
        <v>333.25623217151781</v>
      </c>
      <c r="Z148" s="36">
        <v>33.099462186146738</v>
      </c>
      <c r="AA148" s="36">
        <v>45.43986624412176</v>
      </c>
      <c r="AB148" s="36">
        <v>110.66125782105061</v>
      </c>
      <c r="AC148" s="36">
        <v>120.16900513366005</v>
      </c>
      <c r="AD148" s="75">
        <v>455.6237469693055</v>
      </c>
      <c r="AE148">
        <f t="shared" si="51"/>
        <v>3.7629775045075919</v>
      </c>
      <c r="AF148">
        <f t="shared" si="52"/>
        <v>3.484367299019822</v>
      </c>
      <c r="AG148">
        <f t="shared" si="53"/>
        <v>2.7590797475287747</v>
      </c>
      <c r="AH148">
        <f t="shared" si="54"/>
        <v>2.4510011143660559</v>
      </c>
      <c r="AI148">
        <f t="shared" si="55"/>
        <v>2.8505800759381534</v>
      </c>
      <c r="AJ148">
        <f t="shared" si="56"/>
        <v>2.3937318703916248</v>
      </c>
      <c r="AK148">
        <f t="shared" si="57"/>
        <v>1.6888276067740309</v>
      </c>
      <c r="AL148" s="134">
        <f t="shared" si="58"/>
        <v>376.29775045075917</v>
      </c>
      <c r="AM148" s="134">
        <f t="shared" si="59"/>
        <v>348.43672990198218</v>
      </c>
      <c r="AN148" s="134">
        <f t="shared" si="60"/>
        <v>275.90797475287746</v>
      </c>
      <c r="AO148" s="134">
        <f t="shared" si="61"/>
        <v>245.1001114366056</v>
      </c>
      <c r="AP148" s="134">
        <f t="shared" si="62"/>
        <v>285.05800759381532</v>
      </c>
      <c r="AQ148" s="134">
        <f t="shared" si="63"/>
        <v>239.37318703916247</v>
      </c>
      <c r="AR148" s="134">
        <f t="shared" si="64"/>
        <v>168.8827606774031</v>
      </c>
      <c r="AZ148" s="81">
        <f t="shared" si="65"/>
        <v>43.917026953778525</v>
      </c>
      <c r="BA148" s="81">
        <f t="shared" si="66"/>
        <v>23.375742249733428</v>
      </c>
      <c r="BB148" s="81">
        <f t="shared" si="67"/>
        <v>15.853773876771466</v>
      </c>
      <c r="BC148" s="81">
        <f t="shared" si="68"/>
        <v>27.478820867415003</v>
      </c>
      <c r="BD148" s="81">
        <f t="shared" si="69"/>
        <v>11.260407364499699</v>
      </c>
      <c r="BE148" s="81">
        <f t="shared" si="70"/>
        <v>13.551650060645995</v>
      </c>
      <c r="BF148" s="81">
        <f t="shared" si="71"/>
        <v>11.377404460628155</v>
      </c>
    </row>
    <row r="149" spans="1:58" x14ac:dyDescent="0.2">
      <c r="A149" s="1">
        <v>44866</v>
      </c>
      <c r="B149">
        <v>7.33</v>
      </c>
      <c r="C149" s="2">
        <v>549.00587342069696</v>
      </c>
      <c r="D149">
        <v>1392.32492149051</v>
      </c>
      <c r="E149">
        <v>274.24759172472602</v>
      </c>
      <c r="F149">
        <v>564.82033471932095</v>
      </c>
      <c r="G149">
        <v>486.16123316130302</v>
      </c>
      <c r="H149">
        <v>439.45607540123302</v>
      </c>
      <c r="I149" s="13">
        <v>1399.9272771191099</v>
      </c>
      <c r="J149" s="2">
        <v>1986.1565039818652</v>
      </c>
      <c r="K149">
        <v>4561.497573222784</v>
      </c>
      <c r="L149">
        <v>694.75730195700794</v>
      </c>
      <c r="M149">
        <v>1236.6099529271437</v>
      </c>
      <c r="N149">
        <v>1318.4247840694331</v>
      </c>
      <c r="O149">
        <v>987.0922327447189</v>
      </c>
      <c r="P149" s="13">
        <v>2337.9569952000761</v>
      </c>
      <c r="Q149" s="36">
        <v>1919.1344471370571</v>
      </c>
      <c r="R149" s="36">
        <v>4257.9707496498568</v>
      </c>
      <c r="S149" s="36">
        <v>637.53566420729271</v>
      </c>
      <c r="T149" s="36">
        <v>1176.7527968081674</v>
      </c>
      <c r="U149" s="36">
        <v>1213.1092780627644</v>
      </c>
      <c r="V149" s="36">
        <v>893.31848611243549</v>
      </c>
      <c r="W149" s="75">
        <v>1995.8508999197043</v>
      </c>
      <c r="X149" s="25">
        <v>67.022056844807963</v>
      </c>
      <c r="Y149" s="36">
        <v>303.30239778643283</v>
      </c>
      <c r="Z149" s="36">
        <v>47.833741637361719</v>
      </c>
      <c r="AA149" s="36">
        <v>68.205448558268586</v>
      </c>
      <c r="AB149" s="36">
        <v>107.93691209256666</v>
      </c>
      <c r="AC149" s="36">
        <v>97.207925992814225</v>
      </c>
      <c r="AD149" s="75">
        <v>381.33580452187891</v>
      </c>
      <c r="AE149">
        <f t="shared" si="51"/>
        <v>3.885073857991765</v>
      </c>
      <c r="AF149">
        <f t="shared" si="52"/>
        <v>3.5181071910865085</v>
      </c>
      <c r="AG149">
        <f t="shared" si="53"/>
        <v>2.6991416617606623</v>
      </c>
      <c r="AH149">
        <f t="shared" si="54"/>
        <v>2.3603576034109968</v>
      </c>
      <c r="AI149">
        <f t="shared" si="55"/>
        <v>2.9155908478312145</v>
      </c>
      <c r="AJ149">
        <f t="shared" si="56"/>
        <v>2.4169338230321142</v>
      </c>
      <c r="AK149">
        <f t="shared" si="57"/>
        <v>1.8107971406629095</v>
      </c>
      <c r="AL149" s="134">
        <f t="shared" si="58"/>
        <v>388.50738579917652</v>
      </c>
      <c r="AM149" s="134">
        <f t="shared" si="59"/>
        <v>351.81071910865086</v>
      </c>
      <c r="AN149" s="134">
        <f t="shared" si="60"/>
        <v>269.9141661760662</v>
      </c>
      <c r="AO149" s="134">
        <f t="shared" si="61"/>
        <v>236.03576034109969</v>
      </c>
      <c r="AP149" s="134">
        <f t="shared" si="62"/>
        <v>291.55908478312142</v>
      </c>
      <c r="AQ149" s="134">
        <f t="shared" si="63"/>
        <v>241.69338230321142</v>
      </c>
      <c r="AR149" s="134">
        <f t="shared" si="64"/>
        <v>181.07971406629096</v>
      </c>
      <c r="AZ149" s="81">
        <f t="shared" si="65"/>
        <v>45.341991317902242</v>
      </c>
      <c r="BA149" s="81">
        <f t="shared" si="66"/>
        <v>23.602094684135668</v>
      </c>
      <c r="BB149" s="81">
        <f t="shared" si="67"/>
        <v>15.509367427764222</v>
      </c>
      <c r="BC149" s="81">
        <f t="shared" si="68"/>
        <v>26.462592524747816</v>
      </c>
      <c r="BD149" s="81">
        <f t="shared" si="69"/>
        <v>11.517213963540952</v>
      </c>
      <c r="BE149" s="81">
        <f t="shared" si="70"/>
        <v>13.683003428496736</v>
      </c>
      <c r="BF149" s="81">
        <f t="shared" si="71"/>
        <v>12.199096807059426</v>
      </c>
    </row>
    <row r="150" spans="1:58" x14ac:dyDescent="0.2">
      <c r="A150" s="1">
        <v>44896</v>
      </c>
      <c r="B150">
        <v>7.32</v>
      </c>
      <c r="C150" s="2">
        <v>556.61539464524105</v>
      </c>
      <c r="D150">
        <v>1397.2115157793301</v>
      </c>
      <c r="E150">
        <v>274.36868850598302</v>
      </c>
      <c r="F150">
        <v>540.21703977813604</v>
      </c>
      <c r="G150">
        <v>493.20811146026102</v>
      </c>
      <c r="H150">
        <v>438.104151402821</v>
      </c>
      <c r="I150" s="13">
        <v>1329.14546664967</v>
      </c>
      <c r="J150" s="2">
        <v>2033.7427335329457</v>
      </c>
      <c r="K150">
        <v>4652.712900608507</v>
      </c>
      <c r="L150">
        <v>691.77149212264953</v>
      </c>
      <c r="M150">
        <v>1246.3291433851864</v>
      </c>
      <c r="N150">
        <v>1345.1254020422471</v>
      </c>
      <c r="O150">
        <v>990.34211884403862</v>
      </c>
      <c r="P150" s="13">
        <v>2355.2107536070707</v>
      </c>
      <c r="Q150" s="36">
        <v>1950.6203315919656</v>
      </c>
      <c r="R150" s="36">
        <v>4204.4238593079299</v>
      </c>
      <c r="S150" s="36">
        <v>627.48993040463699</v>
      </c>
      <c r="T150" s="36">
        <v>1184.3582858360328</v>
      </c>
      <c r="U150" s="36">
        <v>1237.182391937172</v>
      </c>
      <c r="V150" s="36">
        <v>911.70800090882619</v>
      </c>
      <c r="W150" s="75">
        <v>1983.1443007417022</v>
      </c>
      <c r="X150" s="25">
        <v>83.122401940980126</v>
      </c>
      <c r="Y150" s="36">
        <v>443.39758692446503</v>
      </c>
      <c r="Z150" s="36">
        <v>41.353658178406988</v>
      </c>
      <c r="AA150" s="36">
        <v>59.523536100138585</v>
      </c>
      <c r="AB150" s="36">
        <v>95.868481129542857</v>
      </c>
      <c r="AC150" s="36">
        <v>92.092278531341464</v>
      </c>
      <c r="AD150" s="75">
        <v>420.81821766117486</v>
      </c>
      <c r="AE150">
        <f t="shared" si="51"/>
        <v>3.9235923353261928</v>
      </c>
      <c r="AF150">
        <f t="shared" si="52"/>
        <v>3.5736108267886642</v>
      </c>
      <c r="AG150">
        <f t="shared" si="53"/>
        <v>2.6554120530649654</v>
      </c>
      <c r="AH150">
        <f t="shared" si="54"/>
        <v>2.4746314235945319</v>
      </c>
      <c r="AI150">
        <f t="shared" si="55"/>
        <v>2.9133937280888835</v>
      </c>
      <c r="AJ150">
        <f t="shared" si="56"/>
        <v>2.4465160961588954</v>
      </c>
      <c r="AK150">
        <f t="shared" si="57"/>
        <v>1.9255222726302506</v>
      </c>
      <c r="AL150" s="134">
        <f t="shared" si="58"/>
        <v>392.35923353261927</v>
      </c>
      <c r="AM150" s="134">
        <f t="shared" si="59"/>
        <v>357.36108267886641</v>
      </c>
      <c r="AN150" s="134">
        <f t="shared" si="60"/>
        <v>265.54120530649652</v>
      </c>
      <c r="AO150" s="134">
        <f t="shared" si="61"/>
        <v>247.4631423594532</v>
      </c>
      <c r="AP150" s="134">
        <f t="shared" si="62"/>
        <v>291.33937280888836</v>
      </c>
      <c r="AQ150" s="134">
        <f t="shared" si="63"/>
        <v>244.65160961588956</v>
      </c>
      <c r="AR150" s="134">
        <f t="shared" si="64"/>
        <v>192.55222726302506</v>
      </c>
      <c r="AZ150" s="81">
        <f t="shared" si="65"/>
        <v>45.791533470436562</v>
      </c>
      <c r="BA150" s="81">
        <f t="shared" si="66"/>
        <v>23.974454590756782</v>
      </c>
      <c r="BB150" s="81">
        <f t="shared" si="67"/>
        <v>15.25809548515284</v>
      </c>
      <c r="BC150" s="81">
        <f t="shared" si="68"/>
        <v>27.743746505565461</v>
      </c>
      <c r="BD150" s="81">
        <f t="shared" si="69"/>
        <v>11.508534865719401</v>
      </c>
      <c r="BE150" s="81">
        <f t="shared" si="70"/>
        <v>13.850477746891054</v>
      </c>
      <c r="BF150" s="81">
        <f t="shared" si="71"/>
        <v>12.971984592026828</v>
      </c>
    </row>
    <row r="151" spans="1:58" x14ac:dyDescent="0.2">
      <c r="A151" s="1">
        <v>44927</v>
      </c>
      <c r="B151">
        <v>7</v>
      </c>
      <c r="C151" s="2">
        <v>547.64983367186403</v>
      </c>
      <c r="D151">
        <v>1406.1562941846701</v>
      </c>
      <c r="E151">
        <v>273.295714616167</v>
      </c>
      <c r="F151">
        <v>535.28116466769404</v>
      </c>
      <c r="G151">
        <v>487.55124661857099</v>
      </c>
      <c r="H151">
        <v>449.61246637896301</v>
      </c>
      <c r="I151" s="13">
        <v>1438.7884556884201</v>
      </c>
      <c r="J151" s="2">
        <v>2085.2674109440291</v>
      </c>
      <c r="K151">
        <v>4780.9760559793231</v>
      </c>
      <c r="L151">
        <v>685.70874641188493</v>
      </c>
      <c r="M151">
        <v>1248.2517605928056</v>
      </c>
      <c r="N151">
        <v>1341.9514959474413</v>
      </c>
      <c r="O151">
        <v>1016.6730938027797</v>
      </c>
      <c r="P151" s="13">
        <v>2425.4439067115468</v>
      </c>
      <c r="Q151" s="36">
        <v>2025.9171933165806</v>
      </c>
      <c r="R151" s="36">
        <v>4420.4646704208026</v>
      </c>
      <c r="S151" s="36">
        <v>644.57042293916334</v>
      </c>
      <c r="T151" s="36">
        <v>1197.5894814788339</v>
      </c>
      <c r="U151" s="36">
        <v>1251.4062363678515</v>
      </c>
      <c r="V151" s="36">
        <v>946.48709034346973</v>
      </c>
      <c r="W151" s="75">
        <v>2103.3827787605915</v>
      </c>
      <c r="X151" s="25">
        <v>59.350217627448565</v>
      </c>
      <c r="Y151" s="36">
        <v>336.99259909560681</v>
      </c>
      <c r="Z151" s="36">
        <v>28.492716713489401</v>
      </c>
      <c r="AA151" s="36">
        <v>49.52841636828235</v>
      </c>
      <c r="AB151" s="36">
        <v>95.074897622714417</v>
      </c>
      <c r="AC151" s="36">
        <v>81.567548500461328</v>
      </c>
      <c r="AD151" s="75">
        <v>358.73577553658089</v>
      </c>
      <c r="AE151">
        <f t="shared" si="51"/>
        <v>4.0835698505286029</v>
      </c>
      <c r="AF151">
        <f t="shared" si="52"/>
        <v>3.635614733708584</v>
      </c>
      <c r="AG151">
        <f t="shared" si="53"/>
        <v>2.6619251549706577</v>
      </c>
      <c r="AH151">
        <f t="shared" si="54"/>
        <v>2.4995431310335841</v>
      </c>
      <c r="AI151">
        <f t="shared" si="55"/>
        <v>2.9573673201090953</v>
      </c>
      <c r="AJ151">
        <f t="shared" si="56"/>
        <v>2.440547057033184</v>
      </c>
      <c r="AK151">
        <f t="shared" si="57"/>
        <v>1.8232782182297189</v>
      </c>
      <c r="AL151" s="134">
        <f t="shared" si="58"/>
        <v>408.3569850528603</v>
      </c>
      <c r="AM151" s="134">
        <f t="shared" si="59"/>
        <v>363.56147337085838</v>
      </c>
      <c r="AN151" s="134">
        <f t="shared" si="60"/>
        <v>266.19251549706576</v>
      </c>
      <c r="AO151" s="134">
        <f t="shared" si="61"/>
        <v>249.9543131033584</v>
      </c>
      <c r="AP151" s="134">
        <f t="shared" si="62"/>
        <v>295.73673201090952</v>
      </c>
      <c r="AQ151" s="134">
        <f t="shared" si="63"/>
        <v>244.0547057033184</v>
      </c>
      <c r="AR151" s="134">
        <f t="shared" si="64"/>
        <v>182.32782182297188</v>
      </c>
      <c r="AZ151" s="81">
        <f t="shared" si="65"/>
        <v>47.65860199229904</v>
      </c>
      <c r="BA151" s="81">
        <f t="shared" si="66"/>
        <v>24.390423179098267</v>
      </c>
      <c r="BB151" s="81">
        <f t="shared" si="67"/>
        <v>15.295520008652641</v>
      </c>
      <c r="BC151" s="81">
        <f t="shared" si="68"/>
        <v>28.023038237505865</v>
      </c>
      <c r="BD151" s="81">
        <f t="shared" si="69"/>
        <v>11.682240057728412</v>
      </c>
      <c r="BE151" s="81">
        <f t="shared" si="70"/>
        <v>13.816685186232741</v>
      </c>
      <c r="BF151" s="81">
        <f t="shared" si="71"/>
        <v>12.28318014807806</v>
      </c>
    </row>
    <row r="152" spans="1:58" x14ac:dyDescent="0.2">
      <c r="A152" s="1">
        <v>44958</v>
      </c>
      <c r="B152">
        <v>7.14</v>
      </c>
      <c r="C152" s="2">
        <v>551.29332527439897</v>
      </c>
      <c r="D152">
        <v>1416.3725606553601</v>
      </c>
      <c r="E152">
        <v>269.54618744732198</v>
      </c>
      <c r="F152">
        <v>540.09211230702704</v>
      </c>
      <c r="G152">
        <v>503.54706394897403</v>
      </c>
      <c r="H152">
        <v>453.55678050577302</v>
      </c>
      <c r="I152" s="13">
        <v>1454.3607969049499</v>
      </c>
      <c r="J152" s="2">
        <v>1584.4874155919049</v>
      </c>
      <c r="K152">
        <v>4941.1088078901739</v>
      </c>
      <c r="L152">
        <v>637.76643344450508</v>
      </c>
      <c r="M152">
        <v>1180.4185100235477</v>
      </c>
      <c r="N152">
        <v>1264.744315669672</v>
      </c>
      <c r="O152">
        <v>974.71146781351968</v>
      </c>
      <c r="P152" s="13">
        <v>2404.3441927019376</v>
      </c>
      <c r="Q152" s="36">
        <v>1535.7704793975704</v>
      </c>
      <c r="R152" s="36">
        <v>4591.0014184701949</v>
      </c>
      <c r="S152" s="36">
        <v>607.41239500637846</v>
      </c>
      <c r="T152" s="36">
        <v>1125.6530227455758</v>
      </c>
      <c r="U152" s="36">
        <v>1170.9281079761784</v>
      </c>
      <c r="V152" s="36">
        <v>734.89451484372671</v>
      </c>
      <c r="W152" s="75">
        <v>1969.1218309873161</v>
      </c>
      <c r="X152" s="25">
        <v>48.716936194334608</v>
      </c>
      <c r="Y152" s="36">
        <v>338.2740777669473</v>
      </c>
      <c r="Z152" s="36">
        <v>36.66716430697354</v>
      </c>
      <c r="AA152" s="36">
        <v>48.639176156448464</v>
      </c>
      <c r="AB152" s="36">
        <v>89.416619734800022</v>
      </c>
      <c r="AC152" s="36">
        <v>193.10628753611545</v>
      </c>
      <c r="AD152" s="75">
        <v>460.64573618529715</v>
      </c>
      <c r="AE152">
        <f t="shared" si="51"/>
        <v>3.084132742399603</v>
      </c>
      <c r="AF152">
        <f t="shared" si="52"/>
        <v>3.7380337901063529</v>
      </c>
      <c r="AG152">
        <f t="shared" si="53"/>
        <v>2.5534434150642884</v>
      </c>
      <c r="AH152">
        <f t="shared" si="54"/>
        <v>2.338175016333413</v>
      </c>
      <c r="AI152">
        <f t="shared" si="55"/>
        <v>2.6895747024205248</v>
      </c>
      <c r="AJ152">
        <f t="shared" si="56"/>
        <v>2.2412707240724172</v>
      </c>
      <c r="AK152">
        <f t="shared" si="57"/>
        <v>1.7844266936705828</v>
      </c>
      <c r="AL152" s="134">
        <f t="shared" si="58"/>
        <v>308.41327423996029</v>
      </c>
      <c r="AM152" s="134">
        <f t="shared" si="59"/>
        <v>373.8033790106353</v>
      </c>
      <c r="AN152" s="134">
        <f t="shared" si="60"/>
        <v>255.34434150642883</v>
      </c>
      <c r="AO152" s="134">
        <f t="shared" si="61"/>
        <v>233.81750163334129</v>
      </c>
      <c r="AP152" s="134">
        <f t="shared" si="62"/>
        <v>268.95747024205247</v>
      </c>
      <c r="AQ152" s="134">
        <f t="shared" si="63"/>
        <v>224.12707240724171</v>
      </c>
      <c r="AR152" s="134">
        <f t="shared" si="64"/>
        <v>178.44266936705827</v>
      </c>
      <c r="AZ152" s="81">
        <f t="shared" si="65"/>
        <v>35.994353039513626</v>
      </c>
      <c r="BA152" s="81">
        <f t="shared" si="66"/>
        <v>25.077526821842429</v>
      </c>
      <c r="BB152" s="81">
        <f t="shared" si="67"/>
        <v>14.672179934566444</v>
      </c>
      <c r="BC152" s="81">
        <f t="shared" si="68"/>
        <v>26.213897682012739</v>
      </c>
      <c r="BD152" s="81">
        <f t="shared" si="69"/>
        <v>10.624401342783132</v>
      </c>
      <c r="BE152" s="81">
        <f t="shared" si="70"/>
        <v>12.688520765206224</v>
      </c>
      <c r="BF152" s="81">
        <f t="shared" si="71"/>
        <v>12.0214426521677</v>
      </c>
    </row>
    <row r="153" spans="1:58" x14ac:dyDescent="0.2">
      <c r="A153" s="1">
        <v>44986</v>
      </c>
      <c r="B153">
        <v>7.34</v>
      </c>
      <c r="C153" s="2">
        <v>550.80219265553706</v>
      </c>
      <c r="D153">
        <v>1451.89672095785</v>
      </c>
      <c r="E153">
        <v>266.93664973013603</v>
      </c>
      <c r="F153">
        <v>545.16779207750801</v>
      </c>
      <c r="G153">
        <v>494.88744016466399</v>
      </c>
      <c r="H153">
        <v>447.55624163113799</v>
      </c>
      <c r="I153" s="13">
        <v>1466.76319561785</v>
      </c>
      <c r="J153" s="2">
        <v>1633.3893662601956</v>
      </c>
      <c r="K153">
        <v>4942.1918701645091</v>
      </c>
      <c r="L153">
        <v>633.34749186605495</v>
      </c>
      <c r="M153">
        <v>1193.5517488710962</v>
      </c>
      <c r="N153">
        <v>1272.9442316445659</v>
      </c>
      <c r="O153">
        <v>1056.7434564244415</v>
      </c>
      <c r="P153" s="13">
        <v>2476.4382490884564</v>
      </c>
      <c r="Q153" s="36">
        <v>1563.9338924564227</v>
      </c>
      <c r="R153" s="36">
        <v>4570.2776852619527</v>
      </c>
      <c r="S153" s="36">
        <v>616.10602068342553</v>
      </c>
      <c r="T153" s="36">
        <v>1132.5653908329166</v>
      </c>
      <c r="U153" s="36">
        <v>1171.9408644586836</v>
      </c>
      <c r="V153" s="36">
        <v>977.37075679883992</v>
      </c>
      <c r="W153" s="75">
        <v>2034.8898674815059</v>
      </c>
      <c r="X153" s="25">
        <v>69.455473803773089</v>
      </c>
      <c r="Y153" s="36">
        <v>345.67372553515338</v>
      </c>
      <c r="Z153" s="36">
        <v>24.426548404936273</v>
      </c>
      <c r="AA153" s="36">
        <v>53.732015924841967</v>
      </c>
      <c r="AB153" s="36">
        <v>104.98533415737269</v>
      </c>
      <c r="AC153" s="36">
        <v>91.591317081344769</v>
      </c>
      <c r="AD153" s="75">
        <v>428.91070724962606</v>
      </c>
      <c r="AE153">
        <f t="shared" si="51"/>
        <v>3.1847302593809488</v>
      </c>
      <c r="AF153">
        <f t="shared" si="52"/>
        <v>3.6443176742105474</v>
      </c>
      <c r="AG153">
        <f t="shared" si="53"/>
        <v>2.5648543480316475</v>
      </c>
      <c r="AH153">
        <f t="shared" si="54"/>
        <v>2.3429055899892779</v>
      </c>
      <c r="AI153">
        <f t="shared" si="55"/>
        <v>2.7673242856787312</v>
      </c>
      <c r="AJ153">
        <f t="shared" si="56"/>
        <v>2.5526691503435939</v>
      </c>
      <c r="AK153">
        <f t="shared" si="57"/>
        <v>1.8077090430484146</v>
      </c>
      <c r="AL153" s="134">
        <f t="shared" si="58"/>
        <v>318.47302593809491</v>
      </c>
      <c r="AM153" s="134">
        <f t="shared" si="59"/>
        <v>364.43176742105476</v>
      </c>
      <c r="AN153" s="134">
        <f t="shared" si="60"/>
        <v>256.48543480316476</v>
      </c>
      <c r="AO153" s="134">
        <f t="shared" si="61"/>
        <v>234.29055899892779</v>
      </c>
      <c r="AP153" s="134">
        <f t="shared" si="62"/>
        <v>276.73242856787311</v>
      </c>
      <c r="AQ153" s="134">
        <f t="shared" si="63"/>
        <v>255.26691503435939</v>
      </c>
      <c r="AR153" s="134">
        <f t="shared" si="64"/>
        <v>180.77090430484145</v>
      </c>
      <c r="AZ153" s="81">
        <f t="shared" si="65"/>
        <v>37.168408387827775</v>
      </c>
      <c r="BA153" s="81">
        <f t="shared" si="66"/>
        <v>24.448809014037625</v>
      </c>
      <c r="BB153" s="81">
        <f t="shared" si="67"/>
        <v>14.737747575787957</v>
      </c>
      <c r="BC153" s="81">
        <f t="shared" si="68"/>
        <v>26.266933392738334</v>
      </c>
      <c r="BD153" s="81">
        <f t="shared" si="69"/>
        <v>10.931528999816011</v>
      </c>
      <c r="BE153" s="81">
        <f t="shared" si="70"/>
        <v>14.451442734228785</v>
      </c>
      <c r="BF153" s="81">
        <f t="shared" si="71"/>
        <v>12.178292708741113</v>
      </c>
    </row>
    <row r="154" spans="1:58" x14ac:dyDescent="0.2">
      <c r="A154" s="1">
        <v>45017</v>
      </c>
      <c r="B154">
        <v>7.15</v>
      </c>
      <c r="C154" s="2">
        <v>548.232341204249</v>
      </c>
      <c r="D154">
        <v>1467.1913343500701</v>
      </c>
      <c r="E154">
        <v>269.73869558586102</v>
      </c>
      <c r="F154">
        <v>547.63908581584496</v>
      </c>
      <c r="G154">
        <v>513.68943163342794</v>
      </c>
      <c r="H154">
        <v>441.446222707939</v>
      </c>
      <c r="I154" s="13">
        <v>1473.7321720165201</v>
      </c>
      <c r="J154" s="2">
        <v>1654.9040777393759</v>
      </c>
      <c r="K154">
        <v>4988.6284580586971</v>
      </c>
      <c r="L154">
        <v>622.94808807497202</v>
      </c>
      <c r="M154">
        <v>1180.4055372829828</v>
      </c>
      <c r="N154">
        <v>1303.5996563840213</v>
      </c>
      <c r="O154">
        <v>1070.8711252919572</v>
      </c>
      <c r="P154" s="13">
        <v>2504.4786183512228</v>
      </c>
      <c r="Q154" s="36">
        <v>1600.5422003218446</v>
      </c>
      <c r="R154" s="36">
        <v>4626.0407329344835</v>
      </c>
      <c r="S154" s="36">
        <v>594.29822190942605</v>
      </c>
      <c r="T154" s="36">
        <v>1125.5149833439878</v>
      </c>
      <c r="U154" s="36">
        <v>1192.0238566580067</v>
      </c>
      <c r="V154" s="36">
        <v>981.94578854918882</v>
      </c>
      <c r="W154" s="75">
        <v>2076.6831186599229</v>
      </c>
      <c r="X154" s="25">
        <v>54.361877417531403</v>
      </c>
      <c r="Y154" s="36">
        <v>367.08483429448398</v>
      </c>
      <c r="Z154" s="36">
        <v>44.877847080936228</v>
      </c>
      <c r="AA154" s="36">
        <v>51.420249515608575</v>
      </c>
      <c r="AB154" s="36">
        <v>110.23656639705803</v>
      </c>
      <c r="AC154" s="36">
        <v>92.768153483060416</v>
      </c>
      <c r="AD154" s="75">
        <v>437.21584560589656</v>
      </c>
      <c r="AE154">
        <f t="shared" si="51"/>
        <v>3.2393023156724046</v>
      </c>
      <c r="AF154">
        <f t="shared" si="52"/>
        <v>3.6503760141178194</v>
      </c>
      <c r="AG154">
        <f t="shared" si="53"/>
        <v>2.5156271223326301</v>
      </c>
      <c r="AH154">
        <f t="shared" si="54"/>
        <v>2.3090367609715785</v>
      </c>
      <c r="AI154">
        <f t="shared" si="55"/>
        <v>2.7214035320471659</v>
      </c>
      <c r="AJ154">
        <f t="shared" si="56"/>
        <v>2.6083786207417905</v>
      </c>
      <c r="AK154">
        <f t="shared" si="57"/>
        <v>1.8272352417690074</v>
      </c>
      <c r="AL154" s="134">
        <f t="shared" si="58"/>
        <v>323.93023156724047</v>
      </c>
      <c r="AM154" s="134">
        <f t="shared" si="59"/>
        <v>365.03760141178196</v>
      </c>
      <c r="AN154" s="134">
        <f t="shared" si="60"/>
        <v>251.562712233263</v>
      </c>
      <c r="AO154" s="134">
        <f t="shared" si="61"/>
        <v>230.90367609715784</v>
      </c>
      <c r="AP154" s="134">
        <f t="shared" si="62"/>
        <v>272.14035320471658</v>
      </c>
      <c r="AQ154" s="134">
        <f t="shared" si="63"/>
        <v>260.83786207417904</v>
      </c>
      <c r="AR154" s="134">
        <f t="shared" si="64"/>
        <v>182.72352417690075</v>
      </c>
      <c r="AZ154" s="81">
        <f t="shared" si="65"/>
        <v>37.805308944422677</v>
      </c>
      <c r="BA154" s="81">
        <f t="shared" si="66"/>
        <v>24.48945288994976</v>
      </c>
      <c r="BB154" s="81">
        <f t="shared" si="67"/>
        <v>14.454886123337358</v>
      </c>
      <c r="BC154" s="81">
        <f t="shared" si="68"/>
        <v>25.887221004966865</v>
      </c>
      <c r="BD154" s="81">
        <f t="shared" si="69"/>
        <v>10.750132098623514</v>
      </c>
      <c r="BE154" s="81">
        <f t="shared" si="70"/>
        <v>14.766831127239053</v>
      </c>
      <c r="BF154" s="81">
        <f t="shared" si="71"/>
        <v>12.30983808349203</v>
      </c>
    </row>
    <row r="155" spans="1:58" x14ac:dyDescent="0.2">
      <c r="A155" s="1">
        <v>45047</v>
      </c>
      <c r="B155">
        <v>7.21</v>
      </c>
      <c r="C155" s="2">
        <v>544.84321944562998</v>
      </c>
      <c r="D155">
        <v>1482.46099934111</v>
      </c>
      <c r="E155">
        <v>273.345966505413</v>
      </c>
      <c r="F155">
        <v>545.97823418303096</v>
      </c>
      <c r="G155">
        <v>519.19307179458895</v>
      </c>
      <c r="H155">
        <v>438.95583644364899</v>
      </c>
      <c r="I155" s="13">
        <v>1488.4930422262</v>
      </c>
      <c r="J155" s="2">
        <v>1684.9599245912534</v>
      </c>
      <c r="K155">
        <v>5016.8974297257573</v>
      </c>
      <c r="L155">
        <v>621.3264367062684</v>
      </c>
      <c r="M155">
        <v>1175.6198931680774</v>
      </c>
      <c r="N155">
        <v>1324.3535325226542</v>
      </c>
      <c r="O155">
        <v>1088.4922587458641</v>
      </c>
      <c r="P155" s="13">
        <v>2579.9712375932436</v>
      </c>
      <c r="Q155" s="36">
        <v>1611.658832451179</v>
      </c>
      <c r="R155" s="36">
        <v>4599.1283596988824</v>
      </c>
      <c r="S155" s="36">
        <v>592.89790035749684</v>
      </c>
      <c r="T155" s="36">
        <v>1117.4812454600847</v>
      </c>
      <c r="U155" s="36">
        <v>1213.4613601525728</v>
      </c>
      <c r="V155" s="36">
        <v>982.61472529606863</v>
      </c>
      <c r="W155" s="75">
        <v>2101.5210222425462</v>
      </c>
      <c r="X155" s="25">
        <v>73.301092140074289</v>
      </c>
      <c r="Y155" s="36">
        <v>404.98013929714875</v>
      </c>
      <c r="Z155" s="36">
        <v>34.901372659390049</v>
      </c>
      <c r="AA155" s="36">
        <v>56.746325766082641</v>
      </c>
      <c r="AB155" s="36">
        <v>122.30131757413882</v>
      </c>
      <c r="AC155" s="36">
        <v>97.872484936748606</v>
      </c>
      <c r="AD155" s="75">
        <v>455.86457997329831</v>
      </c>
      <c r="AE155">
        <f t="shared" si="51"/>
        <v>3.3194204599500083</v>
      </c>
      <c r="AF155">
        <f t="shared" si="52"/>
        <v>3.6268798708958156</v>
      </c>
      <c r="AG155">
        <f t="shared" si="53"/>
        <v>2.4545020735780207</v>
      </c>
      <c r="AH155">
        <f t="shared" si="54"/>
        <v>2.3095884369407487</v>
      </c>
      <c r="AI155">
        <f t="shared" si="55"/>
        <v>2.7514401823104064</v>
      </c>
      <c r="AJ155">
        <f t="shared" si="56"/>
        <v>2.6501215299113556</v>
      </c>
      <c r="AK155">
        <f t="shared" si="57"/>
        <v>1.8506670500704259</v>
      </c>
      <c r="AL155" s="134">
        <f t="shared" si="58"/>
        <v>331.94204599500085</v>
      </c>
      <c r="AM155" s="134">
        <f t="shared" si="59"/>
        <v>362.68798708958155</v>
      </c>
      <c r="AN155" s="134">
        <f t="shared" si="60"/>
        <v>245.45020735780207</v>
      </c>
      <c r="AO155" s="134">
        <f t="shared" si="61"/>
        <v>230.95884369407486</v>
      </c>
      <c r="AP155" s="134">
        <f t="shared" si="62"/>
        <v>275.14401823104066</v>
      </c>
      <c r="AQ155" s="134">
        <f t="shared" si="63"/>
        <v>265.01215299113557</v>
      </c>
      <c r="AR155" s="134">
        <f t="shared" si="64"/>
        <v>185.0667050070426</v>
      </c>
      <c r="AZ155" s="81">
        <f t="shared" si="65"/>
        <v>38.740353253752573</v>
      </c>
      <c r="BA155" s="81">
        <f t="shared" si="66"/>
        <v>24.331823185419218</v>
      </c>
      <c r="BB155" s="81">
        <f t="shared" si="67"/>
        <v>14.103659341280709</v>
      </c>
      <c r="BC155" s="81">
        <f t="shared" si="68"/>
        <v>25.893405989969452</v>
      </c>
      <c r="BD155" s="81">
        <f t="shared" si="69"/>
        <v>10.868783358654435</v>
      </c>
      <c r="BE155" s="81">
        <f t="shared" si="70"/>
        <v>15.003150534845357</v>
      </c>
      <c r="BF155" s="81">
        <f t="shared" si="71"/>
        <v>12.467695024733288</v>
      </c>
    </row>
    <row r="156" spans="1:58" x14ac:dyDescent="0.2">
      <c r="A156" s="1">
        <v>45078</v>
      </c>
      <c r="B156">
        <v>7.29</v>
      </c>
      <c r="C156" s="2">
        <v>542.37080255685498</v>
      </c>
      <c r="D156">
        <v>1490.6539931243999</v>
      </c>
      <c r="E156">
        <v>273.63024271951502</v>
      </c>
      <c r="F156">
        <v>545.59341484817696</v>
      </c>
      <c r="G156">
        <v>509.92565270683502</v>
      </c>
      <c r="H156">
        <v>438.96055926602401</v>
      </c>
      <c r="I156" s="13">
        <v>1500.8901042528</v>
      </c>
      <c r="J156" s="2">
        <v>1709.09262393011</v>
      </c>
      <c r="K156">
        <v>5030.8331150772456</v>
      </c>
      <c r="L156">
        <v>620.75135423373979</v>
      </c>
      <c r="M156">
        <v>1169.0345827084595</v>
      </c>
      <c r="N156">
        <v>1352.029457516501</v>
      </c>
      <c r="O156">
        <v>1098.2656857565846</v>
      </c>
      <c r="P156" s="13">
        <v>2607.188008317868</v>
      </c>
      <c r="Q156" s="36">
        <v>1620.8946729556558</v>
      </c>
      <c r="R156" s="36">
        <v>4662.0335091405805</v>
      </c>
      <c r="S156" s="36">
        <v>583.29190943799426</v>
      </c>
      <c r="T156" s="36">
        <v>1108.6416535662897</v>
      </c>
      <c r="U156" s="36">
        <v>1231.3741121760243</v>
      </c>
      <c r="V156" s="36">
        <v>999.63441795028211</v>
      </c>
      <c r="W156" s="75">
        <v>2131.1593461149632</v>
      </c>
      <c r="X156" s="25">
        <v>88.197950974454287</v>
      </c>
      <c r="Y156" s="36">
        <v>367.84370581421081</v>
      </c>
      <c r="Z156" s="36">
        <v>40.038039154947121</v>
      </c>
      <c r="AA156" s="36">
        <v>60.735337566782242</v>
      </c>
      <c r="AB156" s="36">
        <v>124.07573237071277</v>
      </c>
      <c r="AC156" s="36">
        <v>94.604776442170348</v>
      </c>
      <c r="AD156" s="75">
        <v>447.8753886556899</v>
      </c>
      <c r="AE156">
        <f t="shared" si="51"/>
        <v>3.3834116917648513</v>
      </c>
      <c r="AF156">
        <f t="shared" si="52"/>
        <v>3.6232084292015898</v>
      </c>
      <c r="AG156">
        <f t="shared" si="53"/>
        <v>2.441633294228402</v>
      </c>
      <c r="AH156">
        <f t="shared" si="54"/>
        <v>2.3010045879113514</v>
      </c>
      <c r="AI156">
        <f t="shared" si="55"/>
        <v>2.8509408648637713</v>
      </c>
      <c r="AJ156">
        <f t="shared" si="56"/>
        <v>2.6805907736584054</v>
      </c>
      <c r="AK156">
        <f t="shared" si="57"/>
        <v>1.8532635032612663</v>
      </c>
      <c r="AL156" s="134">
        <f t="shared" si="58"/>
        <v>338.34116917648515</v>
      </c>
      <c r="AM156" s="134">
        <f t="shared" si="59"/>
        <v>362.32084292015895</v>
      </c>
      <c r="AN156" s="134">
        <f t="shared" si="60"/>
        <v>244.16332942284021</v>
      </c>
      <c r="AO156" s="134">
        <f t="shared" si="61"/>
        <v>230.10045879113514</v>
      </c>
      <c r="AP156" s="134">
        <f t="shared" si="62"/>
        <v>285.09408648637714</v>
      </c>
      <c r="AQ156" s="134">
        <f t="shared" si="63"/>
        <v>268.05907736584055</v>
      </c>
      <c r="AR156" s="134">
        <f t="shared" si="64"/>
        <v>185.32635032612663</v>
      </c>
      <c r="AZ156" s="81">
        <f t="shared" si="65"/>
        <v>39.487183296996669</v>
      </c>
      <c r="BA156" s="81">
        <f t="shared" si="66"/>
        <v>24.307192408189358</v>
      </c>
      <c r="BB156" s="81">
        <f t="shared" si="67"/>
        <v>14.029714861038102</v>
      </c>
      <c r="BC156" s="81">
        <f t="shared" si="68"/>
        <v>25.797170191279189</v>
      </c>
      <c r="BD156" s="81">
        <f t="shared" si="69"/>
        <v>11.261832558729235</v>
      </c>
      <c r="BE156" s="81">
        <f t="shared" si="70"/>
        <v>15.175646265875162</v>
      </c>
      <c r="BF156" s="81">
        <f t="shared" si="71"/>
        <v>12.485186980689472</v>
      </c>
    </row>
    <row r="157" spans="1:58" ht="17" thickBot="1" x14ac:dyDescent="0.25">
      <c r="A157" s="7">
        <v>45108</v>
      </c>
      <c r="B157">
        <v>7.83</v>
      </c>
      <c r="C157" s="2">
        <v>539.66569855180796</v>
      </c>
      <c r="D157">
        <v>1488.8374011051001</v>
      </c>
      <c r="E157">
        <v>274.51953092920502</v>
      </c>
      <c r="F157">
        <v>528.55324549040995</v>
      </c>
      <c r="G157">
        <v>510.60858155290401</v>
      </c>
      <c r="H157">
        <v>440.47447433732202</v>
      </c>
      <c r="I157" s="13">
        <v>1513.6974703910901</v>
      </c>
      <c r="J157" s="2">
        <v>1710.5669032600865</v>
      </c>
      <c r="K157">
        <v>5110.8699042751487</v>
      </c>
      <c r="L157">
        <v>612.70393422010147</v>
      </c>
      <c r="M157">
        <v>1159.1004656816181</v>
      </c>
      <c r="N157">
        <v>1375.9387956903468</v>
      </c>
      <c r="O157">
        <v>1097.7080713408554</v>
      </c>
      <c r="P157" s="13">
        <v>2647.0212696620997</v>
      </c>
      <c r="Q157" s="36">
        <v>1640.5876456209096</v>
      </c>
      <c r="R157" s="36">
        <v>4671.311854414852</v>
      </c>
      <c r="S157" s="36">
        <v>582.66347020130445</v>
      </c>
      <c r="T157" s="36">
        <v>1103.5938253478646</v>
      </c>
      <c r="U157" s="36">
        <v>1264.3087667387585</v>
      </c>
      <c r="V157" s="36">
        <v>967.64526413931094</v>
      </c>
      <c r="W157" s="75">
        <v>2128.3288009261614</v>
      </c>
      <c r="X157" s="25">
        <v>69.979257639176836</v>
      </c>
      <c r="Y157" s="36">
        <v>413.02729608209813</v>
      </c>
      <c r="Z157" s="36">
        <v>33.564189936193969</v>
      </c>
      <c r="AA157" s="36">
        <v>56.416890977256564</v>
      </c>
      <c r="AB157" s="36">
        <v>113.12247166481148</v>
      </c>
      <c r="AC157" s="36">
        <v>108.83517355706554</v>
      </c>
      <c r="AD157" s="75">
        <v>473.82774445155451</v>
      </c>
      <c r="AE157">
        <f t="shared" si="51"/>
        <v>3.4109282088536426</v>
      </c>
      <c r="AF157">
        <f t="shared" si="52"/>
        <v>3.6832764629988488</v>
      </c>
      <c r="AG157">
        <f t="shared" si="53"/>
        <v>2.4098575839875962</v>
      </c>
      <c r="AH157">
        <f t="shared" si="54"/>
        <v>2.3609905919541552</v>
      </c>
      <c r="AI157">
        <f t="shared" si="55"/>
        <v>2.9018772337450915</v>
      </c>
      <c r="AJ157">
        <f t="shared" si="56"/>
        <v>2.6520825631376783</v>
      </c>
      <c r="AK157">
        <f t="shared" si="57"/>
        <v>1.8638914610424229</v>
      </c>
      <c r="AL157" s="134">
        <f t="shared" si="58"/>
        <v>341.09282088536423</v>
      </c>
      <c r="AM157" s="134">
        <f t="shared" si="59"/>
        <v>368.32764629988486</v>
      </c>
      <c r="AN157" s="134">
        <f t="shared" si="60"/>
        <v>240.98575839875963</v>
      </c>
      <c r="AO157" s="134">
        <f t="shared" si="61"/>
        <v>236.09905919541552</v>
      </c>
      <c r="AP157" s="134">
        <f t="shared" si="62"/>
        <v>290.18772337450918</v>
      </c>
      <c r="AQ157" s="134">
        <f t="shared" si="63"/>
        <v>265.20825631376783</v>
      </c>
      <c r="AR157" s="134">
        <f t="shared" si="64"/>
        <v>186.38914610424229</v>
      </c>
      <c r="AZ157" s="81">
        <f t="shared" si="65"/>
        <v>39.808323569882958</v>
      </c>
      <c r="BA157" s="81">
        <f t="shared" si="66"/>
        <v>24.710173711534733</v>
      </c>
      <c r="BB157" s="81">
        <f t="shared" si="67"/>
        <v>13.847130459343024</v>
      </c>
      <c r="BC157" s="81">
        <f t="shared" si="68"/>
        <v>26.469689126494192</v>
      </c>
      <c r="BD157" s="81">
        <f t="shared" si="69"/>
        <v>11.463042224128067</v>
      </c>
      <c r="BE157" s="81">
        <f t="shared" si="70"/>
        <v>15.014252545212155</v>
      </c>
      <c r="BF157" s="81">
        <f t="shared" si="71"/>
        <v>12.556786102933616</v>
      </c>
    </row>
    <row r="158" spans="1:58" x14ac:dyDescent="0.2">
      <c r="B158" s="77">
        <f>AVERAGE(B2:B157)</f>
        <v>7.4366025641025635</v>
      </c>
      <c r="W158"/>
      <c r="AD158"/>
    </row>
    <row r="159" spans="1:58" x14ac:dyDescent="0.2">
      <c r="W159"/>
      <c r="AD159"/>
    </row>
    <row r="160" spans="1:58" x14ac:dyDescent="0.2">
      <c r="W160"/>
      <c r="AD160"/>
    </row>
    <row r="161" spans="23:30" x14ac:dyDescent="0.2">
      <c r="W161"/>
      <c r="AD161"/>
    </row>
    <row r="162" spans="23:30" x14ac:dyDescent="0.2">
      <c r="W162"/>
      <c r="AD162"/>
    </row>
    <row r="163" spans="23:30" x14ac:dyDescent="0.2">
      <c r="W163"/>
      <c r="AD163"/>
    </row>
    <row r="164" spans="23:30" x14ac:dyDescent="0.2">
      <c r="W164"/>
      <c r="AD164"/>
    </row>
    <row r="165" spans="23:30" x14ac:dyDescent="0.2">
      <c r="W165"/>
      <c r="AD165"/>
    </row>
    <row r="166" spans="23:30" x14ac:dyDescent="0.2">
      <c r="W166"/>
      <c r="AD166"/>
    </row>
    <row r="167" spans="23:30" x14ac:dyDescent="0.2">
      <c r="W167"/>
      <c r="AD167"/>
    </row>
    <row r="168" spans="23:30" x14ac:dyDescent="0.2">
      <c r="W168"/>
      <c r="AD168"/>
    </row>
    <row r="169" spans="23:30" x14ac:dyDescent="0.2">
      <c r="W169"/>
      <c r="AD169"/>
    </row>
    <row r="170" spans="23:30" x14ac:dyDescent="0.2">
      <c r="W170"/>
      <c r="AD170"/>
    </row>
    <row r="171" spans="23:30" x14ac:dyDescent="0.2">
      <c r="W171"/>
      <c r="AD171"/>
    </row>
    <row r="172" spans="23:30" x14ac:dyDescent="0.2">
      <c r="W172"/>
      <c r="AD172"/>
    </row>
    <row r="173" spans="23:30" x14ac:dyDescent="0.2">
      <c r="W173"/>
      <c r="AD173"/>
    </row>
    <row r="174" spans="23:30" x14ac:dyDescent="0.2">
      <c r="W174"/>
      <c r="AD174"/>
    </row>
    <row r="175" spans="23:30" x14ac:dyDescent="0.2">
      <c r="W175"/>
      <c r="AD175"/>
    </row>
    <row r="176" spans="23:30" x14ac:dyDescent="0.2">
      <c r="W176"/>
      <c r="AD176"/>
    </row>
    <row r="177" spans="23:30" x14ac:dyDescent="0.2">
      <c r="W177"/>
      <c r="AD177"/>
    </row>
    <row r="178" spans="23:30" x14ac:dyDescent="0.2">
      <c r="W178"/>
      <c r="AD178"/>
    </row>
    <row r="179" spans="23:30" x14ac:dyDescent="0.2">
      <c r="W179"/>
      <c r="AD179"/>
    </row>
    <row r="180" spans="23:30" x14ac:dyDescent="0.2">
      <c r="W180"/>
      <c r="AD180"/>
    </row>
    <row r="181" spans="23:30" x14ac:dyDescent="0.2">
      <c r="W181"/>
      <c r="AD181"/>
    </row>
    <row r="182" spans="23:30" x14ac:dyDescent="0.2">
      <c r="W182"/>
      <c r="AD182"/>
    </row>
    <row r="183" spans="23:30" x14ac:dyDescent="0.2">
      <c r="W183"/>
      <c r="AD183"/>
    </row>
    <row r="184" spans="23:30" x14ac:dyDescent="0.2">
      <c r="W184"/>
      <c r="AD184"/>
    </row>
    <row r="185" spans="23:30" x14ac:dyDescent="0.2">
      <c r="W185"/>
      <c r="AD185"/>
    </row>
    <row r="186" spans="23:30" x14ac:dyDescent="0.2">
      <c r="W186"/>
      <c r="AD186"/>
    </row>
    <row r="187" spans="23:30" x14ac:dyDescent="0.2">
      <c r="W187"/>
      <c r="AD187"/>
    </row>
    <row r="188" spans="23:30" x14ac:dyDescent="0.2">
      <c r="W188"/>
      <c r="AD188"/>
    </row>
    <row r="189" spans="23:30" x14ac:dyDescent="0.2">
      <c r="W189"/>
      <c r="AD189"/>
    </row>
    <row r="190" spans="23:30" x14ac:dyDescent="0.2">
      <c r="W190"/>
      <c r="AD190"/>
    </row>
    <row r="191" spans="23:30" x14ac:dyDescent="0.2">
      <c r="W191"/>
      <c r="AD191"/>
    </row>
    <row r="192" spans="23:30" x14ac:dyDescent="0.2">
      <c r="W192"/>
      <c r="AD192"/>
    </row>
    <row r="193" spans="23:30" x14ac:dyDescent="0.2">
      <c r="W193"/>
      <c r="AD193"/>
    </row>
    <row r="194" spans="23:30" x14ac:dyDescent="0.2">
      <c r="W194"/>
      <c r="AD194"/>
    </row>
    <row r="195" spans="23:30" x14ac:dyDescent="0.2">
      <c r="W195"/>
      <c r="AD195"/>
    </row>
    <row r="196" spans="23:30" x14ac:dyDescent="0.2">
      <c r="W196"/>
      <c r="AD196"/>
    </row>
    <row r="197" spans="23:30" x14ac:dyDescent="0.2">
      <c r="W197"/>
      <c r="AD197"/>
    </row>
    <row r="198" spans="23:30" x14ac:dyDescent="0.2">
      <c r="W198"/>
      <c r="AD198"/>
    </row>
    <row r="199" spans="23:30" x14ac:dyDescent="0.2">
      <c r="W199"/>
      <c r="AD199"/>
    </row>
    <row r="200" spans="23:30" x14ac:dyDescent="0.2">
      <c r="W200"/>
      <c r="AD200"/>
    </row>
    <row r="201" spans="23:30" x14ac:dyDescent="0.2">
      <c r="W201"/>
      <c r="AD201"/>
    </row>
    <row r="202" spans="23:30" x14ac:dyDescent="0.2">
      <c r="W202"/>
      <c r="AD202"/>
    </row>
    <row r="203" spans="23:30" x14ac:dyDescent="0.2">
      <c r="W203"/>
      <c r="AD203"/>
    </row>
    <row r="204" spans="23:30" x14ac:dyDescent="0.2">
      <c r="W204"/>
      <c r="AD204"/>
    </row>
    <row r="205" spans="23:30" x14ac:dyDescent="0.2">
      <c r="W205"/>
      <c r="AD205"/>
    </row>
    <row r="206" spans="23:30" x14ac:dyDescent="0.2">
      <c r="W206"/>
      <c r="AD206"/>
    </row>
    <row r="207" spans="23:30" x14ac:dyDescent="0.2">
      <c r="W207"/>
      <c r="AD207"/>
    </row>
    <row r="208" spans="23:30" x14ac:dyDescent="0.2">
      <c r="W208"/>
      <c r="AD208"/>
    </row>
    <row r="209" spans="23:30" x14ac:dyDescent="0.2">
      <c r="W209"/>
      <c r="AD209"/>
    </row>
    <row r="210" spans="23:30" x14ac:dyDescent="0.2">
      <c r="W210"/>
      <c r="AD210"/>
    </row>
    <row r="211" spans="23:30" x14ac:dyDescent="0.2">
      <c r="W211"/>
      <c r="AD211"/>
    </row>
    <row r="212" spans="23:30" x14ac:dyDescent="0.2">
      <c r="W212"/>
      <c r="AD212"/>
    </row>
    <row r="213" spans="23:30" x14ac:dyDescent="0.2">
      <c r="W213"/>
      <c r="AD213"/>
    </row>
    <row r="214" spans="23:30" x14ac:dyDescent="0.2">
      <c r="W214"/>
      <c r="AD214"/>
    </row>
    <row r="215" spans="23:30" x14ac:dyDescent="0.2">
      <c r="W215"/>
      <c r="AD215"/>
    </row>
    <row r="216" spans="23:30" x14ac:dyDescent="0.2">
      <c r="W216"/>
      <c r="AD216"/>
    </row>
    <row r="217" spans="23:30" x14ac:dyDescent="0.2">
      <c r="W217"/>
      <c r="AD217"/>
    </row>
    <row r="218" spans="23:30" x14ac:dyDescent="0.2">
      <c r="W218"/>
      <c r="AD218"/>
    </row>
    <row r="219" spans="23:30" x14ac:dyDescent="0.2">
      <c r="W219"/>
      <c r="AD219"/>
    </row>
    <row r="220" spans="23:30" x14ac:dyDescent="0.2">
      <c r="W220"/>
      <c r="AD220"/>
    </row>
    <row r="221" spans="23:30" x14ac:dyDescent="0.2">
      <c r="W221"/>
      <c r="AD221"/>
    </row>
    <row r="222" spans="23:30" x14ac:dyDescent="0.2">
      <c r="W222"/>
      <c r="AD222"/>
    </row>
    <row r="223" spans="23:30" x14ac:dyDescent="0.2">
      <c r="W223"/>
      <c r="AD223"/>
    </row>
    <row r="224" spans="23:30" x14ac:dyDescent="0.2">
      <c r="W224"/>
      <c r="AD224"/>
    </row>
    <row r="225" spans="23:30" x14ac:dyDescent="0.2">
      <c r="W225"/>
      <c r="AD225"/>
    </row>
    <row r="226" spans="23:30" x14ac:dyDescent="0.2">
      <c r="W226"/>
      <c r="AD226"/>
    </row>
    <row r="227" spans="23:30" x14ac:dyDescent="0.2">
      <c r="W227"/>
      <c r="AD227"/>
    </row>
    <row r="228" spans="23:30" x14ac:dyDescent="0.2">
      <c r="W228"/>
      <c r="AD228"/>
    </row>
    <row r="229" spans="23:30" x14ac:dyDescent="0.2">
      <c r="W229"/>
      <c r="AD229"/>
    </row>
    <row r="230" spans="23:30" x14ac:dyDescent="0.2">
      <c r="W230"/>
      <c r="AD230"/>
    </row>
    <row r="231" spans="23:30" x14ac:dyDescent="0.2">
      <c r="W231"/>
      <c r="AD231"/>
    </row>
    <row r="232" spans="23:30" x14ac:dyDescent="0.2">
      <c r="W232"/>
      <c r="AD232"/>
    </row>
    <row r="233" spans="23:30" x14ac:dyDescent="0.2">
      <c r="W233"/>
      <c r="AD233"/>
    </row>
    <row r="234" spans="23:30" x14ac:dyDescent="0.2">
      <c r="W234"/>
      <c r="AD234"/>
    </row>
    <row r="235" spans="23:30" x14ac:dyDescent="0.2">
      <c r="W235"/>
      <c r="AD235"/>
    </row>
    <row r="236" spans="23:30" x14ac:dyDescent="0.2">
      <c r="W236"/>
      <c r="AD236"/>
    </row>
    <row r="237" spans="23:30" x14ac:dyDescent="0.2">
      <c r="W237"/>
      <c r="AD237"/>
    </row>
    <row r="238" spans="23:30" x14ac:dyDescent="0.2">
      <c r="W238"/>
      <c r="AD238"/>
    </row>
    <row r="239" spans="23:30" x14ac:dyDescent="0.2">
      <c r="W239"/>
      <c r="AD239"/>
    </row>
    <row r="240" spans="23:30" x14ac:dyDescent="0.2">
      <c r="W240"/>
      <c r="AD240"/>
    </row>
    <row r="241" spans="23:30" x14ac:dyDescent="0.2">
      <c r="W241"/>
      <c r="AD241"/>
    </row>
    <row r="242" spans="23:30" x14ac:dyDescent="0.2">
      <c r="W242"/>
      <c r="AD242"/>
    </row>
    <row r="243" spans="23:30" x14ac:dyDescent="0.2">
      <c r="W243"/>
      <c r="AD243"/>
    </row>
    <row r="244" spans="23:30" x14ac:dyDescent="0.2">
      <c r="W244"/>
      <c r="AD244"/>
    </row>
    <row r="245" spans="23:30" x14ac:dyDescent="0.2">
      <c r="W245"/>
      <c r="AD245"/>
    </row>
    <row r="246" spans="23:30" x14ac:dyDescent="0.2">
      <c r="W246"/>
      <c r="AD246"/>
    </row>
    <row r="247" spans="23:30" x14ac:dyDescent="0.2">
      <c r="W247"/>
      <c r="AD247"/>
    </row>
    <row r="248" spans="23:30" x14ac:dyDescent="0.2">
      <c r="W248"/>
      <c r="AD248"/>
    </row>
    <row r="249" spans="23:30" x14ac:dyDescent="0.2">
      <c r="W249"/>
      <c r="AD249"/>
    </row>
    <row r="250" spans="23:30" x14ac:dyDescent="0.2">
      <c r="W250"/>
      <c r="AD250"/>
    </row>
    <row r="251" spans="23:30" x14ac:dyDescent="0.2">
      <c r="W251"/>
      <c r="AD251"/>
    </row>
    <row r="252" spans="23:30" x14ac:dyDescent="0.2">
      <c r="W252"/>
      <c r="AD252"/>
    </row>
    <row r="253" spans="23:30" x14ac:dyDescent="0.2">
      <c r="W253"/>
      <c r="AD253"/>
    </row>
    <row r="254" spans="23:30" x14ac:dyDescent="0.2">
      <c r="W254"/>
      <c r="AD254"/>
    </row>
    <row r="255" spans="23:30" x14ac:dyDescent="0.2">
      <c r="W255"/>
      <c r="AD255"/>
    </row>
    <row r="256" spans="23:30" x14ac:dyDescent="0.2">
      <c r="W256"/>
      <c r="AD256"/>
    </row>
    <row r="257" spans="23:30" x14ac:dyDescent="0.2">
      <c r="W257"/>
      <c r="AD257"/>
    </row>
    <row r="258" spans="23:30" x14ac:dyDescent="0.2">
      <c r="W258"/>
      <c r="AD258"/>
    </row>
    <row r="259" spans="23:30" x14ac:dyDescent="0.2">
      <c r="W259"/>
      <c r="AD259"/>
    </row>
    <row r="260" spans="23:30" x14ac:dyDescent="0.2">
      <c r="W260"/>
      <c r="AD260"/>
    </row>
    <row r="261" spans="23:30" x14ac:dyDescent="0.2">
      <c r="W261"/>
      <c r="AD261"/>
    </row>
    <row r="262" spans="23:30" x14ac:dyDescent="0.2">
      <c r="W262"/>
      <c r="AD262"/>
    </row>
    <row r="263" spans="23:30" x14ac:dyDescent="0.2">
      <c r="W263"/>
      <c r="AD263"/>
    </row>
    <row r="264" spans="23:30" x14ac:dyDescent="0.2">
      <c r="W264"/>
      <c r="AD264"/>
    </row>
    <row r="265" spans="23:30" x14ac:dyDescent="0.2">
      <c r="W265"/>
      <c r="AD265"/>
    </row>
    <row r="266" spans="23:30" x14ac:dyDescent="0.2">
      <c r="W266"/>
      <c r="AD266"/>
    </row>
    <row r="267" spans="23:30" x14ac:dyDescent="0.2">
      <c r="W267"/>
      <c r="AD267"/>
    </row>
    <row r="268" spans="23:30" x14ac:dyDescent="0.2">
      <c r="W268"/>
      <c r="AD268"/>
    </row>
    <row r="269" spans="23:30" x14ac:dyDescent="0.2">
      <c r="W269"/>
      <c r="AD269"/>
    </row>
    <row r="270" spans="23:30" x14ac:dyDescent="0.2">
      <c r="W270"/>
      <c r="AD270"/>
    </row>
    <row r="271" spans="23:30" x14ac:dyDescent="0.2">
      <c r="W271"/>
      <c r="AD271"/>
    </row>
    <row r="272" spans="23:30" x14ac:dyDescent="0.2">
      <c r="W272"/>
      <c r="AD272"/>
    </row>
    <row r="273" spans="23:30" x14ac:dyDescent="0.2">
      <c r="W273"/>
      <c r="AD273"/>
    </row>
    <row r="274" spans="23:30" x14ac:dyDescent="0.2">
      <c r="W274"/>
      <c r="AD274"/>
    </row>
    <row r="275" spans="23:30" x14ac:dyDescent="0.2">
      <c r="W275"/>
      <c r="AD275"/>
    </row>
    <row r="276" spans="23:30" x14ac:dyDescent="0.2">
      <c r="W276"/>
      <c r="AD276"/>
    </row>
    <row r="277" spans="23:30" x14ac:dyDescent="0.2">
      <c r="W277"/>
      <c r="AD277"/>
    </row>
    <row r="278" spans="23:30" x14ac:dyDescent="0.2">
      <c r="W278"/>
      <c r="AD278"/>
    </row>
    <row r="279" spans="23:30" x14ac:dyDescent="0.2">
      <c r="W279"/>
      <c r="AD279"/>
    </row>
    <row r="280" spans="23:30" x14ac:dyDescent="0.2">
      <c r="W280"/>
      <c r="AD280"/>
    </row>
    <row r="281" spans="23:30" x14ac:dyDescent="0.2">
      <c r="W281"/>
      <c r="AD281"/>
    </row>
    <row r="282" spans="23:30" x14ac:dyDescent="0.2">
      <c r="W282"/>
      <c r="AD282"/>
    </row>
    <row r="283" spans="23:30" x14ac:dyDescent="0.2">
      <c r="W283"/>
      <c r="AD283"/>
    </row>
    <row r="284" spans="23:30" x14ac:dyDescent="0.2">
      <c r="W284"/>
      <c r="AD284"/>
    </row>
    <row r="285" spans="23:30" x14ac:dyDescent="0.2">
      <c r="W285"/>
      <c r="AD285"/>
    </row>
    <row r="286" spans="23:30" x14ac:dyDescent="0.2">
      <c r="W286"/>
      <c r="AD286"/>
    </row>
    <row r="287" spans="23:30" x14ac:dyDescent="0.2">
      <c r="W287"/>
      <c r="AD287"/>
    </row>
    <row r="288" spans="23:30" x14ac:dyDescent="0.2">
      <c r="W288"/>
      <c r="AD288"/>
    </row>
    <row r="289" spans="23:30" x14ac:dyDescent="0.2">
      <c r="W289"/>
      <c r="AD289"/>
    </row>
    <row r="290" spans="23:30" x14ac:dyDescent="0.2">
      <c r="W290"/>
      <c r="AD290"/>
    </row>
    <row r="291" spans="23:30" x14ac:dyDescent="0.2">
      <c r="W291"/>
      <c r="AD291"/>
    </row>
    <row r="292" spans="23:30" x14ac:dyDescent="0.2">
      <c r="W292"/>
      <c r="AD292"/>
    </row>
    <row r="293" spans="23:30" x14ac:dyDescent="0.2">
      <c r="W293"/>
      <c r="AD293"/>
    </row>
    <row r="294" spans="23:30" x14ac:dyDescent="0.2">
      <c r="W294"/>
      <c r="AD294"/>
    </row>
    <row r="295" spans="23:30" x14ac:dyDescent="0.2">
      <c r="W295"/>
      <c r="AD295"/>
    </row>
    <row r="296" spans="23:30" x14ac:dyDescent="0.2">
      <c r="W296"/>
      <c r="AD296"/>
    </row>
    <row r="297" spans="23:30" x14ac:dyDescent="0.2">
      <c r="W297"/>
      <c r="AD297"/>
    </row>
    <row r="298" spans="23:30" x14ac:dyDescent="0.2">
      <c r="W298"/>
      <c r="AD298"/>
    </row>
    <row r="299" spans="23:30" x14ac:dyDescent="0.2">
      <c r="W299"/>
      <c r="AD299"/>
    </row>
    <row r="300" spans="23:30" x14ac:dyDescent="0.2">
      <c r="W300"/>
      <c r="AD300"/>
    </row>
    <row r="301" spans="23:30" x14ac:dyDescent="0.2">
      <c r="W301"/>
      <c r="AD301"/>
    </row>
    <row r="302" spans="23:30" x14ac:dyDescent="0.2">
      <c r="W302"/>
      <c r="AD302"/>
    </row>
    <row r="303" spans="23:30" x14ac:dyDescent="0.2">
      <c r="W303"/>
      <c r="AD303"/>
    </row>
    <row r="304" spans="23:30" x14ac:dyDescent="0.2">
      <c r="W304"/>
      <c r="AD304"/>
    </row>
    <row r="305" spans="23:30" x14ac:dyDescent="0.2">
      <c r="W305"/>
      <c r="AD305"/>
    </row>
    <row r="306" spans="23:30" x14ac:dyDescent="0.2">
      <c r="W306"/>
      <c r="AD306"/>
    </row>
    <row r="307" spans="23:30" x14ac:dyDescent="0.2">
      <c r="W307"/>
      <c r="AD307"/>
    </row>
    <row r="308" spans="23:30" x14ac:dyDescent="0.2">
      <c r="W308"/>
      <c r="AD308"/>
    </row>
    <row r="309" spans="23:30" x14ac:dyDescent="0.2">
      <c r="W309"/>
      <c r="AD309"/>
    </row>
    <row r="310" spans="23:30" x14ac:dyDescent="0.2">
      <c r="W310"/>
      <c r="AD310"/>
    </row>
    <row r="311" spans="23:30" x14ac:dyDescent="0.2">
      <c r="W311"/>
      <c r="AD311"/>
    </row>
    <row r="312" spans="23:30" x14ac:dyDescent="0.2">
      <c r="W312"/>
      <c r="AD312"/>
    </row>
    <row r="313" spans="23:30" x14ac:dyDescent="0.2">
      <c r="W313"/>
      <c r="AD313"/>
    </row>
    <row r="314" spans="23:30" x14ac:dyDescent="0.2">
      <c r="W314"/>
      <c r="AD314"/>
    </row>
    <row r="315" spans="23:30" x14ac:dyDescent="0.2">
      <c r="W315"/>
      <c r="AD315"/>
    </row>
    <row r="316" spans="23:30" x14ac:dyDescent="0.2">
      <c r="W316"/>
      <c r="AD316"/>
    </row>
    <row r="317" spans="23:30" x14ac:dyDescent="0.2">
      <c r="W317"/>
      <c r="AD317"/>
    </row>
    <row r="318" spans="23:30" x14ac:dyDescent="0.2">
      <c r="W318"/>
      <c r="AD318"/>
    </row>
    <row r="319" spans="23:30" x14ac:dyDescent="0.2">
      <c r="W319"/>
      <c r="AD319"/>
    </row>
    <row r="320" spans="23:30" x14ac:dyDescent="0.2">
      <c r="W320"/>
      <c r="AD320"/>
    </row>
    <row r="321" spans="23:30" x14ac:dyDescent="0.2">
      <c r="W321"/>
      <c r="AD321"/>
    </row>
    <row r="322" spans="23:30" x14ac:dyDescent="0.2">
      <c r="W322"/>
      <c r="AD322"/>
    </row>
    <row r="323" spans="23:30" x14ac:dyDescent="0.2">
      <c r="W323"/>
      <c r="AD323"/>
    </row>
    <row r="324" spans="23:30" x14ac:dyDescent="0.2">
      <c r="W324"/>
      <c r="AD324"/>
    </row>
    <row r="325" spans="23:30" x14ac:dyDescent="0.2">
      <c r="W325"/>
      <c r="AD325"/>
    </row>
    <row r="326" spans="23:30" x14ac:dyDescent="0.2">
      <c r="W326"/>
      <c r="AD326"/>
    </row>
    <row r="327" spans="23:30" x14ac:dyDescent="0.2">
      <c r="W327"/>
      <c r="AD327"/>
    </row>
    <row r="328" spans="23:30" x14ac:dyDescent="0.2">
      <c r="W328"/>
      <c r="AD328"/>
    </row>
    <row r="329" spans="23:30" x14ac:dyDescent="0.2">
      <c r="W329"/>
      <c r="AD329"/>
    </row>
    <row r="330" spans="23:30" x14ac:dyDescent="0.2">
      <c r="W330"/>
      <c r="AD330"/>
    </row>
    <row r="331" spans="23:30" x14ac:dyDescent="0.2">
      <c r="W331"/>
      <c r="AD331"/>
    </row>
    <row r="332" spans="23:30" x14ac:dyDescent="0.2">
      <c r="W332"/>
      <c r="AD332"/>
    </row>
    <row r="333" spans="23:30" x14ac:dyDescent="0.2">
      <c r="W333"/>
      <c r="AD333"/>
    </row>
    <row r="334" spans="23:30" x14ac:dyDescent="0.2">
      <c r="W334"/>
      <c r="AD334"/>
    </row>
    <row r="335" spans="23:30" x14ac:dyDescent="0.2">
      <c r="W335"/>
      <c r="AD335"/>
    </row>
    <row r="336" spans="23:30" x14ac:dyDescent="0.2">
      <c r="W336"/>
      <c r="AD336"/>
    </row>
    <row r="337" spans="23:30" x14ac:dyDescent="0.2">
      <c r="W337"/>
      <c r="AD337"/>
    </row>
    <row r="338" spans="23:30" x14ac:dyDescent="0.2">
      <c r="W338"/>
      <c r="AD338"/>
    </row>
    <row r="339" spans="23:30" x14ac:dyDescent="0.2">
      <c r="W339"/>
      <c r="AD339"/>
    </row>
    <row r="340" spans="23:30" x14ac:dyDescent="0.2">
      <c r="W340"/>
      <c r="AD340"/>
    </row>
    <row r="341" spans="23:30" x14ac:dyDescent="0.2">
      <c r="W341"/>
      <c r="AD341"/>
    </row>
    <row r="342" spans="23:30" x14ac:dyDescent="0.2">
      <c r="W342"/>
      <c r="AD342"/>
    </row>
    <row r="343" spans="23:30" x14ac:dyDescent="0.2">
      <c r="W343"/>
      <c r="AD343"/>
    </row>
    <row r="344" spans="23:30" x14ac:dyDescent="0.2">
      <c r="W344"/>
      <c r="AD344"/>
    </row>
    <row r="345" spans="23:30" x14ac:dyDescent="0.2">
      <c r="W345"/>
      <c r="AD345"/>
    </row>
    <row r="346" spans="23:30" x14ac:dyDescent="0.2">
      <c r="W346"/>
      <c r="AD346"/>
    </row>
    <row r="347" spans="23:30" x14ac:dyDescent="0.2">
      <c r="W347"/>
      <c r="AD347"/>
    </row>
    <row r="348" spans="23:30" x14ac:dyDescent="0.2">
      <c r="W348"/>
      <c r="AD348"/>
    </row>
    <row r="349" spans="23:30" x14ac:dyDescent="0.2">
      <c r="W349"/>
      <c r="AD349"/>
    </row>
    <row r="350" spans="23:30" x14ac:dyDescent="0.2">
      <c r="W350"/>
      <c r="AD350"/>
    </row>
    <row r="351" spans="23:30" x14ac:dyDescent="0.2">
      <c r="W351"/>
      <c r="AD351"/>
    </row>
    <row r="352" spans="23:30" x14ac:dyDescent="0.2">
      <c r="W352"/>
      <c r="AD352"/>
    </row>
    <row r="353" spans="23:30" x14ac:dyDescent="0.2">
      <c r="W353"/>
      <c r="AD353"/>
    </row>
    <row r="354" spans="23:30" x14ac:dyDescent="0.2">
      <c r="W354"/>
      <c r="AD354"/>
    </row>
    <row r="355" spans="23:30" x14ac:dyDescent="0.2">
      <c r="W355"/>
      <c r="AD355"/>
    </row>
    <row r="356" spans="23:30" x14ac:dyDescent="0.2">
      <c r="W356"/>
      <c r="AD356"/>
    </row>
    <row r="357" spans="23:30" x14ac:dyDescent="0.2">
      <c r="W357"/>
      <c r="AD357"/>
    </row>
    <row r="358" spans="23:30" x14ac:dyDescent="0.2">
      <c r="W358"/>
      <c r="AD358"/>
    </row>
    <row r="359" spans="23:30" x14ac:dyDescent="0.2">
      <c r="W359"/>
      <c r="AD359"/>
    </row>
    <row r="360" spans="23:30" x14ac:dyDescent="0.2">
      <c r="W360"/>
      <c r="AD360"/>
    </row>
    <row r="361" spans="23:30" x14ac:dyDescent="0.2">
      <c r="W361"/>
      <c r="AD361"/>
    </row>
    <row r="362" spans="23:30" x14ac:dyDescent="0.2">
      <c r="W362"/>
      <c r="AD362"/>
    </row>
    <row r="363" spans="23:30" x14ac:dyDescent="0.2">
      <c r="W363"/>
      <c r="AD363"/>
    </row>
    <row r="364" spans="23:30" x14ac:dyDescent="0.2">
      <c r="W364"/>
      <c r="AD364"/>
    </row>
    <row r="365" spans="23:30" x14ac:dyDescent="0.2">
      <c r="W365"/>
      <c r="AD365"/>
    </row>
    <row r="366" spans="23:30" x14ac:dyDescent="0.2">
      <c r="W366"/>
      <c r="AD366"/>
    </row>
    <row r="367" spans="23:30" x14ac:dyDescent="0.2">
      <c r="W367"/>
      <c r="AD367"/>
    </row>
    <row r="368" spans="23:30" x14ac:dyDescent="0.2">
      <c r="W368"/>
      <c r="AD368"/>
    </row>
    <row r="369" spans="23:30" x14ac:dyDescent="0.2">
      <c r="W369"/>
      <c r="AD369"/>
    </row>
    <row r="370" spans="23:30" x14ac:dyDescent="0.2">
      <c r="W370"/>
      <c r="AD370"/>
    </row>
    <row r="371" spans="23:30" x14ac:dyDescent="0.2">
      <c r="W371"/>
      <c r="AD371"/>
    </row>
    <row r="372" spans="23:30" x14ac:dyDescent="0.2">
      <c r="W372"/>
      <c r="AD372"/>
    </row>
    <row r="373" spans="23:30" x14ac:dyDescent="0.2">
      <c r="W373"/>
      <c r="AD373"/>
    </row>
    <row r="374" spans="23:30" x14ac:dyDescent="0.2">
      <c r="W374"/>
      <c r="AD374"/>
    </row>
    <row r="375" spans="23:30" x14ac:dyDescent="0.2">
      <c r="W375"/>
      <c r="AD375"/>
    </row>
    <row r="376" spans="23:30" x14ac:dyDescent="0.2">
      <c r="W376"/>
      <c r="AD376"/>
    </row>
    <row r="377" spans="23:30" x14ac:dyDescent="0.2">
      <c r="W377"/>
      <c r="AD377"/>
    </row>
    <row r="378" spans="23:30" x14ac:dyDescent="0.2">
      <c r="W378"/>
      <c r="AD378"/>
    </row>
    <row r="379" spans="23:30" x14ac:dyDescent="0.2">
      <c r="W379"/>
      <c r="AD379"/>
    </row>
    <row r="380" spans="23:30" x14ac:dyDescent="0.2">
      <c r="W380"/>
      <c r="AD380"/>
    </row>
    <row r="381" spans="23:30" x14ac:dyDescent="0.2">
      <c r="W381"/>
      <c r="AD381"/>
    </row>
    <row r="382" spans="23:30" x14ac:dyDescent="0.2">
      <c r="W382"/>
      <c r="AD382"/>
    </row>
    <row r="383" spans="23:30" x14ac:dyDescent="0.2">
      <c r="W383"/>
      <c r="AD383"/>
    </row>
    <row r="384" spans="23:30" x14ac:dyDescent="0.2">
      <c r="W384"/>
      <c r="AD384"/>
    </row>
    <row r="385" spans="23:30" x14ac:dyDescent="0.2">
      <c r="W385"/>
      <c r="AD385"/>
    </row>
    <row r="386" spans="23:30" x14ac:dyDescent="0.2">
      <c r="W386"/>
      <c r="AD386"/>
    </row>
    <row r="387" spans="23:30" x14ac:dyDescent="0.2">
      <c r="W387"/>
      <c r="AD387"/>
    </row>
    <row r="388" spans="23:30" x14ac:dyDescent="0.2">
      <c r="W388"/>
      <c r="AD388"/>
    </row>
    <row r="389" spans="23:30" x14ac:dyDescent="0.2">
      <c r="W389"/>
      <c r="AD389"/>
    </row>
    <row r="390" spans="23:30" x14ac:dyDescent="0.2">
      <c r="W390"/>
      <c r="AD390"/>
    </row>
    <row r="391" spans="23:30" x14ac:dyDescent="0.2">
      <c r="W391"/>
      <c r="AD391"/>
    </row>
    <row r="392" spans="23:30" x14ac:dyDescent="0.2">
      <c r="W392"/>
      <c r="AD392"/>
    </row>
    <row r="393" spans="23:30" x14ac:dyDescent="0.2">
      <c r="W393"/>
      <c r="AD393"/>
    </row>
    <row r="394" spans="23:30" x14ac:dyDescent="0.2">
      <c r="W394"/>
      <c r="AD394"/>
    </row>
    <row r="395" spans="23:30" x14ac:dyDescent="0.2">
      <c r="W395"/>
      <c r="AD395"/>
    </row>
    <row r="396" spans="23:30" x14ac:dyDescent="0.2">
      <c r="W396"/>
      <c r="AD396"/>
    </row>
    <row r="397" spans="23:30" x14ac:dyDescent="0.2">
      <c r="W397"/>
      <c r="AD397"/>
    </row>
    <row r="398" spans="23:30" x14ac:dyDescent="0.2">
      <c r="W398"/>
      <c r="AD398"/>
    </row>
    <row r="399" spans="23:30" x14ac:dyDescent="0.2">
      <c r="W399"/>
      <c r="AD399"/>
    </row>
    <row r="400" spans="23:30" x14ac:dyDescent="0.2">
      <c r="W400"/>
      <c r="AD400"/>
    </row>
    <row r="401" spans="23:30" x14ac:dyDescent="0.2">
      <c r="W401"/>
      <c r="AD401"/>
    </row>
    <row r="402" spans="23:30" x14ac:dyDescent="0.2">
      <c r="W402"/>
      <c r="AD402"/>
    </row>
    <row r="403" spans="23:30" x14ac:dyDescent="0.2">
      <c r="W403"/>
      <c r="AD403"/>
    </row>
    <row r="404" spans="23:30" x14ac:dyDescent="0.2">
      <c r="W404"/>
      <c r="AD404"/>
    </row>
    <row r="405" spans="23:30" x14ac:dyDescent="0.2">
      <c r="W405"/>
      <c r="AD405"/>
    </row>
    <row r="406" spans="23:30" x14ac:dyDescent="0.2">
      <c r="W406"/>
      <c r="AD406"/>
    </row>
    <row r="407" spans="23:30" x14ac:dyDescent="0.2">
      <c r="W407"/>
      <c r="AD407"/>
    </row>
    <row r="408" spans="23:30" x14ac:dyDescent="0.2">
      <c r="W408"/>
      <c r="AD408"/>
    </row>
    <row r="409" spans="23:30" x14ac:dyDescent="0.2">
      <c r="W409"/>
      <c r="AD409"/>
    </row>
    <row r="410" spans="23:30" x14ac:dyDescent="0.2">
      <c r="W410"/>
      <c r="AD410"/>
    </row>
    <row r="411" spans="23:30" x14ac:dyDescent="0.2">
      <c r="W411"/>
      <c r="AD411"/>
    </row>
    <row r="412" spans="23:30" x14ac:dyDescent="0.2">
      <c r="W412"/>
      <c r="AD412"/>
    </row>
    <row r="413" spans="23:30" x14ac:dyDescent="0.2">
      <c r="W413"/>
      <c r="AD413"/>
    </row>
    <row r="414" spans="23:30" x14ac:dyDescent="0.2">
      <c r="W414"/>
      <c r="AD414"/>
    </row>
    <row r="415" spans="23:30" x14ac:dyDescent="0.2">
      <c r="W415"/>
      <c r="AD415"/>
    </row>
    <row r="416" spans="23:30" x14ac:dyDescent="0.2">
      <c r="W416"/>
      <c r="AD416"/>
    </row>
    <row r="417" spans="23:30" x14ac:dyDescent="0.2">
      <c r="W417"/>
      <c r="AD417"/>
    </row>
    <row r="418" spans="23:30" x14ac:dyDescent="0.2">
      <c r="W418"/>
      <c r="AD418"/>
    </row>
    <row r="419" spans="23:30" x14ac:dyDescent="0.2">
      <c r="W419"/>
      <c r="AD419"/>
    </row>
    <row r="420" spans="23:30" x14ac:dyDescent="0.2">
      <c r="W420"/>
      <c r="AD420"/>
    </row>
    <row r="421" spans="23:30" x14ac:dyDescent="0.2">
      <c r="W421"/>
      <c r="AD421"/>
    </row>
    <row r="422" spans="23:30" x14ac:dyDescent="0.2">
      <c r="W422"/>
      <c r="AD422"/>
    </row>
    <row r="423" spans="23:30" x14ac:dyDescent="0.2">
      <c r="W423"/>
      <c r="AD423"/>
    </row>
    <row r="424" spans="23:30" x14ac:dyDescent="0.2">
      <c r="W424"/>
      <c r="AD424"/>
    </row>
    <row r="425" spans="23:30" x14ac:dyDescent="0.2">
      <c r="W425"/>
      <c r="AD425"/>
    </row>
    <row r="426" spans="23:30" x14ac:dyDescent="0.2">
      <c r="W426"/>
      <c r="AD426"/>
    </row>
    <row r="427" spans="23:30" x14ac:dyDescent="0.2">
      <c r="W427"/>
      <c r="AD427"/>
    </row>
    <row r="428" spans="23:30" x14ac:dyDescent="0.2">
      <c r="W428"/>
      <c r="AD428"/>
    </row>
    <row r="429" spans="23:30" x14ac:dyDescent="0.2">
      <c r="W429"/>
      <c r="AD429"/>
    </row>
    <row r="430" spans="23:30" x14ac:dyDescent="0.2">
      <c r="W430"/>
      <c r="AD430"/>
    </row>
    <row r="431" spans="23:30" x14ac:dyDescent="0.2">
      <c r="W431"/>
      <c r="AD431"/>
    </row>
    <row r="432" spans="23:30" x14ac:dyDescent="0.2">
      <c r="W432"/>
      <c r="AD432"/>
    </row>
    <row r="433" spans="23:30" x14ac:dyDescent="0.2">
      <c r="W433"/>
      <c r="AD433"/>
    </row>
    <row r="434" spans="23:30" x14ac:dyDescent="0.2">
      <c r="W434"/>
      <c r="AD434"/>
    </row>
    <row r="435" spans="23:30" x14ac:dyDescent="0.2">
      <c r="W435"/>
      <c r="AD435"/>
    </row>
    <row r="436" spans="23:30" x14ac:dyDescent="0.2">
      <c r="W436"/>
      <c r="AD436"/>
    </row>
    <row r="437" spans="23:30" x14ac:dyDescent="0.2">
      <c r="W437"/>
      <c r="AD437"/>
    </row>
    <row r="438" spans="23:30" x14ac:dyDescent="0.2">
      <c r="W438"/>
      <c r="AD438"/>
    </row>
    <row r="439" spans="23:30" x14ac:dyDescent="0.2">
      <c r="W439"/>
      <c r="AD439"/>
    </row>
    <row r="440" spans="23:30" x14ac:dyDescent="0.2">
      <c r="W440"/>
      <c r="AD440"/>
    </row>
    <row r="441" spans="23:30" x14ac:dyDescent="0.2">
      <c r="W441"/>
      <c r="AD441"/>
    </row>
    <row r="442" spans="23:30" x14ac:dyDescent="0.2">
      <c r="W442"/>
      <c r="AD442"/>
    </row>
    <row r="443" spans="23:30" x14ac:dyDescent="0.2">
      <c r="W443"/>
      <c r="AD443"/>
    </row>
    <row r="444" spans="23:30" x14ac:dyDescent="0.2">
      <c r="W444"/>
      <c r="AD444"/>
    </row>
    <row r="445" spans="23:30" x14ac:dyDescent="0.2">
      <c r="W445"/>
      <c r="AD445"/>
    </row>
    <row r="446" spans="23:30" x14ac:dyDescent="0.2">
      <c r="W446"/>
      <c r="AD446"/>
    </row>
    <row r="447" spans="23:30" x14ac:dyDescent="0.2">
      <c r="W447"/>
      <c r="AD447"/>
    </row>
    <row r="448" spans="23:30" x14ac:dyDescent="0.2">
      <c r="W448"/>
      <c r="AD448"/>
    </row>
    <row r="449" spans="23:30" x14ac:dyDescent="0.2">
      <c r="W449"/>
      <c r="AD449"/>
    </row>
    <row r="450" spans="23:30" x14ac:dyDescent="0.2">
      <c r="W450"/>
      <c r="AD450"/>
    </row>
    <row r="451" spans="23:30" x14ac:dyDescent="0.2">
      <c r="W451"/>
      <c r="AD451"/>
    </row>
    <row r="452" spans="23:30" x14ac:dyDescent="0.2">
      <c r="W452"/>
      <c r="AD452"/>
    </row>
    <row r="453" spans="23:30" x14ac:dyDescent="0.2">
      <c r="W453"/>
      <c r="AD453"/>
    </row>
    <row r="454" spans="23:30" x14ac:dyDescent="0.2">
      <c r="W454"/>
      <c r="AD454"/>
    </row>
    <row r="455" spans="23:30" x14ac:dyDescent="0.2">
      <c r="W455"/>
      <c r="AD455"/>
    </row>
    <row r="456" spans="23:30" x14ac:dyDescent="0.2">
      <c r="W456"/>
      <c r="AD456"/>
    </row>
    <row r="457" spans="23:30" x14ac:dyDescent="0.2">
      <c r="W457"/>
      <c r="AD457"/>
    </row>
    <row r="458" spans="23:30" x14ac:dyDescent="0.2">
      <c r="W458"/>
      <c r="AD458"/>
    </row>
    <row r="459" spans="23:30" x14ac:dyDescent="0.2">
      <c r="W459"/>
      <c r="AD459"/>
    </row>
    <row r="460" spans="23:30" x14ac:dyDescent="0.2">
      <c r="W460"/>
      <c r="AD460"/>
    </row>
    <row r="461" spans="23:30" x14ac:dyDescent="0.2">
      <c r="W461"/>
      <c r="AD461"/>
    </row>
    <row r="462" spans="23:30" x14ac:dyDescent="0.2">
      <c r="W462"/>
      <c r="AD462"/>
    </row>
    <row r="463" spans="23:30" x14ac:dyDescent="0.2">
      <c r="W463"/>
      <c r="AD463"/>
    </row>
    <row r="464" spans="23:30" x14ac:dyDescent="0.2">
      <c r="W464"/>
      <c r="AD464"/>
    </row>
    <row r="465" spans="23:30" x14ac:dyDescent="0.2">
      <c r="W465"/>
      <c r="AD465"/>
    </row>
    <row r="466" spans="23:30" x14ac:dyDescent="0.2">
      <c r="W466"/>
      <c r="AD466"/>
    </row>
    <row r="467" spans="23:30" x14ac:dyDescent="0.2">
      <c r="W467"/>
      <c r="AD467"/>
    </row>
    <row r="468" spans="23:30" x14ac:dyDescent="0.2">
      <c r="W468"/>
      <c r="AD468"/>
    </row>
    <row r="469" spans="23:30" x14ac:dyDescent="0.2">
      <c r="W469"/>
      <c r="AD469"/>
    </row>
    <row r="470" spans="23:30" x14ac:dyDescent="0.2">
      <c r="W470"/>
      <c r="AD470"/>
    </row>
    <row r="471" spans="23:30" x14ac:dyDescent="0.2">
      <c r="W471"/>
      <c r="AD471"/>
    </row>
    <row r="472" spans="23:30" x14ac:dyDescent="0.2">
      <c r="W472"/>
      <c r="AD472"/>
    </row>
    <row r="473" spans="23:30" x14ac:dyDescent="0.2">
      <c r="W473"/>
      <c r="AD473"/>
    </row>
    <row r="474" spans="23:30" x14ac:dyDescent="0.2">
      <c r="W474"/>
      <c r="AD474"/>
    </row>
    <row r="475" spans="23:30" x14ac:dyDescent="0.2">
      <c r="W475"/>
      <c r="AD475"/>
    </row>
    <row r="476" spans="23:30" x14ac:dyDescent="0.2">
      <c r="W476"/>
      <c r="AD476"/>
    </row>
    <row r="477" spans="23:30" x14ac:dyDescent="0.2">
      <c r="W477"/>
      <c r="AD477"/>
    </row>
    <row r="478" spans="23:30" x14ac:dyDescent="0.2">
      <c r="W478"/>
      <c r="AD478"/>
    </row>
    <row r="479" spans="23:30" x14ac:dyDescent="0.2">
      <c r="W479"/>
      <c r="AD479"/>
    </row>
    <row r="480" spans="23:30" x14ac:dyDescent="0.2">
      <c r="W480"/>
      <c r="AD480"/>
    </row>
    <row r="481" spans="23:30" x14ac:dyDescent="0.2">
      <c r="W481"/>
      <c r="AD481"/>
    </row>
    <row r="482" spans="23:30" x14ac:dyDescent="0.2">
      <c r="W482"/>
      <c r="AD482"/>
    </row>
    <row r="483" spans="23:30" x14ac:dyDescent="0.2">
      <c r="W483"/>
      <c r="AD483"/>
    </row>
    <row r="484" spans="23:30" x14ac:dyDescent="0.2">
      <c r="W484"/>
      <c r="AD484"/>
    </row>
    <row r="485" spans="23:30" x14ac:dyDescent="0.2">
      <c r="W485"/>
      <c r="AD485"/>
    </row>
    <row r="486" spans="23:30" x14ac:dyDescent="0.2">
      <c r="W486"/>
      <c r="AD486"/>
    </row>
    <row r="487" spans="23:30" x14ac:dyDescent="0.2">
      <c r="W487"/>
      <c r="AD487"/>
    </row>
    <row r="488" spans="23:30" x14ac:dyDescent="0.2">
      <c r="W488"/>
      <c r="AD488"/>
    </row>
    <row r="489" spans="23:30" x14ac:dyDescent="0.2">
      <c r="W489"/>
      <c r="AD489"/>
    </row>
    <row r="490" spans="23:30" x14ac:dyDescent="0.2">
      <c r="W490"/>
      <c r="AD490"/>
    </row>
    <row r="491" spans="23:30" x14ac:dyDescent="0.2">
      <c r="W491"/>
      <c r="AD491"/>
    </row>
    <row r="492" spans="23:30" x14ac:dyDescent="0.2">
      <c r="W492"/>
      <c r="AD492"/>
    </row>
    <row r="493" spans="23:30" x14ac:dyDescent="0.2">
      <c r="W493"/>
      <c r="AD493"/>
    </row>
    <row r="494" spans="23:30" x14ac:dyDescent="0.2">
      <c r="W494"/>
      <c r="AD494"/>
    </row>
    <row r="495" spans="23:30" x14ac:dyDescent="0.2">
      <c r="W495"/>
      <c r="AD495"/>
    </row>
    <row r="496" spans="23:30" x14ac:dyDescent="0.2">
      <c r="W496"/>
      <c r="AD496"/>
    </row>
    <row r="497" spans="23:30" x14ac:dyDescent="0.2">
      <c r="W497"/>
      <c r="AD497"/>
    </row>
    <row r="498" spans="23:30" x14ac:dyDescent="0.2">
      <c r="W498"/>
      <c r="AD498"/>
    </row>
    <row r="499" spans="23:30" x14ac:dyDescent="0.2">
      <c r="W499"/>
      <c r="AD499"/>
    </row>
    <row r="500" spans="23:30" x14ac:dyDescent="0.2">
      <c r="W500"/>
      <c r="AD500"/>
    </row>
    <row r="501" spans="23:30" x14ac:dyDescent="0.2">
      <c r="W501"/>
      <c r="AD501"/>
    </row>
    <row r="502" spans="23:30" x14ac:dyDescent="0.2">
      <c r="W502"/>
      <c r="AD502"/>
    </row>
    <row r="503" spans="23:30" x14ac:dyDescent="0.2">
      <c r="W503"/>
      <c r="AD503"/>
    </row>
    <row r="504" spans="23:30" x14ac:dyDescent="0.2">
      <c r="W504"/>
      <c r="AD504"/>
    </row>
    <row r="505" spans="23:30" x14ac:dyDescent="0.2">
      <c r="W505"/>
      <c r="AD505"/>
    </row>
    <row r="506" spans="23:30" x14ac:dyDescent="0.2">
      <c r="W506"/>
      <c r="AD506"/>
    </row>
    <row r="507" spans="23:30" x14ac:dyDescent="0.2">
      <c r="W507"/>
      <c r="AD507"/>
    </row>
    <row r="508" spans="23:30" x14ac:dyDescent="0.2">
      <c r="W508"/>
      <c r="AD508"/>
    </row>
    <row r="509" spans="23:30" x14ac:dyDescent="0.2">
      <c r="W509"/>
      <c r="AD509"/>
    </row>
    <row r="510" spans="23:30" x14ac:dyDescent="0.2">
      <c r="W510"/>
      <c r="AD510"/>
    </row>
    <row r="511" spans="23:30" x14ac:dyDescent="0.2">
      <c r="W511"/>
      <c r="AD511"/>
    </row>
    <row r="512" spans="23:30" x14ac:dyDescent="0.2">
      <c r="W512"/>
      <c r="AD512"/>
    </row>
    <row r="513" spans="23:30" x14ac:dyDescent="0.2">
      <c r="W513"/>
      <c r="AD513"/>
    </row>
    <row r="514" spans="23:30" x14ac:dyDescent="0.2">
      <c r="W514"/>
      <c r="AD514"/>
    </row>
    <row r="515" spans="23:30" x14ac:dyDescent="0.2">
      <c r="W515"/>
      <c r="AD515"/>
    </row>
    <row r="516" spans="23:30" x14ac:dyDescent="0.2">
      <c r="W516"/>
      <c r="AD516"/>
    </row>
    <row r="517" spans="23:30" x14ac:dyDescent="0.2">
      <c r="W517"/>
      <c r="AD517"/>
    </row>
    <row r="518" spans="23:30" x14ac:dyDescent="0.2">
      <c r="W518"/>
      <c r="AD518"/>
    </row>
    <row r="519" spans="23:30" x14ac:dyDescent="0.2">
      <c r="W519"/>
      <c r="AD519"/>
    </row>
    <row r="520" spans="23:30" x14ac:dyDescent="0.2">
      <c r="W520"/>
      <c r="AD520"/>
    </row>
    <row r="521" spans="23:30" x14ac:dyDescent="0.2">
      <c r="W521"/>
      <c r="AD521"/>
    </row>
    <row r="522" spans="23:30" x14ac:dyDescent="0.2">
      <c r="W522"/>
      <c r="AD522"/>
    </row>
    <row r="523" spans="23:30" x14ac:dyDescent="0.2">
      <c r="W523"/>
      <c r="AD523"/>
    </row>
    <row r="524" spans="23:30" x14ac:dyDescent="0.2">
      <c r="W524"/>
      <c r="AD524"/>
    </row>
    <row r="525" spans="23:30" x14ac:dyDescent="0.2">
      <c r="W525"/>
      <c r="AD525"/>
    </row>
    <row r="526" spans="23:30" x14ac:dyDescent="0.2">
      <c r="W526"/>
      <c r="AD526"/>
    </row>
    <row r="527" spans="23:30" x14ac:dyDescent="0.2">
      <c r="W527"/>
      <c r="AD527"/>
    </row>
    <row r="528" spans="23:30" x14ac:dyDescent="0.2">
      <c r="W528"/>
      <c r="AD528"/>
    </row>
    <row r="529" spans="23:30" x14ac:dyDescent="0.2">
      <c r="W529"/>
      <c r="AD529"/>
    </row>
    <row r="530" spans="23:30" x14ac:dyDescent="0.2">
      <c r="W530"/>
      <c r="AD530"/>
    </row>
    <row r="531" spans="23:30" x14ac:dyDescent="0.2">
      <c r="W531"/>
      <c r="AD531"/>
    </row>
    <row r="532" spans="23:30" x14ac:dyDescent="0.2">
      <c r="W532"/>
      <c r="AD532"/>
    </row>
    <row r="533" spans="23:30" x14ac:dyDescent="0.2">
      <c r="W533"/>
      <c r="AD533"/>
    </row>
    <row r="534" spans="23:30" x14ac:dyDescent="0.2">
      <c r="W534"/>
      <c r="AD534"/>
    </row>
    <row r="535" spans="23:30" x14ac:dyDescent="0.2">
      <c r="W535"/>
      <c r="AD535"/>
    </row>
    <row r="536" spans="23:30" x14ac:dyDescent="0.2">
      <c r="W536"/>
      <c r="AD536"/>
    </row>
    <row r="537" spans="23:30" x14ac:dyDescent="0.2">
      <c r="W537"/>
      <c r="AD537"/>
    </row>
    <row r="538" spans="23:30" x14ac:dyDescent="0.2">
      <c r="W538"/>
      <c r="AD538"/>
    </row>
    <row r="539" spans="23:30" x14ac:dyDescent="0.2">
      <c r="W539"/>
      <c r="AD539"/>
    </row>
    <row r="540" spans="23:30" x14ac:dyDescent="0.2">
      <c r="W540"/>
      <c r="AD540"/>
    </row>
    <row r="541" spans="23:30" x14ac:dyDescent="0.2">
      <c r="W541"/>
      <c r="AD541"/>
    </row>
    <row r="542" spans="23:30" x14ac:dyDescent="0.2">
      <c r="W542"/>
      <c r="AD542"/>
    </row>
    <row r="543" spans="23:30" x14ac:dyDescent="0.2">
      <c r="W543"/>
      <c r="AD543"/>
    </row>
    <row r="544" spans="23:30" x14ac:dyDescent="0.2">
      <c r="W544"/>
      <c r="AD544"/>
    </row>
    <row r="545" spans="23:30" x14ac:dyDescent="0.2">
      <c r="W545"/>
      <c r="AD545"/>
    </row>
    <row r="546" spans="23:30" x14ac:dyDescent="0.2">
      <c r="W546"/>
      <c r="AD546"/>
    </row>
    <row r="547" spans="23:30" x14ac:dyDescent="0.2">
      <c r="W547"/>
      <c r="AD547"/>
    </row>
    <row r="548" spans="23:30" x14ac:dyDescent="0.2">
      <c r="W548"/>
      <c r="AD548"/>
    </row>
    <row r="549" spans="23:30" x14ac:dyDescent="0.2">
      <c r="W549"/>
      <c r="AD549"/>
    </row>
    <row r="550" spans="23:30" x14ac:dyDescent="0.2">
      <c r="W550"/>
      <c r="AD550"/>
    </row>
    <row r="551" spans="23:30" x14ac:dyDescent="0.2">
      <c r="W551"/>
      <c r="AD551"/>
    </row>
    <row r="552" spans="23:30" x14ac:dyDescent="0.2">
      <c r="W552"/>
      <c r="AD552"/>
    </row>
    <row r="553" spans="23:30" x14ac:dyDescent="0.2">
      <c r="W553"/>
      <c r="AD553"/>
    </row>
    <row r="554" spans="23:30" x14ac:dyDescent="0.2">
      <c r="W554"/>
      <c r="AD554"/>
    </row>
    <row r="555" spans="23:30" x14ac:dyDescent="0.2">
      <c r="W555"/>
      <c r="AD555"/>
    </row>
    <row r="556" spans="23:30" x14ac:dyDescent="0.2">
      <c r="W556"/>
      <c r="AD556"/>
    </row>
    <row r="557" spans="23:30" x14ac:dyDescent="0.2">
      <c r="W557"/>
      <c r="AD557"/>
    </row>
    <row r="558" spans="23:30" x14ac:dyDescent="0.2">
      <c r="W558"/>
      <c r="AD558"/>
    </row>
    <row r="559" spans="23:30" x14ac:dyDescent="0.2">
      <c r="W559"/>
      <c r="AD559"/>
    </row>
    <row r="560" spans="23:30" x14ac:dyDescent="0.2">
      <c r="W560"/>
      <c r="AD560"/>
    </row>
    <row r="561" spans="23:30" x14ac:dyDescent="0.2">
      <c r="W561"/>
      <c r="AD561"/>
    </row>
    <row r="562" spans="23:30" x14ac:dyDescent="0.2">
      <c r="W562"/>
      <c r="AD562"/>
    </row>
    <row r="563" spans="23:30" x14ac:dyDescent="0.2">
      <c r="W563"/>
      <c r="AD563"/>
    </row>
    <row r="564" spans="23:30" x14ac:dyDescent="0.2">
      <c r="W564"/>
      <c r="AD564"/>
    </row>
    <row r="565" spans="23:30" x14ac:dyDescent="0.2">
      <c r="W565"/>
      <c r="AD565"/>
    </row>
    <row r="566" spans="23:30" x14ac:dyDescent="0.2">
      <c r="W566"/>
      <c r="AD566"/>
    </row>
    <row r="567" spans="23:30" x14ac:dyDescent="0.2">
      <c r="W567"/>
      <c r="AD567"/>
    </row>
    <row r="568" spans="23:30" x14ac:dyDescent="0.2">
      <c r="W568"/>
      <c r="AD568"/>
    </row>
    <row r="569" spans="23:30" x14ac:dyDescent="0.2">
      <c r="W569"/>
      <c r="AD569"/>
    </row>
    <row r="570" spans="23:30" x14ac:dyDescent="0.2">
      <c r="W570"/>
      <c r="AD570"/>
    </row>
    <row r="571" spans="23:30" x14ac:dyDescent="0.2">
      <c r="W571"/>
      <c r="AD571"/>
    </row>
    <row r="572" spans="23:30" x14ac:dyDescent="0.2">
      <c r="W572"/>
      <c r="AD572"/>
    </row>
    <row r="573" spans="23:30" x14ac:dyDescent="0.2">
      <c r="W573"/>
      <c r="AD573"/>
    </row>
    <row r="574" spans="23:30" x14ac:dyDescent="0.2">
      <c r="W574"/>
      <c r="AD574"/>
    </row>
    <row r="575" spans="23:30" x14ac:dyDescent="0.2">
      <c r="W575"/>
      <c r="AD575"/>
    </row>
    <row r="576" spans="23:30" x14ac:dyDescent="0.2">
      <c r="W576"/>
      <c r="AD576"/>
    </row>
    <row r="577" spans="23:30" x14ac:dyDescent="0.2">
      <c r="W577"/>
      <c r="AD577"/>
    </row>
    <row r="578" spans="23:30" x14ac:dyDescent="0.2">
      <c r="W578"/>
      <c r="AD578"/>
    </row>
    <row r="579" spans="23:30" x14ac:dyDescent="0.2">
      <c r="W579"/>
      <c r="AD579"/>
    </row>
    <row r="580" spans="23:30" x14ac:dyDescent="0.2">
      <c r="W580"/>
      <c r="AD580"/>
    </row>
    <row r="581" spans="23:30" x14ac:dyDescent="0.2">
      <c r="W581"/>
      <c r="AD581"/>
    </row>
    <row r="582" spans="23:30" x14ac:dyDescent="0.2">
      <c r="W582"/>
      <c r="AD582"/>
    </row>
    <row r="583" spans="23:30" x14ac:dyDescent="0.2">
      <c r="W583"/>
      <c r="AD583"/>
    </row>
    <row r="584" spans="23:30" x14ac:dyDescent="0.2">
      <c r="W584"/>
      <c r="AD584"/>
    </row>
    <row r="585" spans="23:30" x14ac:dyDescent="0.2">
      <c r="W585"/>
      <c r="AD585"/>
    </row>
    <row r="586" spans="23:30" x14ac:dyDescent="0.2">
      <c r="W586"/>
      <c r="AD586"/>
    </row>
    <row r="587" spans="23:30" x14ac:dyDescent="0.2">
      <c r="W587"/>
      <c r="AD587"/>
    </row>
    <row r="588" spans="23:30" x14ac:dyDescent="0.2">
      <c r="W588"/>
      <c r="AD588"/>
    </row>
    <row r="589" spans="23:30" x14ac:dyDescent="0.2">
      <c r="W589"/>
      <c r="AD589"/>
    </row>
    <row r="590" spans="23:30" x14ac:dyDescent="0.2">
      <c r="W590"/>
      <c r="AD590"/>
    </row>
    <row r="591" spans="23:30" x14ac:dyDescent="0.2">
      <c r="W591"/>
      <c r="AD591"/>
    </row>
    <row r="592" spans="23:30" x14ac:dyDescent="0.2">
      <c r="W592"/>
      <c r="AD592"/>
    </row>
    <row r="593" spans="23:30" x14ac:dyDescent="0.2">
      <c r="W593"/>
      <c r="AD593"/>
    </row>
    <row r="594" spans="23:30" x14ac:dyDescent="0.2">
      <c r="W594"/>
      <c r="AD594"/>
    </row>
    <row r="595" spans="23:30" x14ac:dyDescent="0.2">
      <c r="W595"/>
      <c r="AD595"/>
    </row>
    <row r="596" spans="23:30" x14ac:dyDescent="0.2">
      <c r="W596"/>
      <c r="AD596"/>
    </row>
    <row r="597" spans="23:30" x14ac:dyDescent="0.2">
      <c r="W597"/>
      <c r="AD597"/>
    </row>
    <row r="598" spans="23:30" x14ac:dyDescent="0.2">
      <c r="W598"/>
      <c r="AD598"/>
    </row>
    <row r="599" spans="23:30" x14ac:dyDescent="0.2">
      <c r="W599"/>
      <c r="AD599"/>
    </row>
    <row r="600" spans="23:30" x14ac:dyDescent="0.2">
      <c r="W600"/>
      <c r="AD600"/>
    </row>
    <row r="601" spans="23:30" x14ac:dyDescent="0.2">
      <c r="W601"/>
      <c r="AD601"/>
    </row>
    <row r="602" spans="23:30" x14ac:dyDescent="0.2">
      <c r="W602"/>
      <c r="AD602"/>
    </row>
    <row r="603" spans="23:30" x14ac:dyDescent="0.2">
      <c r="W603"/>
      <c r="AD603"/>
    </row>
    <row r="604" spans="23:30" x14ac:dyDescent="0.2">
      <c r="W604"/>
      <c r="AD604"/>
    </row>
    <row r="605" spans="23:30" x14ac:dyDescent="0.2">
      <c r="W605"/>
      <c r="AD605"/>
    </row>
    <row r="606" spans="23:30" x14ac:dyDescent="0.2">
      <c r="W606"/>
      <c r="AD606"/>
    </row>
    <row r="607" spans="23:30" x14ac:dyDescent="0.2">
      <c r="W607"/>
      <c r="AD607"/>
    </row>
    <row r="608" spans="23:30" x14ac:dyDescent="0.2">
      <c r="W608"/>
      <c r="AD608"/>
    </row>
    <row r="609" spans="23:30" x14ac:dyDescent="0.2">
      <c r="W609"/>
      <c r="AD609"/>
    </row>
    <row r="610" spans="23:30" x14ac:dyDescent="0.2">
      <c r="W610"/>
      <c r="AD610"/>
    </row>
    <row r="611" spans="23:30" x14ac:dyDescent="0.2">
      <c r="W611"/>
      <c r="AD611"/>
    </row>
    <row r="612" spans="23:30" x14ac:dyDescent="0.2">
      <c r="W612"/>
      <c r="AD612"/>
    </row>
    <row r="613" spans="23:30" x14ac:dyDescent="0.2">
      <c r="W613"/>
      <c r="AD613"/>
    </row>
    <row r="614" spans="23:30" x14ac:dyDescent="0.2">
      <c r="W614"/>
      <c r="AD614"/>
    </row>
    <row r="615" spans="23:30" x14ac:dyDescent="0.2">
      <c r="W615"/>
      <c r="AD615"/>
    </row>
    <row r="616" spans="23:30" x14ac:dyDescent="0.2">
      <c r="W616"/>
      <c r="AD616"/>
    </row>
    <row r="617" spans="23:30" x14ac:dyDescent="0.2">
      <c r="W617"/>
      <c r="AD617"/>
    </row>
    <row r="618" spans="23:30" x14ac:dyDescent="0.2">
      <c r="W618"/>
      <c r="AD618"/>
    </row>
    <row r="619" spans="23:30" x14ac:dyDescent="0.2">
      <c r="W619"/>
      <c r="AD619"/>
    </row>
    <row r="620" spans="23:30" x14ac:dyDescent="0.2">
      <c r="W620"/>
      <c r="AD620"/>
    </row>
    <row r="621" spans="23:30" x14ac:dyDescent="0.2">
      <c r="W621"/>
      <c r="AD621"/>
    </row>
    <row r="622" spans="23:30" x14ac:dyDescent="0.2">
      <c r="W622"/>
      <c r="AD622"/>
    </row>
    <row r="623" spans="23:30" x14ac:dyDescent="0.2">
      <c r="W623"/>
      <c r="AD623"/>
    </row>
    <row r="624" spans="23:30" x14ac:dyDescent="0.2">
      <c r="W624"/>
      <c r="AD624"/>
    </row>
    <row r="625" spans="23:30" x14ac:dyDescent="0.2">
      <c r="W625"/>
      <c r="AD625"/>
    </row>
    <row r="626" spans="23:30" x14ac:dyDescent="0.2">
      <c r="W626"/>
      <c r="AD626"/>
    </row>
    <row r="627" spans="23:30" x14ac:dyDescent="0.2">
      <c r="W627"/>
      <c r="AD627"/>
    </row>
    <row r="628" spans="23:30" x14ac:dyDescent="0.2">
      <c r="W628"/>
      <c r="AD628"/>
    </row>
    <row r="629" spans="23:30" x14ac:dyDescent="0.2">
      <c r="W629"/>
      <c r="AD629"/>
    </row>
    <row r="630" spans="23:30" x14ac:dyDescent="0.2">
      <c r="W630"/>
      <c r="AD630"/>
    </row>
    <row r="631" spans="23:30" x14ac:dyDescent="0.2">
      <c r="W631"/>
      <c r="AD631"/>
    </row>
    <row r="632" spans="23:30" x14ac:dyDescent="0.2">
      <c r="W632"/>
      <c r="AD6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45EFF-C1F8-BC4F-AB1E-125516A3C793}">
  <sheetPr>
    <tabColor theme="5" tint="0.79998168889431442"/>
  </sheetPr>
  <dimension ref="A1:AY158"/>
  <sheetViews>
    <sheetView topLeftCell="O1" zoomScale="85" zoomScaleNormal="70" workbookViewId="0">
      <selection activeCell="J2" sqref="J2:J157"/>
    </sheetView>
  </sheetViews>
  <sheetFormatPr baseColWidth="10" defaultRowHeight="16" x14ac:dyDescent="0.2"/>
  <cols>
    <col min="1" max="1" width="10.83203125" style="6"/>
    <col min="3" max="3" width="10.83203125" style="2"/>
    <col min="9" max="9" width="10.83203125" style="13"/>
    <col min="10" max="10" width="10.83203125" style="2"/>
    <col min="16" max="16" width="10.83203125" style="13"/>
    <col min="17" max="17" width="11" bestFit="1" customWidth="1"/>
    <col min="18" max="18" width="11.6640625" bestFit="1" customWidth="1"/>
    <col min="19" max="22" width="11" bestFit="1" customWidth="1"/>
    <col min="23" max="23" width="11.6640625" bestFit="1" customWidth="1"/>
    <col min="24" max="24" width="10.83203125" style="134"/>
    <col min="25" max="29" width="10.83203125" style="133"/>
    <col min="30" max="30" width="10.83203125" style="135"/>
    <col min="38" max="38" width="10.83203125" style="81"/>
  </cols>
  <sheetData>
    <row r="1" spans="1:44" ht="17" thickBot="1" x14ac:dyDescent="0.25">
      <c r="A1" s="5" t="s">
        <v>0</v>
      </c>
      <c r="B1" s="103" t="s">
        <v>1</v>
      </c>
      <c r="C1" s="8" t="s">
        <v>26</v>
      </c>
      <c r="D1" s="9" t="s">
        <v>27</v>
      </c>
      <c r="E1" s="9" t="s">
        <v>28</v>
      </c>
      <c r="F1" s="9" t="s">
        <v>29</v>
      </c>
      <c r="G1" s="9" t="s">
        <v>30</v>
      </c>
      <c r="H1" s="9" t="s">
        <v>31</v>
      </c>
      <c r="I1" s="10" t="s">
        <v>32</v>
      </c>
      <c r="J1" s="8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8" t="s">
        <v>269</v>
      </c>
      <c r="R1" s="9" t="s">
        <v>270</v>
      </c>
      <c r="S1" s="9" t="s">
        <v>271</v>
      </c>
      <c r="T1" s="9" t="s">
        <v>265</v>
      </c>
      <c r="U1" s="9" t="s">
        <v>266</v>
      </c>
      <c r="V1" s="9" t="s">
        <v>268</v>
      </c>
      <c r="W1" s="9" t="s">
        <v>267</v>
      </c>
      <c r="X1" s="136" t="s">
        <v>269</v>
      </c>
      <c r="Y1" s="115" t="s">
        <v>270</v>
      </c>
      <c r="Z1" s="115" t="s">
        <v>271</v>
      </c>
      <c r="AA1" s="115" t="s">
        <v>265</v>
      </c>
      <c r="AB1" s="115" t="s">
        <v>266</v>
      </c>
      <c r="AC1" s="115" t="s">
        <v>268</v>
      </c>
      <c r="AD1" s="137" t="s">
        <v>267</v>
      </c>
    </row>
    <row r="2" spans="1:44" x14ac:dyDescent="0.2">
      <c r="A2" s="1">
        <v>40391</v>
      </c>
      <c r="B2" s="106">
        <v>2.54</v>
      </c>
      <c r="C2" s="63">
        <v>494.99114550643702</v>
      </c>
      <c r="D2" s="32">
        <v>1421.1477353473399</v>
      </c>
      <c r="E2" s="32">
        <v>273.693557481303</v>
      </c>
      <c r="F2" s="32">
        <v>342.42659322052401</v>
      </c>
      <c r="G2" s="32">
        <v>366.46366343519901</v>
      </c>
      <c r="H2" s="32">
        <v>396.27788576236401</v>
      </c>
      <c r="I2" s="33">
        <v>1372.03691868343</v>
      </c>
      <c r="J2" s="2">
        <v>190.84242494194018</v>
      </c>
      <c r="K2">
        <v>2084.8626649537791</v>
      </c>
      <c r="L2">
        <v>422.37596078274413</v>
      </c>
      <c r="M2">
        <v>854.98768895424439</v>
      </c>
      <c r="N2">
        <v>1021.2736108204344</v>
      </c>
      <c r="O2">
        <v>466.93258635860218</v>
      </c>
      <c r="P2" s="13">
        <v>2543.9932020525171</v>
      </c>
      <c r="Q2" s="32">
        <f>(1+B2/100)*J2/C2</f>
        <v>0.39534004660881489</v>
      </c>
      <c r="R2" s="32">
        <f>(1+B2/100)*K2/D2</f>
        <v>1.5042898943374847</v>
      </c>
      <c r="S2" s="32">
        <f>(1+B2/100)*L2/E2</f>
        <v>1.5824424738832692</v>
      </c>
      <c r="T2" s="32">
        <f>(1+B2/100)*M2/F2</f>
        <v>2.560269539839978</v>
      </c>
      <c r="U2" s="32">
        <f>(1+B2/100)*N2/G2</f>
        <v>2.8576201818176994</v>
      </c>
      <c r="V2" s="32">
        <f>(1+B2/100)*O2/H2</f>
        <v>1.2082245597202674</v>
      </c>
      <c r="W2" s="32">
        <f>(1+B2/100)*P2/I2</f>
        <v>1.9012685401263139</v>
      </c>
      <c r="X2" s="134">
        <f>Q2*100</f>
        <v>39.534004660881486</v>
      </c>
      <c r="Y2" s="134">
        <f t="shared" ref="Y2:AD2" si="0">R2*100</f>
        <v>150.42898943374848</v>
      </c>
      <c r="Z2" s="134">
        <f t="shared" si="0"/>
        <v>158.24424738832693</v>
      </c>
      <c r="AA2" s="134">
        <f t="shared" si="0"/>
        <v>256.02695398399777</v>
      </c>
      <c r="AB2" s="134">
        <f t="shared" si="0"/>
        <v>285.76201818176992</v>
      </c>
      <c r="AC2" s="134">
        <f t="shared" si="0"/>
        <v>120.82245597202675</v>
      </c>
      <c r="AD2" s="134">
        <f t="shared" si="0"/>
        <v>190.12685401263138</v>
      </c>
      <c r="AL2" s="81">
        <f>X2/$AE$81</f>
        <v>4.5444182708571308</v>
      </c>
      <c r="AM2" s="81">
        <f>Y2/$AF$81</f>
        <v>9.946722513667968</v>
      </c>
      <c r="AN2" s="81">
        <f>Z2/$AG$81</f>
        <v>8.9538943221093756</v>
      </c>
      <c r="AO2" s="81">
        <f>AA2/$AH$81</f>
        <v>28.262498976523322</v>
      </c>
      <c r="AP2" s="81">
        <f>AB2/$AI$81</f>
        <v>11.109804417204359</v>
      </c>
      <c r="AQ2" s="81">
        <f>AC2/$AJ$81</f>
        <v>6.737238783155858</v>
      </c>
      <c r="AR2" s="81">
        <f>AD2/$AK$81</f>
        <v>12.628386668992842</v>
      </c>
    </row>
    <row r="3" spans="1:44" x14ac:dyDescent="0.2">
      <c r="A3" s="1">
        <v>40422</v>
      </c>
      <c r="B3" s="2">
        <v>2.54</v>
      </c>
      <c r="C3" s="63">
        <v>501.79647651147798</v>
      </c>
      <c r="D3" s="32">
        <v>1441.2341582044601</v>
      </c>
      <c r="E3" s="32">
        <v>278.52543729712198</v>
      </c>
      <c r="F3" s="32">
        <v>294.53966685743802</v>
      </c>
      <c r="G3" s="32">
        <v>377.93970137769497</v>
      </c>
      <c r="H3" s="32">
        <v>395.64823100156502</v>
      </c>
      <c r="I3" s="33">
        <v>1363.85550992147</v>
      </c>
      <c r="J3" s="2">
        <v>191.14189419888334</v>
      </c>
      <c r="K3">
        <v>2096.8325058080654</v>
      </c>
      <c r="L3">
        <v>424.13894569271253</v>
      </c>
      <c r="M3">
        <v>862.37786024180184</v>
      </c>
      <c r="N3">
        <v>1011.2612982240265</v>
      </c>
      <c r="O3">
        <v>477.04146174338223</v>
      </c>
      <c r="P3" s="13">
        <v>2565.2389169601374</v>
      </c>
      <c r="Q3" s="32">
        <f t="shared" ref="Q3:Q66" si="1">(1+B3/100)*J3/C3</f>
        <v>0.39059042357993079</v>
      </c>
      <c r="R3" s="32">
        <f t="shared" ref="R3:R66" si="2">(1+B3/100)*K3/D3</f>
        <v>1.4918408915135972</v>
      </c>
      <c r="S3" s="32">
        <f t="shared" ref="S3:S66" si="3">(1+B3/100)*L3/E3</f>
        <v>1.5614806286054126</v>
      </c>
      <c r="T3" s="32">
        <f t="shared" ref="T3:T66" si="4">(1+B3/100)*M3/F3</f>
        <v>3.0022518437896877</v>
      </c>
      <c r="U3" s="32">
        <f t="shared" ref="U3:U66" si="5">(1+B3/100)*N3/G3</f>
        <v>2.7436845915339307</v>
      </c>
      <c r="V3" s="32">
        <f t="shared" ref="V3:V66" si="6">(1+B3/100)*O3/H3</f>
        <v>1.2363465233583446</v>
      </c>
      <c r="W3" s="32">
        <f t="shared" ref="W3:W66" si="7">(1+B3/100)*P3/I3</f>
        <v>1.9286471083746854</v>
      </c>
      <c r="X3" s="134">
        <f t="shared" ref="X3:X66" si="8">Q3*100</f>
        <v>39.059042357993079</v>
      </c>
      <c r="Y3" s="134">
        <f t="shared" ref="Y3:Y66" si="9">R3*100</f>
        <v>149.18408915135973</v>
      </c>
      <c r="Z3" s="134">
        <f t="shared" ref="Z3:Z66" si="10">S3*100</f>
        <v>156.14806286054124</v>
      </c>
      <c r="AA3" s="134">
        <f t="shared" ref="AA3:AA66" si="11">T3*100</f>
        <v>300.22518437896878</v>
      </c>
      <c r="AB3" s="134">
        <f t="shared" ref="AB3:AB66" si="12">U3*100</f>
        <v>274.36845915339308</v>
      </c>
      <c r="AC3" s="134">
        <f t="shared" ref="AC3:AC66" si="13">V3*100</f>
        <v>123.63465233583446</v>
      </c>
      <c r="AD3" s="134">
        <f t="shared" ref="AD3:AD66" si="14">W3*100</f>
        <v>192.86471083746855</v>
      </c>
      <c r="AL3" s="81">
        <f t="shared" ref="AL3:AL66" si="15">X3/$AE$81</f>
        <v>4.4898215411372551</v>
      </c>
      <c r="AM3" s="81">
        <f t="shared" ref="AM3:AM66" si="16">Y3/$AF$81</f>
        <v>9.8644067465228247</v>
      </c>
      <c r="AN3" s="81">
        <f t="shared" ref="AN3:AN66" si="17">Z3/$AG$81</f>
        <v>8.8352864418786634</v>
      </c>
      <c r="AO3" s="81">
        <f t="shared" ref="AO3:AO66" si="18">AA3/$AH$81</f>
        <v>33.141486996589691</v>
      </c>
      <c r="AP3" s="81">
        <f t="shared" ref="AP3:AP66" si="19">AB3/$AI$81</f>
        <v>10.666847675694283</v>
      </c>
      <c r="AQ3" s="81">
        <f t="shared" ref="AQ3:AQ66" si="20">AC3/$AJ$81</f>
        <v>6.8940510102842465</v>
      </c>
      <c r="AR3" s="81">
        <f t="shared" ref="AR3:AR66" si="21">AD3/$AK$81</f>
        <v>12.810237438090867</v>
      </c>
    </row>
    <row r="4" spans="1:44" x14ac:dyDescent="0.2">
      <c r="A4" s="1">
        <v>40452</v>
      </c>
      <c r="B4" s="2">
        <v>2.65</v>
      </c>
      <c r="C4" s="63">
        <v>506.94025165113601</v>
      </c>
      <c r="D4" s="32">
        <v>1443.80727159857</v>
      </c>
      <c r="E4" s="32">
        <v>279.14686295991498</v>
      </c>
      <c r="F4" s="32">
        <v>306.93138180243199</v>
      </c>
      <c r="G4" s="32">
        <v>375.86678062509998</v>
      </c>
      <c r="H4" s="32">
        <v>403.00288206346301</v>
      </c>
      <c r="I4" s="33">
        <v>1369.0999096620901</v>
      </c>
      <c r="J4" s="2">
        <v>191.42616501749148</v>
      </c>
      <c r="K4">
        <v>2112.4305023632219</v>
      </c>
      <c r="L4">
        <v>430.5306082589309</v>
      </c>
      <c r="M4">
        <v>872.36740040960092</v>
      </c>
      <c r="N4">
        <v>1013.1162753237506</v>
      </c>
      <c r="O4">
        <v>492.12748949614615</v>
      </c>
      <c r="P4" s="13">
        <v>2610.6240773077916</v>
      </c>
      <c r="Q4" s="32">
        <f t="shared" si="1"/>
        <v>0.38761758954915426</v>
      </c>
      <c r="R4" s="32">
        <f t="shared" si="2"/>
        <v>1.5018693653447277</v>
      </c>
      <c r="S4" s="32">
        <f t="shared" si="3"/>
        <v>1.5831797810361004</v>
      </c>
      <c r="T4" s="32">
        <f t="shared" si="4"/>
        <v>2.9175418012383898</v>
      </c>
      <c r="U4" s="32">
        <f t="shared" si="5"/>
        <v>2.7668416317352582</v>
      </c>
      <c r="V4" s="32">
        <f t="shared" si="6"/>
        <v>1.2535117996705603</v>
      </c>
      <c r="W4" s="32">
        <f t="shared" si="7"/>
        <v>1.9573484713893929</v>
      </c>
      <c r="X4" s="134">
        <f t="shared" si="8"/>
        <v>38.761758954915429</v>
      </c>
      <c r="Y4" s="134">
        <f t="shared" si="9"/>
        <v>150.18693653447278</v>
      </c>
      <c r="Z4" s="134">
        <f t="shared" si="10"/>
        <v>158.31797810361005</v>
      </c>
      <c r="AA4" s="134">
        <f t="shared" si="11"/>
        <v>291.75418012383898</v>
      </c>
      <c r="AB4" s="134">
        <f t="shared" si="12"/>
        <v>276.6841631735258</v>
      </c>
      <c r="AC4" s="134">
        <f t="shared" si="13"/>
        <v>125.35117996705603</v>
      </c>
      <c r="AD4" s="134">
        <f t="shared" si="14"/>
        <v>195.7348471389393</v>
      </c>
      <c r="AL4" s="81">
        <f t="shared" si="15"/>
        <v>4.4556489309967642</v>
      </c>
      <c r="AM4" s="81">
        <f t="shared" si="16"/>
        <v>9.9307174003464791</v>
      </c>
      <c r="AN4" s="81">
        <f t="shared" si="17"/>
        <v>8.9580662085686562</v>
      </c>
      <c r="AO4" s="81">
        <f t="shared" si="18"/>
        <v>32.206383307836305</v>
      </c>
      <c r="AP4" s="81">
        <f t="shared" si="19"/>
        <v>10.756877200665807</v>
      </c>
      <c r="AQ4" s="81">
        <f t="shared" si="20"/>
        <v>6.9897671289178733</v>
      </c>
      <c r="AR4" s="81">
        <f t="shared" si="21"/>
        <v>13.000874322059282</v>
      </c>
    </row>
    <row r="5" spans="1:44" x14ac:dyDescent="0.2">
      <c r="A5" s="1">
        <v>40483</v>
      </c>
      <c r="B5" s="2">
        <v>2.98</v>
      </c>
      <c r="C5" s="63">
        <v>508.64463367162</v>
      </c>
      <c r="D5" s="32">
        <v>1451.02004758204</v>
      </c>
      <c r="E5" s="32">
        <v>276.29908581896001</v>
      </c>
      <c r="F5" s="32">
        <v>294.99110435070997</v>
      </c>
      <c r="G5" s="32">
        <v>377.48801690786502</v>
      </c>
      <c r="H5" s="32">
        <v>404.71473950303402</v>
      </c>
      <c r="I5" s="33">
        <v>1374.3644162145299</v>
      </c>
      <c r="J5" s="2">
        <v>206.99308614449109</v>
      </c>
      <c r="K5">
        <v>2138.1051018709823</v>
      </c>
      <c r="L5">
        <v>428.25977718131935</v>
      </c>
      <c r="M5">
        <v>883.94827245287138</v>
      </c>
      <c r="N5">
        <v>1012.041808491885</v>
      </c>
      <c r="O5">
        <v>501.9610165150786</v>
      </c>
      <c r="P5" s="13">
        <v>2539.5148027921973</v>
      </c>
      <c r="Q5" s="32">
        <f t="shared" si="1"/>
        <v>0.41907741869388049</v>
      </c>
      <c r="R5" s="32">
        <f t="shared" si="2"/>
        <v>1.5174295059367524</v>
      </c>
      <c r="S5" s="32">
        <f t="shared" si="3"/>
        <v>1.5961758151827341</v>
      </c>
      <c r="T5" s="32">
        <f t="shared" si="4"/>
        <v>3.0858216317253371</v>
      </c>
      <c r="U5" s="32">
        <f t="shared" si="5"/>
        <v>2.7608840750018224</v>
      </c>
      <c r="V5" s="32">
        <f t="shared" si="6"/>
        <v>1.2772439556858608</v>
      </c>
      <c r="W5" s="32">
        <f t="shared" si="7"/>
        <v>1.90283764121203</v>
      </c>
      <c r="X5" s="134">
        <f t="shared" si="8"/>
        <v>41.907741869388047</v>
      </c>
      <c r="Y5" s="134">
        <f t="shared" si="9"/>
        <v>151.74295059367523</v>
      </c>
      <c r="Z5" s="134">
        <f t="shared" si="10"/>
        <v>159.6175815182734</v>
      </c>
      <c r="AA5" s="134">
        <f t="shared" si="11"/>
        <v>308.58216317253368</v>
      </c>
      <c r="AB5" s="134">
        <f t="shared" si="12"/>
        <v>276.08840750018226</v>
      </c>
      <c r="AC5" s="134">
        <f t="shared" si="13"/>
        <v>127.72439556858608</v>
      </c>
      <c r="AD5" s="134">
        <f t="shared" si="14"/>
        <v>190.28376412120301</v>
      </c>
      <c r="AL5" s="81">
        <f t="shared" si="15"/>
        <v>4.8172784284121919</v>
      </c>
      <c r="AM5" s="81">
        <f t="shared" si="16"/>
        <v>10.03360475026828</v>
      </c>
      <c r="AN5" s="81">
        <f t="shared" si="17"/>
        <v>9.031601340667283</v>
      </c>
      <c r="AO5" s="81">
        <f t="shared" si="18"/>
        <v>34.064003555587298</v>
      </c>
      <c r="AP5" s="81">
        <f t="shared" si="19"/>
        <v>10.73371551860113</v>
      </c>
      <c r="AQ5" s="81">
        <f t="shared" si="20"/>
        <v>7.1221011397007743</v>
      </c>
      <c r="AR5" s="81">
        <f t="shared" si="21"/>
        <v>12.638808771297152</v>
      </c>
    </row>
    <row r="6" spans="1:44" x14ac:dyDescent="0.2">
      <c r="A6" s="1">
        <v>40513</v>
      </c>
      <c r="B6" s="2">
        <v>2.75</v>
      </c>
      <c r="C6" s="63">
        <v>510.89710752825903</v>
      </c>
      <c r="D6" s="32">
        <v>1330.3915044579401</v>
      </c>
      <c r="E6" s="32">
        <v>284.04250745625097</v>
      </c>
      <c r="F6" s="32">
        <v>396.770887574592</v>
      </c>
      <c r="G6" s="32">
        <v>382.70422495251898</v>
      </c>
      <c r="H6" s="32">
        <v>392.202323910948</v>
      </c>
      <c r="I6" s="33">
        <v>1341.03456853133</v>
      </c>
      <c r="J6" s="2">
        <v>211.82710936977929</v>
      </c>
      <c r="K6">
        <v>2177.7564152468453</v>
      </c>
      <c r="L6">
        <v>431.28528337886405</v>
      </c>
      <c r="M6">
        <v>895.34656042394772</v>
      </c>
      <c r="N6">
        <v>1005.0338679355655</v>
      </c>
      <c r="O6">
        <v>509.09652978371827</v>
      </c>
      <c r="P6" s="13">
        <v>2616.8450787424968</v>
      </c>
      <c r="Q6" s="32">
        <f t="shared" si="1"/>
        <v>0.42601993957346751</v>
      </c>
      <c r="R6" s="32">
        <f t="shared" si="2"/>
        <v>1.681944532243423</v>
      </c>
      <c r="S6" s="32">
        <f t="shared" si="3"/>
        <v>1.5601384195639709</v>
      </c>
      <c r="T6" s="32">
        <f t="shared" si="4"/>
        <v>2.3186393448855402</v>
      </c>
      <c r="U6" s="32">
        <f t="shared" si="5"/>
        <v>2.6983561507112035</v>
      </c>
      <c r="V6" s="32">
        <f t="shared" si="6"/>
        <v>1.3337419297687358</v>
      </c>
      <c r="W6" s="32">
        <f t="shared" si="7"/>
        <v>2.0050253599000332</v>
      </c>
      <c r="X6" s="134">
        <f t="shared" si="8"/>
        <v>42.60199395734675</v>
      </c>
      <c r="Y6" s="134">
        <f t="shared" si="9"/>
        <v>168.19445322434231</v>
      </c>
      <c r="Z6" s="134">
        <f t="shared" si="10"/>
        <v>156.0138419563971</v>
      </c>
      <c r="AA6" s="134">
        <f t="shared" si="11"/>
        <v>231.86393448855404</v>
      </c>
      <c r="AB6" s="134">
        <f t="shared" si="12"/>
        <v>269.83561507112034</v>
      </c>
      <c r="AC6" s="134">
        <f t="shared" si="13"/>
        <v>133.37419297687359</v>
      </c>
      <c r="AD6" s="134">
        <f t="shared" si="14"/>
        <v>200.50253599000331</v>
      </c>
      <c r="AL6" s="81">
        <f t="shared" si="15"/>
        <v>4.8970824325894373</v>
      </c>
      <c r="AM6" s="81">
        <f t="shared" si="16"/>
        <v>11.121417227212381</v>
      </c>
      <c r="AN6" s="81">
        <f t="shared" si="17"/>
        <v>8.8276918543258187</v>
      </c>
      <c r="AO6" s="81">
        <f t="shared" si="18"/>
        <v>25.595173122221375</v>
      </c>
      <c r="AP6" s="81">
        <f t="shared" si="19"/>
        <v>10.490620577607023</v>
      </c>
      <c r="AQ6" s="81">
        <f t="shared" si="20"/>
        <v>7.4371421965131006</v>
      </c>
      <c r="AR6" s="81">
        <f t="shared" si="21"/>
        <v>13.317548253479208</v>
      </c>
    </row>
    <row r="7" spans="1:44" x14ac:dyDescent="0.2">
      <c r="A7" s="1">
        <v>40544</v>
      </c>
      <c r="B7" s="2">
        <v>2.64</v>
      </c>
      <c r="C7" s="63">
        <v>522.21119600454801</v>
      </c>
      <c r="D7" s="32">
        <v>1546.2550424131</v>
      </c>
      <c r="E7" s="32">
        <v>283.38430940035198</v>
      </c>
      <c r="F7" s="32">
        <v>399.24979064387202</v>
      </c>
      <c r="G7" s="32">
        <v>360.544063214201</v>
      </c>
      <c r="H7" s="32">
        <v>403.898090921652</v>
      </c>
      <c r="I7" s="33">
        <v>1410.71532725815</v>
      </c>
      <c r="J7" s="2">
        <v>214.98326573525583</v>
      </c>
      <c r="K7">
        <v>2076.5692593150866</v>
      </c>
      <c r="L7">
        <v>414.03067751712081</v>
      </c>
      <c r="M7">
        <v>862.28617553755635</v>
      </c>
      <c r="N7">
        <v>977.03687602396451</v>
      </c>
      <c r="O7">
        <v>495.77175410748134</v>
      </c>
      <c r="P7" s="13">
        <v>2550.3427022981991</v>
      </c>
      <c r="Q7" s="32">
        <f t="shared" si="1"/>
        <v>0.42254709519622174</v>
      </c>
      <c r="R7" s="32">
        <f t="shared" si="2"/>
        <v>1.3784211719916117</v>
      </c>
      <c r="S7" s="32">
        <f t="shared" si="3"/>
        <v>1.4995928613789544</v>
      </c>
      <c r="T7" s="32">
        <f t="shared" si="4"/>
        <v>2.2167839565912426</v>
      </c>
      <c r="U7" s="32">
        <f t="shared" si="5"/>
        <v>2.7814371442172674</v>
      </c>
      <c r="V7" s="32">
        <f t="shared" si="6"/>
        <v>1.2598725764084568</v>
      </c>
      <c r="W7" s="32">
        <f t="shared" si="7"/>
        <v>1.8555634145739013</v>
      </c>
      <c r="X7" s="134">
        <f t="shared" si="8"/>
        <v>42.254709519622175</v>
      </c>
      <c r="Y7" s="134">
        <f t="shared" si="9"/>
        <v>137.84211719916118</v>
      </c>
      <c r="Z7" s="134">
        <f t="shared" si="10"/>
        <v>149.95928613789545</v>
      </c>
      <c r="AA7" s="134">
        <f t="shared" si="11"/>
        <v>221.67839565912425</v>
      </c>
      <c r="AB7" s="134">
        <f t="shared" si="12"/>
        <v>278.14371442172671</v>
      </c>
      <c r="AC7" s="134">
        <f t="shared" si="13"/>
        <v>125.98725764084568</v>
      </c>
      <c r="AD7" s="134">
        <f t="shared" si="14"/>
        <v>185.55634145739012</v>
      </c>
      <c r="AL7" s="81">
        <f t="shared" si="15"/>
        <v>4.8571622232021623</v>
      </c>
      <c r="AM7" s="81">
        <f t="shared" si="16"/>
        <v>9.1144485889164422</v>
      </c>
      <c r="AN7" s="81">
        <f t="shared" si="17"/>
        <v>8.4851084501206611</v>
      </c>
      <c r="AO7" s="81">
        <f t="shared" si="18"/>
        <v>24.470804081139512</v>
      </c>
      <c r="AP7" s="81">
        <f t="shared" si="19"/>
        <v>10.813621371943615</v>
      </c>
      <c r="AQ7" s="81">
        <f t="shared" si="20"/>
        <v>7.0252357604605677</v>
      </c>
      <c r="AR7" s="81">
        <f t="shared" si="21"/>
        <v>12.32480935413737</v>
      </c>
    </row>
    <row r="8" spans="1:44" x14ac:dyDescent="0.2">
      <c r="A8" s="1">
        <v>40575</v>
      </c>
      <c r="B8" s="2">
        <v>2.74</v>
      </c>
      <c r="C8" s="63">
        <v>516.32768117205205</v>
      </c>
      <c r="D8" s="32">
        <v>1496.3561865383599</v>
      </c>
      <c r="E8" s="32">
        <v>287.03830033081402</v>
      </c>
      <c r="F8" s="32">
        <v>396.09019745169098</v>
      </c>
      <c r="G8" s="32">
        <v>374.49993828293799</v>
      </c>
      <c r="H8" s="32">
        <v>410.325099164081</v>
      </c>
      <c r="I8" s="33">
        <v>1419.0605793047</v>
      </c>
      <c r="J8" s="2">
        <v>225.49611259571137</v>
      </c>
      <c r="K8">
        <v>2088.3124738560587</v>
      </c>
      <c r="L8">
        <v>416.08947135773298</v>
      </c>
      <c r="M8">
        <v>864.60392538509188</v>
      </c>
      <c r="N8">
        <v>1043.6470086925272</v>
      </c>
      <c r="O8">
        <v>507.32033437560773</v>
      </c>
      <c r="P8" s="13">
        <v>2530.1792254600955</v>
      </c>
      <c r="Q8" s="32">
        <f t="shared" si="1"/>
        <v>0.44869704749305245</v>
      </c>
      <c r="R8" s="32">
        <f t="shared" si="2"/>
        <v>1.4338379156924834</v>
      </c>
      <c r="S8" s="32">
        <f t="shared" si="3"/>
        <v>1.4893145701470805</v>
      </c>
      <c r="T8" s="32">
        <f t="shared" si="4"/>
        <v>2.2426560380833056</v>
      </c>
      <c r="U8" s="32">
        <f t="shared" si="5"/>
        <v>2.863132479131715</v>
      </c>
      <c r="V8" s="32">
        <f t="shared" si="6"/>
        <v>1.2702632926899589</v>
      </c>
      <c r="W8" s="32">
        <f t="shared" si="7"/>
        <v>1.8318500098927331</v>
      </c>
      <c r="X8" s="134">
        <f t="shared" si="8"/>
        <v>44.869704749305242</v>
      </c>
      <c r="Y8" s="134">
        <f t="shared" si="9"/>
        <v>143.38379156924833</v>
      </c>
      <c r="Z8" s="134">
        <f t="shared" si="10"/>
        <v>148.93145701470806</v>
      </c>
      <c r="AA8" s="134">
        <f t="shared" si="11"/>
        <v>224.26560380833055</v>
      </c>
      <c r="AB8" s="134">
        <f t="shared" si="12"/>
        <v>286.31324791317149</v>
      </c>
      <c r="AC8" s="134">
        <f t="shared" si="13"/>
        <v>127.02632926899588</v>
      </c>
      <c r="AD8" s="134">
        <f t="shared" si="14"/>
        <v>183.18500098927331</v>
      </c>
      <c r="AL8" s="81">
        <f t="shared" si="15"/>
        <v>5.1577548953058994</v>
      </c>
      <c r="AM8" s="81">
        <f t="shared" si="16"/>
        <v>9.4808772768166492</v>
      </c>
      <c r="AN8" s="81">
        <f t="shared" si="17"/>
        <v>8.426951054183089</v>
      </c>
      <c r="AO8" s="81">
        <f t="shared" si="18"/>
        <v>24.756402790694001</v>
      </c>
      <c r="AP8" s="81">
        <f t="shared" si="19"/>
        <v>11.131235027695514</v>
      </c>
      <c r="AQ8" s="81">
        <f t="shared" si="20"/>
        <v>7.0831759307321533</v>
      </c>
      <c r="AR8" s="81">
        <f t="shared" si="21"/>
        <v>12.167302911868989</v>
      </c>
    </row>
    <row r="9" spans="1:44" x14ac:dyDescent="0.2">
      <c r="A9" s="1">
        <v>40603</v>
      </c>
      <c r="B9" s="2">
        <v>3.02</v>
      </c>
      <c r="C9" s="63">
        <v>518.79527567171897</v>
      </c>
      <c r="D9" s="32">
        <v>1496.34518280917</v>
      </c>
      <c r="E9" s="32">
        <v>282.528101800569</v>
      </c>
      <c r="F9" s="32">
        <v>394.51223617509203</v>
      </c>
      <c r="G9" s="32">
        <v>374.98763433993503</v>
      </c>
      <c r="H9" s="32">
        <v>403.92787274546998</v>
      </c>
      <c r="I9" s="33">
        <v>1420.7811905036399</v>
      </c>
      <c r="J9" s="2">
        <v>222.94274609709899</v>
      </c>
      <c r="K9">
        <v>2138.2624254780217</v>
      </c>
      <c r="L9">
        <v>428.37882363926252</v>
      </c>
      <c r="M9">
        <v>875.8228164903644</v>
      </c>
      <c r="N9">
        <v>1042.9610931444806</v>
      </c>
      <c r="O9">
        <v>528.28436847136959</v>
      </c>
      <c r="P9" s="13">
        <v>2533.6443622339775</v>
      </c>
      <c r="Q9" s="32">
        <f t="shared" si="1"/>
        <v>0.44270953842410182</v>
      </c>
      <c r="R9" s="32">
        <f t="shared" si="2"/>
        <v>1.4721455824731235</v>
      </c>
      <c r="S9" s="32">
        <f t="shared" si="3"/>
        <v>1.5620246669291835</v>
      </c>
      <c r="T9" s="32">
        <f t="shared" si="4"/>
        <v>2.2870587596880712</v>
      </c>
      <c r="U9" s="32">
        <f t="shared" si="5"/>
        <v>2.8653171991890862</v>
      </c>
      <c r="V9" s="32">
        <f t="shared" si="6"/>
        <v>1.3473656885821048</v>
      </c>
      <c r="W9" s="32">
        <f t="shared" si="7"/>
        <v>1.8371304740092957</v>
      </c>
      <c r="X9" s="134">
        <f t="shared" si="8"/>
        <v>44.270953842410179</v>
      </c>
      <c r="Y9" s="134">
        <f t="shared" si="9"/>
        <v>147.21455824731237</v>
      </c>
      <c r="Z9" s="134">
        <f t="shared" si="10"/>
        <v>156.20246669291836</v>
      </c>
      <c r="AA9" s="134">
        <f t="shared" si="11"/>
        <v>228.70587596880711</v>
      </c>
      <c r="AB9" s="134">
        <f t="shared" si="12"/>
        <v>286.53171991890861</v>
      </c>
      <c r="AC9" s="134">
        <f t="shared" si="13"/>
        <v>134.73656885821049</v>
      </c>
      <c r="AD9" s="134">
        <f t="shared" si="14"/>
        <v>183.71304740092958</v>
      </c>
      <c r="AL9" s="81">
        <f t="shared" si="15"/>
        <v>5.0889287142922015</v>
      </c>
      <c r="AM9" s="81">
        <f t="shared" si="16"/>
        <v>9.7341766794433617</v>
      </c>
      <c r="AN9" s="81">
        <f t="shared" si="17"/>
        <v>8.8383647601989956</v>
      </c>
      <c r="AO9" s="81">
        <f t="shared" si="18"/>
        <v>25.246558945888491</v>
      </c>
      <c r="AP9" s="81">
        <f t="shared" si="19"/>
        <v>11.139728743094841</v>
      </c>
      <c r="AQ9" s="81">
        <f t="shared" si="20"/>
        <v>7.513110289953481</v>
      </c>
      <c r="AR9" s="81">
        <f t="shared" si="21"/>
        <v>12.202376201753259</v>
      </c>
    </row>
    <row r="10" spans="1:44" x14ac:dyDescent="0.2">
      <c r="A10" s="1">
        <v>40634</v>
      </c>
      <c r="B10" s="2">
        <v>3.16</v>
      </c>
      <c r="C10" s="63">
        <v>511.02717946970802</v>
      </c>
      <c r="D10" s="32">
        <v>1508.1885180736001</v>
      </c>
      <c r="E10" s="32">
        <v>276.26380055523202</v>
      </c>
      <c r="F10" s="32">
        <v>395.38288806847203</v>
      </c>
      <c r="G10" s="32">
        <v>385.09004451943298</v>
      </c>
      <c r="H10" s="32">
        <v>411.84313744705901</v>
      </c>
      <c r="I10" s="33">
        <v>1437.7400843656201</v>
      </c>
      <c r="J10" s="2">
        <v>223.08038235651387</v>
      </c>
      <c r="K10">
        <v>2127.9533293640948</v>
      </c>
      <c r="L10">
        <v>424.34249229008651</v>
      </c>
      <c r="M10">
        <v>895.47320870372425</v>
      </c>
      <c r="N10">
        <v>1058.9918345882322</v>
      </c>
      <c r="O10">
        <v>553.68027858575545</v>
      </c>
      <c r="P10" s="13">
        <v>2584.2636108513184</v>
      </c>
      <c r="Q10" s="32">
        <f t="shared" si="1"/>
        <v>0.45032775493034422</v>
      </c>
      <c r="R10" s="32">
        <f t="shared" si="2"/>
        <v>1.4555187420309441</v>
      </c>
      <c r="S10" s="32">
        <f t="shared" si="3"/>
        <v>1.5845424343206189</v>
      </c>
      <c r="T10" s="32">
        <f t="shared" si="4"/>
        <v>2.3363938854601729</v>
      </c>
      <c r="U10" s="32">
        <f t="shared" si="5"/>
        <v>2.8368844952211987</v>
      </c>
      <c r="V10" s="32">
        <f t="shared" si="6"/>
        <v>1.3868789435941205</v>
      </c>
      <c r="W10" s="32">
        <f t="shared" si="7"/>
        <v>1.8542477669950463</v>
      </c>
      <c r="X10" s="134">
        <f t="shared" si="8"/>
        <v>45.032775493034421</v>
      </c>
      <c r="Y10" s="134">
        <f t="shared" si="9"/>
        <v>145.5518742030944</v>
      </c>
      <c r="Z10" s="134">
        <f t="shared" si="10"/>
        <v>158.4542434320619</v>
      </c>
      <c r="AA10" s="134">
        <f t="shared" si="11"/>
        <v>233.6393885460173</v>
      </c>
      <c r="AB10" s="134">
        <f t="shared" si="12"/>
        <v>283.68844952211987</v>
      </c>
      <c r="AC10" s="134">
        <f t="shared" si="13"/>
        <v>138.68789435941204</v>
      </c>
      <c r="AD10" s="134">
        <f t="shared" si="14"/>
        <v>185.42477669950463</v>
      </c>
      <c r="AL10" s="81">
        <f t="shared" si="15"/>
        <v>5.1764998130950763</v>
      </c>
      <c r="AM10" s="81">
        <f t="shared" si="16"/>
        <v>9.6242360564424807</v>
      </c>
      <c r="AN10" s="81">
        <f t="shared" si="17"/>
        <v>8.9657764752662601</v>
      </c>
      <c r="AO10" s="81">
        <f t="shared" si="18"/>
        <v>25.791163300993944</v>
      </c>
      <c r="AP10" s="81">
        <f t="shared" si="19"/>
        <v>11.029188587287791</v>
      </c>
      <c r="AQ10" s="81">
        <f t="shared" si="20"/>
        <v>7.7334420420056924</v>
      </c>
      <c r="AR10" s="81">
        <f t="shared" si="21"/>
        <v>12.31607071149155</v>
      </c>
    </row>
    <row r="11" spans="1:44" x14ac:dyDescent="0.2">
      <c r="A11" s="1">
        <v>40664</v>
      </c>
      <c r="B11" s="2">
        <v>3.67</v>
      </c>
      <c r="C11" s="63">
        <v>514.96292345765801</v>
      </c>
      <c r="D11" s="32">
        <v>1524.4937522510299</v>
      </c>
      <c r="E11" s="32">
        <v>278.43776955321499</v>
      </c>
      <c r="F11" s="32">
        <v>397.146022760059</v>
      </c>
      <c r="G11" s="32">
        <v>379.21589407802901</v>
      </c>
      <c r="H11" s="32">
        <v>414.45389168709102</v>
      </c>
      <c r="I11" s="33">
        <v>1441.1977875150601</v>
      </c>
      <c r="J11" s="2">
        <v>247.85698087257904</v>
      </c>
      <c r="K11">
        <v>2157.9761144121126</v>
      </c>
      <c r="L11">
        <v>428.81888396633303</v>
      </c>
      <c r="M11">
        <v>922.98068015626052</v>
      </c>
      <c r="N11">
        <v>1053.5603559812407</v>
      </c>
      <c r="O11">
        <v>577.08009431120411</v>
      </c>
      <c r="P11" s="13">
        <v>2641.7007633727376</v>
      </c>
      <c r="Q11" s="32">
        <f t="shared" si="1"/>
        <v>0.49897443168397398</v>
      </c>
      <c r="R11" s="32">
        <f t="shared" si="2"/>
        <v>1.4674863931109468</v>
      </c>
      <c r="S11" s="32">
        <f t="shared" si="3"/>
        <v>1.5966100350582424</v>
      </c>
      <c r="T11" s="32">
        <f t="shared" si="4"/>
        <v>2.4093255787080894</v>
      </c>
      <c r="U11" s="32">
        <f t="shared" si="5"/>
        <v>2.8802221586762169</v>
      </c>
      <c r="V11" s="32">
        <f t="shared" si="6"/>
        <v>1.4434873113077327</v>
      </c>
      <c r="W11" s="32">
        <f t="shared" si="7"/>
        <v>1.900260467448087</v>
      </c>
      <c r="X11" s="134">
        <f t="shared" si="8"/>
        <v>49.897443168397402</v>
      </c>
      <c r="Y11" s="134">
        <f t="shared" si="9"/>
        <v>146.74863931109468</v>
      </c>
      <c r="Z11" s="134">
        <f t="shared" si="10"/>
        <v>159.66100350582423</v>
      </c>
      <c r="AA11" s="134">
        <f t="shared" si="11"/>
        <v>240.93255787080895</v>
      </c>
      <c r="AB11" s="134">
        <f t="shared" si="12"/>
        <v>288.0222158676217</v>
      </c>
      <c r="AC11" s="134">
        <f t="shared" si="13"/>
        <v>144.34873113077327</v>
      </c>
      <c r="AD11" s="134">
        <f t="shared" si="14"/>
        <v>190.0260467448087</v>
      </c>
      <c r="AL11" s="81">
        <f t="shared" si="15"/>
        <v>5.7356914471124201</v>
      </c>
      <c r="AM11" s="81">
        <f t="shared" si="16"/>
        <v>9.7033690113877196</v>
      </c>
      <c r="AN11" s="81">
        <f t="shared" si="17"/>
        <v>9.0340582760327237</v>
      </c>
      <c r="AO11" s="81">
        <f t="shared" si="18"/>
        <v>26.596247247703783</v>
      </c>
      <c r="AP11" s="81">
        <f t="shared" si="19"/>
        <v>11.19767597688119</v>
      </c>
      <c r="AQ11" s="81">
        <f t="shared" si="20"/>
        <v>8.0490986700249039</v>
      </c>
      <c r="AR11" s="81">
        <f t="shared" si="21"/>
        <v>12.621690964886652</v>
      </c>
    </row>
    <row r="12" spans="1:44" x14ac:dyDescent="0.2">
      <c r="A12" s="1">
        <v>40695</v>
      </c>
      <c r="B12" s="2">
        <v>3.65</v>
      </c>
      <c r="C12" s="63">
        <v>512.10401373567299</v>
      </c>
      <c r="D12" s="32">
        <v>1514.46885853408</v>
      </c>
      <c r="E12" s="32">
        <v>274.84992564987402</v>
      </c>
      <c r="F12" s="32">
        <v>401.00274875752899</v>
      </c>
      <c r="G12" s="32">
        <v>386.01717477892402</v>
      </c>
      <c r="H12" s="32">
        <v>420.73154944391899</v>
      </c>
      <c r="I12" s="33">
        <v>1445.4476372571301</v>
      </c>
      <c r="J12" s="2">
        <v>243.42128322946425</v>
      </c>
      <c r="K12">
        <v>2187.9298569507941</v>
      </c>
      <c r="L12">
        <v>437.15246558417027</v>
      </c>
      <c r="M12">
        <v>945.59224162741941</v>
      </c>
      <c r="N12">
        <v>1075.4316204193665</v>
      </c>
      <c r="O12">
        <v>605.32982718157086</v>
      </c>
      <c r="P12" s="13">
        <v>2661.1053726188447</v>
      </c>
      <c r="Q12" s="32">
        <f t="shared" si="1"/>
        <v>0.49268537894641412</v>
      </c>
      <c r="R12" s="32">
        <f t="shared" si="2"/>
        <v>1.4974156014832747</v>
      </c>
      <c r="S12" s="32">
        <f t="shared" si="3"/>
        <v>1.6485670480231407</v>
      </c>
      <c r="T12" s="32">
        <f t="shared" si="4"/>
        <v>2.4441387533716208</v>
      </c>
      <c r="U12" s="32">
        <f t="shared" si="5"/>
        <v>2.8876561650477459</v>
      </c>
      <c r="V12" s="32">
        <f t="shared" si="6"/>
        <v>1.491270066870348</v>
      </c>
      <c r="W12" s="32">
        <f t="shared" si="7"/>
        <v>1.9082225101930628</v>
      </c>
      <c r="X12" s="134">
        <f t="shared" si="8"/>
        <v>49.268537894641412</v>
      </c>
      <c r="Y12" s="134">
        <f t="shared" si="9"/>
        <v>149.74156014832747</v>
      </c>
      <c r="Z12" s="134">
        <f t="shared" si="10"/>
        <v>164.85670480231406</v>
      </c>
      <c r="AA12" s="134">
        <f t="shared" si="11"/>
        <v>244.41387533716207</v>
      </c>
      <c r="AB12" s="134">
        <f t="shared" si="12"/>
        <v>288.76561650477458</v>
      </c>
      <c r="AC12" s="134">
        <f t="shared" si="13"/>
        <v>149.12700668703479</v>
      </c>
      <c r="AD12" s="134">
        <f t="shared" si="14"/>
        <v>190.82225101930626</v>
      </c>
      <c r="AL12" s="81">
        <f t="shared" si="15"/>
        <v>5.6633990335001183</v>
      </c>
      <c r="AM12" s="81">
        <f t="shared" si="16"/>
        <v>9.9012680545534675</v>
      </c>
      <c r="AN12" s="81">
        <f t="shared" si="17"/>
        <v>9.3280453315233007</v>
      </c>
      <c r="AO12" s="81">
        <f t="shared" si="18"/>
        <v>26.980545579573587</v>
      </c>
      <c r="AP12" s="81">
        <f t="shared" si="19"/>
        <v>11.22657777333036</v>
      </c>
      <c r="AQ12" s="81">
        <f t="shared" si="20"/>
        <v>8.3155423798076615</v>
      </c>
      <c r="AR12" s="81">
        <f t="shared" si="21"/>
        <v>12.674575527133667</v>
      </c>
    </row>
    <row r="13" spans="1:44" x14ac:dyDescent="0.2">
      <c r="A13" s="1">
        <v>40725</v>
      </c>
      <c r="B13" s="2">
        <v>3.82</v>
      </c>
      <c r="C13" s="63">
        <v>512.92916928446698</v>
      </c>
      <c r="D13" s="32">
        <v>1504.15031894053</v>
      </c>
      <c r="E13" s="32">
        <v>278.41751493598798</v>
      </c>
      <c r="F13" s="32">
        <v>406.67557521447497</v>
      </c>
      <c r="G13" s="32">
        <v>394.80210793437902</v>
      </c>
      <c r="H13" s="32">
        <v>414.10550698436799</v>
      </c>
      <c r="I13" s="33">
        <v>1456.4861839812299</v>
      </c>
      <c r="J13" s="2">
        <v>238.94357177169726</v>
      </c>
      <c r="K13">
        <v>2216.9231604085148</v>
      </c>
      <c r="L13">
        <v>447.42359846742141</v>
      </c>
      <c r="M13">
        <v>962.86897873551482</v>
      </c>
      <c r="N13">
        <v>1092.3781405382686</v>
      </c>
      <c r="O13">
        <v>624.98641119229717</v>
      </c>
      <c r="P13" s="13">
        <v>2729.1693994143911</v>
      </c>
      <c r="Q13" s="32">
        <f t="shared" si="1"/>
        <v>0.48363639868528807</v>
      </c>
      <c r="R13" s="32">
        <f t="shared" si="2"/>
        <v>1.5301726138364229</v>
      </c>
      <c r="S13" s="32">
        <f>(1+B13/100)*L13/E13</f>
        <v>1.6684122047266867</v>
      </c>
      <c r="T13" s="32">
        <f t="shared" si="4"/>
        <v>2.4581033006371475</v>
      </c>
      <c r="U13" s="32">
        <f t="shared" si="5"/>
        <v>2.8725960746271721</v>
      </c>
      <c r="V13" s="32">
        <f t="shared" si="6"/>
        <v>1.5668975204532516</v>
      </c>
      <c r="W13" s="32">
        <f t="shared" si="7"/>
        <v>1.9453831430978654</v>
      </c>
      <c r="X13" s="134">
        <f t="shared" si="8"/>
        <v>48.363639868528807</v>
      </c>
      <c r="Y13" s="134">
        <f t="shared" si="9"/>
        <v>153.01726138364228</v>
      </c>
      <c r="Z13" s="134">
        <f t="shared" si="10"/>
        <v>166.84122047266868</v>
      </c>
      <c r="AA13" s="134">
        <f t="shared" si="11"/>
        <v>245.81033006371476</v>
      </c>
      <c r="AB13" s="134">
        <f t="shared" si="12"/>
        <v>287.25960746271721</v>
      </c>
      <c r="AC13" s="134">
        <f t="shared" si="13"/>
        <v>156.68975204532515</v>
      </c>
      <c r="AD13" s="134">
        <f t="shared" si="14"/>
        <v>194.53831430978653</v>
      </c>
      <c r="AL13" s="81">
        <f t="shared" si="15"/>
        <v>5.5593813616653769</v>
      </c>
      <c r="AM13" s="81">
        <f t="shared" si="16"/>
        <v>10.117865210115067</v>
      </c>
      <c r="AN13" s="81">
        <f t="shared" si="17"/>
        <v>9.4403346809700484</v>
      </c>
      <c r="AO13" s="81">
        <f t="shared" si="18"/>
        <v>27.134698490686311</v>
      </c>
      <c r="AP13" s="81">
        <f t="shared" si="19"/>
        <v>11.168027424287278</v>
      </c>
      <c r="AQ13" s="81">
        <f t="shared" si="20"/>
        <v>8.7372522426398032</v>
      </c>
      <c r="AR13" s="81">
        <f t="shared" si="21"/>
        <v>12.921399598158988</v>
      </c>
    </row>
    <row r="14" spans="1:44" s="94" customFormat="1" x14ac:dyDescent="0.2">
      <c r="A14" s="93">
        <v>40756</v>
      </c>
      <c r="B14" s="95">
        <v>3.86</v>
      </c>
      <c r="C14" s="63">
        <v>511.03004164970997</v>
      </c>
      <c r="D14" s="32">
        <v>1514.5530958602001</v>
      </c>
      <c r="E14" s="32">
        <v>279.48593338986302</v>
      </c>
      <c r="F14" s="32">
        <v>412.42563196458298</v>
      </c>
      <c r="G14" s="32">
        <v>398.83638280941898</v>
      </c>
      <c r="H14" s="32">
        <v>406.43570009157003</v>
      </c>
      <c r="I14" s="33">
        <v>1471.4008886372601</v>
      </c>
      <c r="J14" s="2">
        <v>234.64323047253137</v>
      </c>
      <c r="K14">
        <v>2236.4794660499188</v>
      </c>
      <c r="L14">
        <v>454.03999445757165</v>
      </c>
      <c r="M14">
        <v>982.40647374372793</v>
      </c>
      <c r="N14">
        <v>1094.9573866232952</v>
      </c>
      <c r="O14">
        <v>642.29786634998845</v>
      </c>
      <c r="P14" s="13">
        <v>2751.6114411276671</v>
      </c>
      <c r="Q14" s="32">
        <f t="shared" si="1"/>
        <v>0.47688088626268604</v>
      </c>
      <c r="R14" s="32">
        <f t="shared" si="2"/>
        <v>1.5336587273093865</v>
      </c>
      <c r="S14" s="32">
        <f t="shared" si="3"/>
        <v>1.6872617971289201</v>
      </c>
      <c r="T14" s="32">
        <f t="shared" si="4"/>
        <v>2.4739669034873573</v>
      </c>
      <c r="U14" s="32">
        <f t="shared" si="5"/>
        <v>2.8513515585923059</v>
      </c>
      <c r="V14" s="32">
        <f t="shared" si="6"/>
        <v>1.6413188207650125</v>
      </c>
      <c r="W14" s="32">
        <f t="shared" si="7"/>
        <v>1.9422467832012609</v>
      </c>
      <c r="X14" s="134">
        <f t="shared" si="8"/>
        <v>47.688088626268602</v>
      </c>
      <c r="Y14" s="134">
        <f t="shared" si="9"/>
        <v>153.36587273093863</v>
      </c>
      <c r="Z14" s="134">
        <f t="shared" si="10"/>
        <v>168.72617971289202</v>
      </c>
      <c r="AA14" s="134">
        <f t="shared" si="11"/>
        <v>247.39669034873572</v>
      </c>
      <c r="AB14" s="134">
        <f t="shared" si="12"/>
        <v>285.13515585923062</v>
      </c>
      <c r="AC14" s="134">
        <f t="shared" si="13"/>
        <v>164.13188207650126</v>
      </c>
      <c r="AD14" s="134">
        <f t="shared" si="14"/>
        <v>194.22467832012609</v>
      </c>
      <c r="AL14" s="81">
        <f t="shared" si="15"/>
        <v>5.4817270123384745</v>
      </c>
      <c r="AM14" s="81">
        <f t="shared" si="16"/>
        <v>10.140916221424293</v>
      </c>
      <c r="AN14" s="81">
        <f t="shared" si="17"/>
        <v>9.5469908540505504</v>
      </c>
      <c r="AO14" s="81">
        <f t="shared" si="18"/>
        <v>27.309814841656937</v>
      </c>
      <c r="AP14" s="81">
        <f t="shared" si="19"/>
        <v>11.085433376419308</v>
      </c>
      <c r="AQ14" s="81">
        <f t="shared" si="20"/>
        <v>9.1522364165001413</v>
      </c>
      <c r="AR14" s="81">
        <f t="shared" si="21"/>
        <v>12.900567630095807</v>
      </c>
    </row>
    <row r="15" spans="1:44" x14ac:dyDescent="0.2">
      <c r="A15" s="1">
        <v>40787</v>
      </c>
      <c r="B15" s="2">
        <v>4.3600000000000003</v>
      </c>
      <c r="C15" s="63">
        <v>508.35479138221302</v>
      </c>
      <c r="D15" s="32">
        <v>1508.4908003935</v>
      </c>
      <c r="E15" s="32">
        <v>278.15550651793001</v>
      </c>
      <c r="F15" s="32">
        <v>410.43319163169099</v>
      </c>
      <c r="G15" s="32">
        <v>412.82026262866401</v>
      </c>
      <c r="H15" s="32">
        <v>396.23876195685398</v>
      </c>
      <c r="I15" s="33">
        <v>1483.58255736825</v>
      </c>
      <c r="J15" s="2">
        <v>240.13697387360557</v>
      </c>
      <c r="K15">
        <v>2270.4279078127729</v>
      </c>
      <c r="L15">
        <v>480.72407034338391</v>
      </c>
      <c r="M15">
        <v>997.9104633618914</v>
      </c>
      <c r="N15">
        <v>1105.7935321934126</v>
      </c>
      <c r="O15">
        <v>660.13925336531463</v>
      </c>
      <c r="P15" s="13">
        <v>2775.8358714629176</v>
      </c>
      <c r="Q15" s="32">
        <f t="shared" si="1"/>
        <v>0.49297646089475489</v>
      </c>
      <c r="R15" s="32">
        <f t="shared" si="2"/>
        <v>1.5707212559568353</v>
      </c>
      <c r="S15" s="32">
        <f t="shared" si="3"/>
        <v>1.8036085141388951</v>
      </c>
      <c r="T15" s="32">
        <f t="shared" si="4"/>
        <v>2.5373663261108881</v>
      </c>
      <c r="U15" s="32">
        <f t="shared" si="5"/>
        <v>2.7954202704315549</v>
      </c>
      <c r="V15" s="32">
        <f t="shared" si="6"/>
        <v>1.7386520223557995</v>
      </c>
      <c r="W15" s="32">
        <f t="shared" si="7"/>
        <v>1.9526128162341632</v>
      </c>
      <c r="X15" s="134">
        <f t="shared" si="8"/>
        <v>49.297646089475492</v>
      </c>
      <c r="Y15" s="134">
        <f t="shared" si="9"/>
        <v>157.07212559568353</v>
      </c>
      <c r="Z15" s="134">
        <f>S15*100</f>
        <v>180.36085141388952</v>
      </c>
      <c r="AA15" s="134">
        <f t="shared" si="11"/>
        <v>253.73663261108879</v>
      </c>
      <c r="AB15" s="134">
        <f t="shared" si="12"/>
        <v>279.54202704315549</v>
      </c>
      <c r="AC15" s="134">
        <f t="shared" si="13"/>
        <v>173.86520223557994</v>
      </c>
      <c r="AD15" s="134">
        <f t="shared" si="14"/>
        <v>195.26128162341632</v>
      </c>
      <c r="AL15" s="81">
        <f t="shared" si="15"/>
        <v>5.6667450090361244</v>
      </c>
      <c r="AM15" s="81">
        <f t="shared" si="16"/>
        <v>10.385982474610422</v>
      </c>
      <c r="AN15" s="81">
        <f t="shared" si="17"/>
        <v>10.205312547271562</v>
      </c>
      <c r="AO15" s="81">
        <f t="shared" si="18"/>
        <v>28.009673231223882</v>
      </c>
      <c r="AP15" s="81">
        <f t="shared" si="19"/>
        <v>10.867984718888836</v>
      </c>
      <c r="AQ15" s="81">
        <f t="shared" si="20"/>
        <v>9.6949807394577867</v>
      </c>
      <c r="AR15" s="81">
        <f t="shared" si="21"/>
        <v>12.969419699438072</v>
      </c>
    </row>
    <row r="16" spans="1:44" x14ac:dyDescent="0.2">
      <c r="A16" s="1">
        <v>40817</v>
      </c>
      <c r="B16" s="2">
        <v>4.87</v>
      </c>
      <c r="C16" s="63">
        <v>505.18340059202097</v>
      </c>
      <c r="D16" s="32">
        <v>1531.12760029271</v>
      </c>
      <c r="E16" s="32">
        <v>271.708134504459</v>
      </c>
      <c r="F16" s="32">
        <v>431.15825659884399</v>
      </c>
      <c r="G16" s="32">
        <v>405.49996835468301</v>
      </c>
      <c r="H16" s="32">
        <v>401.9496250803</v>
      </c>
      <c r="I16" s="33">
        <v>1489.8411799043499</v>
      </c>
      <c r="J16" s="2">
        <v>224.80799767438441</v>
      </c>
      <c r="K16">
        <v>2329.8772576509969</v>
      </c>
      <c r="L16">
        <v>493.97564745010447</v>
      </c>
      <c r="M16">
        <v>1004.6285177387614</v>
      </c>
      <c r="N16">
        <v>1104.0951157445472</v>
      </c>
      <c r="O16">
        <v>696.10761776458241</v>
      </c>
      <c r="P16" s="13">
        <v>2838.5027428324738</v>
      </c>
      <c r="Q16" s="32">
        <f t="shared" si="1"/>
        <v>0.46667437387064958</v>
      </c>
      <c r="R16" s="32">
        <f t="shared" si="2"/>
        <v>1.5957796591423861</v>
      </c>
      <c r="S16" s="32">
        <f t="shared" si="3"/>
        <v>1.9065761959085663</v>
      </c>
      <c r="T16" s="32">
        <f t="shared" si="4"/>
        <v>2.4435434331317496</v>
      </c>
      <c r="U16" s="32">
        <f t="shared" si="5"/>
        <v>2.8553998476975093</v>
      </c>
      <c r="V16" s="32">
        <f t="shared" si="6"/>
        <v>1.8161680300208745</v>
      </c>
      <c r="W16" s="32">
        <f t="shared" si="7"/>
        <v>1.9980235924204526</v>
      </c>
      <c r="X16" s="134">
        <f t="shared" si="8"/>
        <v>46.667437387064957</v>
      </c>
      <c r="Y16" s="134">
        <f t="shared" si="9"/>
        <v>159.5779659142386</v>
      </c>
      <c r="Z16" s="134">
        <f t="shared" si="10"/>
        <v>190.65761959085663</v>
      </c>
      <c r="AA16" s="134">
        <f t="shared" si="11"/>
        <v>244.35434331317495</v>
      </c>
      <c r="AB16" s="134">
        <f t="shared" si="12"/>
        <v>285.53998476975096</v>
      </c>
      <c r="AC16" s="134">
        <f t="shared" si="13"/>
        <v>181.61680300208744</v>
      </c>
      <c r="AD16" s="134">
        <f t="shared" si="14"/>
        <v>199.80235924204527</v>
      </c>
      <c r="AL16" s="81">
        <f t="shared" si="15"/>
        <v>5.3644035542320525</v>
      </c>
      <c r="AM16" s="81">
        <f t="shared" si="16"/>
        <v>10.551674595564316</v>
      </c>
      <c r="AN16" s="81">
        <f t="shared" si="17"/>
        <v>10.78793198296944</v>
      </c>
      <c r="AO16" s="81">
        <f t="shared" si="18"/>
        <v>26.973973913032918</v>
      </c>
      <c r="AP16" s="81">
        <f t="shared" si="19"/>
        <v>11.101172242091268</v>
      </c>
      <c r="AQ16" s="81">
        <f t="shared" si="20"/>
        <v>10.127221459078203</v>
      </c>
      <c r="AR16" s="81">
        <f t="shared" si="21"/>
        <v>13.271041920874216</v>
      </c>
    </row>
    <row r="17" spans="1:44" x14ac:dyDescent="0.2">
      <c r="A17" s="1">
        <v>40848</v>
      </c>
      <c r="B17" s="2">
        <v>4.97</v>
      </c>
      <c r="C17" s="63">
        <v>514.84352395657197</v>
      </c>
      <c r="D17" s="32">
        <v>1515.4452530025301</v>
      </c>
      <c r="E17" s="32">
        <v>284.27943875958903</v>
      </c>
      <c r="F17" s="32">
        <v>413.17198787234798</v>
      </c>
      <c r="G17" s="32">
        <v>398.15149047242102</v>
      </c>
      <c r="H17" s="32">
        <v>410.61572716794399</v>
      </c>
      <c r="I17" s="33">
        <v>1493.7889333717201</v>
      </c>
      <c r="J17" s="2">
        <v>246.29522537353293</v>
      </c>
      <c r="K17">
        <v>2378.5110758290707</v>
      </c>
      <c r="L17">
        <v>520.58052245439524</v>
      </c>
      <c r="M17">
        <v>1009.13823282259</v>
      </c>
      <c r="N17">
        <v>1106.5275172275619</v>
      </c>
      <c r="O17">
        <v>737.22217937056962</v>
      </c>
      <c r="P17" s="13">
        <v>2864.0817462703812</v>
      </c>
      <c r="Q17" s="32">
        <f t="shared" si="1"/>
        <v>0.50216441704024528</v>
      </c>
      <c r="R17" s="32">
        <f t="shared" si="2"/>
        <v>1.6475178310473795</v>
      </c>
      <c r="S17" s="32">
        <f t="shared" si="3"/>
        <v>1.922240232373986</v>
      </c>
      <c r="T17" s="32">
        <f t="shared" si="4"/>
        <v>2.5638049869952648</v>
      </c>
      <c r="U17" s="32">
        <f t="shared" si="5"/>
        <v>2.9172864164230163</v>
      </c>
      <c r="V17" s="32">
        <f t="shared" si="6"/>
        <v>1.8846382894846434</v>
      </c>
      <c r="W17" s="32">
        <f t="shared" si="7"/>
        <v>2.0126180760182999</v>
      </c>
      <c r="X17" s="134">
        <f t="shared" si="8"/>
        <v>50.216441704024525</v>
      </c>
      <c r="Y17" s="134">
        <f t="shared" si="9"/>
        <v>164.75178310473794</v>
      </c>
      <c r="Z17" s="134">
        <f t="shared" si="10"/>
        <v>192.2240232373986</v>
      </c>
      <c r="AA17" s="134">
        <f t="shared" si="11"/>
        <v>256.38049869952647</v>
      </c>
      <c r="AB17" s="134">
        <f t="shared" si="12"/>
        <v>291.72864164230162</v>
      </c>
      <c r="AC17" s="134">
        <f t="shared" si="13"/>
        <v>188.46382894846434</v>
      </c>
      <c r="AD17" s="134">
        <f t="shared" si="14"/>
        <v>201.26180760182999</v>
      </c>
      <c r="AL17" s="81">
        <f t="shared" si="15"/>
        <v>5.7723602031900203</v>
      </c>
      <c r="AM17" s="81">
        <f t="shared" si="16"/>
        <v>10.893779691956039</v>
      </c>
      <c r="AN17" s="81">
        <f t="shared" si="17"/>
        <v>10.876563405269966</v>
      </c>
      <c r="AO17" s="81">
        <f t="shared" si="18"/>
        <v>28.301526340655496</v>
      </c>
      <c r="AP17" s="81">
        <f t="shared" si="19"/>
        <v>11.341773732438707</v>
      </c>
      <c r="AQ17" s="81">
        <f t="shared" si="20"/>
        <v>10.509021749298137</v>
      </c>
      <c r="AR17" s="81">
        <f t="shared" si="21"/>
        <v>13.367979716991984</v>
      </c>
    </row>
    <row r="18" spans="1:44" x14ac:dyDescent="0.2">
      <c r="A18" s="1">
        <v>40878</v>
      </c>
      <c r="B18" s="2">
        <v>5.33</v>
      </c>
      <c r="C18" s="63">
        <v>514.90041648209899</v>
      </c>
      <c r="D18" s="32">
        <v>1393.20054753879</v>
      </c>
      <c r="E18" s="32">
        <v>269.69093596456401</v>
      </c>
      <c r="F18" s="32">
        <v>410.44995481567099</v>
      </c>
      <c r="G18" s="32">
        <v>406.41897988285501</v>
      </c>
      <c r="H18" s="32">
        <v>408.68065831301402</v>
      </c>
      <c r="I18" s="33">
        <v>1503.6499316934801</v>
      </c>
      <c r="J18" s="2">
        <v>253.85474313914534</v>
      </c>
      <c r="K18">
        <v>2442.1339773501672</v>
      </c>
      <c r="L18">
        <v>552.57189529962011</v>
      </c>
      <c r="M18">
        <v>1018.6491580319201</v>
      </c>
      <c r="N18">
        <v>1134.8816472722579</v>
      </c>
      <c r="O18">
        <v>789.01217066761455</v>
      </c>
      <c r="P18" s="13">
        <v>2908.5235134827481</v>
      </c>
      <c r="Q18" s="32">
        <f t="shared" si="1"/>
        <v>0.5192949789695066</v>
      </c>
      <c r="R18" s="32">
        <f t="shared" si="2"/>
        <v>1.84632407939196</v>
      </c>
      <c r="S18" s="32">
        <f t="shared" si="3"/>
        <v>2.158114714673113</v>
      </c>
      <c r="T18" s="32">
        <f t="shared" si="4"/>
        <v>2.6140657236443587</v>
      </c>
      <c r="U18" s="32">
        <f t="shared" si="5"/>
        <v>2.9412278910212786</v>
      </c>
      <c r="V18" s="32">
        <f t="shared" si="6"/>
        <v>2.0335352370105886</v>
      </c>
      <c r="W18" s="32">
        <f t="shared" si="7"/>
        <v>2.0374076120903148</v>
      </c>
      <c r="X18" s="134">
        <f t="shared" si="8"/>
        <v>51.929497896950657</v>
      </c>
      <c r="Y18" s="134">
        <f t="shared" si="9"/>
        <v>184.63240793919599</v>
      </c>
      <c r="Z18" s="134">
        <f t="shared" si="10"/>
        <v>215.81147146731129</v>
      </c>
      <c r="AA18" s="134">
        <f t="shared" si="11"/>
        <v>261.40657236443587</v>
      </c>
      <c r="AB18" s="134">
        <f t="shared" si="12"/>
        <v>294.12278910212785</v>
      </c>
      <c r="AC18" s="134">
        <f t="shared" si="13"/>
        <v>203.35352370105886</v>
      </c>
      <c r="AD18" s="134">
        <f t="shared" si="14"/>
        <v>203.74076120903149</v>
      </c>
      <c r="AL18" s="81">
        <f t="shared" si="15"/>
        <v>5.9692753381204691</v>
      </c>
      <c r="AM18" s="81">
        <f t="shared" si="16"/>
        <v>12.20833388374486</v>
      </c>
      <c r="AN18" s="81">
        <f t="shared" si="17"/>
        <v>12.211206036926498</v>
      </c>
      <c r="AO18" s="81">
        <f t="shared" si="18"/>
        <v>28.856348399817715</v>
      </c>
      <c r="AP18" s="81">
        <f t="shared" si="19"/>
        <v>11.434852967369421</v>
      </c>
      <c r="AQ18" s="81">
        <f t="shared" si="20"/>
        <v>11.33929314338201</v>
      </c>
      <c r="AR18" s="81">
        <f t="shared" si="21"/>
        <v>13.532633915099924</v>
      </c>
    </row>
    <row r="19" spans="1:44" x14ac:dyDescent="0.2">
      <c r="A19" s="1">
        <v>40909</v>
      </c>
      <c r="B19" s="2">
        <v>4.8</v>
      </c>
      <c r="C19" s="63">
        <v>523.54046348486804</v>
      </c>
      <c r="D19" s="32">
        <v>1598.49225414027</v>
      </c>
      <c r="E19" s="32">
        <v>283.06284871541499</v>
      </c>
      <c r="F19" s="32">
        <v>408.52041814534999</v>
      </c>
      <c r="G19" s="32">
        <v>406.67861172025403</v>
      </c>
      <c r="H19" s="32">
        <v>417.33232346825599</v>
      </c>
      <c r="I19" s="33">
        <v>1503.3013287538599</v>
      </c>
      <c r="J19" s="2">
        <v>249.72946017081091</v>
      </c>
      <c r="K19">
        <v>2467.5527256671012</v>
      </c>
      <c r="L19">
        <v>557.88497171168081</v>
      </c>
      <c r="M19">
        <v>1026.2160966704366</v>
      </c>
      <c r="N19">
        <v>1161.4842751377973</v>
      </c>
      <c r="O19">
        <v>860.64870500058225</v>
      </c>
      <c r="P19" s="13">
        <v>2942.4925189209771</v>
      </c>
      <c r="Q19" s="32">
        <f t="shared" si="1"/>
        <v>0.49989731933408477</v>
      </c>
      <c r="R19" s="32">
        <f t="shared" si="2"/>
        <v>1.6177715280140466</v>
      </c>
      <c r="S19" s="32">
        <f t="shared" si="3"/>
        <v>2.0654898832790627</v>
      </c>
      <c r="T19" s="32">
        <f t="shared" si="4"/>
        <v>2.6326088526815519</v>
      </c>
      <c r="U19" s="32">
        <f t="shared" si="5"/>
        <v>2.9931141822174885</v>
      </c>
      <c r="V19" s="32">
        <f t="shared" si="6"/>
        <v>2.1612508596143214</v>
      </c>
      <c r="W19" s="32">
        <f t="shared" si="7"/>
        <v>2.0513067479195271</v>
      </c>
      <c r="X19" s="134">
        <f t="shared" si="8"/>
        <v>49.989731933408478</v>
      </c>
      <c r="Y19" s="134">
        <f t="shared" si="9"/>
        <v>161.77715280140467</v>
      </c>
      <c r="Z19" s="134">
        <f t="shared" si="10"/>
        <v>206.54898832790627</v>
      </c>
      <c r="AA19" s="134">
        <f t="shared" si="11"/>
        <v>263.26088526815516</v>
      </c>
      <c r="AB19" s="134">
        <f t="shared" si="12"/>
        <v>299.31141822174885</v>
      </c>
      <c r="AC19" s="134">
        <f t="shared" si="13"/>
        <v>216.12508596143215</v>
      </c>
      <c r="AD19" s="134">
        <f t="shared" si="14"/>
        <v>205.13067479195271</v>
      </c>
      <c r="AL19" s="81">
        <f t="shared" si="15"/>
        <v>5.7463000043154846</v>
      </c>
      <c r="AM19" s="81">
        <f t="shared" si="16"/>
        <v>10.697090062388096</v>
      </c>
      <c r="AN19" s="81">
        <f t="shared" si="17"/>
        <v>11.687109290540315</v>
      </c>
      <c r="AO19" s="81">
        <f t="shared" si="18"/>
        <v>29.06104370915142</v>
      </c>
      <c r="AP19" s="81">
        <f t="shared" si="19"/>
        <v>11.63657555835327</v>
      </c>
      <c r="AQ19" s="81">
        <f t="shared" si="20"/>
        <v>12.051454338002968</v>
      </c>
      <c r="AR19" s="81">
        <f t="shared" si="21"/>
        <v>13.624953152446839</v>
      </c>
    </row>
    <row r="20" spans="1:44" x14ac:dyDescent="0.2">
      <c r="A20" s="1">
        <v>40940</v>
      </c>
      <c r="B20" s="2">
        <v>4.3600000000000003</v>
      </c>
      <c r="C20" s="63">
        <v>521.34935039024197</v>
      </c>
      <c r="D20" s="32">
        <v>1531.61560406741</v>
      </c>
      <c r="E20" s="32">
        <v>306.24082325349701</v>
      </c>
      <c r="F20" s="32">
        <v>410.27478990346702</v>
      </c>
      <c r="G20" s="32">
        <v>396.59421319056599</v>
      </c>
      <c r="H20" s="32">
        <v>411.74547749638901</v>
      </c>
      <c r="I20" s="33">
        <v>1517.21216934992</v>
      </c>
      <c r="J20" s="2">
        <v>267.08644531436789</v>
      </c>
      <c r="K20">
        <v>2524.6678071029601</v>
      </c>
      <c r="L20">
        <v>578.10716991463198</v>
      </c>
      <c r="M20">
        <v>1032.4771797415726</v>
      </c>
      <c r="N20">
        <v>1187.0181187880901</v>
      </c>
      <c r="O20">
        <v>882.61099744034289</v>
      </c>
      <c r="P20" s="13">
        <v>2956.7045638357413</v>
      </c>
      <c r="Q20" s="32">
        <f t="shared" si="1"/>
        <v>0.53463462478938062</v>
      </c>
      <c r="R20" s="32">
        <f t="shared" si="2"/>
        <v>1.7202379738726454</v>
      </c>
      <c r="S20" s="32">
        <f t="shared" si="3"/>
        <v>1.9700594979902657</v>
      </c>
      <c r="T20" s="32">
        <f t="shared" si="4"/>
        <v>2.6262719798889593</v>
      </c>
      <c r="U20" s="32">
        <f t="shared" si="5"/>
        <v>3.123525426156466</v>
      </c>
      <c r="V20" s="32">
        <f t="shared" si="6"/>
        <v>2.237044211218616</v>
      </c>
      <c r="W20" s="32">
        <f t="shared" si="7"/>
        <v>2.0337411900282043</v>
      </c>
      <c r="X20" s="134">
        <f t="shared" si="8"/>
        <v>53.463462478938062</v>
      </c>
      <c r="Y20" s="134">
        <f t="shared" si="9"/>
        <v>172.02379738726455</v>
      </c>
      <c r="Z20" s="134">
        <f t="shared" si="10"/>
        <v>197.00594979902658</v>
      </c>
      <c r="AA20" s="134">
        <f t="shared" si="11"/>
        <v>262.62719798889594</v>
      </c>
      <c r="AB20" s="134">
        <f t="shared" si="12"/>
        <v>312.3525426156466</v>
      </c>
      <c r="AC20" s="134">
        <f t="shared" si="13"/>
        <v>223.7044211218616</v>
      </c>
      <c r="AD20" s="134">
        <f t="shared" si="14"/>
        <v>203.37411900282044</v>
      </c>
      <c r="AL20" s="81">
        <f t="shared" si="15"/>
        <v>6.1456039628835706</v>
      </c>
      <c r="AM20" s="81">
        <f t="shared" si="16"/>
        <v>11.374622569755063</v>
      </c>
      <c r="AN20" s="81">
        <f t="shared" si="17"/>
        <v>11.147137949340648</v>
      </c>
      <c r="AO20" s="81">
        <f t="shared" si="18"/>
        <v>28.991091753692</v>
      </c>
      <c r="AP20" s="81">
        <f t="shared" si="19"/>
        <v>12.143586050225137</v>
      </c>
      <c r="AQ20" s="81">
        <f t="shared" si="20"/>
        <v>12.474089272730703</v>
      </c>
      <c r="AR20" s="81">
        <f t="shared" si="21"/>
        <v>13.508281229240522</v>
      </c>
    </row>
    <row r="21" spans="1:44" x14ac:dyDescent="0.2">
      <c r="A21" s="1">
        <v>40969</v>
      </c>
      <c r="B21" s="2">
        <v>5.04</v>
      </c>
      <c r="C21" s="63">
        <v>524.02042997959904</v>
      </c>
      <c r="D21" s="32">
        <v>1541.6560816142201</v>
      </c>
      <c r="E21" s="32">
        <v>287.18988132566</v>
      </c>
      <c r="F21" s="32">
        <v>412.51458120742802</v>
      </c>
      <c r="G21" s="32">
        <v>407.68266717170098</v>
      </c>
      <c r="H21" s="32">
        <v>419.23402057060002</v>
      </c>
      <c r="I21" s="33">
        <v>1517.9052379448599</v>
      </c>
      <c r="J21" s="2">
        <v>272.13610943190918</v>
      </c>
      <c r="K21">
        <v>2551.8936320036037</v>
      </c>
      <c r="L21">
        <v>580.49395669294495</v>
      </c>
      <c r="M21">
        <v>1037.1363747587432</v>
      </c>
      <c r="N21">
        <v>1194.1499325547036</v>
      </c>
      <c r="O21">
        <v>838.12927122730457</v>
      </c>
      <c r="P21" s="13">
        <v>2988.3393507767573</v>
      </c>
      <c r="Q21" s="32">
        <f t="shared" si="1"/>
        <v>0.54549737566225442</v>
      </c>
      <c r="R21" s="32">
        <f t="shared" si="2"/>
        <v>1.738720524651586</v>
      </c>
      <c r="S21" s="32">
        <f t="shared" si="3"/>
        <v>2.1231627287691248</v>
      </c>
      <c r="T21" s="32">
        <f t="shared" si="4"/>
        <v>2.6408958559910589</v>
      </c>
      <c r="U21" s="32">
        <f t="shared" si="5"/>
        <v>3.0767437278052849</v>
      </c>
      <c r="V21" s="32">
        <f t="shared" si="6"/>
        <v>2.0999512045776449</v>
      </c>
      <c r="W21" s="32">
        <f t="shared" si="7"/>
        <v>2.0679496819615908</v>
      </c>
      <c r="X21" s="134">
        <f t="shared" si="8"/>
        <v>54.549737566225446</v>
      </c>
      <c r="Y21" s="134">
        <f t="shared" si="9"/>
        <v>173.87205246515859</v>
      </c>
      <c r="Z21" s="134">
        <f t="shared" si="10"/>
        <v>212.31627287691248</v>
      </c>
      <c r="AA21" s="134">
        <f t="shared" si="11"/>
        <v>264.08958559910587</v>
      </c>
      <c r="AB21" s="134">
        <f t="shared" si="12"/>
        <v>307.67437278052847</v>
      </c>
      <c r="AC21" s="134">
        <f t="shared" si="13"/>
        <v>209.9951204577645</v>
      </c>
      <c r="AD21" s="134">
        <f t="shared" si="14"/>
        <v>206.79496819615909</v>
      </c>
      <c r="AL21" s="81">
        <f t="shared" si="15"/>
        <v>6.2704708564904896</v>
      </c>
      <c r="AM21" s="81">
        <f t="shared" si="16"/>
        <v>11.49683359080554</v>
      </c>
      <c r="AN21" s="81">
        <f t="shared" si="17"/>
        <v>12.013438096987311</v>
      </c>
      <c r="AO21" s="81">
        <f t="shared" si="18"/>
        <v>29.152522914332305</v>
      </c>
      <c r="AP21" s="81">
        <f t="shared" si="19"/>
        <v>11.961709003620687</v>
      </c>
      <c r="AQ21" s="81">
        <f t="shared" si="20"/>
        <v>11.709638398255153</v>
      </c>
      <c r="AR21" s="81">
        <f t="shared" si="21"/>
        <v>13.735496929905946</v>
      </c>
    </row>
    <row r="22" spans="1:44" x14ac:dyDescent="0.2">
      <c r="A22" s="1">
        <v>41000</v>
      </c>
      <c r="B22" s="2">
        <v>5.24</v>
      </c>
      <c r="C22" s="63">
        <v>517.42325830176003</v>
      </c>
      <c r="D22" s="32">
        <v>1561.2074549644401</v>
      </c>
      <c r="E22" s="32">
        <v>274.11071676910302</v>
      </c>
      <c r="F22" s="32">
        <v>413.89513328812501</v>
      </c>
      <c r="G22" s="32">
        <v>426.20530311381702</v>
      </c>
      <c r="H22" s="32">
        <v>415.43779199959602</v>
      </c>
      <c r="I22" s="33">
        <v>1526.6056168896801</v>
      </c>
      <c r="J22" s="2">
        <v>285.1779822475923</v>
      </c>
      <c r="K22">
        <v>2568.0391923840598</v>
      </c>
      <c r="L22">
        <v>588.62949299938157</v>
      </c>
      <c r="M22">
        <v>1043.6338521340422</v>
      </c>
      <c r="N22">
        <v>1215.0525470641646</v>
      </c>
      <c r="O22">
        <v>852.46952111644293</v>
      </c>
      <c r="P22" s="13">
        <v>3020.707806949416</v>
      </c>
      <c r="Q22" s="32">
        <f t="shared" si="1"/>
        <v>0.58003057207439268</v>
      </c>
      <c r="R22" s="32">
        <f t="shared" si="2"/>
        <v>1.731098860353919</v>
      </c>
      <c r="S22" s="32">
        <f t="shared" si="3"/>
        <v>2.2599396540718342</v>
      </c>
      <c r="T22" s="32">
        <f t="shared" si="4"/>
        <v>2.6536196675240724</v>
      </c>
      <c r="U22" s="32">
        <f t="shared" si="5"/>
        <v>3.0002472779857636</v>
      </c>
      <c r="V22" s="32">
        <f t="shared" si="6"/>
        <v>2.1595024364654263</v>
      </c>
      <c r="W22" s="32">
        <f t="shared" si="7"/>
        <v>2.0823930299106812</v>
      </c>
      <c r="X22" s="134">
        <f t="shared" si="8"/>
        <v>58.003057207439269</v>
      </c>
      <c r="Y22" s="134">
        <f t="shared" si="9"/>
        <v>173.1098860353919</v>
      </c>
      <c r="Z22" s="134">
        <f t="shared" si="10"/>
        <v>225.99396540718342</v>
      </c>
      <c r="AA22" s="134">
        <f t="shared" si="11"/>
        <v>265.36196675240723</v>
      </c>
      <c r="AB22" s="134">
        <f t="shared" si="12"/>
        <v>300.02472779857635</v>
      </c>
      <c r="AC22" s="134">
        <f t="shared" si="13"/>
        <v>215.95024364654262</v>
      </c>
      <c r="AD22" s="134">
        <f t="shared" si="14"/>
        <v>208.23930299106812</v>
      </c>
      <c r="AL22" s="81">
        <f t="shared" si="15"/>
        <v>6.6674285896434444</v>
      </c>
      <c r="AM22" s="81">
        <f t="shared" si="16"/>
        <v>11.446437333975926</v>
      </c>
      <c r="AN22" s="81">
        <f t="shared" si="17"/>
        <v>12.787359522300273</v>
      </c>
      <c r="AO22" s="81">
        <f t="shared" si="18"/>
        <v>29.2929794970606</v>
      </c>
      <c r="AP22" s="81">
        <f t="shared" si="19"/>
        <v>11.66430747996376</v>
      </c>
      <c r="AQ22" s="81">
        <f t="shared" si="20"/>
        <v>12.041704872017247</v>
      </c>
      <c r="AR22" s="81">
        <f t="shared" si="21"/>
        <v>13.831430870244432</v>
      </c>
    </row>
    <row r="23" spans="1:44" x14ac:dyDescent="0.2">
      <c r="A23" s="1">
        <v>41030</v>
      </c>
      <c r="B23" s="2">
        <v>5.7</v>
      </c>
      <c r="C23" s="63">
        <v>512.84881769047797</v>
      </c>
      <c r="D23" s="32">
        <v>1625.89228164578</v>
      </c>
      <c r="E23" s="32">
        <v>281.60037142885801</v>
      </c>
      <c r="F23" s="32">
        <v>414.68189001818098</v>
      </c>
      <c r="G23" s="32">
        <v>417.28438614535497</v>
      </c>
      <c r="H23" s="32">
        <v>410.73668606963901</v>
      </c>
      <c r="I23" s="33">
        <v>1541.2710989632401</v>
      </c>
      <c r="J23" s="2">
        <v>313.62271866470394</v>
      </c>
      <c r="K23">
        <v>2579.6611103399309</v>
      </c>
      <c r="L23">
        <v>606.33051069856901</v>
      </c>
      <c r="M23">
        <v>1050.3506315132615</v>
      </c>
      <c r="N23">
        <v>1223.290856651402</v>
      </c>
      <c r="O23">
        <v>910.75102030785081</v>
      </c>
      <c r="P23" s="13">
        <v>3040.07309782937</v>
      </c>
      <c r="Q23" s="32">
        <f t="shared" si="1"/>
        <v>0.64638778952721165</v>
      </c>
      <c r="R23" s="32">
        <f t="shared" si="2"/>
        <v>1.6770494727173761</v>
      </c>
      <c r="S23" s="32">
        <f t="shared" si="3"/>
        <v>2.2758895755586699</v>
      </c>
      <c r="T23" s="32">
        <f t="shared" si="4"/>
        <v>2.6772826212903622</v>
      </c>
      <c r="U23" s="32">
        <f t="shared" si="5"/>
        <v>3.0986504130306178</v>
      </c>
      <c r="V23" s="32">
        <f t="shared" si="6"/>
        <v>2.3437493194902537</v>
      </c>
      <c r="W23" s="32">
        <f t="shared" si="7"/>
        <v>2.0848747936473724</v>
      </c>
      <c r="X23" s="134">
        <f t="shared" si="8"/>
        <v>64.638778952721168</v>
      </c>
      <c r="Y23" s="134">
        <f t="shared" si="9"/>
        <v>167.70494727173761</v>
      </c>
      <c r="Z23" s="134">
        <f t="shared" si="10"/>
        <v>227.58895755586698</v>
      </c>
      <c r="AA23" s="134">
        <f t="shared" si="11"/>
        <v>267.72826212903624</v>
      </c>
      <c r="AB23" s="134">
        <f t="shared" si="12"/>
        <v>309.86504130306179</v>
      </c>
      <c r="AC23" s="134">
        <f t="shared" si="13"/>
        <v>234.37493194902538</v>
      </c>
      <c r="AD23" s="134">
        <f t="shared" si="14"/>
        <v>208.48747936473723</v>
      </c>
      <c r="AL23" s="81">
        <f t="shared" si="15"/>
        <v>7.4302021917172461</v>
      </c>
      <c r="AM23" s="81">
        <f t="shared" si="16"/>
        <v>11.089049929541396</v>
      </c>
      <c r="AN23" s="81">
        <f t="shared" si="17"/>
        <v>12.877608560604083</v>
      </c>
      <c r="AO23" s="81">
        <f t="shared" si="18"/>
        <v>29.554191918719567</v>
      </c>
      <c r="AP23" s="81">
        <f t="shared" si="19"/>
        <v>12.046877420974145</v>
      </c>
      <c r="AQ23" s="81">
        <f t="shared" si="20"/>
        <v>13.069092732993889</v>
      </c>
      <c r="AR23" s="81">
        <f t="shared" si="21"/>
        <v>13.847914955173296</v>
      </c>
    </row>
    <row r="24" spans="1:44" x14ac:dyDescent="0.2">
      <c r="A24" s="1">
        <v>41061</v>
      </c>
      <c r="B24" s="2">
        <v>5.65</v>
      </c>
      <c r="C24" s="63">
        <v>513.57037768538498</v>
      </c>
      <c r="D24" s="32">
        <v>1585.4661178446199</v>
      </c>
      <c r="E24" s="32">
        <v>280.000800061387</v>
      </c>
      <c r="F24" s="32">
        <v>413.40191261242302</v>
      </c>
      <c r="G24" s="32">
        <v>423.15776955185902</v>
      </c>
      <c r="H24" s="32">
        <v>416.89536597357898</v>
      </c>
      <c r="I24" s="33">
        <v>1545.9575091645299</v>
      </c>
      <c r="J24" s="2">
        <v>282.68054993451796</v>
      </c>
      <c r="K24">
        <v>2572.0754537147168</v>
      </c>
      <c r="L24">
        <v>602.27565528358321</v>
      </c>
      <c r="M24">
        <v>1051.1701444321732</v>
      </c>
      <c r="N24">
        <v>1214.3897433768389</v>
      </c>
      <c r="O24">
        <v>920.02016137629141</v>
      </c>
      <c r="P24" s="13">
        <v>3061.1330883375817</v>
      </c>
      <c r="Q24" s="32">
        <f t="shared" si="1"/>
        <v>0.58152108061959418</v>
      </c>
      <c r="R24" s="32">
        <f t="shared" si="2"/>
        <v>1.7139424717216887</v>
      </c>
      <c r="S24" s="32">
        <f t="shared" si="3"/>
        <v>2.272508613073974</v>
      </c>
      <c r="T24" s="32">
        <f t="shared" si="4"/>
        <v>2.6863960318291418</v>
      </c>
      <c r="U24" s="32">
        <f t="shared" si="5"/>
        <v>3.0319726026450642</v>
      </c>
      <c r="V24" s="32">
        <f t="shared" si="6"/>
        <v>2.3315233985010355</v>
      </c>
      <c r="W24" s="32">
        <f t="shared" si="7"/>
        <v>2.0919637756256497</v>
      </c>
      <c r="X24" s="134">
        <f t="shared" si="8"/>
        <v>58.152108061959417</v>
      </c>
      <c r="Y24" s="134">
        <f t="shared" si="9"/>
        <v>171.39424717216886</v>
      </c>
      <c r="Z24" s="134">
        <f t="shared" si="10"/>
        <v>227.2508613073974</v>
      </c>
      <c r="AA24" s="134">
        <f t="shared" si="11"/>
        <v>268.63960318291419</v>
      </c>
      <c r="AB24" s="134">
        <f t="shared" si="12"/>
        <v>303.19726026450644</v>
      </c>
      <c r="AC24" s="134">
        <f t="shared" si="13"/>
        <v>233.15233985010354</v>
      </c>
      <c r="AD24" s="134">
        <f t="shared" si="14"/>
        <v>209.19637756256498</v>
      </c>
      <c r="AL24" s="81">
        <f t="shared" si="15"/>
        <v>6.684561926687806</v>
      </c>
      <c r="AM24" s="81">
        <f t="shared" si="16"/>
        <v>11.332995212411586</v>
      </c>
      <c r="AN24" s="81">
        <f t="shared" si="17"/>
        <v>12.85847814588468</v>
      </c>
      <c r="AO24" s="81">
        <f t="shared" si="18"/>
        <v>29.654793731152562</v>
      </c>
      <c r="AP24" s="81">
        <f t="shared" si="19"/>
        <v>11.787648627356184</v>
      </c>
      <c r="AQ24" s="81">
        <f t="shared" si="20"/>
        <v>13.000919189933787</v>
      </c>
      <c r="AR24" s="81">
        <f t="shared" si="21"/>
        <v>13.895000573865152</v>
      </c>
    </row>
    <row r="25" spans="1:44" x14ac:dyDescent="0.2">
      <c r="A25" s="1">
        <v>41091</v>
      </c>
      <c r="B25" s="2">
        <v>5.53</v>
      </c>
      <c r="C25" s="63">
        <v>517.69054634286101</v>
      </c>
      <c r="D25" s="32">
        <v>1599.9215963122499</v>
      </c>
      <c r="E25" s="32">
        <v>279.57339810063701</v>
      </c>
      <c r="F25" s="32">
        <v>393.21611542795199</v>
      </c>
      <c r="G25" s="32">
        <v>409.237352256289</v>
      </c>
      <c r="H25" s="32">
        <v>411.80534186155899</v>
      </c>
      <c r="I25" s="33">
        <v>1539.68090474579</v>
      </c>
      <c r="J25" s="2">
        <v>290.40816336838435</v>
      </c>
      <c r="K25">
        <v>2584.4275911111763</v>
      </c>
      <c r="L25">
        <v>611.78271352339596</v>
      </c>
      <c r="M25">
        <v>1057.2681467464208</v>
      </c>
      <c r="N25">
        <v>1210.8648322311074</v>
      </c>
      <c r="O25">
        <v>948.70614492129334</v>
      </c>
      <c r="P25" s="13">
        <v>3065.1690143156452</v>
      </c>
      <c r="Q25" s="32">
        <f t="shared" si="1"/>
        <v>0.59199020914646105</v>
      </c>
      <c r="R25" s="32">
        <f t="shared" si="2"/>
        <v>1.7046750560690223</v>
      </c>
      <c r="S25" s="32">
        <f t="shared" si="3"/>
        <v>2.3092837228699432</v>
      </c>
      <c r="T25" s="32">
        <f t="shared" si="4"/>
        <v>2.8374601942425501</v>
      </c>
      <c r="U25" s="32">
        <f t="shared" si="5"/>
        <v>3.1224560769155705</v>
      </c>
      <c r="V25" s="32">
        <f t="shared" si="6"/>
        <v>2.431171946943842</v>
      </c>
      <c r="W25" s="32">
        <f t="shared" si="7"/>
        <v>2.1008722332250804</v>
      </c>
      <c r="X25" s="134">
        <f t="shared" si="8"/>
        <v>59.199020914646105</v>
      </c>
      <c r="Y25" s="134">
        <f t="shared" si="9"/>
        <v>170.46750560690222</v>
      </c>
      <c r="Z25" s="134">
        <f t="shared" si="10"/>
        <v>230.92837228699432</v>
      </c>
      <c r="AA25" s="134">
        <f t="shared" si="11"/>
        <v>283.746019424255</v>
      </c>
      <c r="AB25" s="134">
        <f t="shared" si="12"/>
        <v>312.24560769155704</v>
      </c>
      <c r="AC25" s="134">
        <f t="shared" si="13"/>
        <v>243.11719469438421</v>
      </c>
      <c r="AD25" s="134">
        <f t="shared" si="14"/>
        <v>210.08722332250804</v>
      </c>
      <c r="AL25" s="81">
        <f t="shared" si="15"/>
        <v>6.8049041469246587</v>
      </c>
      <c r="AM25" s="81">
        <f t="shared" si="16"/>
        <v>11.271716856249727</v>
      </c>
      <c r="AN25" s="81">
        <f t="shared" si="17"/>
        <v>13.066561821741177</v>
      </c>
      <c r="AO25" s="81">
        <f t="shared" si="18"/>
        <v>31.322372347060774</v>
      </c>
      <c r="AP25" s="81">
        <f t="shared" si="19"/>
        <v>12.139428653452947</v>
      </c>
      <c r="AQ25" s="81">
        <f t="shared" si="20"/>
        <v>13.556574229266458</v>
      </c>
      <c r="AR25" s="81">
        <f t="shared" si="21"/>
        <v>13.954171303730837</v>
      </c>
    </row>
    <row r="26" spans="1:44" x14ac:dyDescent="0.2">
      <c r="A26" s="1">
        <v>41122</v>
      </c>
      <c r="B26" s="2">
        <v>5.25</v>
      </c>
      <c r="C26" s="63">
        <v>514.46773484595599</v>
      </c>
      <c r="D26" s="32">
        <v>1580.88097757273</v>
      </c>
      <c r="E26" s="32">
        <v>278.91216970183399</v>
      </c>
      <c r="F26" s="32">
        <v>396.29706728644499</v>
      </c>
      <c r="G26" s="32">
        <v>414.82745528943798</v>
      </c>
      <c r="H26" s="32">
        <v>418.022807758412</v>
      </c>
      <c r="I26" s="33">
        <v>1541.8927034015901</v>
      </c>
      <c r="J26" s="2">
        <v>305.44582126379328</v>
      </c>
      <c r="K26">
        <v>2617.0812572557052</v>
      </c>
      <c r="L26">
        <v>615.56702096089998</v>
      </c>
      <c r="M26">
        <v>1064.1756438180819</v>
      </c>
      <c r="N26">
        <v>1218.9317955988627</v>
      </c>
      <c r="O26">
        <v>985.1056861608788</v>
      </c>
      <c r="P26" s="13">
        <v>3101.4469756885105</v>
      </c>
      <c r="Q26" s="32">
        <f t="shared" si="1"/>
        <v>0.62488219397549161</v>
      </c>
      <c r="R26" s="32">
        <f t="shared" si="2"/>
        <v>1.74236900964602</v>
      </c>
      <c r="S26" s="32">
        <f t="shared" si="3"/>
        <v>2.3228971695783525</v>
      </c>
      <c r="T26" s="32">
        <f t="shared" si="4"/>
        <v>2.8262759368566273</v>
      </c>
      <c r="U26" s="32">
        <f t="shared" si="5"/>
        <v>3.0926731066357842</v>
      </c>
      <c r="V26" s="32">
        <f t="shared" si="6"/>
        <v>2.4803042213034865</v>
      </c>
      <c r="W26" s="32">
        <f t="shared" si="7"/>
        <v>2.1170558332047369</v>
      </c>
      <c r="X26" s="134">
        <f t="shared" si="8"/>
        <v>62.488219397549159</v>
      </c>
      <c r="Y26" s="134">
        <f t="shared" si="9"/>
        <v>174.236900964602</v>
      </c>
      <c r="Z26" s="134">
        <f t="shared" si="10"/>
        <v>232.28971695783525</v>
      </c>
      <c r="AA26" s="134">
        <f t="shared" si="11"/>
        <v>282.6275936856627</v>
      </c>
      <c r="AB26" s="134">
        <f t="shared" si="12"/>
        <v>309.26731066357843</v>
      </c>
      <c r="AC26" s="134">
        <f t="shared" si="13"/>
        <v>248.03042213034865</v>
      </c>
      <c r="AD26" s="134">
        <f t="shared" si="14"/>
        <v>211.70558332047369</v>
      </c>
      <c r="AL26" s="81">
        <f t="shared" si="15"/>
        <v>7.1829962175458419</v>
      </c>
      <c r="AM26" s="81">
        <f t="shared" si="16"/>
        <v>11.520958241227991</v>
      </c>
      <c r="AN26" s="81">
        <f t="shared" si="17"/>
        <v>13.14359044375967</v>
      </c>
      <c r="AO26" s="81">
        <f t="shared" si="18"/>
        <v>31.198910712258613</v>
      </c>
      <c r="AP26" s="81">
        <f t="shared" si="19"/>
        <v>12.023638956530606</v>
      </c>
      <c r="AQ26" s="81">
        <f t="shared" si="20"/>
        <v>13.83054305539021</v>
      </c>
      <c r="AR26" s="81">
        <f t="shared" si="21"/>
        <v>14.061664145444732</v>
      </c>
    </row>
    <row r="27" spans="1:44" x14ac:dyDescent="0.2">
      <c r="A27" s="1">
        <v>41153</v>
      </c>
      <c r="B27" s="2">
        <v>5.46</v>
      </c>
      <c r="C27" s="63">
        <v>517.00290577453904</v>
      </c>
      <c r="D27" s="32">
        <v>1576.8065559342899</v>
      </c>
      <c r="E27" s="32">
        <v>274.51118958405903</v>
      </c>
      <c r="F27" s="32">
        <v>373.95770449859498</v>
      </c>
      <c r="G27" s="32">
        <v>406.13852368234001</v>
      </c>
      <c r="H27" s="32">
        <v>414.62569763781499</v>
      </c>
      <c r="I27" s="33">
        <v>1553.9860231269199</v>
      </c>
      <c r="J27" s="2">
        <v>366.01039818139503</v>
      </c>
      <c r="K27">
        <v>2632.4111821552829</v>
      </c>
      <c r="L27">
        <v>613.63096042081065</v>
      </c>
      <c r="M27">
        <v>1071.82458372875</v>
      </c>
      <c r="N27">
        <v>1219.4285509358663</v>
      </c>
      <c r="O27">
        <v>996.98112703548486</v>
      </c>
      <c r="P27" s="13">
        <v>3124.9437642471939</v>
      </c>
      <c r="Q27" s="32">
        <f t="shared" si="1"/>
        <v>0.74660038001880868</v>
      </c>
      <c r="R27" s="32">
        <f t="shared" si="2"/>
        <v>1.7606096462834919</v>
      </c>
      <c r="S27" s="32">
        <f t="shared" si="3"/>
        <v>2.3574092256141905</v>
      </c>
      <c r="T27" s="32">
        <f t="shared" si="4"/>
        <v>3.0226578899234489</v>
      </c>
      <c r="U27" s="32">
        <f t="shared" si="5"/>
        <v>3.1664303552322277</v>
      </c>
      <c r="V27" s="32">
        <f t="shared" si="6"/>
        <v>2.5358203858605464</v>
      </c>
      <c r="W27" s="32">
        <f t="shared" si="7"/>
        <v>2.120717718647029</v>
      </c>
      <c r="X27" s="134">
        <f t="shared" si="8"/>
        <v>74.660038001880864</v>
      </c>
      <c r="Y27" s="134">
        <f t="shared" si="9"/>
        <v>176.06096462834918</v>
      </c>
      <c r="Z27" s="134">
        <f t="shared" si="10"/>
        <v>235.74092256141904</v>
      </c>
      <c r="AA27" s="134">
        <f t="shared" si="11"/>
        <v>302.26578899234488</v>
      </c>
      <c r="AB27" s="134">
        <f t="shared" si="12"/>
        <v>316.64303552322275</v>
      </c>
      <c r="AC27" s="134">
        <f t="shared" si="13"/>
        <v>253.58203858605464</v>
      </c>
      <c r="AD27" s="134">
        <f t="shared" si="14"/>
        <v>212.0717718647029</v>
      </c>
      <c r="AL27" s="81">
        <f t="shared" si="15"/>
        <v>8.5821419739537745</v>
      </c>
      <c r="AM27" s="81">
        <f t="shared" si="16"/>
        <v>11.641569668445937</v>
      </c>
      <c r="AN27" s="81">
        <f t="shared" si="17"/>
        <v>13.338869139626125</v>
      </c>
      <c r="AO27" s="81">
        <f t="shared" si="18"/>
        <v>33.366746817478067</v>
      </c>
      <c r="AP27" s="81">
        <f t="shared" si="19"/>
        <v>12.310391062871197</v>
      </c>
      <c r="AQ27" s="81">
        <f t="shared" si="20"/>
        <v>14.140109397124302</v>
      </c>
      <c r="AR27" s="81">
        <f t="shared" si="21"/>
        <v>14.085986698691075</v>
      </c>
    </row>
    <row r="28" spans="1:44" x14ac:dyDescent="0.2">
      <c r="A28" s="1">
        <v>41183</v>
      </c>
      <c r="B28" s="2">
        <v>6.02</v>
      </c>
      <c r="C28" s="63">
        <v>514.51722029170401</v>
      </c>
      <c r="D28" s="32">
        <v>1556.60375096803</v>
      </c>
      <c r="E28" s="32">
        <v>268.35272939721199</v>
      </c>
      <c r="F28" s="32">
        <v>369.41321388726101</v>
      </c>
      <c r="G28" s="32">
        <v>431.20290871625201</v>
      </c>
      <c r="H28" s="32">
        <v>401.36023089675598</v>
      </c>
      <c r="I28" s="33">
        <v>1556.6073712104301</v>
      </c>
      <c r="J28" s="2">
        <v>374.90372342273707</v>
      </c>
      <c r="K28">
        <v>2653.0204048081418</v>
      </c>
      <c r="L28">
        <v>616.62468089549463</v>
      </c>
      <c r="M28">
        <v>1082.5601442061684</v>
      </c>
      <c r="N28">
        <v>1238.8963155421252</v>
      </c>
      <c r="O28">
        <v>1007.4132528524894</v>
      </c>
      <c r="P28" s="13">
        <v>3133.7891091237143</v>
      </c>
      <c r="Q28" s="32">
        <f t="shared" si="1"/>
        <v>0.77251627719561999</v>
      </c>
      <c r="R28" s="32">
        <f t="shared" si="2"/>
        <v>1.8069674002959286</v>
      </c>
      <c r="S28" s="32">
        <f t="shared" si="3"/>
        <v>2.4361424910932747</v>
      </c>
      <c r="T28" s="32">
        <f t="shared" si="4"/>
        <v>3.1069009492379678</v>
      </c>
      <c r="U28" s="32">
        <f t="shared" si="5"/>
        <v>3.0460784173468549</v>
      </c>
      <c r="V28" s="32">
        <f t="shared" si="6"/>
        <v>2.6610995521102137</v>
      </c>
      <c r="W28" s="32">
        <f t="shared" si="7"/>
        <v>2.1344131313661996</v>
      </c>
      <c r="X28" s="134">
        <f t="shared" si="8"/>
        <v>77.251627719561995</v>
      </c>
      <c r="Y28" s="134">
        <f t="shared" si="9"/>
        <v>180.69674002959286</v>
      </c>
      <c r="Z28" s="134">
        <f t="shared" si="10"/>
        <v>243.61424910932749</v>
      </c>
      <c r="AA28" s="134">
        <f t="shared" si="11"/>
        <v>310.69009492379678</v>
      </c>
      <c r="AB28" s="134">
        <f t="shared" si="12"/>
        <v>304.60784173468551</v>
      </c>
      <c r="AC28" s="134">
        <f t="shared" si="13"/>
        <v>266.10995521102137</v>
      </c>
      <c r="AD28" s="134">
        <f t="shared" si="14"/>
        <v>213.44131313661995</v>
      </c>
      <c r="AL28" s="81">
        <f t="shared" si="15"/>
        <v>8.8800441916678601</v>
      </c>
      <c r="AM28" s="81">
        <f t="shared" si="16"/>
        <v>11.948098162225167</v>
      </c>
      <c r="AN28" s="81">
        <f t="shared" si="17"/>
        <v>13.784363589104801</v>
      </c>
      <c r="AO28" s="81">
        <f t="shared" si="18"/>
        <v>34.296695536004243</v>
      </c>
      <c r="AP28" s="81">
        <f t="shared" si="19"/>
        <v>11.842488960399514</v>
      </c>
      <c r="AQ28" s="81">
        <f t="shared" si="20"/>
        <v>14.838684550880574</v>
      </c>
      <c r="AR28" s="81">
        <f t="shared" si="21"/>
        <v>14.176952789887029</v>
      </c>
    </row>
    <row r="29" spans="1:44" x14ac:dyDescent="0.2">
      <c r="A29" s="1">
        <v>41214</v>
      </c>
      <c r="B29" s="2">
        <v>6.07</v>
      </c>
      <c r="C29" s="63">
        <v>516.69941458121104</v>
      </c>
      <c r="D29" s="32">
        <v>1558.65443946715</v>
      </c>
      <c r="E29" s="32">
        <v>275.28686967336102</v>
      </c>
      <c r="F29" s="32">
        <v>375.20936495854602</v>
      </c>
      <c r="G29" s="32">
        <v>402.920773661238</v>
      </c>
      <c r="H29" s="32">
        <v>410.05004727886399</v>
      </c>
      <c r="I29" s="33">
        <v>1557.7937580142</v>
      </c>
      <c r="J29" s="2">
        <v>372.40973001447179</v>
      </c>
      <c r="K29">
        <v>2644.8604805305863</v>
      </c>
      <c r="L29">
        <v>611.17842529031634</v>
      </c>
      <c r="M29">
        <v>1096.5066437683447</v>
      </c>
      <c r="N29">
        <v>1254.7067397198296</v>
      </c>
      <c r="O29">
        <v>1013.3771078029208</v>
      </c>
      <c r="P29" s="13">
        <v>3159.8550865239968</v>
      </c>
      <c r="Q29" s="32">
        <f t="shared" si="1"/>
        <v>0.76449670636169198</v>
      </c>
      <c r="R29" s="32">
        <f t="shared" si="2"/>
        <v>1.7998880577133334</v>
      </c>
      <c r="S29" s="32">
        <f t="shared" si="3"/>
        <v>2.3549141899671615</v>
      </c>
      <c r="T29" s="32">
        <f t="shared" si="4"/>
        <v>3.0997749674333988</v>
      </c>
      <c r="U29" s="32">
        <f t="shared" si="5"/>
        <v>3.3030499438576255</v>
      </c>
      <c r="V29" s="32">
        <f t="shared" si="6"/>
        <v>2.6213607470103639</v>
      </c>
      <c r="W29" s="32">
        <f t="shared" si="7"/>
        <v>2.1515417384574289</v>
      </c>
      <c r="X29" s="134">
        <f t="shared" si="8"/>
        <v>76.449670636169202</v>
      </c>
      <c r="Y29" s="134">
        <f t="shared" si="9"/>
        <v>179.98880577133335</v>
      </c>
      <c r="Z29" s="134">
        <f t="shared" si="10"/>
        <v>235.49141899671616</v>
      </c>
      <c r="AA29" s="134">
        <f t="shared" si="11"/>
        <v>309.97749674333988</v>
      </c>
      <c r="AB29" s="134">
        <f t="shared" si="12"/>
        <v>330.30499438576254</v>
      </c>
      <c r="AC29" s="134">
        <f t="shared" si="13"/>
        <v>262.13607470103636</v>
      </c>
      <c r="AD29" s="134">
        <f t="shared" si="14"/>
        <v>215.15417384574289</v>
      </c>
      <c r="AL29" s="81">
        <f t="shared" si="15"/>
        <v>8.78785954066994</v>
      </c>
      <c r="AM29" s="81">
        <f t="shared" si="16"/>
        <v>11.9012878655441</v>
      </c>
      <c r="AN29" s="81">
        <f t="shared" si="17"/>
        <v>13.324751542378769</v>
      </c>
      <c r="AO29" s="81">
        <f t="shared" si="18"/>
        <v>34.218032703703024</v>
      </c>
      <c r="AP29" s="81">
        <f t="shared" si="19"/>
        <v>12.841538245706959</v>
      </c>
      <c r="AQ29" s="81">
        <f t="shared" si="20"/>
        <v>14.617095098190614</v>
      </c>
      <c r="AR29" s="81">
        <f t="shared" si="21"/>
        <v>14.290722448872144</v>
      </c>
    </row>
    <row r="30" spans="1:44" x14ac:dyDescent="0.2">
      <c r="A30" s="1">
        <v>41244</v>
      </c>
      <c r="B30" s="2">
        <v>6.19</v>
      </c>
      <c r="C30" s="63">
        <v>515.89636884209096</v>
      </c>
      <c r="D30" s="32">
        <v>1442.4486887865801</v>
      </c>
      <c r="E30" s="32">
        <v>283.34675194621798</v>
      </c>
      <c r="F30" s="32">
        <v>413.56705011206299</v>
      </c>
      <c r="G30" s="32">
        <v>422.21712658969699</v>
      </c>
      <c r="H30" s="32">
        <v>413.04096845558001</v>
      </c>
      <c r="I30" s="33">
        <v>1597.7683741646699</v>
      </c>
      <c r="J30" s="2">
        <v>379.31567199962097</v>
      </c>
      <c r="K30">
        <v>2630.9689923607184</v>
      </c>
      <c r="L30">
        <v>614.73129809599823</v>
      </c>
      <c r="M30">
        <v>1104.9002773161287</v>
      </c>
      <c r="N30">
        <v>1264.6405913134354</v>
      </c>
      <c r="O30">
        <v>1009.6861059761138</v>
      </c>
      <c r="P30" s="13">
        <v>3177.881702086976</v>
      </c>
      <c r="Q30" s="32">
        <f t="shared" si="1"/>
        <v>0.78076787592139041</v>
      </c>
      <c r="R30" s="32">
        <f t="shared" si="2"/>
        <v>1.9368633315740855</v>
      </c>
      <c r="S30" s="32">
        <f t="shared" si="3"/>
        <v>2.3038314749132729</v>
      </c>
      <c r="T30" s="32">
        <f t="shared" si="4"/>
        <v>2.8370093898052891</v>
      </c>
      <c r="U30" s="32">
        <f t="shared" si="5"/>
        <v>3.1806427530846335</v>
      </c>
      <c r="V30" s="32">
        <f t="shared" si="6"/>
        <v>2.595833725514185</v>
      </c>
      <c r="W30" s="32">
        <f t="shared" si="7"/>
        <v>2.1120662005908288</v>
      </c>
      <c r="X30" s="134">
        <f t="shared" si="8"/>
        <v>78.076787592139041</v>
      </c>
      <c r="Y30" s="134">
        <f t="shared" si="9"/>
        <v>193.68633315740854</v>
      </c>
      <c r="Z30" s="134">
        <f t="shared" si="10"/>
        <v>230.38314749132729</v>
      </c>
      <c r="AA30" s="134">
        <f t="shared" si="11"/>
        <v>283.70093898052892</v>
      </c>
      <c r="AB30" s="134">
        <f t="shared" si="12"/>
        <v>318.06427530846338</v>
      </c>
      <c r="AC30" s="134">
        <f t="shared" si="13"/>
        <v>259.58337255141851</v>
      </c>
      <c r="AD30" s="134">
        <f t="shared" si="14"/>
        <v>211.20662005908289</v>
      </c>
      <c r="AL30" s="81">
        <f t="shared" si="15"/>
        <v>8.974895994147353</v>
      </c>
      <c r="AM30" s="81">
        <f t="shared" si="16"/>
        <v>12.807000950139823</v>
      </c>
      <c r="AN30" s="81">
        <f t="shared" si="17"/>
        <v>13.035711504697952</v>
      </c>
      <c r="AO30" s="81">
        <f t="shared" si="18"/>
        <v>31.317395972601584</v>
      </c>
      <c r="AP30" s="81">
        <f t="shared" si="19"/>
        <v>12.365645767973151</v>
      </c>
      <c r="AQ30" s="81">
        <f t="shared" si="20"/>
        <v>14.474752652112274</v>
      </c>
      <c r="AR30" s="81">
        <f t="shared" si="21"/>
        <v>14.028522583032689</v>
      </c>
    </row>
    <row r="31" spans="1:44" x14ac:dyDescent="0.2">
      <c r="A31" s="1">
        <v>41275</v>
      </c>
      <c r="B31" s="2">
        <v>5.37</v>
      </c>
      <c r="C31" s="63">
        <v>515.24488768141396</v>
      </c>
      <c r="D31" s="32">
        <v>1597.4834472402199</v>
      </c>
      <c r="E31" s="32">
        <v>281.59054164054697</v>
      </c>
      <c r="F31" s="32">
        <v>413.42946534107699</v>
      </c>
      <c r="G31" s="32">
        <v>425.10139463759702</v>
      </c>
      <c r="H31" s="32">
        <v>409.86151056152403</v>
      </c>
      <c r="I31" s="33">
        <v>1563.2357246726001</v>
      </c>
      <c r="J31" s="2">
        <v>397.10693384792052</v>
      </c>
      <c r="K31">
        <v>2653.674727997759</v>
      </c>
      <c r="L31">
        <v>615.23201718627445</v>
      </c>
      <c r="M31">
        <v>1116.7126597219294</v>
      </c>
      <c r="N31">
        <v>1267.0928809908773</v>
      </c>
      <c r="O31">
        <v>1027.3128922757726</v>
      </c>
      <c r="P31" s="13">
        <v>3213.1650115341586</v>
      </c>
      <c r="Q31" s="32">
        <f t="shared" si="1"/>
        <v>0.81210233463641535</v>
      </c>
      <c r="R31" s="32">
        <f t="shared" si="2"/>
        <v>1.7503637147050617</v>
      </c>
      <c r="S31" s="32">
        <f t="shared" si="3"/>
        <v>2.3021724122278946</v>
      </c>
      <c r="T31" s="32">
        <f t="shared" si="4"/>
        <v>2.8461448159681666</v>
      </c>
      <c r="U31" s="32">
        <f t="shared" si="5"/>
        <v>3.1407466207875028</v>
      </c>
      <c r="V31" s="32">
        <f t="shared" si="6"/>
        <v>2.6410862369290258</v>
      </c>
      <c r="W31" s="32">
        <f t="shared" si="7"/>
        <v>2.1658358488209686</v>
      </c>
      <c r="X31" s="134">
        <f t="shared" si="8"/>
        <v>81.210233463641529</v>
      </c>
      <c r="Y31" s="134">
        <f t="shared" si="9"/>
        <v>175.03637147050617</v>
      </c>
      <c r="Z31" s="134">
        <f t="shared" si="10"/>
        <v>230.21724122278945</v>
      </c>
      <c r="AA31" s="134">
        <f t="shared" si="11"/>
        <v>284.61448159681663</v>
      </c>
      <c r="AB31" s="134">
        <f t="shared" si="12"/>
        <v>314.07466207875029</v>
      </c>
      <c r="AC31" s="134">
        <f t="shared" si="13"/>
        <v>264.1086236929026</v>
      </c>
      <c r="AD31" s="134">
        <f t="shared" si="14"/>
        <v>216.58358488209686</v>
      </c>
      <c r="AL31" s="81">
        <f t="shared" si="15"/>
        <v>9.3350843634093152</v>
      </c>
      <c r="AM31" s="81">
        <f t="shared" si="16"/>
        <v>11.573821132283925</v>
      </c>
      <c r="AN31" s="81">
        <f t="shared" si="17"/>
        <v>13.026324072166405</v>
      </c>
      <c r="AO31" s="81">
        <f t="shared" si="18"/>
        <v>31.418240812787655</v>
      </c>
      <c r="AP31" s="81">
        <f t="shared" si="19"/>
        <v>12.210538301402105</v>
      </c>
      <c r="AQ31" s="81">
        <f t="shared" si="20"/>
        <v>14.727087346425932</v>
      </c>
      <c r="AR31" s="81">
        <f t="shared" si="21"/>
        <v>14.385665140527918</v>
      </c>
    </row>
    <row r="32" spans="1:44" x14ac:dyDescent="0.2">
      <c r="A32" s="1">
        <v>41306</v>
      </c>
      <c r="B32" s="2">
        <v>5.61</v>
      </c>
      <c r="C32" s="63">
        <v>518.42694968078399</v>
      </c>
      <c r="D32" s="32">
        <v>1583.47149070863</v>
      </c>
      <c r="E32" s="32">
        <v>276.05358213104</v>
      </c>
      <c r="F32" s="32">
        <v>414.42421300774799</v>
      </c>
      <c r="G32" s="32">
        <v>416.04673156083902</v>
      </c>
      <c r="H32" s="32">
        <v>412.32983660295997</v>
      </c>
      <c r="I32" s="33">
        <v>1568.75565412529</v>
      </c>
      <c r="J32" s="2">
        <v>389.24794839041908</v>
      </c>
      <c r="K32">
        <v>2628.5508686847379</v>
      </c>
      <c r="L32">
        <v>599.92746186613203</v>
      </c>
      <c r="M32">
        <v>1127.8554748192855</v>
      </c>
      <c r="N32">
        <v>1244.186874684573</v>
      </c>
      <c r="O32">
        <v>1028.9895791001334</v>
      </c>
      <c r="P32" s="13">
        <v>3270.7095253760203</v>
      </c>
      <c r="Q32" s="32">
        <f t="shared" si="1"/>
        <v>0.79294635155105808</v>
      </c>
      <c r="R32" s="32">
        <f t="shared" si="2"/>
        <v>1.7531181260330995</v>
      </c>
      <c r="S32" s="32">
        <f t="shared" si="3"/>
        <v>2.2951464262328103</v>
      </c>
      <c r="T32" s="32">
        <f t="shared" si="4"/>
        <v>2.8741760967870338</v>
      </c>
      <c r="U32" s="32">
        <f t="shared" si="5"/>
        <v>3.1582648262247721</v>
      </c>
      <c r="V32" s="32">
        <f t="shared" si="6"/>
        <v>2.6355499845480983</v>
      </c>
      <c r="W32" s="32">
        <f t="shared" si="7"/>
        <v>2.2018702024539398</v>
      </c>
      <c r="X32" s="134">
        <f t="shared" si="8"/>
        <v>79.294635155105809</v>
      </c>
      <c r="Y32" s="134">
        <f t="shared" si="9"/>
        <v>175.31181260330996</v>
      </c>
      <c r="Z32" s="134">
        <f t="shared" si="10"/>
        <v>229.51464262328102</v>
      </c>
      <c r="AA32" s="134">
        <f t="shared" si="11"/>
        <v>287.4176096787034</v>
      </c>
      <c r="AB32" s="134">
        <f t="shared" si="12"/>
        <v>315.82648262247722</v>
      </c>
      <c r="AC32" s="134">
        <f t="shared" si="13"/>
        <v>263.55499845480983</v>
      </c>
      <c r="AD32" s="134">
        <f t="shared" si="14"/>
        <v>220.187020245394</v>
      </c>
      <c r="AL32" s="81">
        <f t="shared" si="15"/>
        <v>9.1148870920322889</v>
      </c>
      <c r="AM32" s="81">
        <f t="shared" si="16"/>
        <v>11.592033955006212</v>
      </c>
      <c r="AN32" s="81">
        <f t="shared" si="17"/>
        <v>12.98656911288866</v>
      </c>
      <c r="AO32" s="81">
        <f t="shared" si="18"/>
        <v>31.727674656813075</v>
      </c>
      <c r="AP32" s="81">
        <f t="shared" si="19"/>
        <v>12.278645265856937</v>
      </c>
      <c r="AQ32" s="81">
        <f t="shared" si="20"/>
        <v>14.696216384605094</v>
      </c>
      <c r="AR32" s="81">
        <f t="shared" si="21"/>
        <v>14.625008369240973</v>
      </c>
    </row>
    <row r="33" spans="1:44" x14ac:dyDescent="0.2">
      <c r="A33" s="1">
        <v>41334</v>
      </c>
      <c r="B33" s="2">
        <v>5.96</v>
      </c>
      <c r="C33" s="63">
        <v>522.74753057047997</v>
      </c>
      <c r="D33" s="32">
        <v>1602.6001617102299</v>
      </c>
      <c r="E33" s="32">
        <v>284.40316952097697</v>
      </c>
      <c r="F33" s="32">
        <v>415.278994978291</v>
      </c>
      <c r="G33" s="32">
        <v>424.59360243930098</v>
      </c>
      <c r="H33" s="32">
        <v>413.29780401887598</v>
      </c>
      <c r="I33" s="33">
        <v>1587.07721447776</v>
      </c>
      <c r="J33" s="2">
        <v>402.6450056769001</v>
      </c>
      <c r="K33">
        <v>2640.3017105290255</v>
      </c>
      <c r="L33">
        <v>618.53347199500217</v>
      </c>
      <c r="M33">
        <v>1136.5285144165414</v>
      </c>
      <c r="N33">
        <v>1248.9996534597342</v>
      </c>
      <c r="O33">
        <v>1025.9601097916081</v>
      </c>
      <c r="P33" s="13">
        <v>3321.993428995399</v>
      </c>
      <c r="Q33" s="32">
        <f t="shared" si="1"/>
        <v>0.81615430597949201</v>
      </c>
      <c r="R33" s="32">
        <f t="shared" si="2"/>
        <v>1.7457028642072534</v>
      </c>
      <c r="S33" s="32">
        <f t="shared" si="3"/>
        <v>2.3044682238591001</v>
      </c>
      <c r="T33" s="32">
        <f t="shared" si="4"/>
        <v>2.8998953196241506</v>
      </c>
      <c r="U33" s="32">
        <f t="shared" si="5"/>
        <v>3.1169570742534458</v>
      </c>
      <c r="V33" s="32">
        <f t="shared" si="6"/>
        <v>2.630324482163322</v>
      </c>
      <c r="W33" s="32">
        <f t="shared" si="7"/>
        <v>2.2179035810313761</v>
      </c>
      <c r="X33" s="134">
        <f t="shared" si="8"/>
        <v>81.615430597949199</v>
      </c>
      <c r="Y33" s="134">
        <f t="shared" si="9"/>
        <v>174.57028642072535</v>
      </c>
      <c r="Z33" s="134">
        <f t="shared" si="10"/>
        <v>230.44682238591002</v>
      </c>
      <c r="AA33" s="134">
        <f t="shared" si="11"/>
        <v>289.98953196241507</v>
      </c>
      <c r="AB33" s="134">
        <f t="shared" si="12"/>
        <v>311.69570742534461</v>
      </c>
      <c r="AC33" s="134">
        <f t="shared" si="13"/>
        <v>263.03244821633223</v>
      </c>
      <c r="AD33" s="134">
        <f t="shared" si="14"/>
        <v>221.79035810313761</v>
      </c>
      <c r="AL33" s="81">
        <f t="shared" si="15"/>
        <v>9.381661614468042</v>
      </c>
      <c r="AM33" s="81">
        <f t="shared" si="16"/>
        <v>11.543002480404455</v>
      </c>
      <c r="AN33" s="81">
        <f t="shared" si="17"/>
        <v>13.039314405191808</v>
      </c>
      <c r="AO33" s="81">
        <f t="shared" si="18"/>
        <v>32.011585978570402</v>
      </c>
      <c r="AP33" s="81">
        <f t="shared" si="19"/>
        <v>12.118049729670631</v>
      </c>
      <c r="AQ33" s="81">
        <f t="shared" si="20"/>
        <v>14.667078210707738</v>
      </c>
      <c r="AR33" s="81">
        <f t="shared" si="21"/>
        <v>14.731503427678515</v>
      </c>
    </row>
    <row r="34" spans="1:44" x14ac:dyDescent="0.2">
      <c r="A34" s="1">
        <v>41365</v>
      </c>
      <c r="B34" s="2">
        <v>6.11</v>
      </c>
      <c r="C34" s="63">
        <v>528.47708741353995</v>
      </c>
      <c r="D34" s="32">
        <v>1577.5922241399401</v>
      </c>
      <c r="E34" s="32">
        <v>283.75653500006803</v>
      </c>
      <c r="F34" s="32">
        <v>415.64825055046202</v>
      </c>
      <c r="G34" s="32">
        <v>413.09039869870202</v>
      </c>
      <c r="H34" s="32">
        <v>415.05162427473601</v>
      </c>
      <c r="I34" s="33">
        <v>1592.7215377356899</v>
      </c>
      <c r="J34" s="2">
        <v>407.32573118291685</v>
      </c>
      <c r="K34">
        <v>2636.5892362959426</v>
      </c>
      <c r="L34">
        <v>617.70716940465297</v>
      </c>
      <c r="M34">
        <v>1143.8246649939679</v>
      </c>
      <c r="N34">
        <v>1249.0116298412995</v>
      </c>
      <c r="O34">
        <v>933.4388750656442</v>
      </c>
      <c r="P34" s="13">
        <v>3337.02176311429</v>
      </c>
      <c r="Q34" s="32">
        <f t="shared" si="1"/>
        <v>0.81784687293354819</v>
      </c>
      <c r="R34" s="32">
        <f t="shared" si="2"/>
        <v>1.7733890899207783</v>
      </c>
      <c r="S34" s="32">
        <f t="shared" si="3"/>
        <v>2.309899496958264</v>
      </c>
      <c r="T34" s="32">
        <f t="shared" si="4"/>
        <v>2.9200468194386104</v>
      </c>
      <c r="U34" s="32">
        <f t="shared" si="5"/>
        <v>3.2083201270220356</v>
      </c>
      <c r="V34" s="32">
        <f t="shared" si="6"/>
        <v>2.3863826386968423</v>
      </c>
      <c r="W34" s="32">
        <f t="shared" si="7"/>
        <v>2.2231844732096433</v>
      </c>
      <c r="X34" s="134">
        <f t="shared" si="8"/>
        <v>81.784687293354821</v>
      </c>
      <c r="Y34" s="134">
        <f t="shared" si="9"/>
        <v>177.33890899207782</v>
      </c>
      <c r="Z34" s="134">
        <f t="shared" si="10"/>
        <v>230.9899496958264</v>
      </c>
      <c r="AA34" s="134">
        <f t="shared" si="11"/>
        <v>292.00468194386104</v>
      </c>
      <c r="AB34" s="134">
        <f t="shared" si="12"/>
        <v>320.83201270220354</v>
      </c>
      <c r="AC34" s="134">
        <f t="shared" si="13"/>
        <v>238.63826386968424</v>
      </c>
      <c r="AD34" s="134">
        <f t="shared" si="14"/>
        <v>222.31844732096434</v>
      </c>
      <c r="AL34" s="81">
        <f t="shared" si="15"/>
        <v>9.4011176049669576</v>
      </c>
      <c r="AM34" s="81">
        <f t="shared" si="16"/>
        <v>11.726070388830774</v>
      </c>
      <c r="AN34" s="81">
        <f t="shared" si="17"/>
        <v>13.070046040728036</v>
      </c>
      <c r="AO34" s="81">
        <f t="shared" si="18"/>
        <v>32.234035894104366</v>
      </c>
      <c r="AP34" s="81">
        <f t="shared" si="19"/>
        <v>12.473249365254148</v>
      </c>
      <c r="AQ34" s="81">
        <f t="shared" si="20"/>
        <v>13.306822424302094</v>
      </c>
      <c r="AR34" s="81">
        <f t="shared" si="21"/>
        <v>14.766579560784882</v>
      </c>
    </row>
    <row r="35" spans="1:44" x14ac:dyDescent="0.2">
      <c r="A35" s="1">
        <v>41395</v>
      </c>
      <c r="B35" s="2">
        <v>6.3</v>
      </c>
      <c r="C35" s="63">
        <v>529.88661125380702</v>
      </c>
      <c r="D35" s="32">
        <v>1563.68188916244</v>
      </c>
      <c r="E35" s="32">
        <v>281.73865969337902</v>
      </c>
      <c r="F35" s="32">
        <v>416.271785353925</v>
      </c>
      <c r="G35" s="32">
        <v>431.98771772741998</v>
      </c>
      <c r="H35" s="32">
        <v>415.73683407407299</v>
      </c>
      <c r="I35" s="33">
        <v>1597.6228294903401</v>
      </c>
      <c r="J35" s="2">
        <v>403.11632592435529</v>
      </c>
      <c r="K35">
        <v>2623.1996955504037</v>
      </c>
      <c r="L35">
        <v>607.71722970104076</v>
      </c>
      <c r="M35">
        <v>1146.4061427432032</v>
      </c>
      <c r="N35">
        <v>1273.1399666746559</v>
      </c>
      <c r="O35">
        <v>927.09102354080824</v>
      </c>
      <c r="P35" s="13">
        <v>3344.246579585847</v>
      </c>
      <c r="Q35" s="32">
        <f t="shared" si="1"/>
        <v>0.80868745380007179</v>
      </c>
      <c r="R35" s="32">
        <f t="shared" si="2"/>
        <v>1.7832663380552878</v>
      </c>
      <c r="S35" s="32">
        <f t="shared" si="3"/>
        <v>2.2929171874220695</v>
      </c>
      <c r="T35" s="32">
        <f t="shared" si="4"/>
        <v>2.9274857739875753</v>
      </c>
      <c r="U35" s="32">
        <f t="shared" si="5"/>
        <v>3.1328385716491787</v>
      </c>
      <c r="V35" s="32">
        <f t="shared" si="6"/>
        <v>2.370484588450708</v>
      </c>
      <c r="W35" s="32">
        <f t="shared" si="7"/>
        <v>2.2251397817304723</v>
      </c>
      <c r="X35" s="134">
        <f t="shared" si="8"/>
        <v>80.868745380007184</v>
      </c>
      <c r="Y35" s="134">
        <f t="shared" si="9"/>
        <v>178.32663380552879</v>
      </c>
      <c r="Z35" s="134">
        <f t="shared" si="10"/>
        <v>229.29171874220694</v>
      </c>
      <c r="AA35" s="134">
        <f t="shared" si="11"/>
        <v>292.7485773987575</v>
      </c>
      <c r="AB35" s="134">
        <f t="shared" si="12"/>
        <v>313.28385716491789</v>
      </c>
      <c r="AC35" s="134">
        <f t="shared" si="13"/>
        <v>237.0484588450708</v>
      </c>
      <c r="AD35" s="134">
        <f t="shared" si="14"/>
        <v>222.51397817304724</v>
      </c>
      <c r="AL35" s="81">
        <f t="shared" si="15"/>
        <v>9.2958304426426324</v>
      </c>
      <c r="AM35" s="81">
        <f t="shared" si="16"/>
        <v>11.791381102385678</v>
      </c>
      <c r="AN35" s="81">
        <f t="shared" si="17"/>
        <v>12.973955467173541</v>
      </c>
      <c r="AO35" s="81">
        <f t="shared" si="18"/>
        <v>32.316153593844547</v>
      </c>
      <c r="AP35" s="81">
        <f t="shared" si="19"/>
        <v>12.179793529998463</v>
      </c>
      <c r="AQ35" s="81">
        <f t="shared" si="20"/>
        <v>13.218172545574571</v>
      </c>
      <c r="AR35" s="81">
        <f t="shared" si="21"/>
        <v>14.779566885582549</v>
      </c>
    </row>
    <row r="36" spans="1:44" x14ac:dyDescent="0.2">
      <c r="A36" s="1">
        <v>41426</v>
      </c>
      <c r="B36" s="2">
        <v>6.24</v>
      </c>
      <c r="C36" s="63">
        <v>531.41712399860398</v>
      </c>
      <c r="D36" s="32">
        <v>1588.7457145459</v>
      </c>
      <c r="E36" s="32">
        <v>280.81512891656899</v>
      </c>
      <c r="F36" s="32">
        <v>418.21062877784999</v>
      </c>
      <c r="G36" s="32">
        <v>409.90226541920498</v>
      </c>
      <c r="H36" s="32">
        <v>410.397788958928</v>
      </c>
      <c r="I36" s="33">
        <v>1613.4096780566699</v>
      </c>
      <c r="J36" s="2">
        <v>412.01043034703332</v>
      </c>
      <c r="K36">
        <v>2630.3999843214683</v>
      </c>
      <c r="L36">
        <v>614.48772992364263</v>
      </c>
      <c r="M36">
        <v>1145.1941903074562</v>
      </c>
      <c r="N36">
        <v>1277.3435461843983</v>
      </c>
      <c r="O36">
        <v>930.29392333377143</v>
      </c>
      <c r="P36" s="13">
        <v>3363.5104040410993</v>
      </c>
      <c r="Q36" s="32">
        <f t="shared" si="1"/>
        <v>0.82368418598765003</v>
      </c>
      <c r="R36" s="32">
        <f t="shared" si="2"/>
        <v>1.7589579740530539</v>
      </c>
      <c r="S36" s="32">
        <f t="shared" si="3"/>
        <v>2.3247741914390807</v>
      </c>
      <c r="T36" s="32">
        <f t="shared" si="4"/>
        <v>2.9091903076163046</v>
      </c>
      <c r="U36" s="32">
        <f t="shared" si="5"/>
        <v>3.3106667075344332</v>
      </c>
      <c r="V36" s="32">
        <f t="shared" si="6"/>
        <v>2.4082592322365333</v>
      </c>
      <c r="W36" s="32">
        <f t="shared" si="7"/>
        <v>2.214808490275928</v>
      </c>
      <c r="X36" s="134">
        <f t="shared" si="8"/>
        <v>82.368418598765004</v>
      </c>
      <c r="Y36" s="134">
        <f t="shared" si="9"/>
        <v>175.89579740530539</v>
      </c>
      <c r="Z36" s="134">
        <f t="shared" si="10"/>
        <v>232.47741914390807</v>
      </c>
      <c r="AA36" s="134">
        <f t="shared" si="11"/>
        <v>290.91903076163044</v>
      </c>
      <c r="AB36" s="134">
        <f t="shared" si="12"/>
        <v>331.0666707534433</v>
      </c>
      <c r="AC36" s="134">
        <f t="shared" si="13"/>
        <v>240.82592322365332</v>
      </c>
      <c r="AD36" s="134">
        <f t="shared" si="14"/>
        <v>221.4808490275928</v>
      </c>
      <c r="AL36" s="81">
        <f t="shared" si="15"/>
        <v>9.4682172887033271</v>
      </c>
      <c r="AM36" s="81">
        <f t="shared" si="16"/>
        <v>11.630648418877261</v>
      </c>
      <c r="AN36" s="81">
        <f t="shared" si="17"/>
        <v>13.154211149193598</v>
      </c>
      <c r="AO36" s="81">
        <f t="shared" si="18"/>
        <v>32.114192202066484</v>
      </c>
      <c r="AP36" s="81">
        <f t="shared" si="19"/>
        <v>12.871150562725092</v>
      </c>
      <c r="AQ36" s="81">
        <f t="shared" si="20"/>
        <v>13.428809544372776</v>
      </c>
      <c r="AR36" s="81">
        <f t="shared" si="21"/>
        <v>14.71094557274613</v>
      </c>
    </row>
    <row r="37" spans="1:44" x14ac:dyDescent="0.2">
      <c r="A37" s="1">
        <v>41456</v>
      </c>
      <c r="B37" s="2">
        <v>6</v>
      </c>
      <c r="C37" s="63">
        <v>527.43808993825201</v>
      </c>
      <c r="D37" s="32">
        <v>1572.7717062714701</v>
      </c>
      <c r="E37" s="32">
        <v>276.23945089130302</v>
      </c>
      <c r="F37" s="32">
        <v>415.91179137634202</v>
      </c>
      <c r="G37" s="32">
        <v>424.27528211229497</v>
      </c>
      <c r="H37" s="32">
        <v>412.695638752886</v>
      </c>
      <c r="I37" s="33">
        <v>1621.4321318821401</v>
      </c>
      <c r="J37" s="2">
        <v>412.69988583704793</v>
      </c>
      <c r="K37">
        <v>2618.5115675068109</v>
      </c>
      <c r="L37">
        <v>618.70760267011156</v>
      </c>
      <c r="M37">
        <v>1135.2230809365522</v>
      </c>
      <c r="N37">
        <v>1278.5080169680823</v>
      </c>
      <c r="O37">
        <v>915.6774076838351</v>
      </c>
      <c r="P37" s="13">
        <v>3375.625810801017</v>
      </c>
      <c r="Q37" s="32">
        <f t="shared" si="1"/>
        <v>0.82940896255423113</v>
      </c>
      <c r="R37" s="32">
        <f t="shared" si="2"/>
        <v>1.7647966646966946</v>
      </c>
      <c r="S37" s="32">
        <f t="shared" si="3"/>
        <v>2.374136122535154</v>
      </c>
      <c r="T37" s="32">
        <f t="shared" si="4"/>
        <v>2.893249219529566</v>
      </c>
      <c r="U37" s="32">
        <f t="shared" si="5"/>
        <v>3.1941962096850953</v>
      </c>
      <c r="V37" s="32">
        <f t="shared" si="6"/>
        <v>2.3518980115175196</v>
      </c>
      <c r="W37" s="32">
        <f t="shared" si="7"/>
        <v>2.2067919397252767</v>
      </c>
      <c r="X37" s="134">
        <f t="shared" si="8"/>
        <v>82.940896255423112</v>
      </c>
      <c r="Y37" s="134">
        <f t="shared" si="9"/>
        <v>176.47966646966947</v>
      </c>
      <c r="Z37" s="134">
        <f t="shared" si="10"/>
        <v>237.4136122535154</v>
      </c>
      <c r="AA37" s="134">
        <f t="shared" si="11"/>
        <v>289.32492195295663</v>
      </c>
      <c r="AB37" s="134">
        <f t="shared" si="12"/>
        <v>319.41962096850955</v>
      </c>
      <c r="AC37" s="134">
        <f t="shared" si="13"/>
        <v>235.18980115175196</v>
      </c>
      <c r="AD37" s="134">
        <f t="shared" si="14"/>
        <v>220.67919397252766</v>
      </c>
      <c r="AL37" s="81">
        <f t="shared" si="15"/>
        <v>9.5340233699463148</v>
      </c>
      <c r="AM37" s="81">
        <f t="shared" si="16"/>
        <v>11.669255229900891</v>
      </c>
      <c r="AN37" s="81">
        <f t="shared" si="17"/>
        <v>13.433514518424376</v>
      </c>
      <c r="AO37" s="81">
        <f t="shared" si="18"/>
        <v>31.93822050114774</v>
      </c>
      <c r="AP37" s="81">
        <f t="shared" si="19"/>
        <v>12.418338653111027</v>
      </c>
      <c r="AQ37" s="81">
        <f t="shared" si="20"/>
        <v>13.114531044536569</v>
      </c>
      <c r="AR37" s="81">
        <f t="shared" si="21"/>
        <v>14.657698965037348</v>
      </c>
    </row>
    <row r="38" spans="1:44" x14ac:dyDescent="0.2">
      <c r="A38" s="1">
        <v>41487</v>
      </c>
      <c r="B38" s="2">
        <v>6.01</v>
      </c>
      <c r="C38" s="63">
        <v>530.08857864318497</v>
      </c>
      <c r="D38" s="32">
        <v>1580.53055811737</v>
      </c>
      <c r="E38" s="32">
        <v>274.50670789921401</v>
      </c>
      <c r="F38" s="32">
        <v>411.08923518123999</v>
      </c>
      <c r="G38" s="32">
        <v>408.37117891815598</v>
      </c>
      <c r="H38" s="32">
        <v>417.329889152151</v>
      </c>
      <c r="I38" s="33">
        <v>1620.12284720718</v>
      </c>
      <c r="J38" s="2">
        <v>418.40364482144543</v>
      </c>
      <c r="K38">
        <v>2682.8478002931861</v>
      </c>
      <c r="L38">
        <v>627.31589605402496</v>
      </c>
      <c r="M38">
        <v>1137.660033216453</v>
      </c>
      <c r="N38">
        <v>1303.5566107870384</v>
      </c>
      <c r="O38">
        <v>909.27611644727369</v>
      </c>
      <c r="P38" s="13">
        <v>3401.1699376288598</v>
      </c>
      <c r="Q38" s="32">
        <f t="shared" si="1"/>
        <v>0.83674638870832574</v>
      </c>
      <c r="R38" s="32">
        <f t="shared" si="2"/>
        <v>1.7994507847279504</v>
      </c>
      <c r="S38" s="32">
        <f t="shared" si="3"/>
        <v>2.4225913694285208</v>
      </c>
      <c r="T38" s="32">
        <f t="shared" si="4"/>
        <v>2.9337508696403809</v>
      </c>
      <c r="U38" s="32">
        <f t="shared" si="5"/>
        <v>3.3839321539689116</v>
      </c>
      <c r="V38" s="32">
        <f t="shared" si="6"/>
        <v>2.3097401746231641</v>
      </c>
      <c r="W38" s="32">
        <f t="shared" si="7"/>
        <v>2.2254980584316613</v>
      </c>
      <c r="X38" s="134">
        <f t="shared" si="8"/>
        <v>83.674638870832581</v>
      </c>
      <c r="Y38" s="134">
        <f t="shared" si="9"/>
        <v>179.94507847279505</v>
      </c>
      <c r="Z38" s="134">
        <f t="shared" si="10"/>
        <v>242.25913694285208</v>
      </c>
      <c r="AA38" s="134">
        <f t="shared" si="11"/>
        <v>293.37508696403808</v>
      </c>
      <c r="AB38" s="134">
        <f t="shared" si="12"/>
        <v>338.39321539689115</v>
      </c>
      <c r="AC38" s="134">
        <f t="shared" si="13"/>
        <v>230.9740174623164</v>
      </c>
      <c r="AD38" s="134">
        <f t="shared" si="14"/>
        <v>222.54980584316613</v>
      </c>
      <c r="AL38" s="81">
        <f t="shared" si="15"/>
        <v>9.6183667947062315</v>
      </c>
      <c r="AM38" s="81">
        <f t="shared" si="16"/>
        <v>11.898396512577694</v>
      </c>
      <c r="AN38" s="81">
        <f t="shared" si="17"/>
        <v>13.707687619308249</v>
      </c>
      <c r="AO38" s="81">
        <f t="shared" si="18"/>
        <v>32.385313210330203</v>
      </c>
      <c r="AP38" s="81">
        <f t="shared" si="19"/>
        <v>13.155990649453644</v>
      </c>
      <c r="AQ38" s="81">
        <f t="shared" si="20"/>
        <v>12.879452712902282</v>
      </c>
      <c r="AR38" s="81">
        <f t="shared" si="21"/>
        <v>14.781946589775625</v>
      </c>
    </row>
    <row r="39" spans="1:44" x14ac:dyDescent="0.2">
      <c r="A39" s="1">
        <v>41518</v>
      </c>
      <c r="B39" s="2">
        <v>6.18</v>
      </c>
      <c r="C39" s="63">
        <v>526.70143214538803</v>
      </c>
      <c r="D39" s="32">
        <v>1550.35239897467</v>
      </c>
      <c r="E39" s="32">
        <v>281.86253000808699</v>
      </c>
      <c r="F39" s="32">
        <v>378.01952611798498</v>
      </c>
      <c r="G39" s="32">
        <v>407.16216509353501</v>
      </c>
      <c r="H39" s="32">
        <v>419.78139436122501</v>
      </c>
      <c r="I39" s="33">
        <v>1618.9659211191899</v>
      </c>
      <c r="J39" s="2">
        <v>408.91605754348546</v>
      </c>
      <c r="K39">
        <v>2664.5344385978119</v>
      </c>
      <c r="L39">
        <v>631.64084843576438</v>
      </c>
      <c r="M39">
        <v>1141.7162888035054</v>
      </c>
      <c r="N39">
        <v>1315.7604908296641</v>
      </c>
      <c r="O39">
        <v>929.68361414672165</v>
      </c>
      <c r="P39" s="13">
        <v>3433.1628416554736</v>
      </c>
      <c r="Q39" s="32">
        <f t="shared" si="1"/>
        <v>0.82435141315473404</v>
      </c>
      <c r="R39" s="32">
        <f t="shared" si="2"/>
        <v>1.8248771497204497</v>
      </c>
      <c r="S39" s="32">
        <f t="shared" si="3"/>
        <v>2.3794445215894862</v>
      </c>
      <c r="T39" s="32">
        <f t="shared" si="4"/>
        <v>3.206909357039919</v>
      </c>
      <c r="U39" s="32">
        <f t="shared" si="5"/>
        <v>3.431248305799719</v>
      </c>
      <c r="V39" s="32">
        <f t="shared" si="6"/>
        <v>2.3515526766094581</v>
      </c>
      <c r="W39" s="32">
        <f t="shared" si="7"/>
        <v>2.2516423957520777</v>
      </c>
      <c r="X39" s="134">
        <f t="shared" si="8"/>
        <v>82.435141315473402</v>
      </c>
      <c r="Y39" s="134">
        <f t="shared" si="9"/>
        <v>182.48771497204496</v>
      </c>
      <c r="Z39" s="134">
        <f t="shared" si="10"/>
        <v>237.94445215894862</v>
      </c>
      <c r="AA39" s="134">
        <f t="shared" si="11"/>
        <v>320.6909357039919</v>
      </c>
      <c r="AB39" s="134">
        <f t="shared" si="12"/>
        <v>343.1248305799719</v>
      </c>
      <c r="AC39" s="134">
        <f t="shared" si="13"/>
        <v>235.15526766094581</v>
      </c>
      <c r="AD39" s="134">
        <f t="shared" si="14"/>
        <v>225.16423957520777</v>
      </c>
      <c r="AL39" s="81">
        <f t="shared" si="15"/>
        <v>9.475887038719593</v>
      </c>
      <c r="AM39" s="81">
        <f t="shared" si="16"/>
        <v>12.066521684503426</v>
      </c>
      <c r="AN39" s="81">
        <f t="shared" si="17"/>
        <v>13.463550898853066</v>
      </c>
      <c r="AO39" s="81">
        <f t="shared" si="18"/>
        <v>35.400675987735518</v>
      </c>
      <c r="AP39" s="81">
        <f t="shared" si="19"/>
        <v>13.339945534696875</v>
      </c>
      <c r="AQ39" s="81">
        <f t="shared" si="20"/>
        <v>13.112605406030836</v>
      </c>
      <c r="AR39" s="81">
        <f t="shared" si="21"/>
        <v>14.955599492518584</v>
      </c>
    </row>
    <row r="40" spans="1:44" x14ac:dyDescent="0.2">
      <c r="A40" s="1">
        <v>41548</v>
      </c>
      <c r="B40" s="2">
        <v>5.98</v>
      </c>
      <c r="C40" s="63">
        <v>524.72629804654503</v>
      </c>
      <c r="D40" s="32">
        <v>1523.61279811594</v>
      </c>
      <c r="E40" s="32">
        <v>273.61056017688702</v>
      </c>
      <c r="F40" s="32">
        <v>451.12738862283999</v>
      </c>
      <c r="G40" s="32">
        <v>403.99651415696798</v>
      </c>
      <c r="H40" s="32">
        <v>421.696707778193</v>
      </c>
      <c r="I40" s="33">
        <v>1627.7028213880899</v>
      </c>
      <c r="J40" s="2">
        <v>409.99583440321697</v>
      </c>
      <c r="K40">
        <v>2669.1549147623505</v>
      </c>
      <c r="L40">
        <v>662.48811721907214</v>
      </c>
      <c r="M40">
        <v>1147.9596473383647</v>
      </c>
      <c r="N40">
        <v>1332.829560951895</v>
      </c>
      <c r="O40">
        <v>917.28292212933923</v>
      </c>
      <c r="P40" s="13">
        <v>3448.9970827886937</v>
      </c>
      <c r="Q40" s="32">
        <f t="shared" si="1"/>
        <v>0.82807663141363375</v>
      </c>
      <c r="R40" s="32">
        <f t="shared" si="2"/>
        <v>1.8566202529692077</v>
      </c>
      <c r="S40" s="32">
        <f t="shared" si="3"/>
        <v>2.5660738612386433</v>
      </c>
      <c r="T40" s="32">
        <f t="shared" si="4"/>
        <v>2.6968161653034333</v>
      </c>
      <c r="U40" s="32">
        <f t="shared" si="5"/>
        <v>3.4963984074080301</v>
      </c>
      <c r="V40" s="32">
        <f t="shared" si="6"/>
        <v>2.3052976770783919</v>
      </c>
      <c r="W40" s="32">
        <f t="shared" si="7"/>
        <v>2.2456477068844158</v>
      </c>
      <c r="X40" s="134">
        <f t="shared" si="8"/>
        <v>82.807663141363378</v>
      </c>
      <c r="Y40" s="134">
        <f t="shared" si="9"/>
        <v>185.66202529692077</v>
      </c>
      <c r="Z40" s="134">
        <f t="shared" si="10"/>
        <v>256.60738612386433</v>
      </c>
      <c r="AA40" s="134">
        <f t="shared" si="11"/>
        <v>269.68161653034332</v>
      </c>
      <c r="AB40" s="134">
        <f t="shared" si="12"/>
        <v>349.63984074080304</v>
      </c>
      <c r="AC40" s="134">
        <f t="shared" si="13"/>
        <v>230.5297677078392</v>
      </c>
      <c r="AD40" s="134">
        <f t="shared" si="14"/>
        <v>224.56477068844157</v>
      </c>
      <c r="AL40" s="81">
        <f t="shared" si="15"/>
        <v>9.5187082759402841</v>
      </c>
      <c r="AM40" s="81">
        <f t="shared" si="16"/>
        <v>12.27641463195101</v>
      </c>
      <c r="AN40" s="81">
        <f t="shared" si="17"/>
        <v>14.519550982396627</v>
      </c>
      <c r="AO40" s="81">
        <f t="shared" si="18"/>
        <v>29.769820296547238</v>
      </c>
      <c r="AP40" s="81">
        <f t="shared" si="19"/>
        <v>13.593234929569824</v>
      </c>
      <c r="AQ40" s="81">
        <f t="shared" si="20"/>
        <v>12.85468068976145</v>
      </c>
      <c r="AR40" s="81">
        <f t="shared" si="21"/>
        <v>14.91578226134717</v>
      </c>
    </row>
    <row r="41" spans="1:44" x14ac:dyDescent="0.2">
      <c r="A41" s="1">
        <v>41579</v>
      </c>
      <c r="B41" s="2">
        <v>6.11</v>
      </c>
      <c r="C41" s="63">
        <v>523.36734907331697</v>
      </c>
      <c r="D41" s="32">
        <v>1528.19650698749</v>
      </c>
      <c r="E41" s="32">
        <v>260.97059711403801</v>
      </c>
      <c r="F41" s="32">
        <v>417.47684770384001</v>
      </c>
      <c r="G41" s="32">
        <v>403.378835407135</v>
      </c>
      <c r="H41" s="32">
        <v>415.65962321064501</v>
      </c>
      <c r="I41" s="33">
        <v>1636.92625872702</v>
      </c>
      <c r="J41" s="2">
        <v>416.48962580516894</v>
      </c>
      <c r="K41">
        <v>2686.7188628841154</v>
      </c>
      <c r="L41">
        <v>650.00342786247779</v>
      </c>
      <c r="M41">
        <v>1157.2526592897593</v>
      </c>
      <c r="N41">
        <v>1365.0210721815388</v>
      </c>
      <c r="O41">
        <v>948.04322889404534</v>
      </c>
      <c r="P41" s="13">
        <v>3457.8670816942627</v>
      </c>
      <c r="Q41" s="32">
        <f t="shared" si="1"/>
        <v>0.84441099110283835</v>
      </c>
      <c r="R41" s="32">
        <f t="shared" si="2"/>
        <v>1.8655175380725251</v>
      </c>
      <c r="S41" s="32">
        <f t="shared" si="3"/>
        <v>2.6428978778919081</v>
      </c>
      <c r="T41" s="32">
        <f t="shared" si="4"/>
        <v>2.9413865787438458</v>
      </c>
      <c r="U41" s="32">
        <f t="shared" si="5"/>
        <v>3.5907284481842474</v>
      </c>
      <c r="V41" s="32">
        <f t="shared" si="6"/>
        <v>2.4201741376974542</v>
      </c>
      <c r="W41" s="32">
        <f t="shared" si="7"/>
        <v>2.2414832316509758</v>
      </c>
      <c r="X41" s="134">
        <f t="shared" si="8"/>
        <v>84.44109911028383</v>
      </c>
      <c r="Y41" s="134">
        <f t="shared" si="9"/>
        <v>186.55175380725251</v>
      </c>
      <c r="Z41" s="134">
        <f t="shared" si="10"/>
        <v>264.28978778919083</v>
      </c>
      <c r="AA41" s="134">
        <f t="shared" si="11"/>
        <v>294.13865787438459</v>
      </c>
      <c r="AB41" s="134">
        <f t="shared" si="12"/>
        <v>359.07284481842476</v>
      </c>
      <c r="AC41" s="134">
        <f t="shared" si="13"/>
        <v>242.01741376974542</v>
      </c>
      <c r="AD41" s="134">
        <f t="shared" si="14"/>
        <v>224.14832316509759</v>
      </c>
      <c r="AL41" s="81">
        <f t="shared" si="15"/>
        <v>9.7064710974685138</v>
      </c>
      <c r="AM41" s="81">
        <f t="shared" si="16"/>
        <v>12.335245596900533</v>
      </c>
      <c r="AN41" s="81">
        <f t="shared" si="17"/>
        <v>14.954242377417945</v>
      </c>
      <c r="AO41" s="81">
        <f t="shared" si="18"/>
        <v>32.469602859276776</v>
      </c>
      <c r="AP41" s="81">
        <f t="shared" si="19"/>
        <v>13.959969567839376</v>
      </c>
      <c r="AQ41" s="81">
        <f t="shared" si="20"/>
        <v>13.495248818862889</v>
      </c>
      <c r="AR41" s="81">
        <f t="shared" si="21"/>
        <v>14.888121464141832</v>
      </c>
    </row>
    <row r="42" spans="1:44" x14ac:dyDescent="0.2">
      <c r="A42" s="1">
        <v>41609</v>
      </c>
      <c r="B42" s="2">
        <v>6.43</v>
      </c>
      <c r="C42" s="63">
        <v>522.39754094907698</v>
      </c>
      <c r="D42" s="32">
        <v>1459.6551880300899</v>
      </c>
      <c r="E42" s="32">
        <v>265.554084909067</v>
      </c>
      <c r="F42" s="32">
        <v>416.813959887669</v>
      </c>
      <c r="G42" s="32">
        <v>390.15170851493599</v>
      </c>
      <c r="H42" s="32">
        <v>418.55386251539898</v>
      </c>
      <c r="I42" s="33">
        <v>1674.1270040757099</v>
      </c>
      <c r="J42" s="2">
        <v>413.86280490990049</v>
      </c>
      <c r="K42">
        <v>2704.1975260511495</v>
      </c>
      <c r="L42">
        <v>643.69978088173707</v>
      </c>
      <c r="M42">
        <v>1148.0555015129771</v>
      </c>
      <c r="N42">
        <v>1367.3765167502452</v>
      </c>
      <c r="O42">
        <v>914.85576945713115</v>
      </c>
      <c r="P42" s="13">
        <v>3461.6814354766793</v>
      </c>
      <c r="Q42" s="32">
        <f t="shared" si="1"/>
        <v>0.84317813300837163</v>
      </c>
      <c r="R42" s="32">
        <f t="shared" si="2"/>
        <v>1.9717515825504046</v>
      </c>
      <c r="S42" s="32">
        <f t="shared" si="3"/>
        <v>2.5798498901910181</v>
      </c>
      <c r="T42" s="32">
        <f t="shared" si="4"/>
        <v>2.9314648448664147</v>
      </c>
      <c r="U42" s="32">
        <f t="shared" si="5"/>
        <v>3.7300844646219806</v>
      </c>
      <c r="V42" s="32">
        <f t="shared" si="6"/>
        <v>2.3262979574042326</v>
      </c>
      <c r="W42" s="32">
        <f t="shared" si="7"/>
        <v>2.2007097088861092</v>
      </c>
      <c r="X42" s="134">
        <f t="shared" si="8"/>
        <v>84.317813300837159</v>
      </c>
      <c r="Y42" s="134">
        <f t="shared" si="9"/>
        <v>197.17515825504046</v>
      </c>
      <c r="Z42" s="134">
        <f t="shared" si="10"/>
        <v>257.98498901910182</v>
      </c>
      <c r="AA42" s="134">
        <f t="shared" si="11"/>
        <v>293.14648448664144</v>
      </c>
      <c r="AB42" s="134">
        <f t="shared" si="12"/>
        <v>373.00844646219804</v>
      </c>
      <c r="AC42" s="134">
        <f t="shared" si="13"/>
        <v>232.62979574042328</v>
      </c>
      <c r="AD42" s="134">
        <f t="shared" si="14"/>
        <v>220.07097088861093</v>
      </c>
      <c r="AL42" s="81">
        <f t="shared" si="15"/>
        <v>9.6922994422114073</v>
      </c>
      <c r="AM42" s="81">
        <f t="shared" si="16"/>
        <v>13.037690362303618</v>
      </c>
      <c r="AN42" s="81">
        <f t="shared" si="17"/>
        <v>14.597499539423909</v>
      </c>
      <c r="AO42" s="81">
        <f t="shared" si="18"/>
        <v>32.360078065424887</v>
      </c>
      <c r="AP42" s="81">
        <f t="shared" si="19"/>
        <v>14.501755385575001</v>
      </c>
      <c r="AQ42" s="81">
        <f t="shared" si="20"/>
        <v>12.971781357787231</v>
      </c>
      <c r="AR42" s="81">
        <f t="shared" si="21"/>
        <v>14.617300272676944</v>
      </c>
    </row>
    <row r="43" spans="1:44" x14ac:dyDescent="0.2">
      <c r="A43" s="1">
        <v>41640</v>
      </c>
      <c r="B43" s="2">
        <v>6.05</v>
      </c>
      <c r="C43" s="63">
        <v>520.50620200672904</v>
      </c>
      <c r="D43" s="32">
        <v>1449.1893538788499</v>
      </c>
      <c r="E43" s="32">
        <v>268.562146937016</v>
      </c>
      <c r="F43" s="32">
        <v>421.72339698054799</v>
      </c>
      <c r="G43" s="32">
        <v>389.88964817821699</v>
      </c>
      <c r="H43" s="32">
        <v>427.31131711956198</v>
      </c>
      <c r="I43" s="33">
        <v>1602.6088224720299</v>
      </c>
      <c r="J43" s="2">
        <v>404.64798387917796</v>
      </c>
      <c r="K43">
        <v>2701.966428300927</v>
      </c>
      <c r="L43">
        <v>639.03462032869936</v>
      </c>
      <c r="M43">
        <v>1141.6046513138219</v>
      </c>
      <c r="N43">
        <v>1332.1858923875318</v>
      </c>
      <c r="O43">
        <v>890.52525183766852</v>
      </c>
      <c r="P43" s="13">
        <v>3368.0014170365712</v>
      </c>
      <c r="Q43" s="32">
        <f t="shared" si="1"/>
        <v>0.8244458668300757</v>
      </c>
      <c r="R43" s="32">
        <f t="shared" si="2"/>
        <v>1.9772677666611391</v>
      </c>
      <c r="S43" s="32">
        <f t="shared" si="3"/>
        <v>2.5234241779334639</v>
      </c>
      <c r="T43" s="32">
        <f t="shared" si="4"/>
        <v>2.8707720306401461</v>
      </c>
      <c r="U43" s="32">
        <f t="shared" si="5"/>
        <v>3.6235461635831894</v>
      </c>
      <c r="V43" s="32">
        <f t="shared" si="6"/>
        <v>2.2101030132782635</v>
      </c>
      <c r="W43" s="32">
        <f t="shared" si="7"/>
        <v>2.2287194808136785</v>
      </c>
      <c r="X43" s="134">
        <f t="shared" si="8"/>
        <v>82.444586683007572</v>
      </c>
      <c r="Y43" s="134">
        <f t="shared" si="9"/>
        <v>197.72677666611392</v>
      </c>
      <c r="Z43" s="134">
        <f t="shared" si="10"/>
        <v>252.34241779334639</v>
      </c>
      <c r="AA43" s="134">
        <f t="shared" si="11"/>
        <v>287.07720306401461</v>
      </c>
      <c r="AB43" s="134">
        <f t="shared" si="12"/>
        <v>362.35461635831894</v>
      </c>
      <c r="AC43" s="134">
        <f t="shared" si="13"/>
        <v>221.01030132782634</v>
      </c>
      <c r="AD43" s="134">
        <f t="shared" si="14"/>
        <v>222.87194808136786</v>
      </c>
      <c r="AL43" s="81">
        <f t="shared" si="15"/>
        <v>9.476972779998917</v>
      </c>
      <c r="AM43" s="81">
        <f t="shared" si="16"/>
        <v>13.07416468343701</v>
      </c>
      <c r="AN43" s="81">
        <f t="shared" si="17"/>
        <v>14.278227355479002</v>
      </c>
      <c r="AO43" s="81">
        <f t="shared" si="18"/>
        <v>31.690097591392671</v>
      </c>
      <c r="AP43" s="81">
        <f t="shared" si="19"/>
        <v>14.087557692328966</v>
      </c>
      <c r="AQ43" s="81">
        <f t="shared" si="20"/>
        <v>12.32386116971114</v>
      </c>
      <c r="AR43" s="81">
        <f t="shared" si="21"/>
        <v>14.803343550071176</v>
      </c>
    </row>
    <row r="44" spans="1:44" x14ac:dyDescent="0.2">
      <c r="A44" s="1">
        <v>41671</v>
      </c>
      <c r="B44" s="2">
        <v>5.96</v>
      </c>
      <c r="C44" s="63">
        <v>518.559820912139</v>
      </c>
      <c r="D44" s="32">
        <v>1477.76349395701</v>
      </c>
      <c r="E44" s="32">
        <v>270.28817372764797</v>
      </c>
      <c r="F44" s="32">
        <v>423.023454821634</v>
      </c>
      <c r="G44" s="32">
        <v>390.02788467468901</v>
      </c>
      <c r="H44" s="32">
        <v>416.85291849145102</v>
      </c>
      <c r="I44" s="33">
        <v>1627.9791675418801</v>
      </c>
      <c r="J44" s="2">
        <v>413.54559893873869</v>
      </c>
      <c r="K44">
        <v>2725.6858528579005</v>
      </c>
      <c r="L44">
        <v>664.31694398364186</v>
      </c>
      <c r="M44">
        <v>1143.7355683190569</v>
      </c>
      <c r="N44">
        <v>1321.2119183394377</v>
      </c>
      <c r="O44">
        <v>901.01195457612539</v>
      </c>
      <c r="P44" s="13">
        <v>3405.0070340916509</v>
      </c>
      <c r="Q44" s="32">
        <f t="shared" si="1"/>
        <v>0.8450190295590444</v>
      </c>
      <c r="R44" s="32">
        <f t="shared" si="2"/>
        <v>1.9543971288359971</v>
      </c>
      <c r="S44" s="32">
        <f t="shared" si="3"/>
        <v>2.6042953494308341</v>
      </c>
      <c r="T44" s="32">
        <f t="shared" si="4"/>
        <v>2.864858187832318</v>
      </c>
      <c r="U44" s="32">
        <f t="shared" si="5"/>
        <v>3.5893745131585435</v>
      </c>
      <c r="V44" s="32">
        <f t="shared" si="6"/>
        <v>2.2902856732390662</v>
      </c>
      <c r="W44" s="32">
        <f t="shared" si="7"/>
        <v>2.2162110702996438</v>
      </c>
      <c r="X44" s="134">
        <f t="shared" si="8"/>
        <v>84.501902955904441</v>
      </c>
      <c r="Y44" s="134">
        <f t="shared" si="9"/>
        <v>195.43971288359973</v>
      </c>
      <c r="Z44" s="134">
        <f t="shared" si="10"/>
        <v>260.42953494308341</v>
      </c>
      <c r="AA44" s="134">
        <f t="shared" si="11"/>
        <v>286.48581878323182</v>
      </c>
      <c r="AB44" s="134">
        <f t="shared" si="12"/>
        <v>358.93745131585433</v>
      </c>
      <c r="AC44" s="134">
        <f t="shared" si="13"/>
        <v>229.02856732390663</v>
      </c>
      <c r="AD44" s="134">
        <f t="shared" si="14"/>
        <v>221.62110702996438</v>
      </c>
      <c r="AL44" s="81">
        <f t="shared" si="15"/>
        <v>9.7134604755835543</v>
      </c>
      <c r="AM44" s="81">
        <f t="shared" si="16"/>
        <v>12.922938587314444</v>
      </c>
      <c r="AN44" s="81">
        <f t="shared" si="17"/>
        <v>14.735818664637739</v>
      </c>
      <c r="AO44" s="81">
        <f t="shared" si="18"/>
        <v>31.624815411644519</v>
      </c>
      <c r="AP44" s="81">
        <f t="shared" si="19"/>
        <v>13.954705763564446</v>
      </c>
      <c r="AQ44" s="81">
        <f t="shared" si="20"/>
        <v>12.770971536801833</v>
      </c>
      <c r="AR44" s="81">
        <f t="shared" si="21"/>
        <v>14.720261628053347</v>
      </c>
    </row>
    <row r="45" spans="1:44" x14ac:dyDescent="0.2">
      <c r="A45" s="1">
        <v>41699</v>
      </c>
      <c r="B45" s="2">
        <v>7.83</v>
      </c>
      <c r="C45" s="63">
        <v>517.30048751840695</v>
      </c>
      <c r="D45" s="32">
        <v>1458.54123934676</v>
      </c>
      <c r="E45" s="32">
        <v>267.06883146247401</v>
      </c>
      <c r="F45" s="32">
        <v>424.349454129251</v>
      </c>
      <c r="G45" s="32">
        <v>391.68401607391002</v>
      </c>
      <c r="H45" s="32">
        <v>413.764495171276</v>
      </c>
      <c r="I45" s="33">
        <v>1652.0423348950801</v>
      </c>
      <c r="J45" s="2">
        <v>407.15167787605606</v>
      </c>
      <c r="K45">
        <v>2771.425469115718</v>
      </c>
      <c r="L45">
        <v>669.96702033521717</v>
      </c>
      <c r="M45">
        <v>1139.1259963508583</v>
      </c>
      <c r="N45">
        <v>1317.7795977397836</v>
      </c>
      <c r="O45">
        <v>907.88379253542917</v>
      </c>
      <c r="P45" s="13">
        <v>3390.1624106528916</v>
      </c>
      <c r="Q45" s="32">
        <f t="shared" si="1"/>
        <v>0.84869754590774338</v>
      </c>
      <c r="R45" s="32">
        <f t="shared" si="2"/>
        <v>2.04891572670644</v>
      </c>
      <c r="S45" s="32">
        <f t="shared" si="3"/>
        <v>2.7050159094621757</v>
      </c>
      <c r="T45" s="32">
        <f t="shared" si="4"/>
        <v>2.8945944195582758</v>
      </c>
      <c r="U45" s="32">
        <f t="shared" si="5"/>
        <v>3.6278267223819416</v>
      </c>
      <c r="V45" s="32">
        <f t="shared" si="6"/>
        <v>2.3660103873477896</v>
      </c>
      <c r="W45" s="32">
        <f t="shared" si="7"/>
        <v>2.2127835650405281</v>
      </c>
      <c r="X45" s="134">
        <f t="shared" si="8"/>
        <v>84.869754590774335</v>
      </c>
      <c r="Y45" s="134">
        <f t="shared" si="9"/>
        <v>204.891572670644</v>
      </c>
      <c r="Z45" s="134">
        <f t="shared" si="10"/>
        <v>270.50159094621756</v>
      </c>
      <c r="AA45" s="134">
        <f t="shared" si="11"/>
        <v>289.45944195582757</v>
      </c>
      <c r="AB45" s="134">
        <f t="shared" si="12"/>
        <v>362.78267223819415</v>
      </c>
      <c r="AC45" s="134">
        <f t="shared" si="13"/>
        <v>236.60103873477897</v>
      </c>
      <c r="AD45" s="134">
        <f t="shared" si="14"/>
        <v>221.27835650405279</v>
      </c>
      <c r="AL45" s="81">
        <f t="shared" si="15"/>
        <v>9.7557448761851848</v>
      </c>
      <c r="AM45" s="81">
        <f t="shared" si="16"/>
        <v>13.547918033721162</v>
      </c>
      <c r="AN45" s="81">
        <f t="shared" si="17"/>
        <v>15.305723268102541</v>
      </c>
      <c r="AO45" s="81">
        <f t="shared" si="18"/>
        <v>31.953069997985089</v>
      </c>
      <c r="AP45" s="81">
        <f t="shared" si="19"/>
        <v>14.104199571943711</v>
      </c>
      <c r="AQ45" s="81">
        <f t="shared" si="20"/>
        <v>13.193223738706086</v>
      </c>
      <c r="AR45" s="81">
        <f t="shared" si="21"/>
        <v>14.697495847834185</v>
      </c>
    </row>
    <row r="46" spans="1:44" x14ac:dyDescent="0.2">
      <c r="A46" s="1">
        <v>41730</v>
      </c>
      <c r="B46" s="2">
        <v>7.82</v>
      </c>
      <c r="C46" s="63">
        <v>524.70571409558397</v>
      </c>
      <c r="D46" s="32">
        <v>1481.58719583024</v>
      </c>
      <c r="E46" s="32">
        <v>269.96741775611503</v>
      </c>
      <c r="F46" s="32">
        <v>428.88722513315099</v>
      </c>
      <c r="G46" s="32">
        <v>389.10808199235498</v>
      </c>
      <c r="H46" s="32">
        <v>413.73940804211099</v>
      </c>
      <c r="I46" s="33">
        <v>1645.87040848997</v>
      </c>
      <c r="J46" s="2">
        <v>457.66409424608179</v>
      </c>
      <c r="K46">
        <v>2836.7521799487831</v>
      </c>
      <c r="L46">
        <v>689.28957282321267</v>
      </c>
      <c r="M46">
        <v>1133.9948305974422</v>
      </c>
      <c r="N46">
        <v>1322.6541516758577</v>
      </c>
      <c r="O46">
        <v>903.16687648717971</v>
      </c>
      <c r="P46" s="13">
        <v>3404.8042704923537</v>
      </c>
      <c r="Q46" s="32">
        <f t="shared" si="1"/>
        <v>0.94043844608529381</v>
      </c>
      <c r="R46" s="32">
        <f t="shared" si="2"/>
        <v>2.0643983756263711</v>
      </c>
      <c r="S46" s="32">
        <f t="shared" si="3"/>
        <v>2.7528952330439287</v>
      </c>
      <c r="T46" s="32">
        <f t="shared" si="4"/>
        <v>2.85080355557472</v>
      </c>
      <c r="U46" s="32">
        <f t="shared" si="5"/>
        <v>3.6650117855041855</v>
      </c>
      <c r="V46" s="32">
        <f t="shared" si="6"/>
        <v>2.3536421895043729</v>
      </c>
      <c r="W46" s="32">
        <f t="shared" si="7"/>
        <v>2.2304672017360883</v>
      </c>
      <c r="X46" s="134">
        <f t="shared" si="8"/>
        <v>94.043844608529383</v>
      </c>
      <c r="Y46" s="134">
        <f t="shared" si="9"/>
        <v>206.43983756263711</v>
      </c>
      <c r="Z46" s="134">
        <f t="shared" si="10"/>
        <v>275.28952330439284</v>
      </c>
      <c r="AA46" s="134">
        <f t="shared" si="11"/>
        <v>285.08035555747199</v>
      </c>
      <c r="AB46" s="134">
        <f t="shared" si="12"/>
        <v>366.50117855041856</v>
      </c>
      <c r="AC46" s="134">
        <f t="shared" si="13"/>
        <v>235.36421895043728</v>
      </c>
      <c r="AD46" s="134">
        <f t="shared" si="14"/>
        <v>223.04672017360883</v>
      </c>
      <c r="AL46" s="81">
        <f t="shared" si="15"/>
        <v>10.8103029118002</v>
      </c>
      <c r="AM46" s="81">
        <f t="shared" si="16"/>
        <v>13.650292990278935</v>
      </c>
      <c r="AN46" s="81">
        <f t="shared" si="17"/>
        <v>15.576637636643889</v>
      </c>
      <c r="AO46" s="81">
        <f t="shared" si="18"/>
        <v>31.469668063439684</v>
      </c>
      <c r="AP46" s="81">
        <f t="shared" si="19"/>
        <v>14.248766992470099</v>
      </c>
      <c r="AQ46" s="81">
        <f t="shared" si="20"/>
        <v>13.124256838871089</v>
      </c>
      <c r="AR46" s="81">
        <f t="shared" si="21"/>
        <v>14.814952060458779</v>
      </c>
    </row>
    <row r="47" spans="1:44" x14ac:dyDescent="0.2">
      <c r="A47" s="1">
        <v>41760</v>
      </c>
      <c r="B47" s="2">
        <v>8.15</v>
      </c>
      <c r="C47" s="63">
        <v>526.79568089301699</v>
      </c>
      <c r="D47" s="32">
        <v>1488.2398883253099</v>
      </c>
      <c r="E47" s="32">
        <v>273.02298162844897</v>
      </c>
      <c r="F47" s="32">
        <v>430.71032726258198</v>
      </c>
      <c r="G47" s="32">
        <v>398.81871665413098</v>
      </c>
      <c r="H47" s="32">
        <v>420.73640610407801</v>
      </c>
      <c r="I47" s="33">
        <v>1647.3293573620099</v>
      </c>
      <c r="J47" s="2">
        <v>454.42687935607159</v>
      </c>
      <c r="K47">
        <v>2900.1061009559858</v>
      </c>
      <c r="L47">
        <v>720.11805566751002</v>
      </c>
      <c r="M47">
        <v>1127.0405179812724</v>
      </c>
      <c r="N47">
        <v>1320.5165352960369</v>
      </c>
      <c r="O47">
        <v>919.73113768596841</v>
      </c>
      <c r="P47" s="13">
        <v>3397.6798843281017</v>
      </c>
      <c r="Q47" s="32">
        <f t="shared" si="1"/>
        <v>0.9329284347784903</v>
      </c>
      <c r="R47" s="32">
        <f t="shared" si="2"/>
        <v>2.1074994513910701</v>
      </c>
      <c r="S47" s="32">
        <f t="shared" si="3"/>
        <v>2.8525352428546635</v>
      </c>
      <c r="T47" s="32">
        <f t="shared" si="4"/>
        <v>2.8299630704086849</v>
      </c>
      <c r="U47" s="32">
        <f t="shared" si="5"/>
        <v>3.5809217904915771</v>
      </c>
      <c r="V47" s="32">
        <f t="shared" si="6"/>
        <v>2.3641624802996426</v>
      </c>
      <c r="W47" s="32">
        <f t="shared" si="7"/>
        <v>2.2306351662336881</v>
      </c>
      <c r="X47" s="134">
        <f t="shared" si="8"/>
        <v>93.292843477849033</v>
      </c>
      <c r="Y47" s="134">
        <f t="shared" si="9"/>
        <v>210.74994513910701</v>
      </c>
      <c r="Z47" s="134">
        <f t="shared" si="10"/>
        <v>285.25352428546637</v>
      </c>
      <c r="AA47" s="134">
        <f t="shared" si="11"/>
        <v>282.99630704086849</v>
      </c>
      <c r="AB47" s="134">
        <f t="shared" si="12"/>
        <v>358.09217904915772</v>
      </c>
      <c r="AC47" s="134">
        <f t="shared" si="13"/>
        <v>236.41624802996427</v>
      </c>
      <c r="AD47" s="134">
        <f t="shared" si="14"/>
        <v>223.0635166233688</v>
      </c>
      <c r="AL47" s="81">
        <f t="shared" si="15"/>
        <v>10.723975627504736</v>
      </c>
      <c r="AM47" s="81">
        <f t="shared" si="16"/>
        <v>13.935287553019684</v>
      </c>
      <c r="AN47" s="81">
        <f t="shared" si="17"/>
        <v>16.140428190059655</v>
      </c>
      <c r="AO47" s="81">
        <f t="shared" si="18"/>
        <v>31.239612523774852</v>
      </c>
      <c r="AP47" s="81">
        <f t="shared" si="19"/>
        <v>13.921843420199021</v>
      </c>
      <c r="AQ47" s="81">
        <f t="shared" si="20"/>
        <v>13.182919535789267</v>
      </c>
      <c r="AR47" s="81">
        <f t="shared" si="21"/>
        <v>14.816067694877372</v>
      </c>
    </row>
    <row r="48" spans="1:44" x14ac:dyDescent="0.2">
      <c r="A48" s="1">
        <v>41791</v>
      </c>
      <c r="B48" s="2">
        <v>8.18</v>
      </c>
      <c r="C48" s="63">
        <v>528.15969977390705</v>
      </c>
      <c r="D48" s="32">
        <v>1465.3305305275101</v>
      </c>
      <c r="E48" s="32">
        <v>275.25530615185602</v>
      </c>
      <c r="F48" s="32">
        <v>432.63363519566002</v>
      </c>
      <c r="G48" s="32">
        <v>394.68330296895499</v>
      </c>
      <c r="H48" s="32">
        <v>422.19088716095501</v>
      </c>
      <c r="I48" s="33">
        <v>1641.2784228087801</v>
      </c>
      <c r="J48" s="2">
        <v>476.37854426411127</v>
      </c>
      <c r="K48">
        <v>2940.8364073203065</v>
      </c>
      <c r="L48">
        <v>721.04871096570844</v>
      </c>
      <c r="M48">
        <v>1123.0988652434728</v>
      </c>
      <c r="N48">
        <v>1345.3457418441358</v>
      </c>
      <c r="O48">
        <v>925.61784308847837</v>
      </c>
      <c r="P48" s="13">
        <v>3427.2475266435804</v>
      </c>
      <c r="Q48" s="32">
        <f t="shared" si="1"/>
        <v>0.97573955264955559</v>
      </c>
      <c r="R48" s="32">
        <f t="shared" si="2"/>
        <v>2.1711120864272337</v>
      </c>
      <c r="S48" s="32">
        <f t="shared" si="3"/>
        <v>2.833843628403542</v>
      </c>
      <c r="T48" s="32">
        <f t="shared" si="4"/>
        <v>2.8083076616798772</v>
      </c>
      <c r="U48" s="32">
        <f t="shared" si="5"/>
        <v>3.687500871151534</v>
      </c>
      <c r="V48" s="32">
        <f t="shared" si="6"/>
        <v>2.3717550830777885</v>
      </c>
      <c r="W48" s="32">
        <f t="shared" si="7"/>
        <v>2.2589685715712267</v>
      </c>
      <c r="X48" s="134">
        <f t="shared" si="8"/>
        <v>97.573955264955558</v>
      </c>
      <c r="Y48" s="134">
        <f t="shared" si="9"/>
        <v>217.11120864272337</v>
      </c>
      <c r="Z48" s="134">
        <f t="shared" si="10"/>
        <v>283.38436284035419</v>
      </c>
      <c r="AA48" s="134">
        <f t="shared" si="11"/>
        <v>280.83076616798775</v>
      </c>
      <c r="AB48" s="134">
        <f t="shared" si="12"/>
        <v>368.75008711515341</v>
      </c>
      <c r="AC48" s="134">
        <f t="shared" si="13"/>
        <v>237.17550830777884</v>
      </c>
      <c r="AD48" s="134">
        <f t="shared" si="14"/>
        <v>225.89685715712267</v>
      </c>
      <c r="AL48" s="81">
        <f t="shared" si="15"/>
        <v>11.216087741918468</v>
      </c>
      <c r="AM48" s="81">
        <f t="shared" si="16"/>
        <v>14.355909423478119</v>
      </c>
      <c r="AN48" s="81">
        <f t="shared" si="17"/>
        <v>16.034665899633861</v>
      </c>
      <c r="AO48" s="81">
        <f t="shared" si="18"/>
        <v>31.000561143632915</v>
      </c>
      <c r="AP48" s="81">
        <f t="shared" si="19"/>
        <v>14.336199655723783</v>
      </c>
      <c r="AQ48" s="81">
        <f t="shared" si="20"/>
        <v>13.225257011460068</v>
      </c>
      <c r="AR48" s="81">
        <f t="shared" si="21"/>
        <v>15.004260572790333</v>
      </c>
    </row>
    <row r="49" spans="1:44" x14ac:dyDescent="0.2">
      <c r="A49" s="1">
        <v>41821</v>
      </c>
      <c r="B49" s="2">
        <v>8.1199999999999992</v>
      </c>
      <c r="C49" s="63">
        <v>525.11702286833599</v>
      </c>
      <c r="D49" s="32">
        <v>1475.63569797736</v>
      </c>
      <c r="E49" s="32">
        <v>276.90874123396702</v>
      </c>
      <c r="F49" s="32">
        <v>452.16442662708499</v>
      </c>
      <c r="G49" s="32">
        <v>399.26105646884702</v>
      </c>
      <c r="H49" s="32">
        <v>407.89850212121002</v>
      </c>
      <c r="I49" s="33">
        <v>1642.43692785345</v>
      </c>
      <c r="J49" s="2">
        <v>484.40505175012379</v>
      </c>
      <c r="K49">
        <v>2979.8011442174443</v>
      </c>
      <c r="L49">
        <v>712.22599275820096</v>
      </c>
      <c r="M49">
        <v>1122.5176244074323</v>
      </c>
      <c r="N49">
        <v>1350.6066880938859</v>
      </c>
      <c r="O49">
        <v>939.45573428120611</v>
      </c>
      <c r="P49" s="13">
        <v>3409.4664209712992</v>
      </c>
      <c r="Q49" s="32">
        <f t="shared" si="1"/>
        <v>0.99737528806707954</v>
      </c>
      <c r="R49" s="32">
        <f t="shared" si="2"/>
        <v>2.1833037798854678</v>
      </c>
      <c r="S49" s="32">
        <f t="shared" si="3"/>
        <v>2.7809116459762646</v>
      </c>
      <c r="T49" s="32">
        <f t="shared" si="4"/>
        <v>2.6841254730334336</v>
      </c>
      <c r="U49" s="32">
        <f t="shared" si="5"/>
        <v>3.6574464939859457</v>
      </c>
      <c r="V49" s="32">
        <f t="shared" si="6"/>
        <v>2.4901771755048161</v>
      </c>
      <c r="W49" s="32">
        <f t="shared" si="7"/>
        <v>2.2444180545623289</v>
      </c>
      <c r="X49" s="134">
        <f t="shared" si="8"/>
        <v>99.737528806707957</v>
      </c>
      <c r="Y49" s="134">
        <f t="shared" si="9"/>
        <v>218.33037798854679</v>
      </c>
      <c r="Z49" s="134">
        <f t="shared" si="10"/>
        <v>278.09116459762646</v>
      </c>
      <c r="AA49" s="134">
        <f t="shared" si="11"/>
        <v>268.41254730334339</v>
      </c>
      <c r="AB49" s="134">
        <f t="shared" si="12"/>
        <v>365.74464939859456</v>
      </c>
      <c r="AC49" s="134">
        <f t="shared" si="13"/>
        <v>249.01771755048162</v>
      </c>
      <c r="AD49" s="134">
        <f t="shared" si="14"/>
        <v>224.44180545623288</v>
      </c>
      <c r="AL49" s="81">
        <f t="shared" si="15"/>
        <v>11.464789668723558</v>
      </c>
      <c r="AM49" s="81">
        <f t="shared" si="16"/>
        <v>14.436523799907313</v>
      </c>
      <c r="AN49" s="81">
        <f t="shared" si="17"/>
        <v>15.735162199034535</v>
      </c>
      <c r="AO49" s="81">
        <f t="shared" si="18"/>
        <v>29.629729313269497</v>
      </c>
      <c r="AP49" s="81">
        <f t="shared" si="19"/>
        <v>14.219354787985555</v>
      </c>
      <c r="AQ49" s="81">
        <f t="shared" si="20"/>
        <v>13.885596107750709</v>
      </c>
      <c r="AR49" s="81">
        <f t="shared" si="21"/>
        <v>14.90761480648006</v>
      </c>
    </row>
    <row r="50" spans="1:44" x14ac:dyDescent="0.2">
      <c r="A50" s="1">
        <v>41852</v>
      </c>
      <c r="B50" s="2">
        <v>7.85</v>
      </c>
      <c r="C50" s="63">
        <v>527.20276716313697</v>
      </c>
      <c r="D50" s="32">
        <v>1472.51248082597</v>
      </c>
      <c r="E50" s="32">
        <v>276.05645850467698</v>
      </c>
      <c r="F50" s="32">
        <v>433.65305111439397</v>
      </c>
      <c r="G50" s="32">
        <v>396.98584827879</v>
      </c>
      <c r="H50" s="32">
        <v>411.16742874420902</v>
      </c>
      <c r="I50" s="33">
        <v>1643.9934066998501</v>
      </c>
      <c r="J50" s="2">
        <v>505.92136051148287</v>
      </c>
      <c r="K50">
        <v>2988.6820072715536</v>
      </c>
      <c r="L50">
        <v>712.56049473254643</v>
      </c>
      <c r="M50">
        <v>1118.0672266052045</v>
      </c>
      <c r="N50">
        <v>1506.6403503199003</v>
      </c>
      <c r="O50">
        <v>907.60380443644078</v>
      </c>
      <c r="P50" s="13">
        <v>3401.658730882843</v>
      </c>
      <c r="Q50" s="32">
        <f t="shared" si="1"/>
        <v>1.0349645739677868</v>
      </c>
      <c r="R50" s="32">
        <f t="shared" si="2"/>
        <v>2.1889753647686181</v>
      </c>
      <c r="S50" s="32">
        <f t="shared" si="3"/>
        <v>2.7838381240264711</v>
      </c>
      <c r="T50" s="32">
        <f t="shared" si="4"/>
        <v>2.7806457277193792</v>
      </c>
      <c r="U50" s="32">
        <f t="shared" si="5"/>
        <v>4.0931222734138641</v>
      </c>
      <c r="V50" s="32">
        <f t="shared" si="6"/>
        <v>2.380662072563275</v>
      </c>
      <c r="W50" s="32">
        <f t="shared" si="7"/>
        <v>2.2315715661060143</v>
      </c>
      <c r="X50" s="134">
        <f t="shared" si="8"/>
        <v>103.49645739677868</v>
      </c>
      <c r="Y50" s="134">
        <f t="shared" si="9"/>
        <v>218.8975364768618</v>
      </c>
      <c r="Z50" s="134">
        <f t="shared" si="10"/>
        <v>278.3838124026471</v>
      </c>
      <c r="AA50" s="134">
        <f t="shared" si="11"/>
        <v>278.06457277193795</v>
      </c>
      <c r="AB50" s="134">
        <f t="shared" si="12"/>
        <v>409.3122273413864</v>
      </c>
      <c r="AC50" s="134">
        <f t="shared" si="13"/>
        <v>238.06620725632749</v>
      </c>
      <c r="AD50" s="134">
        <f t="shared" si="14"/>
        <v>223.15715661060142</v>
      </c>
      <c r="AL50" s="81">
        <f t="shared" si="15"/>
        <v>11.896877030226484</v>
      </c>
      <c r="AM50" s="81">
        <f t="shared" si="16"/>
        <v>14.474025667903478</v>
      </c>
      <c r="AN50" s="81">
        <f t="shared" si="17"/>
        <v>15.751721015945723</v>
      </c>
      <c r="AO50" s="81">
        <f t="shared" si="18"/>
        <v>30.695204473922235</v>
      </c>
      <c r="AP50" s="81">
        <f t="shared" si="19"/>
        <v>15.913167258080303</v>
      </c>
      <c r="AQ50" s="81">
        <f t="shared" si="20"/>
        <v>13.274923701745418</v>
      </c>
      <c r="AR50" s="81">
        <f t="shared" si="21"/>
        <v>14.822287342136535</v>
      </c>
    </row>
    <row r="51" spans="1:44" x14ac:dyDescent="0.2">
      <c r="A51" s="1">
        <v>41883</v>
      </c>
      <c r="B51" s="2">
        <v>7.94</v>
      </c>
      <c r="C51" s="63">
        <v>529.90179569963004</v>
      </c>
      <c r="D51" s="32">
        <v>1484.2899890178201</v>
      </c>
      <c r="E51" s="32">
        <v>278.93443586340101</v>
      </c>
      <c r="F51" s="32">
        <v>435.60221909673697</v>
      </c>
      <c r="G51" s="32">
        <v>383.23823900087001</v>
      </c>
      <c r="H51" s="32">
        <v>410.30138992084397</v>
      </c>
      <c r="I51" s="33">
        <v>1650.28194235109</v>
      </c>
      <c r="J51" s="2">
        <v>540.73392156479451</v>
      </c>
      <c r="K51">
        <v>2973.7717005625664</v>
      </c>
      <c r="L51">
        <v>701.4697394334878</v>
      </c>
      <c r="M51">
        <v>1111.0905292431651</v>
      </c>
      <c r="N51">
        <v>1512.1849436639054</v>
      </c>
      <c r="O51">
        <v>903.52146944167453</v>
      </c>
      <c r="P51" s="13">
        <v>3399.4362286330074</v>
      </c>
      <c r="Q51" s="32">
        <f t="shared" si="1"/>
        <v>1.1014648368315516</v>
      </c>
      <c r="R51" s="32">
        <f t="shared" si="2"/>
        <v>2.1625755056875859</v>
      </c>
      <c r="S51" s="32">
        <f t="shared" si="3"/>
        <v>2.7144960943987</v>
      </c>
      <c r="T51" s="32">
        <f t="shared" si="4"/>
        <v>2.7532254536075573</v>
      </c>
      <c r="U51" s="32">
        <f t="shared" si="5"/>
        <v>4.2591063784402623</v>
      </c>
      <c r="V51" s="32">
        <f t="shared" si="6"/>
        <v>2.3769382655600859</v>
      </c>
      <c r="W51" s="32">
        <f t="shared" si="7"/>
        <v>2.2234694393849401</v>
      </c>
      <c r="X51" s="134">
        <f t="shared" si="8"/>
        <v>110.14648368315517</v>
      </c>
      <c r="Y51" s="134">
        <f t="shared" si="9"/>
        <v>216.2575505687586</v>
      </c>
      <c r="Z51" s="134">
        <f t="shared" si="10"/>
        <v>271.44960943987002</v>
      </c>
      <c r="AA51" s="134">
        <f t="shared" si="11"/>
        <v>275.32254536075573</v>
      </c>
      <c r="AB51" s="134">
        <f t="shared" si="12"/>
        <v>425.91063784402621</v>
      </c>
      <c r="AC51" s="134">
        <f t="shared" si="13"/>
        <v>237.69382655600859</v>
      </c>
      <c r="AD51" s="134">
        <f t="shared" si="14"/>
        <v>222.34694393849401</v>
      </c>
      <c r="AL51" s="81">
        <f t="shared" si="15"/>
        <v>12.661294933667275</v>
      </c>
      <c r="AM51" s="81">
        <f t="shared" si="16"/>
        <v>14.299463521559597</v>
      </c>
      <c r="AN51" s="81">
        <f t="shared" si="17"/>
        <v>15.359364759326795</v>
      </c>
      <c r="AO51" s="81">
        <f t="shared" si="18"/>
        <v>30.392515457409623</v>
      </c>
      <c r="AP51" s="81">
        <f t="shared" si="19"/>
        <v>16.558477280364304</v>
      </c>
      <c r="AQ51" s="81">
        <f t="shared" si="20"/>
        <v>13.25415920332413</v>
      </c>
      <c r="AR51" s="81">
        <f t="shared" si="21"/>
        <v>14.768472330256044</v>
      </c>
    </row>
    <row r="52" spans="1:44" x14ac:dyDescent="0.2">
      <c r="A52" s="1">
        <v>41913</v>
      </c>
      <c r="B52" s="2">
        <v>8.23</v>
      </c>
      <c r="C52" s="63">
        <v>529.04380136284601</v>
      </c>
      <c r="D52" s="32">
        <v>1493.0267947610701</v>
      </c>
      <c r="E52" s="32">
        <v>280.114912956556</v>
      </c>
      <c r="F52" s="32">
        <v>398.13842406744499</v>
      </c>
      <c r="G52" s="32">
        <v>379.56765627648201</v>
      </c>
      <c r="H52" s="32">
        <v>411.18773879576599</v>
      </c>
      <c r="I52" s="33">
        <v>1657.45369133851</v>
      </c>
      <c r="J52" s="2">
        <v>562.94825991652476</v>
      </c>
      <c r="K52">
        <v>2958.1439145594472</v>
      </c>
      <c r="L52">
        <v>696.9914473336147</v>
      </c>
      <c r="M52">
        <v>1099.5317328996473</v>
      </c>
      <c r="N52">
        <v>1494.332173599955</v>
      </c>
      <c r="O52">
        <v>906.85612695074531</v>
      </c>
      <c r="P52" s="13">
        <v>3364.7779937030323</v>
      </c>
      <c r="Q52" s="32">
        <f t="shared" si="1"/>
        <v>1.151660600007256</v>
      </c>
      <c r="R52" s="32">
        <f t="shared" si="2"/>
        <v>2.1443681854618313</v>
      </c>
      <c r="S52" s="32">
        <f t="shared" si="3"/>
        <v>2.6930156466398723</v>
      </c>
      <c r="T52" s="32">
        <f t="shared" si="4"/>
        <v>2.9889684656904589</v>
      </c>
      <c r="U52" s="32">
        <f t="shared" si="5"/>
        <v>4.2609418498744729</v>
      </c>
      <c r="V52" s="32">
        <f t="shared" si="6"/>
        <v>2.3869641372898305</v>
      </c>
      <c r="W52" s="32">
        <f t="shared" si="7"/>
        <v>2.1971649896558283</v>
      </c>
      <c r="X52" s="134">
        <f t="shared" si="8"/>
        <v>115.16606000072559</v>
      </c>
      <c r="Y52" s="134">
        <f t="shared" si="9"/>
        <v>214.43681854618313</v>
      </c>
      <c r="Z52" s="134">
        <f t="shared" si="10"/>
        <v>269.30156466398722</v>
      </c>
      <c r="AA52" s="134">
        <f t="shared" si="11"/>
        <v>298.89684656904592</v>
      </c>
      <c r="AB52" s="134">
        <f t="shared" si="12"/>
        <v>426.09418498744731</v>
      </c>
      <c r="AC52" s="134">
        <f t="shared" si="13"/>
        <v>238.69641372898306</v>
      </c>
      <c r="AD52" s="134">
        <f t="shared" si="14"/>
        <v>219.71649896558284</v>
      </c>
      <c r="AL52" s="81">
        <f t="shared" si="15"/>
        <v>13.23829325511737</v>
      </c>
      <c r="AM52" s="81">
        <f t="shared" si="16"/>
        <v>14.179072390378835</v>
      </c>
      <c r="AN52" s="81">
        <f t="shared" si="17"/>
        <v>15.237822483763276</v>
      </c>
      <c r="AO52" s="81">
        <f t="shared" si="18"/>
        <v>32.994853427704726</v>
      </c>
      <c r="AP52" s="81">
        <f t="shared" si="19"/>
        <v>16.565613193239358</v>
      </c>
      <c r="AQ52" s="81">
        <f t="shared" si="20"/>
        <v>13.310064946432201</v>
      </c>
      <c r="AR52" s="81">
        <f t="shared" si="21"/>
        <v>14.593755947334019</v>
      </c>
    </row>
    <row r="53" spans="1:44" x14ac:dyDescent="0.2">
      <c r="A53" s="1">
        <v>41944</v>
      </c>
      <c r="B53" s="2">
        <v>10.23</v>
      </c>
      <c r="C53" s="63">
        <v>533.062788716971</v>
      </c>
      <c r="D53" s="32">
        <v>1492.9569483912201</v>
      </c>
      <c r="E53" s="32">
        <v>277.11105775381299</v>
      </c>
      <c r="F53" s="32">
        <v>426.14359732004499</v>
      </c>
      <c r="G53" s="32">
        <v>382.10778387803299</v>
      </c>
      <c r="H53" s="32">
        <v>410.06793075636898</v>
      </c>
      <c r="I53" s="33">
        <v>1667.3564148629</v>
      </c>
      <c r="J53" s="2">
        <v>563.65778831344574</v>
      </c>
      <c r="K53">
        <v>2963.7789482292346</v>
      </c>
      <c r="L53">
        <v>691.67528088846473</v>
      </c>
      <c r="M53">
        <v>1089.1826207364168</v>
      </c>
      <c r="N53">
        <v>1485.1307177943686</v>
      </c>
      <c r="O53">
        <v>899.27443729533229</v>
      </c>
      <c r="P53" s="13">
        <v>3357.5250399347442</v>
      </c>
      <c r="Q53" s="32">
        <f t="shared" si="1"/>
        <v>1.1655662207323954</v>
      </c>
      <c r="R53" s="32">
        <f t="shared" si="2"/>
        <v>2.1882570278757933</v>
      </c>
      <c r="S53" s="32">
        <f t="shared" si="3"/>
        <v>2.7513649881149997</v>
      </c>
      <c r="T53" s="32">
        <f t="shared" si="4"/>
        <v>2.8173742616061546</v>
      </c>
      <c r="U53" s="32">
        <f t="shared" si="5"/>
        <v>4.2842874688657853</v>
      </c>
      <c r="V53" s="32">
        <f t="shared" si="6"/>
        <v>2.4173317099004792</v>
      </c>
      <c r="W53" s="32">
        <f t="shared" si="7"/>
        <v>2.2196812982090495</v>
      </c>
      <c r="X53" s="134">
        <f t="shared" si="8"/>
        <v>116.55662207323954</v>
      </c>
      <c r="Y53" s="134">
        <f t="shared" si="9"/>
        <v>218.82570278757933</v>
      </c>
      <c r="Z53" s="134">
        <f t="shared" si="10"/>
        <v>275.13649881149996</v>
      </c>
      <c r="AA53" s="134">
        <f t="shared" si="11"/>
        <v>281.73742616061543</v>
      </c>
      <c r="AB53" s="134">
        <f t="shared" si="12"/>
        <v>428.42874688657855</v>
      </c>
      <c r="AC53" s="134">
        <f t="shared" si="13"/>
        <v>241.73317099004791</v>
      </c>
      <c r="AD53" s="134">
        <f t="shared" si="14"/>
        <v>221.96812982090495</v>
      </c>
      <c r="AL53" s="81">
        <f t="shared" si="15"/>
        <v>13.398137817875419</v>
      </c>
      <c r="AM53" s="81">
        <f t="shared" si="16"/>
        <v>14.469275853541795</v>
      </c>
      <c r="AN53" s="81">
        <f t="shared" si="17"/>
        <v>15.567979090373358</v>
      </c>
      <c r="AO53" s="81">
        <f t="shared" si="18"/>
        <v>31.100646219500732</v>
      </c>
      <c r="AP53" s="81">
        <f t="shared" si="19"/>
        <v>16.656375871443526</v>
      </c>
      <c r="AQ53" s="81">
        <f t="shared" si="20"/>
        <v>13.479399021208938</v>
      </c>
      <c r="AR53" s="81">
        <f t="shared" si="21"/>
        <v>14.743311175734073</v>
      </c>
    </row>
    <row r="54" spans="1:44" x14ac:dyDescent="0.2">
      <c r="A54" s="1">
        <v>41974</v>
      </c>
      <c r="B54" s="2">
        <v>15.45</v>
      </c>
      <c r="C54" s="63">
        <v>536.30906802859897</v>
      </c>
      <c r="D54" s="32">
        <v>1500.28798558527</v>
      </c>
      <c r="E54" s="32">
        <v>275.76785606430599</v>
      </c>
      <c r="F54" s="32">
        <v>433.57161325973902</v>
      </c>
      <c r="G54" s="32">
        <v>361.74221346304898</v>
      </c>
      <c r="H54" s="32">
        <v>409.44331680221597</v>
      </c>
      <c r="I54" s="33">
        <v>1782.6560505109601</v>
      </c>
      <c r="J54" s="2">
        <v>574.13589442838509</v>
      </c>
      <c r="K54">
        <v>2945.6579404293666</v>
      </c>
      <c r="L54">
        <v>687.92375505752841</v>
      </c>
      <c r="M54">
        <v>1062.5656979085545</v>
      </c>
      <c r="N54">
        <v>1428.8531266522295</v>
      </c>
      <c r="O54">
        <v>898.84659744925477</v>
      </c>
      <c r="P54" s="13">
        <v>3270.5693849224817</v>
      </c>
      <c r="Q54" s="32">
        <f t="shared" si="1"/>
        <v>1.2359289253752173</v>
      </c>
      <c r="R54" s="32">
        <f t="shared" si="2"/>
        <v>2.2667395359425271</v>
      </c>
      <c r="S54" s="32">
        <f t="shared" si="3"/>
        <v>2.879987488566166</v>
      </c>
      <c r="T54" s="32">
        <f t="shared" si="4"/>
        <v>2.8293644249733894</v>
      </c>
      <c r="U54" s="32">
        <f t="shared" si="5"/>
        <v>4.5601836703763698</v>
      </c>
      <c r="V54" s="32">
        <f t="shared" si="6"/>
        <v>2.5344616804587896</v>
      </c>
      <c r="W54" s="32">
        <f t="shared" si="7"/>
        <v>2.1181160290627759</v>
      </c>
      <c r="X54" s="134">
        <f t="shared" si="8"/>
        <v>123.59289253752172</v>
      </c>
      <c r="Y54" s="134">
        <f t="shared" si="9"/>
        <v>226.67395359425271</v>
      </c>
      <c r="Z54" s="134">
        <f t="shared" si="10"/>
        <v>287.9987488566166</v>
      </c>
      <c r="AA54" s="134">
        <f t="shared" si="11"/>
        <v>282.93644249733893</v>
      </c>
      <c r="AB54" s="134">
        <f t="shared" si="12"/>
        <v>456.01836703763701</v>
      </c>
      <c r="AC54" s="134">
        <f t="shared" si="13"/>
        <v>253.44616804587895</v>
      </c>
      <c r="AD54" s="134">
        <f t="shared" si="14"/>
        <v>211.81160290627759</v>
      </c>
      <c r="AL54" s="81">
        <f t="shared" si="15"/>
        <v>14.206954337498487</v>
      </c>
      <c r="AM54" s="81">
        <f t="shared" si="16"/>
        <v>14.988220860654483</v>
      </c>
      <c r="AN54" s="81">
        <f t="shared" si="17"/>
        <v>16.295760539299611</v>
      </c>
      <c r="AO54" s="81">
        <f t="shared" si="18"/>
        <v>31.233004150812921</v>
      </c>
      <c r="AP54" s="81">
        <f t="shared" si="19"/>
        <v>17.72900016830949</v>
      </c>
      <c r="AQ54" s="81">
        <f t="shared" si="20"/>
        <v>14.132533054917088</v>
      </c>
      <c r="AR54" s="81">
        <f t="shared" si="21"/>
        <v>14.068706056125739</v>
      </c>
    </row>
    <row r="55" spans="1:44" x14ac:dyDescent="0.2">
      <c r="A55" s="1">
        <v>42005</v>
      </c>
      <c r="B55" s="2">
        <v>16.96</v>
      </c>
      <c r="C55" s="63">
        <v>529.21797211532601</v>
      </c>
      <c r="D55" s="32">
        <v>1457.1474194196701</v>
      </c>
      <c r="E55" s="32">
        <v>272.00405952477001</v>
      </c>
      <c r="F55" s="32">
        <v>434.85882638389597</v>
      </c>
      <c r="G55" s="32">
        <v>351.50572638635998</v>
      </c>
      <c r="H55" s="32">
        <v>408.82848281666003</v>
      </c>
      <c r="I55" s="33">
        <v>1553.7125951570399</v>
      </c>
      <c r="J55" s="2">
        <v>529.07194716666652</v>
      </c>
      <c r="K55">
        <v>2935.7410908400166</v>
      </c>
      <c r="L55">
        <v>666.34328687453205</v>
      </c>
      <c r="M55">
        <v>1016.1066570691319</v>
      </c>
      <c r="N55">
        <v>1424.9725686852935</v>
      </c>
      <c r="O55">
        <v>901.26769158942761</v>
      </c>
      <c r="P55" s="13">
        <v>3287.5668595853167</v>
      </c>
      <c r="Q55" s="32">
        <f t="shared" si="1"/>
        <v>1.1692772770598294</v>
      </c>
      <c r="R55" s="32">
        <f t="shared" si="2"/>
        <v>2.3564141377088537</v>
      </c>
      <c r="S55" s="32">
        <f t="shared" si="3"/>
        <v>2.8652333707448983</v>
      </c>
      <c r="T55" s="32">
        <f t="shared" si="4"/>
        <v>2.732929111708764</v>
      </c>
      <c r="U55" s="32">
        <f t="shared" si="5"/>
        <v>4.7414531008306007</v>
      </c>
      <c r="V55" s="32">
        <f t="shared" si="6"/>
        <v>2.5783983660348784</v>
      </c>
      <c r="W55" s="32">
        <f t="shared" si="7"/>
        <v>2.4748066089934366</v>
      </c>
      <c r="X55" s="134">
        <f t="shared" si="8"/>
        <v>116.92772770598295</v>
      </c>
      <c r="Y55" s="134">
        <f t="shared" si="9"/>
        <v>235.64141377088538</v>
      </c>
      <c r="Z55" s="134">
        <f t="shared" si="10"/>
        <v>286.5233370744898</v>
      </c>
      <c r="AA55" s="134">
        <f t="shared" si="11"/>
        <v>273.29291117087638</v>
      </c>
      <c r="AB55" s="134">
        <f t="shared" si="12"/>
        <v>474.14531008306005</v>
      </c>
      <c r="AC55" s="134">
        <f t="shared" si="13"/>
        <v>257.83983660348781</v>
      </c>
      <c r="AD55" s="134">
        <f t="shared" si="14"/>
        <v>247.48066089934366</v>
      </c>
      <c r="AL55" s="81">
        <f t="shared" si="15"/>
        <v>13.44079626425148</v>
      </c>
      <c r="AM55" s="81">
        <f t="shared" si="16"/>
        <v>15.581170652879317</v>
      </c>
      <c r="AN55" s="81">
        <f t="shared" si="17"/>
        <v>16.212277686704407</v>
      </c>
      <c r="AO55" s="81">
        <f t="shared" si="18"/>
        <v>30.168466648010565</v>
      </c>
      <c r="AP55" s="81">
        <f t="shared" si="19"/>
        <v>18.433736204252352</v>
      </c>
      <c r="AQ55" s="81">
        <f t="shared" si="20"/>
        <v>14.377530509806668</v>
      </c>
      <c r="AR55" s="81">
        <f t="shared" si="21"/>
        <v>16.43787509747138</v>
      </c>
    </row>
    <row r="56" spans="1:44" x14ac:dyDescent="0.2">
      <c r="A56" s="1">
        <v>42036</v>
      </c>
      <c r="B56" s="2">
        <v>15.1</v>
      </c>
      <c r="C56" s="63">
        <v>520.34714999121604</v>
      </c>
      <c r="D56" s="32">
        <v>1444.5882707672299</v>
      </c>
      <c r="E56" s="32">
        <v>266.33562924978901</v>
      </c>
      <c r="F56" s="32">
        <v>437.07657529039699</v>
      </c>
      <c r="G56" s="32">
        <v>358.57115700855502</v>
      </c>
      <c r="H56" s="32">
        <v>410.83572679774301</v>
      </c>
      <c r="I56" s="33">
        <v>1534.30815023116</v>
      </c>
      <c r="J56" s="2">
        <v>521.60146671847008</v>
      </c>
      <c r="K56">
        <v>2865.6730809750011</v>
      </c>
      <c r="L56">
        <v>654.23223921308806</v>
      </c>
      <c r="M56">
        <v>1005.8587736946419</v>
      </c>
      <c r="N56">
        <v>1432.0993205569944</v>
      </c>
      <c r="O56">
        <v>882.85845671858385</v>
      </c>
      <c r="P56" s="13">
        <v>3203.1106203010154</v>
      </c>
      <c r="Q56" s="32">
        <f t="shared" si="1"/>
        <v>1.1537745295676045</v>
      </c>
      <c r="R56" s="32">
        <f t="shared" si="2"/>
        <v>2.283273222515112</v>
      </c>
      <c r="S56" s="32">
        <f t="shared" si="3"/>
        <v>2.8273397346624849</v>
      </c>
      <c r="T56" s="32">
        <f t="shared" si="4"/>
        <v>2.648834355291906</v>
      </c>
      <c r="U56" s="32">
        <f t="shared" si="5"/>
        <v>4.596985244749547</v>
      </c>
      <c r="V56" s="32">
        <f t="shared" si="6"/>
        <v>2.4734218993163584</v>
      </c>
      <c r="W56" s="32">
        <f t="shared" si="7"/>
        <v>2.4028943099930844</v>
      </c>
      <c r="X56" s="134">
        <f t="shared" si="8"/>
        <v>115.37745295676045</v>
      </c>
      <c r="Y56" s="134">
        <f t="shared" si="9"/>
        <v>228.32732225151119</v>
      </c>
      <c r="Z56" s="134">
        <f t="shared" si="10"/>
        <v>282.73397346624847</v>
      </c>
      <c r="AA56" s="134">
        <f t="shared" si="11"/>
        <v>264.88343552919059</v>
      </c>
      <c r="AB56" s="134">
        <f t="shared" si="12"/>
        <v>459.6985244749547</v>
      </c>
      <c r="AC56" s="134">
        <f t="shared" si="13"/>
        <v>247.34218993163583</v>
      </c>
      <c r="AD56" s="134">
        <f t="shared" si="14"/>
        <v>240.28943099930845</v>
      </c>
      <c r="AL56" s="81">
        <f t="shared" si="15"/>
        <v>13.262592792186172</v>
      </c>
      <c r="AM56" s="81">
        <f t="shared" si="16"/>
        <v>15.097545528116859</v>
      </c>
      <c r="AN56" s="81">
        <f t="shared" si="17"/>
        <v>15.997865081783752</v>
      </c>
      <c r="AO56" s="81">
        <f t="shared" si="18"/>
        <v>29.240155026840018</v>
      </c>
      <c r="AP56" s="81">
        <f t="shared" si="19"/>
        <v>17.872076668165089</v>
      </c>
      <c r="AQ56" s="81">
        <f t="shared" si="20"/>
        <v>13.792166210426405</v>
      </c>
      <c r="AR56" s="81">
        <f t="shared" si="21"/>
        <v>15.960227516992116</v>
      </c>
    </row>
    <row r="57" spans="1:44" x14ac:dyDescent="0.2">
      <c r="A57" s="1">
        <v>42064</v>
      </c>
      <c r="B57" s="2">
        <v>14.83</v>
      </c>
      <c r="C57" s="63">
        <v>519.90250323443001</v>
      </c>
      <c r="D57" s="32">
        <v>1430.1023286132199</v>
      </c>
      <c r="E57" s="32">
        <v>271.857204944317</v>
      </c>
      <c r="F57" s="32">
        <v>440.85105591178399</v>
      </c>
      <c r="G57" s="32">
        <v>341.27121484853802</v>
      </c>
      <c r="H57" s="32">
        <v>412.04081081457298</v>
      </c>
      <c r="I57" s="33">
        <v>1528.10444192973</v>
      </c>
      <c r="J57" s="2">
        <v>508.09344129292833</v>
      </c>
      <c r="K57">
        <v>2815.681981576774</v>
      </c>
      <c r="L57">
        <v>658.26131206216382</v>
      </c>
      <c r="M57">
        <v>992.29325020333636</v>
      </c>
      <c r="N57">
        <v>1386.0023977740077</v>
      </c>
      <c r="O57">
        <v>891.92397551163651</v>
      </c>
      <c r="P57" s="13">
        <v>3152.9140389322142</v>
      </c>
      <c r="Q57" s="32">
        <f t="shared" si="1"/>
        <v>1.1222175215678623</v>
      </c>
      <c r="R57" s="32">
        <f t="shared" si="2"/>
        <v>2.2608505382827477</v>
      </c>
      <c r="S57" s="32">
        <f t="shared" si="3"/>
        <v>2.7804356511198796</v>
      </c>
      <c r="T57" s="32">
        <f t="shared" si="4"/>
        <v>2.5846605648972276</v>
      </c>
      <c r="U57" s="32">
        <f t="shared" si="5"/>
        <v>4.6635827579839928</v>
      </c>
      <c r="V57" s="32">
        <f t="shared" si="6"/>
        <v>2.4856671334454825</v>
      </c>
      <c r="W57" s="32">
        <f t="shared" si="7"/>
        <v>2.3692694632402289</v>
      </c>
      <c r="X57" s="134">
        <f t="shared" si="8"/>
        <v>112.22175215678622</v>
      </c>
      <c r="Y57" s="134">
        <f t="shared" si="9"/>
        <v>226.08505382827477</v>
      </c>
      <c r="Z57" s="134">
        <f t="shared" si="10"/>
        <v>278.04356511198796</v>
      </c>
      <c r="AA57" s="134">
        <f t="shared" si="11"/>
        <v>258.46605648972275</v>
      </c>
      <c r="AB57" s="134">
        <f t="shared" si="12"/>
        <v>466.35827579839929</v>
      </c>
      <c r="AC57" s="134">
        <f t="shared" si="13"/>
        <v>248.56671334454825</v>
      </c>
      <c r="AD57" s="134">
        <f t="shared" si="14"/>
        <v>236.92694632402288</v>
      </c>
      <c r="AL57" s="81">
        <f t="shared" si="15"/>
        <v>12.899846227658358</v>
      </c>
      <c r="AM57" s="81">
        <f t="shared" si="16"/>
        <v>14.949281407676727</v>
      </c>
      <c r="AN57" s="81">
        <f t="shared" si="17"/>
        <v>15.732468889348857</v>
      </c>
      <c r="AO57" s="81">
        <f t="shared" si="18"/>
        <v>28.531748487166627</v>
      </c>
      <c r="AP57" s="81">
        <f t="shared" si="19"/>
        <v>18.130993283961189</v>
      </c>
      <c r="AQ57" s="81">
        <f t="shared" si="20"/>
        <v>13.860447446410102</v>
      </c>
      <c r="AR57" s="81">
        <f t="shared" si="21"/>
        <v>15.736888437046851</v>
      </c>
    </row>
    <row r="58" spans="1:44" x14ac:dyDescent="0.2">
      <c r="A58" s="1">
        <v>42095</v>
      </c>
      <c r="B58" s="2">
        <v>14.37</v>
      </c>
      <c r="C58" s="63">
        <v>520.62837575723404</v>
      </c>
      <c r="D58" s="32">
        <v>1380.887817008</v>
      </c>
      <c r="E58" s="32">
        <v>274.602834666158</v>
      </c>
      <c r="F58" s="32">
        <v>442.78179039982098</v>
      </c>
      <c r="G58" s="32">
        <v>333.65757060202401</v>
      </c>
      <c r="H58" s="32">
        <v>408.28741359844901</v>
      </c>
      <c r="I58" s="33">
        <v>1503.3150871489399</v>
      </c>
      <c r="J58" s="2">
        <v>487.39885671564485</v>
      </c>
      <c r="K58">
        <v>2825.6361163167699</v>
      </c>
      <c r="L58">
        <v>662.4332157783258</v>
      </c>
      <c r="M58">
        <v>986.29678744222178</v>
      </c>
      <c r="N58">
        <v>1365.3971879997082</v>
      </c>
      <c r="O58">
        <v>874.62637303370911</v>
      </c>
      <c r="P58" s="13">
        <v>3129.6912267111493</v>
      </c>
      <c r="Q58" s="32">
        <f t="shared" si="1"/>
        <v>1.0707024403249452</v>
      </c>
      <c r="R58" s="32">
        <f t="shared" si="2"/>
        <v>2.3402915040800649</v>
      </c>
      <c r="S58" s="32">
        <f t="shared" si="3"/>
        <v>2.7589841518086873</v>
      </c>
      <c r="T58" s="32">
        <f t="shared" si="4"/>
        <v>2.5475926523064287</v>
      </c>
      <c r="U58" s="32">
        <f t="shared" si="5"/>
        <v>4.6802617458900642</v>
      </c>
      <c r="V58" s="32">
        <f t="shared" si="6"/>
        <v>2.450014743345625</v>
      </c>
      <c r="W58" s="32">
        <f t="shared" si="7"/>
        <v>2.3810230380764561</v>
      </c>
      <c r="X58" s="134">
        <f t="shared" si="8"/>
        <v>107.07024403249451</v>
      </c>
      <c r="Y58" s="134">
        <f t="shared" si="9"/>
        <v>234.0291504080065</v>
      </c>
      <c r="Z58" s="134">
        <f t="shared" si="10"/>
        <v>275.89841518086871</v>
      </c>
      <c r="AA58" s="134">
        <f t="shared" si="11"/>
        <v>254.75926523064288</v>
      </c>
      <c r="AB58" s="134">
        <f t="shared" si="12"/>
        <v>468.02617458900642</v>
      </c>
      <c r="AC58" s="134">
        <f t="shared" si="13"/>
        <v>245.00147433456249</v>
      </c>
      <c r="AD58" s="134">
        <f t="shared" si="14"/>
        <v>238.1023038076456</v>
      </c>
      <c r="AL58" s="81">
        <f t="shared" si="15"/>
        <v>12.307682396968451</v>
      </c>
      <c r="AM58" s="81">
        <f t="shared" si="16"/>
        <v>15.474563965233036</v>
      </c>
      <c r="AN58" s="81">
        <f t="shared" si="17"/>
        <v>15.611090412056173</v>
      </c>
      <c r="AO58" s="81">
        <f t="shared" si="18"/>
        <v>28.122560382024858</v>
      </c>
      <c r="AP58" s="81">
        <f t="shared" si="19"/>
        <v>18.195837553571398</v>
      </c>
      <c r="AQ58" s="81">
        <f t="shared" si="20"/>
        <v>13.661644447943846</v>
      </c>
      <c r="AR58" s="81">
        <f t="shared" si="21"/>
        <v>15.814956676562852</v>
      </c>
    </row>
    <row r="59" spans="1:44" x14ac:dyDescent="0.2">
      <c r="A59" s="1">
        <v>42125</v>
      </c>
      <c r="B59" s="2">
        <v>12.79</v>
      </c>
      <c r="C59" s="63">
        <v>522.672208894086</v>
      </c>
      <c r="D59" s="32">
        <v>1382.6486945772599</v>
      </c>
      <c r="E59" s="32">
        <v>269.10934554226401</v>
      </c>
      <c r="F59" s="32">
        <v>443.37233873259402</v>
      </c>
      <c r="G59" s="32">
        <v>334.859431554727</v>
      </c>
      <c r="H59" s="32">
        <v>405.51678582693501</v>
      </c>
      <c r="I59" s="33">
        <v>1515.09238671613</v>
      </c>
      <c r="J59" s="2">
        <v>482.34372579526473</v>
      </c>
      <c r="K59">
        <v>2852.2154556734999</v>
      </c>
      <c r="L59">
        <v>660.97287233195505</v>
      </c>
      <c r="M59">
        <v>984.83514783923181</v>
      </c>
      <c r="N59">
        <v>1350.4585400071301</v>
      </c>
      <c r="O59">
        <v>860.77878521975128</v>
      </c>
      <c r="P59" s="13">
        <v>3125.8867563254785</v>
      </c>
      <c r="Q59" s="32">
        <f t="shared" si="1"/>
        <v>1.0408731879500448</v>
      </c>
      <c r="R59" s="32">
        <f t="shared" si="2"/>
        <v>2.3267036847980616</v>
      </c>
      <c r="S59" s="32">
        <f t="shared" si="3"/>
        <v>2.7702913891785612</v>
      </c>
      <c r="T59" s="32">
        <f t="shared" si="4"/>
        <v>2.5053334775533003</v>
      </c>
      <c r="U59" s="32">
        <f t="shared" si="5"/>
        <v>4.548721175933502</v>
      </c>
      <c r="V59" s="32">
        <f t="shared" si="6"/>
        <v>2.3941607987189535</v>
      </c>
      <c r="W59" s="32">
        <f t="shared" si="7"/>
        <v>2.3270446762003858</v>
      </c>
      <c r="X59" s="134">
        <f t="shared" si="8"/>
        <v>104.08731879500448</v>
      </c>
      <c r="Y59" s="134">
        <f t="shared" si="9"/>
        <v>232.67036847980614</v>
      </c>
      <c r="Z59" s="134">
        <f t="shared" si="10"/>
        <v>277.02913891785613</v>
      </c>
      <c r="AA59" s="134">
        <f t="shared" si="11"/>
        <v>250.53334775533003</v>
      </c>
      <c r="AB59" s="134">
        <f t="shared" si="12"/>
        <v>454.8721175933502</v>
      </c>
      <c r="AC59" s="134">
        <f t="shared" si="13"/>
        <v>239.41607987189536</v>
      </c>
      <c r="AD59" s="134">
        <f t="shared" si="14"/>
        <v>232.70446762003857</v>
      </c>
      <c r="AL59" s="81">
        <f t="shared" si="15"/>
        <v>11.964796315324824</v>
      </c>
      <c r="AM59" s="81">
        <f t="shared" si="16"/>
        <v>15.384718072847061</v>
      </c>
      <c r="AN59" s="81">
        <f t="shared" si="17"/>
        <v>15.675069867964234</v>
      </c>
      <c r="AO59" s="81">
        <f t="shared" si="18"/>
        <v>27.656066575562722</v>
      </c>
      <c r="AP59" s="81">
        <f t="shared" si="19"/>
        <v>17.684436488292171</v>
      </c>
      <c r="AQ59" s="81">
        <f t="shared" si="20"/>
        <v>13.350194594600216</v>
      </c>
      <c r="AR59" s="81">
        <f t="shared" si="21"/>
        <v>15.456427825354622</v>
      </c>
    </row>
    <row r="60" spans="1:44" x14ac:dyDescent="0.2">
      <c r="A60" s="1">
        <v>42156</v>
      </c>
      <c r="B60" s="2">
        <v>12.5</v>
      </c>
      <c r="C60" s="63">
        <v>522.55520425111695</v>
      </c>
      <c r="D60" s="32">
        <v>1364.1900894274099</v>
      </c>
      <c r="E60" s="32">
        <v>271.55633115305898</v>
      </c>
      <c r="F60" s="32">
        <v>443.44682545241398</v>
      </c>
      <c r="G60" s="32">
        <v>336.580916159602</v>
      </c>
      <c r="H60" s="32">
        <v>406.56867496371802</v>
      </c>
      <c r="I60" s="33">
        <v>1506.1649286695399</v>
      </c>
      <c r="J60" s="2">
        <v>484.79628685720576</v>
      </c>
      <c r="K60">
        <v>2874.8275937781527</v>
      </c>
      <c r="L60">
        <v>666.43314478537604</v>
      </c>
      <c r="M60">
        <v>990.93845883670599</v>
      </c>
      <c r="N60">
        <v>1330.5830231240295</v>
      </c>
      <c r="O60">
        <v>843.63650498012476</v>
      </c>
      <c r="P60" s="13">
        <v>3110.6275528103142</v>
      </c>
      <c r="Q60" s="32">
        <f t="shared" si="1"/>
        <v>1.0437094842371204</v>
      </c>
      <c r="R60" s="32">
        <f t="shared" si="2"/>
        <v>2.3707700767404791</v>
      </c>
      <c r="S60" s="32">
        <f t="shared" si="3"/>
        <v>2.7608904741792561</v>
      </c>
      <c r="T60" s="32">
        <f t="shared" si="4"/>
        <v>2.5139559067853186</v>
      </c>
      <c r="U60" s="32">
        <f t="shared" si="5"/>
        <v>4.4473879211402503</v>
      </c>
      <c r="V60" s="32">
        <f t="shared" si="6"/>
        <v>2.3343929981505256</v>
      </c>
      <c r="W60" s="32">
        <f t="shared" si="7"/>
        <v>2.3234215126777804</v>
      </c>
      <c r="X60" s="134">
        <f t="shared" si="8"/>
        <v>104.37094842371204</v>
      </c>
      <c r="Y60" s="134">
        <f t="shared" si="9"/>
        <v>237.07700767404791</v>
      </c>
      <c r="Z60" s="134">
        <f t="shared" si="10"/>
        <v>276.0890474179256</v>
      </c>
      <c r="AA60" s="134">
        <f t="shared" si="11"/>
        <v>251.39559067853185</v>
      </c>
      <c r="AB60" s="134">
        <f t="shared" si="12"/>
        <v>444.73879211402505</v>
      </c>
      <c r="AC60" s="134">
        <f t="shared" si="13"/>
        <v>233.43929981505255</v>
      </c>
      <c r="AD60" s="134">
        <f t="shared" si="14"/>
        <v>232.34215126777804</v>
      </c>
      <c r="AL60" s="81">
        <f t="shared" si="15"/>
        <v>11.997399429477094</v>
      </c>
      <c r="AM60" s="81">
        <f t="shared" si="16"/>
        <v>15.676095535714884</v>
      </c>
      <c r="AN60" s="81">
        <f t="shared" si="17"/>
        <v>15.621876907825627</v>
      </c>
      <c r="AO60" s="81">
        <f t="shared" si="18"/>
        <v>27.751248506040358</v>
      </c>
      <c r="AP60" s="81">
        <f t="shared" si="19"/>
        <v>17.290474880351798</v>
      </c>
      <c r="AQ60" s="81">
        <f t="shared" si="20"/>
        <v>13.01692050185477</v>
      </c>
      <c r="AR60" s="81">
        <f t="shared" si="21"/>
        <v>15.43236246637834</v>
      </c>
    </row>
    <row r="61" spans="1:44" x14ac:dyDescent="0.2">
      <c r="A61" s="1">
        <v>42186</v>
      </c>
      <c r="B61" s="2">
        <v>11.49</v>
      </c>
      <c r="C61" s="63">
        <v>525.58859524780303</v>
      </c>
      <c r="D61" s="32">
        <v>1382.3517713993399</v>
      </c>
      <c r="E61" s="32">
        <v>273.22110006858099</v>
      </c>
      <c r="F61" s="32">
        <v>441.69224009851598</v>
      </c>
      <c r="G61" s="32">
        <v>318.14111385503202</v>
      </c>
      <c r="H61" s="32">
        <v>417.45185488572901</v>
      </c>
      <c r="I61" s="33">
        <v>1499.8808077464601</v>
      </c>
      <c r="J61" s="2">
        <v>475.96994952043332</v>
      </c>
      <c r="K61">
        <v>2891.5599340795188</v>
      </c>
      <c r="L61">
        <v>660.59365989543892</v>
      </c>
      <c r="M61">
        <v>993.7034465543735</v>
      </c>
      <c r="N61">
        <v>1325.0276576307263</v>
      </c>
      <c r="O61">
        <v>837.05318124973519</v>
      </c>
      <c r="P61" s="13">
        <v>3085.1299313990498</v>
      </c>
      <c r="Q61" s="32">
        <f t="shared" si="1"/>
        <v>1.0096469016230034</v>
      </c>
      <c r="R61" s="32">
        <f t="shared" si="2"/>
        <v>2.3321127351266293</v>
      </c>
      <c r="S61" s="32">
        <f t="shared" si="3"/>
        <v>2.695603931147915</v>
      </c>
      <c r="T61" s="32">
        <f t="shared" si="4"/>
        <v>2.5082622513729631</v>
      </c>
      <c r="U61" s="32">
        <f t="shared" si="5"/>
        <v>4.6434530815330231</v>
      </c>
      <c r="V61" s="32">
        <f t="shared" si="6"/>
        <v>2.2355406518214833</v>
      </c>
      <c r="W61" s="32">
        <f t="shared" si="7"/>
        <v>2.2932564659486148</v>
      </c>
      <c r="X61" s="134">
        <f t="shared" si="8"/>
        <v>100.96469016230034</v>
      </c>
      <c r="Y61" s="134">
        <f t="shared" si="9"/>
        <v>233.21127351266293</v>
      </c>
      <c r="Z61" s="134">
        <f t="shared" si="10"/>
        <v>269.56039311479151</v>
      </c>
      <c r="AA61" s="134">
        <f t="shared" si="11"/>
        <v>250.82622513729632</v>
      </c>
      <c r="AB61" s="134">
        <f t="shared" si="12"/>
        <v>464.34530815330231</v>
      </c>
      <c r="AC61" s="134">
        <f t="shared" si="13"/>
        <v>223.55406518214832</v>
      </c>
      <c r="AD61" s="134">
        <f t="shared" si="14"/>
        <v>229.32564659486147</v>
      </c>
      <c r="AL61" s="81">
        <f t="shared" si="15"/>
        <v>11.605851383403882</v>
      </c>
      <c r="AM61" s="81">
        <f t="shared" si="16"/>
        <v>15.420483999935485</v>
      </c>
      <c r="AN61" s="81">
        <f t="shared" si="17"/>
        <v>15.252467708688069</v>
      </c>
      <c r="AO61" s="81">
        <f t="shared" si="18"/>
        <v>27.688396947733562</v>
      </c>
      <c r="AP61" s="81">
        <f t="shared" si="19"/>
        <v>18.052733489403877</v>
      </c>
      <c r="AQ61" s="81">
        <f t="shared" si="20"/>
        <v>12.465705203228353</v>
      </c>
      <c r="AR61" s="81">
        <f t="shared" si="21"/>
        <v>15.2320036712137</v>
      </c>
    </row>
    <row r="62" spans="1:44" x14ac:dyDescent="0.2">
      <c r="A62" s="1">
        <v>42217</v>
      </c>
      <c r="B62" s="2">
        <v>10.81</v>
      </c>
      <c r="C62" s="63">
        <v>530.58685365868405</v>
      </c>
      <c r="D62" s="32">
        <v>1381.05662523704</v>
      </c>
      <c r="E62" s="32">
        <v>272.83139777647102</v>
      </c>
      <c r="F62" s="32">
        <v>447.40886120961102</v>
      </c>
      <c r="G62" s="32">
        <v>325.04406804183799</v>
      </c>
      <c r="H62" s="32">
        <v>411.53240325609198</v>
      </c>
      <c r="I62" s="33">
        <v>1497.9635923124199</v>
      </c>
      <c r="J62" s="2">
        <v>458.66883246531773</v>
      </c>
      <c r="K62">
        <v>2911.1936553594342</v>
      </c>
      <c r="L62">
        <v>659.32239793111341</v>
      </c>
      <c r="M62">
        <v>987.42388578244231</v>
      </c>
      <c r="N62">
        <v>1320.1914718103999</v>
      </c>
      <c r="O62">
        <v>830.11433120574804</v>
      </c>
      <c r="P62" s="13">
        <v>3051.4635471908737</v>
      </c>
      <c r="Q62" s="32">
        <f t="shared" si="1"/>
        <v>0.95790336633889972</v>
      </c>
      <c r="R62" s="32">
        <f t="shared" si="2"/>
        <v>2.3358156577758766</v>
      </c>
      <c r="S62" s="32">
        <f t="shared" si="3"/>
        <v>2.6778265078788279</v>
      </c>
      <c r="T62" s="32">
        <f t="shared" si="4"/>
        <v>2.4455581967629123</v>
      </c>
      <c r="U62" s="32">
        <f t="shared" si="5"/>
        <v>4.5006333409684212</v>
      </c>
      <c r="V62" s="32">
        <f t="shared" si="6"/>
        <v>2.2351816846769106</v>
      </c>
      <c r="W62" s="32">
        <f t="shared" si="7"/>
        <v>2.2572823358292857</v>
      </c>
      <c r="X62" s="134">
        <f t="shared" si="8"/>
        <v>95.790336633889979</v>
      </c>
      <c r="Y62" s="134">
        <f t="shared" si="9"/>
        <v>233.58156577758766</v>
      </c>
      <c r="Z62" s="134">
        <f t="shared" si="10"/>
        <v>267.7826507878828</v>
      </c>
      <c r="AA62" s="134">
        <f t="shared" si="11"/>
        <v>244.55581967629124</v>
      </c>
      <c r="AB62" s="134">
        <f t="shared" si="12"/>
        <v>450.06333409684214</v>
      </c>
      <c r="AC62" s="134">
        <f t="shared" si="13"/>
        <v>223.51816846769105</v>
      </c>
      <c r="AD62" s="134">
        <f t="shared" si="14"/>
        <v>225.72823358292857</v>
      </c>
      <c r="AL62" s="81">
        <f t="shared" si="15"/>
        <v>11.011061482504989</v>
      </c>
      <c r="AM62" s="81">
        <f t="shared" si="16"/>
        <v>15.444968605077277</v>
      </c>
      <c r="AN62" s="81">
        <f t="shared" si="17"/>
        <v>15.151878163160896</v>
      </c>
      <c r="AO62" s="81">
        <f t="shared" si="18"/>
        <v>26.996214639713294</v>
      </c>
      <c r="AP62" s="81">
        <f t="shared" si="19"/>
        <v>17.4974814672197</v>
      </c>
      <c r="AQ62" s="81">
        <f t="shared" si="20"/>
        <v>12.463703549356282</v>
      </c>
      <c r="AR62" s="81">
        <f t="shared" si="21"/>
        <v>14.99306045217881</v>
      </c>
    </row>
    <row r="63" spans="1:44" x14ac:dyDescent="0.2">
      <c r="A63" s="1">
        <v>42248</v>
      </c>
      <c r="B63" s="2">
        <v>11.1</v>
      </c>
      <c r="C63" s="63">
        <v>533.10659926632798</v>
      </c>
      <c r="D63" s="32">
        <v>1397.5950691103301</v>
      </c>
      <c r="E63" s="32">
        <v>270.78527428853801</v>
      </c>
      <c r="F63" s="32">
        <v>445.90274284401403</v>
      </c>
      <c r="G63" s="32">
        <v>328.416986457691</v>
      </c>
      <c r="H63" s="32">
        <v>415.43697247545401</v>
      </c>
      <c r="I63" s="33">
        <v>1478.85249929152</v>
      </c>
      <c r="J63" s="2">
        <v>462.75097055930911</v>
      </c>
      <c r="K63">
        <v>2937.3559619952648</v>
      </c>
      <c r="L63">
        <v>661.81911845556544</v>
      </c>
      <c r="M63">
        <v>982.83821111861721</v>
      </c>
      <c r="N63">
        <v>1256.4436448311803</v>
      </c>
      <c r="O63">
        <v>825.26289459999691</v>
      </c>
      <c r="P63" s="13">
        <v>3030.2095740869586</v>
      </c>
      <c r="Q63" s="32">
        <f t="shared" si="1"/>
        <v>0.96437809811195285</v>
      </c>
      <c r="R63" s="32">
        <f t="shared" si="2"/>
        <v>2.3350128702544217</v>
      </c>
      <c r="S63" s="32">
        <f t="shared" si="3"/>
        <v>2.7153656805600401</v>
      </c>
      <c r="T63" s="32">
        <f t="shared" si="4"/>
        <v>2.4488148370389466</v>
      </c>
      <c r="U63" s="32">
        <f t="shared" si="5"/>
        <v>4.2504162298781472</v>
      </c>
      <c r="V63" s="32">
        <f t="shared" si="6"/>
        <v>2.2069944098554428</v>
      </c>
      <c r="W63" s="32">
        <f t="shared" si="7"/>
        <v>2.2764696536155191</v>
      </c>
      <c r="X63" s="134">
        <f t="shared" si="8"/>
        <v>96.43780981119528</v>
      </c>
      <c r="Y63" s="134">
        <f t="shared" si="9"/>
        <v>233.50128702544217</v>
      </c>
      <c r="Z63" s="134">
        <f t="shared" si="10"/>
        <v>271.536568056004</v>
      </c>
      <c r="AA63" s="134">
        <f t="shared" si="11"/>
        <v>244.88148370389467</v>
      </c>
      <c r="AB63" s="134">
        <f t="shared" si="12"/>
        <v>425.04162298781472</v>
      </c>
      <c r="AC63" s="134">
        <f t="shared" si="13"/>
        <v>220.69944098554427</v>
      </c>
      <c r="AD63" s="134">
        <f t="shared" si="14"/>
        <v>227.64696536155191</v>
      </c>
      <c r="AL63" s="81">
        <f t="shared" si="15"/>
        <v>11.085488269319924</v>
      </c>
      <c r="AM63" s="81">
        <f t="shared" si="16"/>
        <v>15.439660383076047</v>
      </c>
      <c r="AN63" s="81">
        <f t="shared" si="17"/>
        <v>15.364285116762284</v>
      </c>
      <c r="AO63" s="81">
        <f t="shared" si="18"/>
        <v>27.032164289168595</v>
      </c>
      <c r="AP63" s="81">
        <f t="shared" si="19"/>
        <v>16.524691876868122</v>
      </c>
      <c r="AQ63" s="81">
        <f t="shared" si="20"/>
        <v>12.306527137412933</v>
      </c>
      <c r="AR63" s="81">
        <f t="shared" si="21"/>
        <v>15.120504241959974</v>
      </c>
    </row>
    <row r="64" spans="1:44" x14ac:dyDescent="0.2">
      <c r="A64" s="1">
        <v>42278</v>
      </c>
      <c r="B64" s="2">
        <v>11.16</v>
      </c>
      <c r="C64" s="63">
        <v>536.69425686323098</v>
      </c>
      <c r="D64" s="32">
        <v>1391.97182150654</v>
      </c>
      <c r="E64" s="32">
        <v>269.59584023594903</v>
      </c>
      <c r="F64" s="32">
        <v>426.45837808981901</v>
      </c>
      <c r="G64" s="32">
        <v>329.78206662319599</v>
      </c>
      <c r="H64" s="32">
        <v>427.715283328743</v>
      </c>
      <c r="I64" s="33">
        <v>1466.74064451144</v>
      </c>
      <c r="J64" s="2">
        <v>464.09709424951933</v>
      </c>
      <c r="K64">
        <v>2942.970118083274</v>
      </c>
      <c r="L64">
        <v>666.43621417343923</v>
      </c>
      <c r="M64">
        <v>981.61338539374719</v>
      </c>
      <c r="N64">
        <v>1260.6133322542169</v>
      </c>
      <c r="O64">
        <v>825.35549481667147</v>
      </c>
      <c r="P64" s="13">
        <v>3009.3690387637662</v>
      </c>
      <c r="Q64" s="32">
        <f t="shared" si="1"/>
        <v>0.96123691165048752</v>
      </c>
      <c r="R64" s="32">
        <f t="shared" si="2"/>
        <v>2.3501952645282027</v>
      </c>
      <c r="S64" s="32">
        <f t="shared" si="3"/>
        <v>2.7478558090022496</v>
      </c>
      <c r="T64" s="32">
        <f t="shared" si="4"/>
        <v>2.5586586998036958</v>
      </c>
      <c r="U64" s="32">
        <f t="shared" si="5"/>
        <v>4.2491630745188127</v>
      </c>
      <c r="V64" s="32">
        <f t="shared" si="6"/>
        <v>2.1450371398887937</v>
      </c>
      <c r="W64" s="32">
        <f t="shared" si="7"/>
        <v>2.2807131144879862</v>
      </c>
      <c r="X64" s="134">
        <f t="shared" si="8"/>
        <v>96.123691165048754</v>
      </c>
      <c r="Y64" s="134">
        <f t="shared" si="9"/>
        <v>235.01952645282026</v>
      </c>
      <c r="Z64" s="134">
        <f t="shared" si="10"/>
        <v>274.78558090022494</v>
      </c>
      <c r="AA64" s="134">
        <f t="shared" si="11"/>
        <v>255.86586998036958</v>
      </c>
      <c r="AB64" s="134">
        <f t="shared" si="12"/>
        <v>424.91630745188127</v>
      </c>
      <c r="AC64" s="134">
        <f t="shared" si="13"/>
        <v>214.50371398887938</v>
      </c>
      <c r="AD64" s="134">
        <f t="shared" si="14"/>
        <v>228.07131144879861</v>
      </c>
      <c r="AL64" s="81">
        <f t="shared" si="15"/>
        <v>11.049380454616861</v>
      </c>
      <c r="AM64" s="81">
        <f t="shared" si="16"/>
        <v>15.540049984510491</v>
      </c>
      <c r="AN64" s="81">
        <f t="shared" si="17"/>
        <v>15.548123190742572</v>
      </c>
      <c r="AO64" s="81">
        <f t="shared" si="18"/>
        <v>28.244717112478018</v>
      </c>
      <c r="AP64" s="81">
        <f t="shared" si="19"/>
        <v>16.519819881970001</v>
      </c>
      <c r="AQ64" s="81">
        <f t="shared" si="20"/>
        <v>11.961044239586052</v>
      </c>
      <c r="AR64" s="81">
        <f t="shared" si="21"/>
        <v>15.148689668469316</v>
      </c>
    </row>
    <row r="65" spans="1:51" x14ac:dyDescent="0.2">
      <c r="A65" s="1">
        <v>42309</v>
      </c>
      <c r="B65" s="2">
        <v>11.45</v>
      </c>
      <c r="C65" s="63">
        <v>534.04748525174296</v>
      </c>
      <c r="D65" s="32">
        <v>1388.91322269234</v>
      </c>
      <c r="E65" s="32">
        <v>266.85705151113302</v>
      </c>
      <c r="F65" s="32">
        <v>442.92045178872598</v>
      </c>
      <c r="G65" s="32">
        <v>341.13077121808197</v>
      </c>
      <c r="H65" s="32">
        <v>423.40947622154903</v>
      </c>
      <c r="I65" s="33">
        <v>1452.74694769078</v>
      </c>
      <c r="J65" s="2">
        <v>515.26650203144482</v>
      </c>
      <c r="K65">
        <v>2995.2312514616006</v>
      </c>
      <c r="L65">
        <v>679.82854243685949</v>
      </c>
      <c r="M65">
        <v>982.90708050124488</v>
      </c>
      <c r="N65">
        <v>1241.539450560364</v>
      </c>
      <c r="O65">
        <v>820.18884013545483</v>
      </c>
      <c r="P65" s="13">
        <v>2935.7960708218757</v>
      </c>
      <c r="Q65" s="32">
        <f t="shared" si="1"/>
        <v>1.0753060961299059</v>
      </c>
      <c r="R65" s="32">
        <f t="shared" si="2"/>
        <v>2.4034512561433075</v>
      </c>
      <c r="S65" s="32">
        <f t="shared" si="3"/>
        <v>2.8392313647153924</v>
      </c>
      <c r="T65" s="32">
        <f t="shared" si="4"/>
        <v>2.4732430773848515</v>
      </c>
      <c r="U65" s="32">
        <f t="shared" si="5"/>
        <v>4.056203176010003</v>
      </c>
      <c r="V65" s="32">
        <f t="shared" si="6"/>
        <v>2.158904119218771</v>
      </c>
      <c r="W65" s="32">
        <f t="shared" si="7"/>
        <v>2.2522468390877806</v>
      </c>
      <c r="X65" s="134">
        <f t="shared" si="8"/>
        <v>107.53060961299059</v>
      </c>
      <c r="Y65" s="134">
        <f t="shared" si="9"/>
        <v>240.34512561433075</v>
      </c>
      <c r="Z65" s="134">
        <f t="shared" si="10"/>
        <v>283.92313647153924</v>
      </c>
      <c r="AA65" s="134">
        <f t="shared" si="11"/>
        <v>247.32430773848515</v>
      </c>
      <c r="AB65" s="134">
        <f t="shared" si="12"/>
        <v>405.62031760100029</v>
      </c>
      <c r="AC65" s="134">
        <f t="shared" si="13"/>
        <v>215.8904119218771</v>
      </c>
      <c r="AD65" s="134">
        <f t="shared" si="14"/>
        <v>225.22468390877805</v>
      </c>
      <c r="AL65" s="81">
        <f t="shared" si="15"/>
        <v>12.360601239196196</v>
      </c>
      <c r="AM65" s="81">
        <f t="shared" si="16"/>
        <v>15.892191265775281</v>
      </c>
      <c r="AN65" s="81">
        <f t="shared" si="17"/>
        <v>16.065151192064945</v>
      </c>
      <c r="AO65" s="81">
        <f t="shared" si="18"/>
        <v>27.301824614783197</v>
      </c>
      <c r="AP65" s="81">
        <f t="shared" si="19"/>
        <v>15.76963385429684</v>
      </c>
      <c r="AQ65" s="81">
        <f t="shared" si="20"/>
        <v>12.038368566587627</v>
      </c>
      <c r="AR65" s="81">
        <f t="shared" si="21"/>
        <v>14.959614256346866</v>
      </c>
    </row>
    <row r="66" spans="1:51" x14ac:dyDescent="0.2">
      <c r="A66" s="1">
        <v>42339</v>
      </c>
      <c r="B66" s="2">
        <v>11.2</v>
      </c>
      <c r="C66" s="63">
        <v>537.01577258268401</v>
      </c>
      <c r="D66" s="32">
        <v>1383.5007498975301</v>
      </c>
      <c r="E66" s="32">
        <v>258.39427467044402</v>
      </c>
      <c r="F66" s="32">
        <v>450.40186652401201</v>
      </c>
      <c r="G66" s="32">
        <v>347.83424086120601</v>
      </c>
      <c r="H66" s="32">
        <v>421.26552467792197</v>
      </c>
      <c r="I66" s="33">
        <v>1461.49182433232</v>
      </c>
      <c r="J66" s="2">
        <v>517.98710913974287</v>
      </c>
      <c r="K66">
        <v>3005.7114840829677</v>
      </c>
      <c r="L66">
        <v>682.06069446726917</v>
      </c>
      <c r="M66">
        <v>983.62962650658187</v>
      </c>
      <c r="N66">
        <v>1224.7339342763908</v>
      </c>
      <c r="O66">
        <v>813.82381879681463</v>
      </c>
      <c r="P66" s="13">
        <v>2896.1620917396626</v>
      </c>
      <c r="Q66" s="32">
        <f t="shared" si="1"/>
        <v>1.0725972955937852</v>
      </c>
      <c r="R66" s="32">
        <f t="shared" si="2"/>
        <v>2.4158650947950799</v>
      </c>
      <c r="S66" s="32">
        <f t="shared" si="3"/>
        <v>2.935248829390404</v>
      </c>
      <c r="T66" s="32">
        <f t="shared" si="4"/>
        <v>2.4284893690976883</v>
      </c>
      <c r="U66" s="32">
        <f t="shared" si="5"/>
        <v>3.9153826016190805</v>
      </c>
      <c r="V66" s="32">
        <f t="shared" si="6"/>
        <v>2.1482225187877724</v>
      </c>
      <c r="W66" s="32">
        <f t="shared" si="7"/>
        <v>2.2035923789623659</v>
      </c>
      <c r="X66" s="134">
        <f t="shared" si="8"/>
        <v>107.25972955937853</v>
      </c>
      <c r="Y66" s="134">
        <f t="shared" si="9"/>
        <v>241.58650947950798</v>
      </c>
      <c r="Z66" s="134">
        <f t="shared" si="10"/>
        <v>293.52488293904042</v>
      </c>
      <c r="AA66" s="134">
        <f t="shared" si="11"/>
        <v>242.84893690976884</v>
      </c>
      <c r="AB66" s="134">
        <f t="shared" si="12"/>
        <v>391.53826016190806</v>
      </c>
      <c r="AC66" s="134">
        <f t="shared" si="13"/>
        <v>214.82225187877725</v>
      </c>
      <c r="AD66" s="134">
        <f t="shared" si="14"/>
        <v>220.35923789623661</v>
      </c>
      <c r="AL66" s="81">
        <f t="shared" si="15"/>
        <v>12.329463683681526</v>
      </c>
      <c r="AM66" s="81">
        <f t="shared" si="16"/>
        <v>15.974274519052074</v>
      </c>
      <c r="AN66" s="81">
        <f t="shared" si="17"/>
        <v>16.608444389742566</v>
      </c>
      <c r="AO66" s="81">
        <f t="shared" si="18"/>
        <v>26.807793960987023</v>
      </c>
      <c r="AP66" s="81">
        <f t="shared" si="19"/>
        <v>15.222154154455705</v>
      </c>
      <c r="AQ66" s="81">
        <f t="shared" si="20"/>
        <v>11.978806383290708</v>
      </c>
      <c r="AR66" s="81">
        <f t="shared" si="21"/>
        <v>14.636447211467447</v>
      </c>
    </row>
    <row r="67" spans="1:51" s="91" customFormat="1" x14ac:dyDescent="0.2">
      <c r="A67" s="107">
        <v>42370</v>
      </c>
      <c r="B67" s="108">
        <v>11.06</v>
      </c>
      <c r="C67" s="144">
        <v>533.33661502606901</v>
      </c>
      <c r="D67" s="90">
        <v>1394.36298517827</v>
      </c>
      <c r="E67" s="90">
        <v>278.40349137534901</v>
      </c>
      <c r="F67" s="90">
        <v>453.74062192343098</v>
      </c>
      <c r="G67" s="90">
        <v>355.40161575428101</v>
      </c>
      <c r="H67" s="90">
        <v>413.47286374408901</v>
      </c>
      <c r="I67" s="145">
        <v>1433.36278134844</v>
      </c>
      <c r="J67" s="108">
        <v>513.19176581661259</v>
      </c>
      <c r="K67" s="91">
        <v>3058.5732315024029</v>
      </c>
      <c r="L67" s="91">
        <v>660.89819134178822</v>
      </c>
      <c r="M67" s="91">
        <v>985.18180884103731</v>
      </c>
      <c r="N67" s="91">
        <v>1255.7706649559134</v>
      </c>
      <c r="O67" s="91">
        <v>807.9469778496333</v>
      </c>
      <c r="P67" s="109">
        <v>2610.5210903298712</v>
      </c>
      <c r="Q67" s="90">
        <f t="shared" ref="Q67:Q130" si="22">(1+B67/100)*J67/C67</f>
        <v>1.0686511277461632</v>
      </c>
      <c r="R67" s="90">
        <f t="shared" ref="R67:R130" si="23">(1+B67/100)*K67/D67</f>
        <v>2.4361313854528914</v>
      </c>
      <c r="S67" s="90">
        <f t="shared" ref="S67:S130" si="24">(1+B67/100)*L67/E67</f>
        <v>2.6364379544170502</v>
      </c>
      <c r="T67" s="90">
        <f t="shared" ref="T67:T130" si="25">(1+B67/100)*M67/F67</f>
        <v>2.4113840904539807</v>
      </c>
      <c r="U67" s="90">
        <f t="shared" ref="U67:U130" si="26">(1+B67/100)*N67/G67</f>
        <v>3.9241771524873488</v>
      </c>
      <c r="V67" s="90">
        <f t="shared" ref="V67:V130" si="27">(1+B67/100)*O67/H67</f>
        <v>2.1701688122274763</v>
      </c>
      <c r="W67" s="32">
        <f t="shared" ref="W67:W130" si="28">(1+B67/100)*P67/I67</f>
        <v>2.022687320088556</v>
      </c>
      <c r="X67" s="108">
        <f t="shared" ref="X67:X130" si="29">Q67*100</f>
        <v>106.86511277461632</v>
      </c>
      <c r="Y67" s="108">
        <f t="shared" ref="Y67:Y130" si="30">R67*100</f>
        <v>243.61313854528913</v>
      </c>
      <c r="Z67" s="108">
        <f t="shared" ref="Z67:Z130" si="31">S67*100</f>
        <v>263.64379544170504</v>
      </c>
      <c r="AA67" s="108">
        <f t="shared" ref="AA67:AA130" si="32">T67*100</f>
        <v>241.13840904539808</v>
      </c>
      <c r="AB67" s="108">
        <f t="shared" ref="AB67:AB130" si="33">U67*100</f>
        <v>392.41771524873485</v>
      </c>
      <c r="AC67" s="108">
        <f t="shared" ref="AC67:AC130" si="34">V67*100</f>
        <v>217.01688122274763</v>
      </c>
      <c r="AD67" s="108">
        <f t="shared" ref="AD67:AD130" si="35">W67*100</f>
        <v>202.26873200885561</v>
      </c>
      <c r="AL67" s="81">
        <f t="shared" ref="AL67:AL130" si="36">X67/$AE$81</f>
        <v>12.284102639637467</v>
      </c>
      <c r="AM67" s="81">
        <f t="shared" ref="AM67:AM130" si="37">Y67/$AF$81</f>
        <v>16.108280052369423</v>
      </c>
      <c r="AN67" s="81">
        <f t="shared" ref="AN67:AN130" si="38">Z67/$AG$81</f>
        <v>14.917690355415623</v>
      </c>
      <c r="AO67" s="81">
        <f t="shared" ref="AO67:AO130" si="39">AA67/$AH$81</f>
        <v>26.618970904414962</v>
      </c>
      <c r="AP67" s="81">
        <f t="shared" ref="AP67:AP130" si="40">AB67/$AI$81</f>
        <v>15.256345451362581</v>
      </c>
      <c r="AQ67" s="81">
        <f t="shared" ref="AQ67:AQ130" si="41">AC67/$AJ$81</f>
        <v>12.101182160309115</v>
      </c>
      <c r="AR67" s="81">
        <f t="shared" ref="AR67:AR130" si="42">AD67/$AK$81</f>
        <v>13.434860488908196</v>
      </c>
    </row>
    <row r="68" spans="1:51" s="91" customFormat="1" x14ac:dyDescent="0.2">
      <c r="A68" s="107">
        <v>42401</v>
      </c>
      <c r="B68" s="108">
        <v>10.88</v>
      </c>
      <c r="C68" s="144">
        <v>536.03409501199098</v>
      </c>
      <c r="D68" s="90">
        <v>1395.38270542178</v>
      </c>
      <c r="E68" s="90">
        <v>266.83897498885898</v>
      </c>
      <c r="F68" s="90">
        <v>456.35186697888599</v>
      </c>
      <c r="G68" s="90">
        <v>363.081836393831</v>
      </c>
      <c r="H68" s="90">
        <v>413.13014777205899</v>
      </c>
      <c r="I68" s="145">
        <v>1443.4962408911499</v>
      </c>
      <c r="J68" s="108">
        <v>624.61410607865503</v>
      </c>
      <c r="K68" s="91">
        <v>3075.9654757869462</v>
      </c>
      <c r="L68" s="91">
        <v>640.68489721852507</v>
      </c>
      <c r="M68" s="91">
        <v>981.84909554668002</v>
      </c>
      <c r="N68" s="91">
        <v>1259.4284884093984</v>
      </c>
      <c r="O68" s="91">
        <v>822.34336522729507</v>
      </c>
      <c r="P68" s="109">
        <v>2584.6798495971793</v>
      </c>
      <c r="Q68" s="90">
        <f t="shared" si="22"/>
        <v>1.292029979556655</v>
      </c>
      <c r="R68" s="90">
        <f t="shared" si="23"/>
        <v>2.4442258788936622</v>
      </c>
      <c r="S68" s="90">
        <f t="shared" si="24"/>
        <v>2.662247574836325</v>
      </c>
      <c r="T68" s="90">
        <f t="shared" si="25"/>
        <v>2.3856027682089631</v>
      </c>
      <c r="U68" s="90">
        <f t="shared" si="26"/>
        <v>3.8461144788130408</v>
      </c>
      <c r="V68" s="90">
        <f t="shared" si="27"/>
        <v>2.2070873507568622</v>
      </c>
      <c r="W68" s="32">
        <f t="shared" si="28"/>
        <v>1.9853830831343755</v>
      </c>
      <c r="X68" s="108">
        <f t="shared" si="29"/>
        <v>129.2029979556655</v>
      </c>
      <c r="Y68" s="108">
        <f t="shared" si="30"/>
        <v>244.42258788936621</v>
      </c>
      <c r="Z68" s="108">
        <f t="shared" si="31"/>
        <v>266.22475748363252</v>
      </c>
      <c r="AA68" s="108">
        <f t="shared" si="32"/>
        <v>238.56027682089632</v>
      </c>
      <c r="AB68" s="108">
        <f t="shared" si="33"/>
        <v>384.61144788130406</v>
      </c>
      <c r="AC68" s="108">
        <f t="shared" si="34"/>
        <v>220.70873507568623</v>
      </c>
      <c r="AD68" s="108">
        <f t="shared" si="35"/>
        <v>198.53830831343754</v>
      </c>
      <c r="AL68" s="81">
        <f t="shared" si="36"/>
        <v>14.851833746562601</v>
      </c>
      <c r="AM68" s="81">
        <f t="shared" si="37"/>
        <v>16.161802767935836</v>
      </c>
      <c r="AN68" s="81">
        <f t="shared" si="38"/>
        <v>15.063728279410949</v>
      </c>
      <c r="AO68" s="81">
        <f t="shared" si="39"/>
        <v>26.334374074969897</v>
      </c>
      <c r="AP68" s="81">
        <f t="shared" si="40"/>
        <v>14.952854790733934</v>
      </c>
      <c r="AQ68" s="81">
        <f t="shared" si="41"/>
        <v>12.307045389620727</v>
      </c>
      <c r="AR68" s="81">
        <f t="shared" si="42"/>
        <v>13.187082587624547</v>
      </c>
    </row>
    <row r="69" spans="1:51" s="91" customFormat="1" x14ac:dyDescent="0.2">
      <c r="A69" s="107">
        <v>42430</v>
      </c>
      <c r="B69" s="108">
        <v>10.93</v>
      </c>
      <c r="C69" s="144">
        <v>541.70358097057795</v>
      </c>
      <c r="D69" s="90">
        <v>1394.6918425788399</v>
      </c>
      <c r="E69" s="90">
        <v>265.93350099205003</v>
      </c>
      <c r="F69" s="90">
        <v>456.41243562594798</v>
      </c>
      <c r="G69" s="90">
        <v>365.532436488423</v>
      </c>
      <c r="H69" s="90">
        <v>410.29494535471201</v>
      </c>
      <c r="I69" s="145">
        <v>1411.47690289773</v>
      </c>
      <c r="J69" s="108">
        <v>679.32155756393934</v>
      </c>
      <c r="K69" s="91">
        <v>3094.9138356025842</v>
      </c>
      <c r="L69" s="91">
        <v>650.54793104760381</v>
      </c>
      <c r="M69" s="91">
        <v>981.72089234107034</v>
      </c>
      <c r="N69" s="91">
        <v>1270.7400025691945</v>
      </c>
      <c r="O69" s="91">
        <v>821.70109188300398</v>
      </c>
      <c r="P69" s="109">
        <v>2563.8646526705411</v>
      </c>
      <c r="Q69" s="90">
        <f t="shared" si="22"/>
        <v>1.3911139417898868</v>
      </c>
      <c r="R69" s="90">
        <f t="shared" si="23"/>
        <v>2.4616103808894785</v>
      </c>
      <c r="S69" s="90">
        <f t="shared" si="24"/>
        <v>2.7136589305936316</v>
      </c>
      <c r="T69" s="90">
        <f t="shared" si="25"/>
        <v>2.3860502056224782</v>
      </c>
      <c r="U69" s="90">
        <f t="shared" si="26"/>
        <v>3.8563797467387078</v>
      </c>
      <c r="V69" s="90">
        <f t="shared" si="27"/>
        <v>2.2216043154950071</v>
      </c>
      <c r="W69" s="32">
        <f t="shared" si="28"/>
        <v>2.0149781079439335</v>
      </c>
      <c r="X69" s="108">
        <f t="shared" si="29"/>
        <v>139.11139417898869</v>
      </c>
      <c r="Y69" s="108">
        <f t="shared" si="30"/>
        <v>246.16103808894786</v>
      </c>
      <c r="Z69" s="108">
        <f t="shared" si="31"/>
        <v>271.36589305936315</v>
      </c>
      <c r="AA69" s="108">
        <f t="shared" si="32"/>
        <v>238.60502056224783</v>
      </c>
      <c r="AB69" s="108">
        <f t="shared" si="33"/>
        <v>385.63797467387076</v>
      </c>
      <c r="AC69" s="108">
        <f t="shared" si="34"/>
        <v>222.16043154950071</v>
      </c>
      <c r="AD69" s="108">
        <f t="shared" si="35"/>
        <v>201.49781079439336</v>
      </c>
      <c r="AL69" s="81">
        <f t="shared" si="36"/>
        <v>15.990799991404383</v>
      </c>
      <c r="AM69" s="81">
        <f t="shared" si="37"/>
        <v>16.27675322930741</v>
      </c>
      <c r="AN69" s="81">
        <f t="shared" si="38"/>
        <v>15.354627856491719</v>
      </c>
      <c r="AO69" s="81">
        <f t="shared" si="39"/>
        <v>26.339313281270154</v>
      </c>
      <c r="AP69" s="81">
        <f t="shared" si="40"/>
        <v>14.992763915001044</v>
      </c>
      <c r="AQ69" s="81">
        <f t="shared" si="41"/>
        <v>12.387994131359745</v>
      </c>
      <c r="AR69" s="81">
        <f t="shared" si="42"/>
        <v>13.383655248921887</v>
      </c>
    </row>
    <row r="70" spans="1:51" s="91" customFormat="1" x14ac:dyDescent="0.2">
      <c r="A70" s="107">
        <v>42461</v>
      </c>
      <c r="B70" s="108">
        <v>10.71</v>
      </c>
      <c r="C70" s="144">
        <v>530.10201352490196</v>
      </c>
      <c r="D70" s="90">
        <v>1395.3109132452801</v>
      </c>
      <c r="E70" s="90">
        <v>268.702948903074</v>
      </c>
      <c r="F70" s="90">
        <v>458.31116295547997</v>
      </c>
      <c r="G70" s="90">
        <v>358.18219480691698</v>
      </c>
      <c r="H70" s="90">
        <v>412.16106140084202</v>
      </c>
      <c r="I70" s="145">
        <v>1406.61443803314</v>
      </c>
      <c r="J70" s="108">
        <v>646.80735049288398</v>
      </c>
      <c r="K70" s="91">
        <v>3063.3430812682491</v>
      </c>
      <c r="L70" s="91">
        <v>662.79443672973184</v>
      </c>
      <c r="M70" s="91">
        <v>981.87971754539376</v>
      </c>
      <c r="N70" s="91">
        <v>1242.1744823531319</v>
      </c>
      <c r="O70" s="91">
        <v>834.75121791765264</v>
      </c>
      <c r="P70" s="109">
        <v>2540.8469364680509</v>
      </c>
      <c r="Q70" s="90">
        <f t="shared" si="22"/>
        <v>1.3508351212799785</v>
      </c>
      <c r="R70" s="90">
        <f t="shared" si="23"/>
        <v>2.4305888336988186</v>
      </c>
      <c r="S70" s="90">
        <f t="shared" si="24"/>
        <v>2.7308212429338603</v>
      </c>
      <c r="T70" s="90">
        <f t="shared" si="25"/>
        <v>2.3718362613831849</v>
      </c>
      <c r="U70" s="90">
        <f t="shared" si="26"/>
        <v>3.839418567845001</v>
      </c>
      <c r="V70" s="90">
        <f t="shared" si="27"/>
        <v>2.2422134449470952</v>
      </c>
      <c r="W70" s="32">
        <f t="shared" si="28"/>
        <v>1.9998171263598996</v>
      </c>
      <c r="X70" s="108">
        <f t="shared" si="29"/>
        <v>135.08351212799786</v>
      </c>
      <c r="Y70" s="108">
        <f t="shared" si="30"/>
        <v>243.05888336988187</v>
      </c>
      <c r="Z70" s="108">
        <f t="shared" si="31"/>
        <v>273.08212429338602</v>
      </c>
      <c r="AA70" s="108">
        <f t="shared" si="32"/>
        <v>237.18362613831849</v>
      </c>
      <c r="AB70" s="108">
        <f t="shared" si="33"/>
        <v>383.94185678450009</v>
      </c>
      <c r="AC70" s="108">
        <f t="shared" si="34"/>
        <v>224.22134449470951</v>
      </c>
      <c r="AD70" s="108">
        <f t="shared" si="35"/>
        <v>199.98171263598996</v>
      </c>
      <c r="AL70" s="81">
        <f t="shared" si="36"/>
        <v>15.527796535458211</v>
      </c>
      <c r="AM70" s="81">
        <f t="shared" si="37"/>
        <v>16.071631382107842</v>
      </c>
      <c r="AN70" s="81">
        <f t="shared" si="38"/>
        <v>15.451736935370487</v>
      </c>
      <c r="AO70" s="81">
        <f t="shared" si="39"/>
        <v>26.18240730779187</v>
      </c>
      <c r="AP70" s="81">
        <f t="shared" si="40"/>
        <v>14.92682254833753</v>
      </c>
      <c r="AQ70" s="81">
        <f t="shared" si="41"/>
        <v>12.502913684281127</v>
      </c>
      <c r="AR70" s="81">
        <f t="shared" si="42"/>
        <v>13.282954725201055</v>
      </c>
    </row>
    <row r="71" spans="1:51" s="91" customFormat="1" x14ac:dyDescent="0.2">
      <c r="A71" s="107">
        <v>42491</v>
      </c>
      <c r="B71" s="108">
        <v>11.06</v>
      </c>
      <c r="C71" s="144">
        <v>528.21844602218903</v>
      </c>
      <c r="D71" s="90">
        <v>1377.0052217929201</v>
      </c>
      <c r="E71" s="90">
        <v>274.295633416763</v>
      </c>
      <c r="F71" s="90">
        <v>459.39971173132602</v>
      </c>
      <c r="G71" s="90">
        <v>349.10580772433002</v>
      </c>
      <c r="H71" s="90">
        <v>404.29546310770399</v>
      </c>
      <c r="I71" s="145">
        <v>1396.43989041231</v>
      </c>
      <c r="J71" s="108">
        <v>658.37158471822784</v>
      </c>
      <c r="K71" s="91">
        <v>3034.4372599391681</v>
      </c>
      <c r="L71" s="91">
        <v>671.41424010560991</v>
      </c>
      <c r="M71" s="91">
        <v>982.00519098817767</v>
      </c>
      <c r="N71" s="91">
        <v>1232.4852694132921</v>
      </c>
      <c r="O71" s="91">
        <v>832.38717810415926</v>
      </c>
      <c r="P71" s="109">
        <v>2506.8833831553275</v>
      </c>
      <c r="Q71" s="90">
        <f t="shared" si="22"/>
        <v>1.3842520788404058</v>
      </c>
      <c r="R71" s="90">
        <f t="shared" si="23"/>
        <v>2.4473734504074685</v>
      </c>
      <c r="S71" s="90">
        <f t="shared" si="24"/>
        <v>2.7184999111098507</v>
      </c>
      <c r="T71" s="90">
        <f t="shared" si="25"/>
        <v>2.3740001076650703</v>
      </c>
      <c r="U71" s="90">
        <f t="shared" si="26"/>
        <v>3.9208690028189626</v>
      </c>
      <c r="V71" s="90">
        <f t="shared" si="27"/>
        <v>2.286568325294827</v>
      </c>
      <c r="W71" s="32">
        <f t="shared" si="28"/>
        <v>1.9937447393530601</v>
      </c>
      <c r="X71" s="108">
        <f t="shared" si="29"/>
        <v>138.42520788404059</v>
      </c>
      <c r="Y71" s="108">
        <f t="shared" si="30"/>
        <v>244.73734504074685</v>
      </c>
      <c r="Z71" s="108">
        <f t="shared" si="31"/>
        <v>271.84999111098506</v>
      </c>
      <c r="AA71" s="108">
        <f t="shared" si="32"/>
        <v>237.40001076650702</v>
      </c>
      <c r="AB71" s="108">
        <f t="shared" si="33"/>
        <v>392.08690028189625</v>
      </c>
      <c r="AC71" s="108">
        <f t="shared" si="34"/>
        <v>228.6568325294827</v>
      </c>
      <c r="AD71" s="108">
        <f t="shared" si="35"/>
        <v>199.37447393530601</v>
      </c>
      <c r="AL71" s="81">
        <f t="shared" si="36"/>
        <v>15.911923146958129</v>
      </c>
      <c r="AM71" s="81">
        <f t="shared" si="37"/>
        <v>16.182615259303095</v>
      </c>
      <c r="AN71" s="81">
        <f t="shared" si="38"/>
        <v>15.382019454400014</v>
      </c>
      <c r="AO71" s="81">
        <f t="shared" si="39"/>
        <v>26.206293739425533</v>
      </c>
      <c r="AP71" s="81">
        <f t="shared" si="40"/>
        <v>15.243484086499448</v>
      </c>
      <c r="AQ71" s="81">
        <f t="shared" si="41"/>
        <v>12.750243055048232</v>
      </c>
      <c r="AR71" s="81">
        <f t="shared" si="42"/>
        <v>13.242621416408683</v>
      </c>
    </row>
    <row r="72" spans="1:51" s="91" customFormat="1" x14ac:dyDescent="0.2">
      <c r="A72" s="107">
        <v>42522</v>
      </c>
      <c r="B72" s="108">
        <v>10.55</v>
      </c>
      <c r="C72" s="144">
        <v>528.01284659844202</v>
      </c>
      <c r="D72" s="90">
        <v>1385.0544788161999</v>
      </c>
      <c r="E72" s="90">
        <v>276.37063429072703</v>
      </c>
      <c r="F72" s="90">
        <v>461.32316739058899</v>
      </c>
      <c r="G72" s="90">
        <v>354.14889243451398</v>
      </c>
      <c r="H72" s="90">
        <v>413.88860442581</v>
      </c>
      <c r="I72" s="145">
        <v>1391.8762741215601</v>
      </c>
      <c r="J72" s="108">
        <v>646.69882183640243</v>
      </c>
      <c r="K72" s="91">
        <v>3031.3536271228631</v>
      </c>
      <c r="L72" s="91">
        <v>680.73203511479369</v>
      </c>
      <c r="M72" s="91">
        <v>978.86565567039554</v>
      </c>
      <c r="N72" s="91">
        <v>1228.3852045227266</v>
      </c>
      <c r="O72" s="91">
        <v>847.71342048614736</v>
      </c>
      <c r="P72" s="109">
        <v>2489.6712149909276</v>
      </c>
      <c r="Q72" s="90">
        <f t="shared" si="22"/>
        <v>1.3539927146580382</v>
      </c>
      <c r="R72" s="90">
        <f t="shared" si="23"/>
        <v>2.4195159728652325</v>
      </c>
      <c r="S72" s="90">
        <f t="shared" si="24"/>
        <v>2.7229711533959975</v>
      </c>
      <c r="T72" s="90">
        <f t="shared" si="25"/>
        <v>2.3457221722996819</v>
      </c>
      <c r="U72" s="90">
        <f t="shared" si="26"/>
        <v>3.8344884668839661</v>
      </c>
      <c r="V72" s="90">
        <f t="shared" si="27"/>
        <v>2.264249791674128</v>
      </c>
      <c r="W72" s="32">
        <f t="shared" si="28"/>
        <v>1.9774254216018732</v>
      </c>
      <c r="X72" s="108">
        <f t="shared" si="29"/>
        <v>135.39927146580382</v>
      </c>
      <c r="Y72" s="108">
        <f t="shared" si="30"/>
        <v>241.95159728652325</v>
      </c>
      <c r="Z72" s="108">
        <f t="shared" si="31"/>
        <v>272.29711533959977</v>
      </c>
      <c r="AA72" s="108">
        <f t="shared" si="32"/>
        <v>234.5722172299682</v>
      </c>
      <c r="AB72" s="108">
        <f t="shared" si="33"/>
        <v>383.4488466883966</v>
      </c>
      <c r="AC72" s="108">
        <f t="shared" si="34"/>
        <v>226.4249791674128</v>
      </c>
      <c r="AD72" s="108">
        <f t="shared" si="35"/>
        <v>197.74254216018733</v>
      </c>
      <c r="AL72" s="81">
        <f t="shared" si="36"/>
        <v>15.564092947021573</v>
      </c>
      <c r="AM72" s="81">
        <f t="shared" si="37"/>
        <v>15.998414993060269</v>
      </c>
      <c r="AN72" s="81">
        <f t="shared" si="38"/>
        <v>15.40731897181025</v>
      </c>
      <c r="AO72" s="81">
        <f t="shared" si="39"/>
        <v>25.894137106349927</v>
      </c>
      <c r="AP72" s="81">
        <f t="shared" si="40"/>
        <v>14.907655390370676</v>
      </c>
      <c r="AQ72" s="81">
        <f t="shared" si="41"/>
        <v>12.625791611744221</v>
      </c>
      <c r="AR72" s="81">
        <f t="shared" si="42"/>
        <v>13.134227125761843</v>
      </c>
    </row>
    <row r="73" spans="1:51" s="91" customFormat="1" x14ac:dyDescent="0.2">
      <c r="A73" s="107">
        <v>42552</v>
      </c>
      <c r="B73" s="108">
        <v>10.28</v>
      </c>
      <c r="C73" s="144">
        <v>530.18368902899203</v>
      </c>
      <c r="D73" s="90">
        <v>1392.3664898316199</v>
      </c>
      <c r="E73" s="90">
        <v>274.880097863412</v>
      </c>
      <c r="F73" s="90">
        <v>472.29824637945501</v>
      </c>
      <c r="G73" s="90">
        <v>365.439533319286</v>
      </c>
      <c r="H73" s="90">
        <v>420.79195512424099</v>
      </c>
      <c r="I73" s="145">
        <v>1397.93339183226</v>
      </c>
      <c r="J73" s="108">
        <v>646.4283119732936</v>
      </c>
      <c r="K73" s="91">
        <v>3031.5995655893798</v>
      </c>
      <c r="L73" s="91">
        <v>708.78553453129496</v>
      </c>
      <c r="M73" s="91">
        <v>974.40868063007565</v>
      </c>
      <c r="N73" s="91">
        <v>1234.2932408437332</v>
      </c>
      <c r="O73" s="91">
        <v>836.69723276968386</v>
      </c>
      <c r="P73" s="109">
        <v>2461.4163688055355</v>
      </c>
      <c r="Q73" s="90">
        <f t="shared" si="22"/>
        <v>1.3445927462418892</v>
      </c>
      <c r="R73" s="90">
        <f t="shared" si="23"/>
        <v>2.4011264457652022</v>
      </c>
      <c r="S73" s="90">
        <f t="shared" si="24"/>
        <v>2.8435986946916527</v>
      </c>
      <c r="T73" s="90">
        <f t="shared" si="25"/>
        <v>2.2752104231517882</v>
      </c>
      <c r="U73" s="90">
        <f t="shared" si="26"/>
        <v>3.7247710274772099</v>
      </c>
      <c r="V73" s="90">
        <f t="shared" si="27"/>
        <v>2.1927931298638361</v>
      </c>
      <c r="W73" s="32">
        <f t="shared" si="28"/>
        <v>1.9417591620448644</v>
      </c>
      <c r="X73" s="108">
        <f t="shared" si="29"/>
        <v>134.45927462418891</v>
      </c>
      <c r="Y73" s="108">
        <f t="shared" si="30"/>
        <v>240.11264457652021</v>
      </c>
      <c r="Z73" s="108">
        <f t="shared" si="31"/>
        <v>284.35986946916529</v>
      </c>
      <c r="AA73" s="108">
        <f t="shared" si="32"/>
        <v>227.52104231517882</v>
      </c>
      <c r="AB73" s="108">
        <f t="shared" si="33"/>
        <v>372.47710274772101</v>
      </c>
      <c r="AC73" s="108">
        <f t="shared" si="34"/>
        <v>219.27931298638362</v>
      </c>
      <c r="AD73" s="108">
        <f t="shared" si="35"/>
        <v>194.17591620448644</v>
      </c>
      <c r="AL73" s="81">
        <f t="shared" si="36"/>
        <v>15.456040680163577</v>
      </c>
      <c r="AM73" s="81">
        <f t="shared" si="37"/>
        <v>15.876819066696529</v>
      </c>
      <c r="AN73" s="81">
        <f t="shared" si="38"/>
        <v>16.089862745074047</v>
      </c>
      <c r="AO73" s="81">
        <f t="shared" si="39"/>
        <v>25.115766623432034</v>
      </c>
      <c r="AP73" s="81">
        <f t="shared" si="40"/>
        <v>14.481097900078115</v>
      </c>
      <c r="AQ73" s="81">
        <f t="shared" si="41"/>
        <v>12.227338700495164</v>
      </c>
      <c r="AR73" s="81">
        <f t="shared" si="42"/>
        <v>12.89732880907658</v>
      </c>
    </row>
    <row r="74" spans="1:51" s="91" customFormat="1" x14ac:dyDescent="0.2">
      <c r="A74" s="107">
        <v>42583</v>
      </c>
      <c r="B74" s="108">
        <v>10.29</v>
      </c>
      <c r="C74" s="144">
        <v>528.60540784291504</v>
      </c>
      <c r="D74" s="90">
        <v>1381.3253889043499</v>
      </c>
      <c r="E74" s="90">
        <v>274.44765540058103</v>
      </c>
      <c r="F74" s="90">
        <v>478.22106056497603</v>
      </c>
      <c r="G74" s="90">
        <v>356.866747625399</v>
      </c>
      <c r="H74" s="90">
        <v>421.18054686318999</v>
      </c>
      <c r="I74" s="145">
        <v>1394.1349608165999</v>
      </c>
      <c r="J74" s="108">
        <v>659.38939406583484</v>
      </c>
      <c r="K74" s="91">
        <v>2995.5485112432439</v>
      </c>
      <c r="L74" s="91">
        <v>705.51094723000745</v>
      </c>
      <c r="M74" s="91">
        <v>981.02317879656528</v>
      </c>
      <c r="N74" s="91">
        <v>1221.3123465116489</v>
      </c>
      <c r="O74" s="91">
        <v>839.58178650603281</v>
      </c>
      <c r="P74" s="109">
        <v>2439.6885683525734</v>
      </c>
      <c r="Q74" s="90">
        <f t="shared" si="22"/>
        <v>1.3757720823986013</v>
      </c>
      <c r="R74" s="90">
        <f t="shared" si="23"/>
        <v>2.3917539484818269</v>
      </c>
      <c r="S74" s="90">
        <f t="shared" si="24"/>
        <v>2.8351782512561696</v>
      </c>
      <c r="T74" s="90">
        <f t="shared" si="25"/>
        <v>2.2624902019507029</v>
      </c>
      <c r="U74" s="90">
        <f t="shared" si="26"/>
        <v>3.7744771568956055</v>
      </c>
      <c r="V74" s="90">
        <f t="shared" si="27"/>
        <v>2.1985221284170167</v>
      </c>
      <c r="W74" s="32">
        <f t="shared" si="28"/>
        <v>1.93003733330092</v>
      </c>
      <c r="X74" s="108">
        <f t="shared" si="29"/>
        <v>137.57720823986011</v>
      </c>
      <c r="Y74" s="108">
        <f t="shared" si="30"/>
        <v>239.17539484818269</v>
      </c>
      <c r="Z74" s="108">
        <f t="shared" si="31"/>
        <v>283.51782512561698</v>
      </c>
      <c r="AA74" s="108">
        <f t="shared" si="32"/>
        <v>226.2490201950703</v>
      </c>
      <c r="AB74" s="108">
        <f t="shared" si="33"/>
        <v>377.44771568956054</v>
      </c>
      <c r="AC74" s="108">
        <f t="shared" si="34"/>
        <v>219.85221284170166</v>
      </c>
      <c r="AD74" s="108">
        <f t="shared" si="35"/>
        <v>193.00373333009199</v>
      </c>
      <c r="AL74" s="81">
        <f t="shared" si="36"/>
        <v>15.814445921725055</v>
      </c>
      <c r="AM74" s="81">
        <f t="shared" si="37"/>
        <v>15.814845885803162</v>
      </c>
      <c r="AN74" s="81">
        <f t="shared" si="38"/>
        <v>16.042217562445956</v>
      </c>
      <c r="AO74" s="81">
        <f t="shared" si="39"/>
        <v>24.975349673934094</v>
      </c>
      <c r="AP74" s="81">
        <f t="shared" si="40"/>
        <v>14.674344497260025</v>
      </c>
      <c r="AQ74" s="81">
        <f t="shared" si="41"/>
        <v>12.259284443470349</v>
      </c>
      <c r="AR74" s="81">
        <f t="shared" si="42"/>
        <v>12.819471429794213</v>
      </c>
    </row>
    <row r="75" spans="1:51" s="91" customFormat="1" x14ac:dyDescent="0.2">
      <c r="A75" s="107">
        <v>42614</v>
      </c>
      <c r="B75" s="108">
        <v>10.24</v>
      </c>
      <c r="C75" s="144">
        <v>533.61208604563706</v>
      </c>
      <c r="D75" s="90">
        <v>1366.42966936165</v>
      </c>
      <c r="E75" s="90">
        <v>273.592065081116</v>
      </c>
      <c r="F75" s="90">
        <v>461.24025498442199</v>
      </c>
      <c r="G75" s="90">
        <v>350.39462921727397</v>
      </c>
      <c r="H75" s="90">
        <v>430.26492384634798</v>
      </c>
      <c r="I75" s="145">
        <v>1399.5303257506</v>
      </c>
      <c r="J75" s="108">
        <v>651.36696193294051</v>
      </c>
      <c r="K75" s="91">
        <v>2982.985456869992</v>
      </c>
      <c r="L75" s="91">
        <v>728.79720325434982</v>
      </c>
      <c r="M75" s="91">
        <v>985.83412374612442</v>
      </c>
      <c r="N75" s="91">
        <v>1216.4864171633078</v>
      </c>
      <c r="O75" s="91">
        <v>834.137060485961</v>
      </c>
      <c r="P75" s="109">
        <v>2396.4915643429808</v>
      </c>
      <c r="Q75" s="90">
        <f t="shared" si="22"/>
        <v>1.3456721794968136</v>
      </c>
      <c r="R75" s="90">
        <f t="shared" si="23"/>
        <v>2.4065952616425035</v>
      </c>
      <c r="S75" s="90">
        <f t="shared" si="24"/>
        <v>2.9365838392622656</v>
      </c>
      <c r="T75" s="90">
        <f t="shared" si="25"/>
        <v>2.3562200529405932</v>
      </c>
      <c r="U75" s="90">
        <f t="shared" si="26"/>
        <v>3.8272693542036702</v>
      </c>
      <c r="V75" s="90">
        <f t="shared" si="27"/>
        <v>2.1371779211268107</v>
      </c>
      <c r="W75" s="32">
        <f t="shared" si="28"/>
        <v>1.887699217317635</v>
      </c>
      <c r="X75" s="108">
        <f t="shared" si="29"/>
        <v>134.56721794968135</v>
      </c>
      <c r="Y75" s="108">
        <f t="shared" si="30"/>
        <v>240.65952616425034</v>
      </c>
      <c r="Z75" s="108">
        <f t="shared" si="31"/>
        <v>293.65838392622658</v>
      </c>
      <c r="AA75" s="108">
        <f t="shared" si="32"/>
        <v>235.62200529405933</v>
      </c>
      <c r="AB75" s="108">
        <f t="shared" si="33"/>
        <v>382.726935420367</v>
      </c>
      <c r="AC75" s="108">
        <f t="shared" si="34"/>
        <v>213.71779211268108</v>
      </c>
      <c r="AD75" s="108">
        <f t="shared" si="35"/>
        <v>188.7699217317635</v>
      </c>
      <c r="AL75" s="81">
        <f t="shared" si="36"/>
        <v>15.468448722930626</v>
      </c>
      <c r="AM75" s="81">
        <f t="shared" si="37"/>
        <v>15.91298017780591</v>
      </c>
      <c r="AN75" s="81">
        <f t="shared" si="38"/>
        <v>16.615998242415824</v>
      </c>
      <c r="AO75" s="81">
        <f t="shared" si="39"/>
        <v>26.010021913106627</v>
      </c>
      <c r="AP75" s="81">
        <f t="shared" si="40"/>
        <v>14.879589053754579</v>
      </c>
      <c r="AQ75" s="81">
        <f t="shared" si="41"/>
        <v>11.917220073769727</v>
      </c>
      <c r="AR75" s="81">
        <f t="shared" si="42"/>
        <v>12.538258077661396</v>
      </c>
    </row>
    <row r="76" spans="1:51" s="91" customFormat="1" x14ac:dyDescent="0.2">
      <c r="A76" s="107">
        <v>42644</v>
      </c>
      <c r="B76" s="108">
        <v>10.32</v>
      </c>
      <c r="C76" s="144">
        <v>534.57639786119205</v>
      </c>
      <c r="D76" s="90">
        <v>1380.02021800739</v>
      </c>
      <c r="E76" s="90">
        <v>273.16085351155499</v>
      </c>
      <c r="F76" s="90">
        <v>441.71808867193602</v>
      </c>
      <c r="G76" s="90">
        <v>386.042802059015</v>
      </c>
      <c r="H76" s="90">
        <v>425.64996394779303</v>
      </c>
      <c r="I76" s="145">
        <v>1393.91879107826</v>
      </c>
      <c r="J76" s="108">
        <v>647.73058147912468</v>
      </c>
      <c r="K76" s="91">
        <v>2967.7956134877768</v>
      </c>
      <c r="L76" s="91">
        <v>728.06146098713316</v>
      </c>
      <c r="M76" s="91">
        <v>991.0347218093342</v>
      </c>
      <c r="N76" s="91">
        <v>1182.4403028183692</v>
      </c>
      <c r="O76" s="91">
        <v>825.50504409672385</v>
      </c>
      <c r="P76" s="109">
        <v>2383.4753955726046</v>
      </c>
      <c r="Q76" s="90">
        <f t="shared" si="22"/>
        <v>1.3367151642810033</v>
      </c>
      <c r="R76" s="90">
        <f t="shared" si="23"/>
        <v>2.3724812709824969</v>
      </c>
      <c r="S76" s="90">
        <f t="shared" si="24"/>
        <v>2.9403825381114839</v>
      </c>
      <c r="T76" s="90">
        <f t="shared" si="25"/>
        <v>2.4751295750354894</v>
      </c>
      <c r="U76" s="90">
        <f t="shared" si="26"/>
        <v>3.3790764524339156</v>
      </c>
      <c r="V76" s="90">
        <f t="shared" si="27"/>
        <v>2.1395447945091446</v>
      </c>
      <c r="W76" s="32">
        <f t="shared" si="28"/>
        <v>1.8863724868517606</v>
      </c>
      <c r="X76" s="108">
        <f t="shared" si="29"/>
        <v>133.67151642810035</v>
      </c>
      <c r="Y76" s="108">
        <f t="shared" si="30"/>
        <v>237.24812709824968</v>
      </c>
      <c r="Z76" s="108">
        <f t="shared" si="31"/>
        <v>294.03825381114837</v>
      </c>
      <c r="AA76" s="108">
        <f t="shared" si="32"/>
        <v>247.51295750354893</v>
      </c>
      <c r="AB76" s="108">
        <f t="shared" si="33"/>
        <v>337.90764524339158</v>
      </c>
      <c r="AC76" s="108">
        <f t="shared" si="34"/>
        <v>213.95447945091445</v>
      </c>
      <c r="AD76" s="108">
        <f t="shared" si="35"/>
        <v>188.63724868517608</v>
      </c>
      <c r="AL76" s="81">
        <f t="shared" si="36"/>
        <v>15.365488185671042</v>
      </c>
      <c r="AM76" s="81">
        <f t="shared" si="37"/>
        <v>15.687410358978942</v>
      </c>
      <c r="AN76" s="81">
        <f t="shared" si="38"/>
        <v>16.637492324266365</v>
      </c>
      <c r="AO76" s="81">
        <f t="shared" si="39"/>
        <v>27.322649429159458</v>
      </c>
      <c r="AP76" s="81">
        <f t="shared" si="40"/>
        <v>13.13711274023906</v>
      </c>
      <c r="AQ76" s="81">
        <f t="shared" si="41"/>
        <v>11.930418109696069</v>
      </c>
      <c r="AR76" s="81">
        <f t="shared" si="42"/>
        <v>12.529445821541342</v>
      </c>
    </row>
    <row r="77" spans="1:51" s="91" customFormat="1" x14ac:dyDescent="0.2">
      <c r="A77" s="107">
        <v>42675</v>
      </c>
      <c r="B77" s="108">
        <v>10</v>
      </c>
      <c r="C77" s="144">
        <v>536.40265412599194</v>
      </c>
      <c r="D77" s="90">
        <v>1415.17322075328</v>
      </c>
      <c r="E77" s="90">
        <v>276.73413125181997</v>
      </c>
      <c r="F77" s="90">
        <v>477.84233070445998</v>
      </c>
      <c r="G77" s="90">
        <v>404.78157607615702</v>
      </c>
      <c r="H77" s="90">
        <v>434.22963766433298</v>
      </c>
      <c r="I77" s="145">
        <v>1393.9379704373</v>
      </c>
      <c r="J77" s="108">
        <v>641.4536178328749</v>
      </c>
      <c r="K77" s="91">
        <v>2973.1325349694566</v>
      </c>
      <c r="L77" s="91">
        <v>716.63337669796817</v>
      </c>
      <c r="M77" s="91">
        <v>986.00922131296443</v>
      </c>
      <c r="N77" s="91">
        <v>1169.464977417882</v>
      </c>
      <c r="O77" s="91">
        <v>829.04019659578057</v>
      </c>
      <c r="P77" s="109">
        <v>2401.156310487499</v>
      </c>
      <c r="Q77" s="90">
        <f t="shared" si="22"/>
        <v>1.3154278305461724</v>
      </c>
      <c r="R77" s="90">
        <f t="shared" si="23"/>
        <v>2.3109862033183348</v>
      </c>
      <c r="S77" s="90">
        <f t="shared" si="24"/>
        <v>2.8485706146974623</v>
      </c>
      <c r="T77" s="90">
        <f t="shared" si="25"/>
        <v>2.2698075782555143</v>
      </c>
      <c r="U77" s="90">
        <f t="shared" si="26"/>
        <v>3.1780386044982452</v>
      </c>
      <c r="V77" s="90">
        <f t="shared" si="27"/>
        <v>2.1001427289960972</v>
      </c>
      <c r="W77" s="32">
        <f t="shared" si="28"/>
        <v>1.894827458289009</v>
      </c>
      <c r="X77" s="108">
        <f t="shared" si="29"/>
        <v>131.54278305461725</v>
      </c>
      <c r="Y77" s="108">
        <f t="shared" si="30"/>
        <v>231.09862033183347</v>
      </c>
      <c r="Z77" s="108">
        <f t="shared" si="31"/>
        <v>284.85706146974621</v>
      </c>
      <c r="AA77" s="108">
        <f t="shared" si="32"/>
        <v>226.98075782555142</v>
      </c>
      <c r="AB77" s="108">
        <f t="shared" si="33"/>
        <v>317.80386044982453</v>
      </c>
      <c r="AC77" s="108">
        <f t="shared" si="34"/>
        <v>210.01427289960972</v>
      </c>
      <c r="AD77" s="108">
        <f t="shared" si="35"/>
        <v>189.4827458289009</v>
      </c>
      <c r="AL77" s="81">
        <f t="shared" si="36"/>
        <v>15.120791122491603</v>
      </c>
      <c r="AM77" s="81">
        <f t="shared" si="37"/>
        <v>15.280790347558836</v>
      </c>
      <c r="AN77" s="81">
        <f t="shared" si="38"/>
        <v>16.117995234592449</v>
      </c>
      <c r="AO77" s="81">
        <f t="shared" si="39"/>
        <v>25.056125286465303</v>
      </c>
      <c r="AP77" s="81">
        <f t="shared" si="40"/>
        <v>12.355521405872057</v>
      </c>
      <c r="AQ77" s="81">
        <f t="shared" si="41"/>
        <v>11.710706366729671</v>
      </c>
      <c r="AR77" s="81">
        <f t="shared" si="42"/>
        <v>12.585604457910391</v>
      </c>
    </row>
    <row r="78" spans="1:51" s="91" customFormat="1" x14ac:dyDescent="0.2">
      <c r="A78" s="107">
        <v>42705</v>
      </c>
      <c r="B78" s="108">
        <v>10.18</v>
      </c>
      <c r="C78" s="144">
        <v>540.83423603220103</v>
      </c>
      <c r="D78" s="90">
        <v>1415.41892077748</v>
      </c>
      <c r="E78" s="90">
        <v>272.40370704768998</v>
      </c>
      <c r="F78" s="90">
        <v>467.044484999269</v>
      </c>
      <c r="G78" s="90">
        <v>385.75201555011898</v>
      </c>
      <c r="H78" s="90">
        <v>438.47869796390501</v>
      </c>
      <c r="I78" s="145">
        <v>1363.79344097122</v>
      </c>
      <c r="J78" s="108">
        <v>642.42741749687082</v>
      </c>
      <c r="K78" s="91">
        <v>2997.3242286651539</v>
      </c>
      <c r="L78" s="91">
        <v>721.80214615444277</v>
      </c>
      <c r="M78" s="91">
        <v>996.27087160539293</v>
      </c>
      <c r="N78" s="91">
        <v>1170.0197276912968</v>
      </c>
      <c r="O78" s="91">
        <v>833.58362081558801</v>
      </c>
      <c r="P78" s="109">
        <v>2415.9995613891692</v>
      </c>
      <c r="Q78" s="90">
        <f t="shared" si="22"/>
        <v>1.3087679762860065</v>
      </c>
      <c r="R78" s="90">
        <f t="shared" si="23"/>
        <v>2.3331974630728065</v>
      </c>
      <c r="S78" s="90">
        <f t="shared" si="24"/>
        <v>2.9194962625590639</v>
      </c>
      <c r="T78" s="90">
        <f t="shared" si="25"/>
        <v>2.3502927057077656</v>
      </c>
      <c r="U78" s="90">
        <f t="shared" si="26"/>
        <v>3.3418561251892673</v>
      </c>
      <c r="V78" s="90">
        <f t="shared" si="27"/>
        <v>2.0946112950969851</v>
      </c>
      <c r="W78" s="32">
        <f t="shared" si="28"/>
        <v>1.9518705962120559</v>
      </c>
      <c r="X78" s="108">
        <f t="shared" si="29"/>
        <v>130.87679762860066</v>
      </c>
      <c r="Y78" s="108">
        <f t="shared" si="30"/>
        <v>233.31974630728064</v>
      </c>
      <c r="Z78" s="108">
        <f t="shared" si="31"/>
        <v>291.94962625590637</v>
      </c>
      <c r="AA78" s="108">
        <f t="shared" si="32"/>
        <v>235.02927057077656</v>
      </c>
      <c r="AB78" s="108">
        <f t="shared" si="33"/>
        <v>334.18561251892675</v>
      </c>
      <c r="AC78" s="108">
        <f t="shared" si="34"/>
        <v>209.46112950969851</v>
      </c>
      <c r="AD78" s="108">
        <f t="shared" si="35"/>
        <v>195.18705962120561</v>
      </c>
      <c r="AE78" s="91">
        <f>AVERAGE(X67:X78)</f>
        <v>132.23185785934677</v>
      </c>
      <c r="AF78" s="91">
        <f t="shared" ref="AF78:AK78" si="43">AVERAGE(Y67:Y78)</f>
        <v>240.46322079558942</v>
      </c>
      <c r="AG78" s="91">
        <f t="shared" si="43"/>
        <v>279.23705806554011</v>
      </c>
      <c r="AH78" s="91">
        <f t="shared" si="43"/>
        <v>235.53121785562675</v>
      </c>
      <c r="AI78" s="91">
        <f t="shared" si="43"/>
        <v>370.39113446904116</v>
      </c>
      <c r="AJ78" s="91">
        <f t="shared" si="43"/>
        <v>218.78903365337737</v>
      </c>
      <c r="AK78" s="91">
        <f t="shared" si="43"/>
        <v>195.72168377081618</v>
      </c>
      <c r="AL78" s="81">
        <f t="shared" si="36"/>
        <v>15.044236359975752</v>
      </c>
      <c r="AM78" s="81">
        <f t="shared" si="37"/>
        <v>15.427656479072692</v>
      </c>
      <c r="AN78" s="81">
        <f t="shared" si="38"/>
        <v>16.519312038306332</v>
      </c>
      <c r="AO78" s="81">
        <f t="shared" si="39"/>
        <v>25.944590659680177</v>
      </c>
      <c r="AP78" s="81">
        <f t="shared" si="40"/>
        <v>12.992408220490967</v>
      </c>
      <c r="AQ78" s="81">
        <f t="shared" si="41"/>
        <v>11.679862273475855</v>
      </c>
      <c r="AR78" s="81">
        <f t="shared" si="42"/>
        <v>12.964489811189873</v>
      </c>
      <c r="AS78" s="91">
        <f>AVERAGE(AL67:AL78)</f>
        <v>15.200000000000001</v>
      </c>
      <c r="AT78" s="91">
        <f t="shared" ref="AT78" si="44">AVERAGE(AM67:AM78)</f>
        <v>15.899999999999997</v>
      </c>
      <c r="AU78" s="91">
        <f t="shared" ref="AU78" si="45">AVERAGE(AN67:AN78)</f>
        <v>15.800000000000002</v>
      </c>
      <c r="AV78" s="91">
        <f t="shared" ref="AV78" si="46">AVERAGE(AO67:AO78)</f>
        <v>26</v>
      </c>
      <c r="AW78" s="91">
        <f t="shared" ref="AW78" si="47">AVERAGE(AP67:AP78)</f>
        <v>14.4</v>
      </c>
      <c r="AX78" s="91">
        <f t="shared" ref="AX78" si="48">AVERAGE(AQ67:AQ78)</f>
        <v>12.200000000000001</v>
      </c>
      <c r="AY78" s="91">
        <f t="shared" ref="AY78" si="49">AVERAGE(AR67:AR78)</f>
        <v>13</v>
      </c>
    </row>
    <row r="79" spans="1:51" x14ac:dyDescent="0.2">
      <c r="A79" s="1">
        <v>42736</v>
      </c>
      <c r="B79" s="2">
        <v>10.119999999999999</v>
      </c>
      <c r="C79" s="63">
        <v>544.663107669346</v>
      </c>
      <c r="D79" s="32">
        <v>1356.3668333834501</v>
      </c>
      <c r="E79" s="32">
        <v>270.26559798836701</v>
      </c>
      <c r="F79" s="32">
        <v>462.87020490755998</v>
      </c>
      <c r="G79" s="32">
        <v>383.00470830993999</v>
      </c>
      <c r="H79" s="32">
        <v>442.23874935416501</v>
      </c>
      <c r="I79" s="33">
        <v>1399.40554307105</v>
      </c>
      <c r="J79" s="2">
        <v>669.03032936191937</v>
      </c>
      <c r="K79">
        <v>2704.7407701897637</v>
      </c>
      <c r="L79">
        <v>735.53809198310921</v>
      </c>
      <c r="M79">
        <v>1016.9837071745015</v>
      </c>
      <c r="N79">
        <v>1152.4987741397795</v>
      </c>
      <c r="O79">
        <v>825.17135537777381</v>
      </c>
      <c r="P79" s="13">
        <v>2417.0031141115501</v>
      </c>
      <c r="Q79" s="32">
        <f t="shared" si="22"/>
        <v>1.3526456782540215</v>
      </c>
      <c r="R79" s="32">
        <f t="shared" si="23"/>
        <v>2.1959107689939699</v>
      </c>
      <c r="S79" s="32">
        <f t="shared" si="24"/>
        <v>2.9969576332340435</v>
      </c>
      <c r="T79" s="32">
        <f t="shared" si="25"/>
        <v>2.4194740695487567</v>
      </c>
      <c r="U79" s="32">
        <f t="shared" si="26"/>
        <v>3.3136189256861619</v>
      </c>
      <c r="V79" s="32">
        <f t="shared" si="27"/>
        <v>2.0547242815538378</v>
      </c>
      <c r="W79" s="32">
        <f t="shared" si="28"/>
        <v>1.9019531846491373</v>
      </c>
      <c r="X79" s="134">
        <f t="shared" si="29"/>
        <v>135.26456782540214</v>
      </c>
      <c r="Y79" s="134">
        <f t="shared" si="30"/>
        <v>219.591076899397</v>
      </c>
      <c r="Z79" s="134">
        <f t="shared" si="31"/>
        <v>299.69576332340438</v>
      </c>
      <c r="AA79" s="134">
        <f t="shared" si="32"/>
        <v>241.94740695487567</v>
      </c>
      <c r="AB79" s="134">
        <f t="shared" si="33"/>
        <v>331.36189256861621</v>
      </c>
      <c r="AC79" s="134">
        <f t="shared" si="34"/>
        <v>205.47242815538377</v>
      </c>
      <c r="AD79" s="134">
        <f t="shared" si="35"/>
        <v>190.19531846491373</v>
      </c>
      <c r="AE79">
        <v>15.2</v>
      </c>
      <c r="AF79">
        <v>15.9</v>
      </c>
      <c r="AG79">
        <v>15.8</v>
      </c>
      <c r="AH79">
        <v>26</v>
      </c>
      <c r="AI79">
        <v>14.4</v>
      </c>
      <c r="AJ79">
        <v>12.2</v>
      </c>
      <c r="AK79">
        <v>13</v>
      </c>
      <c r="AL79" s="81">
        <f t="shared" si="36"/>
        <v>15.548608816591495</v>
      </c>
      <c r="AM79" s="81">
        <f t="shared" si="37"/>
        <v>14.519884209936746</v>
      </c>
      <c r="AN79" s="81">
        <f t="shared" si="38"/>
        <v>16.957609757507136</v>
      </c>
      <c r="AO79" s="81">
        <f t="shared" si="39"/>
        <v>26.708275183643504</v>
      </c>
      <c r="AP79" s="81">
        <f t="shared" si="40"/>
        <v>12.882628143430644</v>
      </c>
      <c r="AQ79" s="81">
        <f t="shared" si="41"/>
        <v>11.457446388593187</v>
      </c>
      <c r="AR79" s="81">
        <f t="shared" si="42"/>
        <v>12.632934135898516</v>
      </c>
    </row>
    <row r="80" spans="1:51" x14ac:dyDescent="0.2">
      <c r="A80" s="1">
        <v>42767</v>
      </c>
      <c r="B80" s="2">
        <v>10.16</v>
      </c>
      <c r="C80" s="63">
        <v>549.50724165854001</v>
      </c>
      <c r="D80" s="32">
        <v>1339.3043438325501</v>
      </c>
      <c r="E80" s="32">
        <v>261.29598132904403</v>
      </c>
      <c r="F80" s="32">
        <v>461.97920280612499</v>
      </c>
      <c r="G80" s="32">
        <v>363.41238294622099</v>
      </c>
      <c r="H80" s="32">
        <v>442.99173307516702</v>
      </c>
      <c r="I80" s="33">
        <v>1412.20788638305</v>
      </c>
      <c r="J80" s="2">
        <v>680.11816889928355</v>
      </c>
      <c r="K80">
        <v>2795.3966805299315</v>
      </c>
      <c r="L80">
        <v>777.85768988645725</v>
      </c>
      <c r="M80">
        <v>1037.9808623974286</v>
      </c>
      <c r="N80">
        <v>1150.8073660852067</v>
      </c>
      <c r="O80">
        <v>821.87431770292244</v>
      </c>
      <c r="P80" s="13">
        <v>2376.6955931955808</v>
      </c>
      <c r="Q80" s="32">
        <f t="shared" si="22"/>
        <v>1.363436399123944</v>
      </c>
      <c r="R80" s="32">
        <f t="shared" si="23"/>
        <v>2.2992600579937963</v>
      </c>
      <c r="S80" s="32">
        <f t="shared" si="24"/>
        <v>3.2793769992959128</v>
      </c>
      <c r="T80" s="32">
        <f t="shared" si="25"/>
        <v>2.4750891621778592</v>
      </c>
      <c r="U80" s="32">
        <f t="shared" si="26"/>
        <v>3.4884045067530525</v>
      </c>
      <c r="V80" s="32">
        <f t="shared" si="27"/>
        <v>2.0437779777436944</v>
      </c>
      <c r="W80" s="32">
        <f t="shared" si="28"/>
        <v>1.8539535791503821</v>
      </c>
      <c r="X80" s="134">
        <f t="shared" si="29"/>
        <v>136.34363991239439</v>
      </c>
      <c r="Y80" s="134">
        <f t="shared" si="30"/>
        <v>229.92600579937962</v>
      </c>
      <c r="Z80" s="134">
        <f t="shared" si="31"/>
        <v>327.9376999295913</v>
      </c>
      <c r="AA80" s="134">
        <f t="shared" si="32"/>
        <v>247.50891621778592</v>
      </c>
      <c r="AB80" s="134">
        <f t="shared" si="33"/>
        <v>348.84045067530525</v>
      </c>
      <c r="AC80" s="134">
        <f t="shared" si="34"/>
        <v>204.37779777436944</v>
      </c>
      <c r="AD80" s="134">
        <f t="shared" si="35"/>
        <v>185.3953579150382</v>
      </c>
      <c r="AL80" s="81">
        <f t="shared" si="36"/>
        <v>15.672647728150377</v>
      </c>
      <c r="AM80" s="81">
        <f t="shared" si="37"/>
        <v>15.203254286100751</v>
      </c>
      <c r="AN80" s="81">
        <f t="shared" si="38"/>
        <v>18.555616130547421</v>
      </c>
      <c r="AO80" s="81">
        <f t="shared" si="39"/>
        <v>27.322203316619497</v>
      </c>
      <c r="AP80" s="81">
        <f t="shared" si="40"/>
        <v>13.562156386181712</v>
      </c>
      <c r="AQ80" s="81">
        <f t="shared" si="41"/>
        <v>11.396408180117291</v>
      </c>
      <c r="AR80" s="81">
        <f t="shared" si="42"/>
        <v>12.314116690911431</v>
      </c>
    </row>
    <row r="81" spans="1:44" x14ac:dyDescent="0.2">
      <c r="A81" s="1">
        <v>42795</v>
      </c>
      <c r="B81" s="2">
        <v>9.89</v>
      </c>
      <c r="C81" s="63">
        <v>546.59489705371004</v>
      </c>
      <c r="D81" s="32">
        <v>1351.08898692551</v>
      </c>
      <c r="E81" s="32">
        <v>259.63879881338801</v>
      </c>
      <c r="F81" s="32">
        <v>462.88743602577301</v>
      </c>
      <c r="G81" s="32">
        <v>380.70093628664</v>
      </c>
      <c r="H81" s="32">
        <v>429.759894067468</v>
      </c>
      <c r="I81" s="33">
        <v>1411.5752174838799</v>
      </c>
      <c r="J81" s="2">
        <v>675.5678699030683</v>
      </c>
      <c r="K81">
        <v>2823.483431387368</v>
      </c>
      <c r="L81">
        <v>788.55407155433591</v>
      </c>
      <c r="M81">
        <v>1033.8486257457064</v>
      </c>
      <c r="N81">
        <v>1150.3274244218408</v>
      </c>
      <c r="O81">
        <v>833.77614727675211</v>
      </c>
      <c r="P81" s="13">
        <v>2323.9068604521049</v>
      </c>
      <c r="Q81" s="32">
        <f t="shared" si="22"/>
        <v>1.3581933095938381</v>
      </c>
      <c r="R81" s="32">
        <f t="shared" si="23"/>
        <v>2.2964630551922651</v>
      </c>
      <c r="S81" s="32">
        <f t="shared" si="24"/>
        <v>3.3374906723932098</v>
      </c>
      <c r="T81" s="32">
        <f t="shared" si="25"/>
        <v>2.4543683116270629</v>
      </c>
      <c r="U81" s="32">
        <f t="shared" si="26"/>
        <v>3.3204404985896585</v>
      </c>
      <c r="V81" s="32">
        <f t="shared" si="27"/>
        <v>2.1319732736591352</v>
      </c>
      <c r="W81" s="32">
        <f t="shared" si="28"/>
        <v>1.8091428762137369</v>
      </c>
      <c r="X81" s="134">
        <f t="shared" si="29"/>
        <v>135.81933095938382</v>
      </c>
      <c r="Y81" s="134">
        <f t="shared" si="30"/>
        <v>229.6463055192265</v>
      </c>
      <c r="Z81" s="134">
        <f t="shared" si="31"/>
        <v>333.74906723932099</v>
      </c>
      <c r="AA81" s="134">
        <f t="shared" si="32"/>
        <v>245.43683116270628</v>
      </c>
      <c r="AB81" s="134">
        <f t="shared" si="33"/>
        <v>332.04404985896588</v>
      </c>
      <c r="AC81" s="134">
        <f t="shared" si="34"/>
        <v>213.19732736591354</v>
      </c>
      <c r="AD81" s="134">
        <f t="shared" si="35"/>
        <v>180.91428762137369</v>
      </c>
      <c r="AE81" s="134">
        <f>AE78/AE79</f>
        <v>8.6994643328517611</v>
      </c>
      <c r="AF81" s="134">
        <f t="shared" ref="AF81:AK81" si="50">AF78/AF79</f>
        <v>15.123473006011913</v>
      </c>
      <c r="AG81" s="134">
        <f t="shared" si="50"/>
        <v>17.673231523135449</v>
      </c>
      <c r="AH81" s="134">
        <f t="shared" si="50"/>
        <v>9.0588929944471825</v>
      </c>
      <c r="AI81" s="134">
        <f t="shared" si="50"/>
        <v>25.721606560350079</v>
      </c>
      <c r="AJ81" s="134">
        <f t="shared" si="50"/>
        <v>17.93352734863749</v>
      </c>
      <c r="AK81" s="134">
        <f t="shared" si="50"/>
        <v>15.05551413621663</v>
      </c>
      <c r="AL81" s="81">
        <f t="shared" si="36"/>
        <v>15.612378620427201</v>
      </c>
      <c r="AM81" s="81">
        <f t="shared" si="37"/>
        <v>15.184759838427128</v>
      </c>
      <c r="AN81" s="81">
        <f t="shared" si="38"/>
        <v>18.88443926072156</v>
      </c>
      <c r="AO81" s="81">
        <f t="shared" si="39"/>
        <v>27.093468408684302</v>
      </c>
      <c r="AP81" s="81">
        <f t="shared" si="40"/>
        <v>12.909148932042706</v>
      </c>
      <c r="AQ81" s="81">
        <f t="shared" si="41"/>
        <v>11.88819818997356</v>
      </c>
      <c r="AR81" s="81">
        <f t="shared" si="42"/>
        <v>12.01648020682185</v>
      </c>
    </row>
    <row r="82" spans="1:44" x14ac:dyDescent="0.2">
      <c r="A82" s="1">
        <v>42826</v>
      </c>
      <c r="B82" s="2">
        <v>9.5500000000000007</v>
      </c>
      <c r="C82" s="63">
        <v>555.93372192438301</v>
      </c>
      <c r="D82" s="32">
        <v>1370.2425567764001</v>
      </c>
      <c r="E82" s="32">
        <v>260.23109556123001</v>
      </c>
      <c r="F82" s="32">
        <v>463.111474071168</v>
      </c>
      <c r="G82" s="32">
        <v>371.38924649185401</v>
      </c>
      <c r="H82" s="32">
        <v>447.18011706563601</v>
      </c>
      <c r="I82" s="33">
        <v>1409.5262794406999</v>
      </c>
      <c r="J82" s="2">
        <v>725.50620087528819</v>
      </c>
      <c r="K82">
        <v>2793.7134875317174</v>
      </c>
      <c r="L82">
        <v>759.86425293335321</v>
      </c>
      <c r="M82">
        <v>1038.688256383002</v>
      </c>
      <c r="N82">
        <v>1180.6500010105349</v>
      </c>
      <c r="O82">
        <v>852.87125148107111</v>
      </c>
      <c r="P82" s="13">
        <v>2328.8208043724576</v>
      </c>
      <c r="Q82" s="32">
        <f t="shared" si="22"/>
        <v>1.4296525138062846</v>
      </c>
      <c r="R82" s="32">
        <f t="shared" si="23"/>
        <v>2.2335557383293412</v>
      </c>
      <c r="S82" s="32">
        <f t="shared" si="24"/>
        <v>3.1988156038509428</v>
      </c>
      <c r="T82" s="32">
        <f t="shared" si="25"/>
        <v>2.4570390685088404</v>
      </c>
      <c r="U82" s="32">
        <f t="shared" si="26"/>
        <v>3.4826050789691081</v>
      </c>
      <c r="V82" s="32">
        <f t="shared" si="27"/>
        <v>2.089360462017984</v>
      </c>
      <c r="W82" s="32">
        <f t="shared" si="28"/>
        <v>1.8099862545325176</v>
      </c>
      <c r="X82" s="134">
        <f t="shared" si="29"/>
        <v>142.96525138062844</v>
      </c>
      <c r="Y82" s="134">
        <f t="shared" si="30"/>
        <v>223.35557383293411</v>
      </c>
      <c r="Z82" s="134">
        <f t="shared" si="31"/>
        <v>319.8815603850943</v>
      </c>
      <c r="AA82" s="134">
        <f t="shared" si="32"/>
        <v>245.70390685088404</v>
      </c>
      <c r="AB82" s="134">
        <f t="shared" si="33"/>
        <v>348.26050789691078</v>
      </c>
      <c r="AC82" s="134">
        <f t="shared" si="34"/>
        <v>208.9360462017984</v>
      </c>
      <c r="AD82" s="134">
        <f t="shared" si="35"/>
        <v>180.99862545325175</v>
      </c>
      <c r="AL82" s="81">
        <f t="shared" si="36"/>
        <v>16.433799359432879</v>
      </c>
      <c r="AM82" s="81">
        <f t="shared" si="37"/>
        <v>14.768801699460525</v>
      </c>
      <c r="AN82" s="81">
        <f t="shared" si="38"/>
        <v>18.099777619409775</v>
      </c>
      <c r="AO82" s="81">
        <f t="shared" si="39"/>
        <v>27.122950563771184</v>
      </c>
      <c r="AP82" s="81">
        <f t="shared" si="40"/>
        <v>13.539609475006714</v>
      </c>
      <c r="AQ82" s="81">
        <f t="shared" si="41"/>
        <v>11.650582851882312</v>
      </c>
      <c r="AR82" s="81">
        <f t="shared" si="42"/>
        <v>12.022081997044024</v>
      </c>
    </row>
    <row r="83" spans="1:44" x14ac:dyDescent="0.2">
      <c r="A83" s="1">
        <v>42856</v>
      </c>
      <c r="B83" s="2">
        <v>9.1199999999999992</v>
      </c>
      <c r="C83" s="63">
        <v>559.97811025691703</v>
      </c>
      <c r="D83" s="32">
        <v>1389.6759467157401</v>
      </c>
      <c r="E83" s="32">
        <v>261.177842130138</v>
      </c>
      <c r="F83" s="32">
        <v>462.83434670748102</v>
      </c>
      <c r="G83" s="32">
        <v>370.37780552502898</v>
      </c>
      <c r="H83" s="32">
        <v>447.58110694042699</v>
      </c>
      <c r="I83" s="33">
        <v>1413.80551459614</v>
      </c>
      <c r="J83" s="2">
        <v>751.54860203536225</v>
      </c>
      <c r="K83">
        <v>2810.8801712944492</v>
      </c>
      <c r="L83">
        <v>743.97803272166425</v>
      </c>
      <c r="M83">
        <v>1044.8012222286077</v>
      </c>
      <c r="N83">
        <v>1163.1113910351044</v>
      </c>
      <c r="O83">
        <v>860.46490027996504</v>
      </c>
      <c r="P83" s="13">
        <v>2318.4628651094336</v>
      </c>
      <c r="Q83" s="32">
        <f t="shared" si="22"/>
        <v>1.4645033788280248</v>
      </c>
      <c r="R83" s="32">
        <f t="shared" si="23"/>
        <v>2.2071566037862125</v>
      </c>
      <c r="S83" s="32">
        <f t="shared" si="24"/>
        <v>3.1083373026007588</v>
      </c>
      <c r="T83" s="32">
        <f t="shared" si="25"/>
        <v>2.463272446840274</v>
      </c>
      <c r="U83" s="32">
        <f t="shared" si="26"/>
        <v>3.4267365132701997</v>
      </c>
      <c r="V83" s="32">
        <f t="shared" si="27"/>
        <v>2.0978081617517215</v>
      </c>
      <c r="W83" s="32">
        <f t="shared" si="28"/>
        <v>1.7894304784417914</v>
      </c>
      <c r="X83" s="134">
        <f t="shared" si="29"/>
        <v>146.45033788280247</v>
      </c>
      <c r="Y83" s="134">
        <f t="shared" si="30"/>
        <v>220.71566037862124</v>
      </c>
      <c r="Z83" s="134">
        <f t="shared" si="31"/>
        <v>310.83373026007587</v>
      </c>
      <c r="AA83" s="134">
        <f t="shared" si="32"/>
        <v>246.32724468402739</v>
      </c>
      <c r="AB83" s="134">
        <f t="shared" si="33"/>
        <v>342.67365132701997</v>
      </c>
      <c r="AC83" s="134">
        <f t="shared" si="34"/>
        <v>209.78081617517213</v>
      </c>
      <c r="AD83" s="134">
        <f t="shared" si="35"/>
        <v>178.94304784417915</v>
      </c>
      <c r="AL83" s="81">
        <f t="shared" si="36"/>
        <v>16.834408680746296</v>
      </c>
      <c r="AM83" s="81">
        <f t="shared" si="37"/>
        <v>14.594244343933561</v>
      </c>
      <c r="AN83" s="81">
        <f t="shared" si="38"/>
        <v>17.587826530375818</v>
      </c>
      <c r="AO83" s="81">
        <f t="shared" si="39"/>
        <v>27.191760056666777</v>
      </c>
      <c r="AP83" s="81">
        <f t="shared" si="40"/>
        <v>13.322404668736837</v>
      </c>
      <c r="AQ83" s="81">
        <f t="shared" si="41"/>
        <v>11.697688474605101</v>
      </c>
      <c r="AR83" s="81">
        <f t="shared" si="42"/>
        <v>11.885548791304618</v>
      </c>
    </row>
    <row r="84" spans="1:44" x14ac:dyDescent="0.2">
      <c r="A84" s="1">
        <v>42887</v>
      </c>
      <c r="B84" s="2">
        <v>9.11</v>
      </c>
      <c r="C84" s="63">
        <v>557.06338590254097</v>
      </c>
      <c r="D84" s="32">
        <v>1394.3108346113299</v>
      </c>
      <c r="E84" s="32">
        <v>253.89061508768901</v>
      </c>
      <c r="F84" s="32">
        <v>461.844849720475</v>
      </c>
      <c r="G84" s="32">
        <v>374.94941749139099</v>
      </c>
      <c r="H84" s="32">
        <v>449.296436921701</v>
      </c>
      <c r="I84" s="33">
        <v>1413.4403539539101</v>
      </c>
      <c r="J84" s="2">
        <v>762.30826202395974</v>
      </c>
      <c r="K84">
        <v>2839.6935752402183</v>
      </c>
      <c r="L84">
        <v>726.34948574921623</v>
      </c>
      <c r="M84">
        <v>1049.8816628532086</v>
      </c>
      <c r="N84">
        <v>1157.6407732494022</v>
      </c>
      <c r="O84">
        <v>849.4373828341636</v>
      </c>
      <c r="P84" s="13">
        <v>2298.0251602812405</v>
      </c>
      <c r="Q84" s="32">
        <f t="shared" si="22"/>
        <v>1.4931057501593887</v>
      </c>
      <c r="R84" s="32">
        <f t="shared" si="23"/>
        <v>2.2221656628009288</v>
      </c>
      <c r="S84" s="32">
        <f t="shared" si="24"/>
        <v>3.1215014530066361</v>
      </c>
      <c r="T84" s="32">
        <f t="shared" si="25"/>
        <v>2.4803262026900357</v>
      </c>
      <c r="U84" s="32">
        <f t="shared" si="26"/>
        <v>3.3687259901435209</v>
      </c>
      <c r="V84" s="32">
        <f t="shared" si="27"/>
        <v>2.0628276840127118</v>
      </c>
      <c r="W84" s="32">
        <f t="shared" si="28"/>
        <v>1.773951936046551</v>
      </c>
      <c r="X84" s="134">
        <f t="shared" si="29"/>
        <v>149.31057501593887</v>
      </c>
      <c r="Y84" s="134">
        <f t="shared" si="30"/>
        <v>222.21656628009288</v>
      </c>
      <c r="Z84" s="134">
        <f t="shared" si="31"/>
        <v>312.15014530066361</v>
      </c>
      <c r="AA84" s="134">
        <f t="shared" si="32"/>
        <v>248.03262026900356</v>
      </c>
      <c r="AB84" s="134">
        <f t="shared" si="33"/>
        <v>336.87259901435209</v>
      </c>
      <c r="AC84" s="134">
        <f t="shared" si="34"/>
        <v>206.28276840127117</v>
      </c>
      <c r="AD84" s="134">
        <f t="shared" si="35"/>
        <v>177.39519360465511</v>
      </c>
      <c r="AL84" s="81">
        <f t="shared" si="36"/>
        <v>17.163191813097939</v>
      </c>
      <c r="AM84" s="81">
        <f t="shared" si="37"/>
        <v>14.69348781141454</v>
      </c>
      <c r="AN84" s="81">
        <f t="shared" si="38"/>
        <v>17.662312910462248</v>
      </c>
      <c r="AO84" s="81">
        <f t="shared" si="39"/>
        <v>27.38001435948518</v>
      </c>
      <c r="AP84" s="81">
        <f t="shared" si="40"/>
        <v>13.096872398850936</v>
      </c>
      <c r="AQ84" s="81">
        <f t="shared" si="41"/>
        <v>11.502632158806373</v>
      </c>
      <c r="AR84" s="81">
        <f t="shared" si="42"/>
        <v>11.782739001780351</v>
      </c>
    </row>
    <row r="85" spans="1:44" x14ac:dyDescent="0.2">
      <c r="A85" s="1">
        <v>42917</v>
      </c>
      <c r="B85" s="2">
        <v>8.93</v>
      </c>
      <c r="C85" s="63">
        <v>557.18243470157097</v>
      </c>
      <c r="D85" s="32">
        <v>1364.4178381376901</v>
      </c>
      <c r="E85" s="32">
        <v>253.64133538506201</v>
      </c>
      <c r="F85" s="32">
        <v>458.70091171695998</v>
      </c>
      <c r="G85" s="32">
        <v>370.45176517214401</v>
      </c>
      <c r="H85" s="32">
        <v>445.55662580120497</v>
      </c>
      <c r="I85" s="33">
        <v>1416.4195617934199</v>
      </c>
      <c r="J85" s="2">
        <v>810.92873780478953</v>
      </c>
      <c r="K85">
        <v>2795.1869494703074</v>
      </c>
      <c r="L85">
        <v>725.21256206337262</v>
      </c>
      <c r="M85">
        <v>1055.1317257755841</v>
      </c>
      <c r="N85">
        <v>1168.4603781917972</v>
      </c>
      <c r="O85">
        <v>843.68001543410708</v>
      </c>
      <c r="P85" s="13">
        <v>2293.5429562754293</v>
      </c>
      <c r="Q85" s="32">
        <f t="shared" si="22"/>
        <v>1.5853778207561047</v>
      </c>
      <c r="R85" s="32">
        <f t="shared" si="23"/>
        <v>2.2315723665808158</v>
      </c>
      <c r="S85" s="32">
        <f t="shared" si="24"/>
        <v>3.1145319537777381</v>
      </c>
      <c r="T85" s="32">
        <f t="shared" si="25"/>
        <v>2.5056740885584934</v>
      </c>
      <c r="U85" s="32">
        <f t="shared" si="26"/>
        <v>3.435815427611391</v>
      </c>
      <c r="V85" s="32">
        <f t="shared" si="27"/>
        <v>2.0626348876751175</v>
      </c>
      <c r="W85" s="32">
        <f t="shared" si="28"/>
        <v>1.7638533169560968</v>
      </c>
      <c r="X85" s="134">
        <f t="shared" si="29"/>
        <v>158.53778207561047</v>
      </c>
      <c r="Y85" s="134">
        <f t="shared" si="30"/>
        <v>223.15723665808159</v>
      </c>
      <c r="Z85" s="134">
        <f t="shared" si="31"/>
        <v>311.4531953777738</v>
      </c>
      <c r="AA85" s="134">
        <f t="shared" si="32"/>
        <v>250.56740885584935</v>
      </c>
      <c r="AB85" s="134">
        <f t="shared" si="33"/>
        <v>343.58154276113908</v>
      </c>
      <c r="AC85" s="134">
        <f t="shared" si="34"/>
        <v>206.26348876751175</v>
      </c>
      <c r="AD85" s="134">
        <f t="shared" si="35"/>
        <v>176.38533169560969</v>
      </c>
      <c r="AL85" s="81">
        <f t="shared" si="36"/>
        <v>18.223855631768579</v>
      </c>
      <c r="AM85" s="81">
        <f t="shared" si="37"/>
        <v>14.755687173797426</v>
      </c>
      <c r="AN85" s="81">
        <f t="shared" si="38"/>
        <v>17.622877568828351</v>
      </c>
      <c r="AO85" s="81">
        <f t="shared" si="39"/>
        <v>27.659826538346277</v>
      </c>
      <c r="AP85" s="81">
        <f t="shared" si="40"/>
        <v>13.357701508846297</v>
      </c>
      <c r="AQ85" s="81">
        <f t="shared" si="41"/>
        <v>11.501557097922664</v>
      </c>
      <c r="AR85" s="81">
        <f t="shared" si="42"/>
        <v>11.715663118492106</v>
      </c>
    </row>
    <row r="86" spans="1:44" x14ac:dyDescent="0.2">
      <c r="A86" s="1">
        <v>42948</v>
      </c>
      <c r="B86" s="2">
        <v>8.5</v>
      </c>
      <c r="C86" s="63">
        <v>550.32640545648701</v>
      </c>
      <c r="D86" s="32">
        <v>1366.0002031265201</v>
      </c>
      <c r="E86" s="32">
        <v>255.66940925611499</v>
      </c>
      <c r="F86" s="32">
        <v>511.880280894907</v>
      </c>
      <c r="G86" s="32">
        <v>387.62342702469402</v>
      </c>
      <c r="H86" s="32">
        <v>447.92301665398497</v>
      </c>
      <c r="I86" s="33">
        <v>1421.3224237023901</v>
      </c>
      <c r="J86" s="2">
        <v>833.83212553487033</v>
      </c>
      <c r="K86">
        <v>2839.7837394288699</v>
      </c>
      <c r="L86">
        <v>728.70628642378915</v>
      </c>
      <c r="M86">
        <v>1058.2452220341438</v>
      </c>
      <c r="N86">
        <v>1127.6204352467735</v>
      </c>
      <c r="O86">
        <v>862.31109640195871</v>
      </c>
      <c r="P86" s="13">
        <v>2296.2898038498679</v>
      </c>
      <c r="Q86" s="32">
        <f t="shared" si="22"/>
        <v>1.6439477503444404</v>
      </c>
      <c r="R86" s="32">
        <f t="shared" si="23"/>
        <v>2.2556111999310908</v>
      </c>
      <c r="S86" s="32">
        <f t="shared" si="24"/>
        <v>3.0924556953068518</v>
      </c>
      <c r="T86" s="32">
        <f t="shared" si="25"/>
        <v>2.2430949359871506</v>
      </c>
      <c r="U86" s="32">
        <f t="shared" si="26"/>
        <v>3.1563318595932199</v>
      </c>
      <c r="V86" s="32">
        <f t="shared" si="27"/>
        <v>2.0887686160563401</v>
      </c>
      <c r="W86" s="32">
        <f t="shared" si="28"/>
        <v>1.7529269894209416</v>
      </c>
      <c r="X86" s="134">
        <f t="shared" si="29"/>
        <v>164.39477503444405</v>
      </c>
      <c r="Y86" s="134">
        <f t="shared" si="30"/>
        <v>225.56111999310909</v>
      </c>
      <c r="Z86" s="134">
        <f t="shared" si="31"/>
        <v>309.2455695306852</v>
      </c>
      <c r="AA86" s="134">
        <f t="shared" si="32"/>
        <v>224.30949359871505</v>
      </c>
      <c r="AB86" s="134">
        <f t="shared" si="33"/>
        <v>315.63318595932202</v>
      </c>
      <c r="AC86" s="134">
        <f t="shared" si="34"/>
        <v>208.87686160563402</v>
      </c>
      <c r="AD86" s="134">
        <f t="shared" si="35"/>
        <v>175.29269894209415</v>
      </c>
      <c r="AL86" s="81">
        <f t="shared" si="36"/>
        <v>18.89711466643303</v>
      </c>
      <c r="AM86" s="81">
        <f t="shared" si="37"/>
        <v>14.91463765653852</v>
      </c>
      <c r="AN86" s="81">
        <f t="shared" si="38"/>
        <v>17.497964032546168</v>
      </c>
      <c r="AO86" s="81">
        <f t="shared" si="39"/>
        <v>24.76124773040257</v>
      </c>
      <c r="AP86" s="81">
        <f t="shared" si="40"/>
        <v>12.271130312904768</v>
      </c>
      <c r="AQ86" s="81">
        <f t="shared" si="41"/>
        <v>11.647282631294704</v>
      </c>
      <c r="AR86" s="81">
        <f t="shared" si="42"/>
        <v>11.643089525612458</v>
      </c>
    </row>
    <row r="87" spans="1:44" x14ac:dyDescent="0.2">
      <c r="A87" s="1">
        <v>42979</v>
      </c>
      <c r="B87" s="2">
        <v>8.34</v>
      </c>
      <c r="C87" s="63">
        <v>536.75051346375403</v>
      </c>
      <c r="D87" s="32">
        <v>1361.68572092824</v>
      </c>
      <c r="E87" s="32">
        <v>256.53855703091398</v>
      </c>
      <c r="F87" s="32">
        <v>497.15165784065601</v>
      </c>
      <c r="G87" s="32">
        <v>384.443722711688</v>
      </c>
      <c r="H87" s="32">
        <v>446.82935554465399</v>
      </c>
      <c r="I87" s="33">
        <v>1435.96137395799</v>
      </c>
      <c r="J87" s="2">
        <v>844.74167498559586</v>
      </c>
      <c r="K87">
        <v>2858.1587134384054</v>
      </c>
      <c r="L87">
        <v>727.20612599462368</v>
      </c>
      <c r="M87">
        <v>1057.8828423293223</v>
      </c>
      <c r="N87">
        <v>1110.8525029261407</v>
      </c>
      <c r="O87">
        <v>862.81517075502268</v>
      </c>
      <c r="P87" s="13">
        <v>2270.0086466218909</v>
      </c>
      <c r="Q87" s="32">
        <f t="shared" si="22"/>
        <v>1.7050624223412059</v>
      </c>
      <c r="R87" s="32">
        <f t="shared" si="23"/>
        <v>2.274040993855992</v>
      </c>
      <c r="S87" s="32">
        <f t="shared" si="24"/>
        <v>3.0710982630483703</v>
      </c>
      <c r="T87" s="32">
        <f t="shared" si="25"/>
        <v>2.3053534133983153</v>
      </c>
      <c r="U87" s="32">
        <f t="shared" si="26"/>
        <v>3.1304909680440769</v>
      </c>
      <c r="V87" s="32">
        <f t="shared" si="27"/>
        <v>2.0920155410482528</v>
      </c>
      <c r="W87" s="32">
        <f t="shared" si="28"/>
        <v>1.7126695831458387</v>
      </c>
      <c r="X87" s="134">
        <f t="shared" si="29"/>
        <v>170.50624223412058</v>
      </c>
      <c r="Y87" s="134">
        <f t="shared" si="30"/>
        <v>227.40409938559921</v>
      </c>
      <c r="Z87" s="134">
        <f t="shared" si="31"/>
        <v>307.10982630483704</v>
      </c>
      <c r="AA87" s="134">
        <f t="shared" si="32"/>
        <v>230.53534133983155</v>
      </c>
      <c r="AB87" s="134">
        <f t="shared" si="33"/>
        <v>313.04909680440767</v>
      </c>
      <c r="AC87" s="134">
        <f t="shared" si="34"/>
        <v>209.20155410482528</v>
      </c>
      <c r="AD87" s="134">
        <f t="shared" si="35"/>
        <v>171.26695831458386</v>
      </c>
      <c r="AL87" s="81">
        <f t="shared" si="36"/>
        <v>19.599625414893463</v>
      </c>
      <c r="AM87" s="81">
        <f t="shared" si="37"/>
        <v>15.036499836724083</v>
      </c>
      <c r="AN87" s="81">
        <f t="shared" si="38"/>
        <v>17.377117812484357</v>
      </c>
      <c r="AO87" s="81">
        <f t="shared" si="39"/>
        <v>25.448511366801934</v>
      </c>
      <c r="AP87" s="81">
        <f t="shared" si="40"/>
        <v>12.170666558867813</v>
      </c>
      <c r="AQ87" s="81">
        <f t="shared" si="41"/>
        <v>11.665387965113259</v>
      </c>
      <c r="AR87" s="81">
        <f t="shared" si="42"/>
        <v>11.375696423584397</v>
      </c>
    </row>
    <row r="88" spans="1:44" x14ac:dyDescent="0.2">
      <c r="A88" s="1">
        <v>43009</v>
      </c>
      <c r="B88" s="2">
        <v>8.0299999999999994</v>
      </c>
      <c r="C88" s="63">
        <v>540.25899254413503</v>
      </c>
      <c r="D88" s="32">
        <v>1364.1102351991501</v>
      </c>
      <c r="E88" s="32">
        <v>260.98133780377998</v>
      </c>
      <c r="F88" s="32">
        <v>427.58441315483901</v>
      </c>
      <c r="G88" s="32">
        <v>376.688165932088</v>
      </c>
      <c r="H88" s="32">
        <v>450.19910252941202</v>
      </c>
      <c r="I88" s="33">
        <v>1427.1787960665599</v>
      </c>
      <c r="J88" s="2">
        <v>872.53815530885106</v>
      </c>
      <c r="K88">
        <v>2877.5982172281324</v>
      </c>
      <c r="L88">
        <v>720.44692142164945</v>
      </c>
      <c r="M88">
        <v>1059.7176319212542</v>
      </c>
      <c r="N88">
        <v>1112.7865451180089</v>
      </c>
      <c r="O88">
        <v>862.15368015935076</v>
      </c>
      <c r="P88" s="13">
        <v>2309.3982084371219</v>
      </c>
      <c r="Q88" s="32">
        <f t="shared" si="22"/>
        <v>1.7447242566779644</v>
      </c>
      <c r="R88" s="32">
        <f t="shared" si="23"/>
        <v>2.2788989290280548</v>
      </c>
      <c r="S88" s="32">
        <f t="shared" si="24"/>
        <v>2.9822010100851557</v>
      </c>
      <c r="T88" s="32">
        <f t="shared" si="25"/>
        <v>2.6773963749468237</v>
      </c>
      <c r="U88" s="32">
        <f t="shared" si="26"/>
        <v>3.1913487425769462</v>
      </c>
      <c r="V88" s="32">
        <f t="shared" si="27"/>
        <v>2.0688282483088654</v>
      </c>
      <c r="W88" s="32">
        <f t="shared" si="28"/>
        <v>1.7480941361030913</v>
      </c>
      <c r="X88" s="134">
        <f t="shared" si="29"/>
        <v>174.47242566779644</v>
      </c>
      <c r="Y88" s="134">
        <f t="shared" si="30"/>
        <v>227.88989290280549</v>
      </c>
      <c r="Z88" s="134">
        <f t="shared" si="31"/>
        <v>298.2201010085156</v>
      </c>
      <c r="AA88" s="134">
        <f t="shared" si="32"/>
        <v>267.73963749468237</v>
      </c>
      <c r="AB88" s="134">
        <f t="shared" si="33"/>
        <v>319.13487425769461</v>
      </c>
      <c r="AC88" s="134">
        <f t="shared" si="34"/>
        <v>206.88282483088653</v>
      </c>
      <c r="AD88" s="134">
        <f t="shared" si="35"/>
        <v>174.80941361030912</v>
      </c>
      <c r="AL88" s="81">
        <f t="shared" si="36"/>
        <v>20.05553663907061</v>
      </c>
      <c r="AM88" s="81">
        <f t="shared" si="37"/>
        <v>15.068621659338053</v>
      </c>
      <c r="AN88" s="81">
        <f t="shared" si="38"/>
        <v>16.874112729079876</v>
      </c>
      <c r="AO88" s="81">
        <f t="shared" si="39"/>
        <v>29.555447631272205</v>
      </c>
      <c r="AP88" s="81">
        <f t="shared" si="40"/>
        <v>12.407268321631271</v>
      </c>
      <c r="AQ88" s="81">
        <f t="shared" si="41"/>
        <v>11.536092192515856</v>
      </c>
      <c r="AR88" s="81">
        <f t="shared" si="42"/>
        <v>11.610989304563052</v>
      </c>
    </row>
    <row r="89" spans="1:44" x14ac:dyDescent="0.2">
      <c r="A89" s="1">
        <v>43040</v>
      </c>
      <c r="B89" s="2">
        <v>7.99</v>
      </c>
      <c r="C89" s="63">
        <v>537.11495680315795</v>
      </c>
      <c r="D89" s="32">
        <v>1369.02606189781</v>
      </c>
      <c r="E89" s="32">
        <v>257.21096645420403</v>
      </c>
      <c r="F89" s="32">
        <v>486.46693929146898</v>
      </c>
      <c r="G89" s="32">
        <v>380.14900358436199</v>
      </c>
      <c r="H89" s="32">
        <v>432.98191468716402</v>
      </c>
      <c r="I89" s="33">
        <v>1423.2968692806101</v>
      </c>
      <c r="J89" s="2">
        <v>844.34672053674433</v>
      </c>
      <c r="K89">
        <v>2873.0527714813379</v>
      </c>
      <c r="L89">
        <v>724.55154141767503</v>
      </c>
      <c r="M89">
        <v>1060.1363374982222</v>
      </c>
      <c r="N89">
        <v>996.23741876020733</v>
      </c>
      <c r="O89">
        <v>863.38987338989455</v>
      </c>
      <c r="P89" s="13">
        <v>2262.8785750738325</v>
      </c>
      <c r="Q89" s="32">
        <f t="shared" si="22"/>
        <v>1.697606838086601</v>
      </c>
      <c r="R89" s="32">
        <f t="shared" si="23"/>
        <v>2.2662897181239265</v>
      </c>
      <c r="S89" s="32">
        <f t="shared" si="24"/>
        <v>3.0420289630856776</v>
      </c>
      <c r="T89" s="32">
        <f t="shared" si="25"/>
        <v>2.3533793119256421</v>
      </c>
      <c r="U89" s="32">
        <f t="shared" si="26"/>
        <v>2.8300397432987094</v>
      </c>
      <c r="V89" s="32">
        <f t="shared" si="27"/>
        <v>2.1533802975290599</v>
      </c>
      <c r="W89" s="32">
        <f t="shared" si="28"/>
        <v>1.7169169875694061</v>
      </c>
      <c r="X89" s="134">
        <f t="shared" si="29"/>
        <v>169.7606838086601</v>
      </c>
      <c r="Y89" s="134">
        <f t="shared" si="30"/>
        <v>226.62897181239265</v>
      </c>
      <c r="Z89" s="134">
        <f t="shared" si="31"/>
        <v>304.20289630856774</v>
      </c>
      <c r="AA89" s="134">
        <f t="shared" si="32"/>
        <v>235.33793119256421</v>
      </c>
      <c r="AB89" s="134">
        <f t="shared" si="33"/>
        <v>283.00397432987097</v>
      </c>
      <c r="AC89" s="134">
        <f t="shared" si="34"/>
        <v>215.33802975290598</v>
      </c>
      <c r="AD89" s="134">
        <f t="shared" si="35"/>
        <v>171.69169875694061</v>
      </c>
      <c r="AL89" s="81">
        <f t="shared" si="36"/>
        <v>19.513923767420177</v>
      </c>
      <c r="AM89" s="81">
        <f t="shared" si="37"/>
        <v>14.985246558267578</v>
      </c>
      <c r="AN89" s="81">
        <f t="shared" si="38"/>
        <v>17.212635725976071</v>
      </c>
      <c r="AO89" s="81">
        <f t="shared" si="39"/>
        <v>25.978663324185305</v>
      </c>
      <c r="AP89" s="81">
        <f t="shared" si="40"/>
        <v>11.002577683702009</v>
      </c>
      <c r="AQ89" s="81">
        <f t="shared" si="41"/>
        <v>12.00756692013891</v>
      </c>
      <c r="AR89" s="81">
        <f t="shared" si="42"/>
        <v>11.403908043494145</v>
      </c>
    </row>
    <row r="90" spans="1:44" x14ac:dyDescent="0.2">
      <c r="A90" s="1">
        <v>43070</v>
      </c>
      <c r="B90" s="2">
        <v>7.78</v>
      </c>
      <c r="C90" s="63">
        <v>537.00300451488204</v>
      </c>
      <c r="D90" s="32">
        <v>1380.51081767458</v>
      </c>
      <c r="E90" s="32">
        <v>257.07771162146798</v>
      </c>
      <c r="F90" s="32">
        <v>481.48362663717</v>
      </c>
      <c r="G90" s="32">
        <v>363.28528577456501</v>
      </c>
      <c r="H90" s="32">
        <v>441.029354640203</v>
      </c>
      <c r="I90" s="33">
        <v>1419.3425704113699</v>
      </c>
      <c r="J90" s="2">
        <v>854.56688057959343</v>
      </c>
      <c r="K90">
        <v>2875.7751608760536</v>
      </c>
      <c r="L90">
        <v>721.87187222809359</v>
      </c>
      <c r="M90">
        <v>1060.9461060612973</v>
      </c>
      <c r="N90">
        <v>974.63666386626494</v>
      </c>
      <c r="O90">
        <v>866.62312659571819</v>
      </c>
      <c r="P90" s="13">
        <v>2246.9315848930628</v>
      </c>
      <c r="Q90" s="32">
        <f t="shared" si="22"/>
        <v>1.7151713792006553</v>
      </c>
      <c r="R90" s="32">
        <f t="shared" si="23"/>
        <v>2.2451910037280425</v>
      </c>
      <c r="S90" s="32">
        <f t="shared" si="24"/>
        <v>3.0264525811286531</v>
      </c>
      <c r="T90" s="32">
        <f t="shared" si="25"/>
        <v>2.374925438481339</v>
      </c>
      <c r="U90" s="32">
        <f t="shared" si="26"/>
        <v>2.8915660431315144</v>
      </c>
      <c r="V90" s="32">
        <f t="shared" si="27"/>
        <v>2.1178780868381684</v>
      </c>
      <c r="W90" s="32">
        <f t="shared" si="28"/>
        <v>1.7062426736738026</v>
      </c>
      <c r="X90" s="134">
        <f t="shared" si="29"/>
        <v>171.51713792006552</v>
      </c>
      <c r="Y90" s="134">
        <f t="shared" si="30"/>
        <v>224.51910037280425</v>
      </c>
      <c r="Z90" s="134">
        <f t="shared" si="31"/>
        <v>302.64525811286529</v>
      </c>
      <c r="AA90" s="134">
        <f t="shared" si="32"/>
        <v>237.49254384813389</v>
      </c>
      <c r="AB90" s="134">
        <f t="shared" si="33"/>
        <v>289.15660431315143</v>
      </c>
      <c r="AC90" s="134">
        <f t="shared" si="34"/>
        <v>211.78780868381685</v>
      </c>
      <c r="AD90" s="134">
        <f t="shared" si="35"/>
        <v>170.62426736738024</v>
      </c>
      <c r="AL90" s="81">
        <f t="shared" si="36"/>
        <v>19.715827475993649</v>
      </c>
      <c r="AM90" s="81">
        <f t="shared" si="37"/>
        <v>14.845736841236993</v>
      </c>
      <c r="AN90" s="81">
        <f t="shared" si="38"/>
        <v>17.124500276968718</v>
      </c>
      <c r="AO90" s="81">
        <f t="shared" si="39"/>
        <v>26.216508351926596</v>
      </c>
      <c r="AP90" s="81">
        <f t="shared" si="40"/>
        <v>11.241778527119184</v>
      </c>
      <c r="AQ90" s="81">
        <f t="shared" si="41"/>
        <v>11.809601344261342</v>
      </c>
      <c r="AR90" s="81">
        <f t="shared" si="42"/>
        <v>11.333008346552369</v>
      </c>
    </row>
    <row r="91" spans="1:44" x14ac:dyDescent="0.2">
      <c r="A91" s="1">
        <v>43101</v>
      </c>
      <c r="B91" s="2">
        <v>7.08</v>
      </c>
      <c r="C91" s="63">
        <v>543.33796433906105</v>
      </c>
      <c r="D91" s="32">
        <v>1385.1045623881801</v>
      </c>
      <c r="E91" s="32">
        <v>265.79624661465198</v>
      </c>
      <c r="F91" s="32">
        <v>476.88540921757101</v>
      </c>
      <c r="G91" s="32">
        <v>450.32331344650697</v>
      </c>
      <c r="H91" s="32">
        <v>449.83320724933702</v>
      </c>
      <c r="I91" s="33">
        <v>1436.25076338134</v>
      </c>
      <c r="J91" s="2">
        <v>867.14811676627676</v>
      </c>
      <c r="K91">
        <v>2876.984503287963</v>
      </c>
      <c r="L91">
        <v>732.51951717357781</v>
      </c>
      <c r="M91">
        <v>1061.4153112101258</v>
      </c>
      <c r="N91">
        <v>1010.2822911211567</v>
      </c>
      <c r="O91">
        <v>878.86882511528449</v>
      </c>
      <c r="P91" s="13">
        <v>2269.9557850401375</v>
      </c>
      <c r="Q91" s="32">
        <f t="shared" si="22"/>
        <v>1.7089588145434429</v>
      </c>
      <c r="R91" s="32">
        <f t="shared" si="23"/>
        <v>2.2241461690149147</v>
      </c>
      <c r="S91" s="32">
        <f t="shared" si="24"/>
        <v>2.9510646180292155</v>
      </c>
      <c r="T91" s="32">
        <f t="shared" si="25"/>
        <v>2.3833052831466781</v>
      </c>
      <c r="U91" s="32">
        <f t="shared" si="26"/>
        <v>2.4022968499076844</v>
      </c>
      <c r="V91" s="32">
        <f t="shared" si="27"/>
        <v>2.0920926307065866</v>
      </c>
      <c r="W91" s="32">
        <f t="shared" si="28"/>
        <v>1.6923706615817549</v>
      </c>
      <c r="X91" s="134">
        <f t="shared" si="29"/>
        <v>170.89588145434428</v>
      </c>
      <c r="Y91" s="134">
        <f t="shared" si="30"/>
        <v>222.41461690149146</v>
      </c>
      <c r="Z91" s="134">
        <f t="shared" si="31"/>
        <v>295.10646180292156</v>
      </c>
      <c r="AA91" s="134">
        <f t="shared" si="32"/>
        <v>238.33052831466782</v>
      </c>
      <c r="AB91" s="134">
        <f t="shared" si="33"/>
        <v>240.22968499076845</v>
      </c>
      <c r="AC91" s="134">
        <f t="shared" si="34"/>
        <v>209.20926307065866</v>
      </c>
      <c r="AD91" s="134">
        <f t="shared" si="35"/>
        <v>169.23706615817548</v>
      </c>
      <c r="AL91" s="81">
        <f t="shared" si="36"/>
        <v>19.644414289853533</v>
      </c>
      <c r="AM91" s="81">
        <f t="shared" si="37"/>
        <v>14.706583389481818</v>
      </c>
      <c r="AN91" s="81">
        <f t="shared" si="38"/>
        <v>16.697934467536815</v>
      </c>
      <c r="AO91" s="81">
        <f t="shared" si="39"/>
        <v>26.309012421358432</v>
      </c>
      <c r="AP91" s="81">
        <f t="shared" si="40"/>
        <v>9.3396065454590662</v>
      </c>
      <c r="AQ91" s="81">
        <f t="shared" si="41"/>
        <v>11.665817828445972</v>
      </c>
      <c r="AR91" s="81">
        <f t="shared" si="42"/>
        <v>11.240869267364911</v>
      </c>
    </row>
    <row r="92" spans="1:44" x14ac:dyDescent="0.2">
      <c r="A92" s="1">
        <v>43132</v>
      </c>
      <c r="B92" s="2">
        <v>7.16</v>
      </c>
      <c r="C92" s="63">
        <v>543.64911985562196</v>
      </c>
      <c r="D92" s="32">
        <v>1349.3320830392099</v>
      </c>
      <c r="E92" s="32">
        <v>269.42005785441398</v>
      </c>
      <c r="F92" s="32">
        <v>475.01660406987702</v>
      </c>
      <c r="G92" s="32">
        <v>402.34236314672103</v>
      </c>
      <c r="H92" s="32">
        <v>449.81817549108399</v>
      </c>
      <c r="I92" s="33">
        <v>1433.84963063858</v>
      </c>
      <c r="J92" s="2">
        <v>836.23127134456706</v>
      </c>
      <c r="K92">
        <v>2890.474399535975</v>
      </c>
      <c r="L92">
        <v>724.14048914061266</v>
      </c>
      <c r="M92">
        <v>1066.041657305537</v>
      </c>
      <c r="N92">
        <v>1026.2295266200633</v>
      </c>
      <c r="O92">
        <v>1020.6037024967196</v>
      </c>
      <c r="P92" s="13">
        <v>2278.5591281428888</v>
      </c>
      <c r="Q92" s="32">
        <f t="shared" si="22"/>
        <v>1.6483157934860977</v>
      </c>
      <c r="R92" s="32">
        <f t="shared" si="23"/>
        <v>2.295530066672804</v>
      </c>
      <c r="S92" s="32">
        <f t="shared" si="24"/>
        <v>2.8802196627186545</v>
      </c>
      <c r="T92" s="32">
        <f t="shared" si="25"/>
        <v>2.4049059131427031</v>
      </c>
      <c r="U92" s="32">
        <f t="shared" si="26"/>
        <v>2.7332631645478322</v>
      </c>
      <c r="V92" s="32">
        <f t="shared" si="27"/>
        <v>2.4313800268330041</v>
      </c>
      <c r="W92" s="32">
        <f t="shared" si="28"/>
        <v>1.7029009943186868</v>
      </c>
      <c r="X92" s="134">
        <f t="shared" si="29"/>
        <v>164.83157934860978</v>
      </c>
      <c r="Y92" s="134">
        <f t="shared" si="30"/>
        <v>229.55300666728041</v>
      </c>
      <c r="Z92" s="134">
        <f t="shared" si="31"/>
        <v>288.02196627186544</v>
      </c>
      <c r="AA92" s="134">
        <f t="shared" si="32"/>
        <v>240.49059131427032</v>
      </c>
      <c r="AB92" s="134">
        <f t="shared" si="33"/>
        <v>273.32631645478324</v>
      </c>
      <c r="AC92" s="134">
        <f t="shared" si="34"/>
        <v>243.13800268330041</v>
      </c>
      <c r="AD92" s="134">
        <f t="shared" si="35"/>
        <v>170.29009943186867</v>
      </c>
      <c r="AL92" s="81">
        <f t="shared" si="36"/>
        <v>18.947325150372393</v>
      </c>
      <c r="AM92" s="81">
        <f t="shared" si="37"/>
        <v>15.178590696464234</v>
      </c>
      <c r="AN92" s="81">
        <f t="shared" si="38"/>
        <v>16.297074244448464</v>
      </c>
      <c r="AO92" s="81">
        <f t="shared" si="39"/>
        <v>26.54745910584036</v>
      </c>
      <c r="AP92" s="81">
        <f t="shared" si="40"/>
        <v>10.6263314390368</v>
      </c>
      <c r="AQ92" s="81">
        <f t="shared" si="41"/>
        <v>13.557734513493408</v>
      </c>
      <c r="AR92" s="81">
        <f t="shared" si="42"/>
        <v>11.310812629256491</v>
      </c>
    </row>
    <row r="93" spans="1:44" x14ac:dyDescent="0.2">
      <c r="A93" s="1">
        <v>43160</v>
      </c>
      <c r="B93" s="2">
        <v>7.16</v>
      </c>
      <c r="C93" s="63">
        <v>547.67514766541694</v>
      </c>
      <c r="D93" s="32">
        <v>1371.2843757373901</v>
      </c>
      <c r="E93" s="32">
        <v>277.43641060620502</v>
      </c>
      <c r="F93" s="32">
        <v>474.32407949481399</v>
      </c>
      <c r="G93" s="32">
        <v>395.756281376125</v>
      </c>
      <c r="H93" s="32">
        <v>454.58951933588901</v>
      </c>
      <c r="I93" s="33">
        <v>1436.0745782054</v>
      </c>
      <c r="J93" s="2">
        <v>836.02108397086363</v>
      </c>
      <c r="K93">
        <v>2911.7550645139031</v>
      </c>
      <c r="L93">
        <v>729.42490843309724</v>
      </c>
      <c r="M93">
        <v>1074.7074606437839</v>
      </c>
      <c r="N93">
        <v>1021.9885471116542</v>
      </c>
      <c r="O93">
        <v>1024.490009957349</v>
      </c>
      <c r="P93" s="13">
        <v>2316.8686625800101</v>
      </c>
      <c r="Q93" s="32">
        <f t="shared" si="22"/>
        <v>1.6357875602025387</v>
      </c>
      <c r="R93" s="32">
        <f t="shared" si="23"/>
        <v>2.2754118564613797</v>
      </c>
      <c r="S93" s="32">
        <f t="shared" si="24"/>
        <v>2.8174086096665532</v>
      </c>
      <c r="T93" s="32">
        <f t="shared" si="25"/>
        <v>2.427995045186127</v>
      </c>
      <c r="U93" s="32">
        <f t="shared" si="26"/>
        <v>2.7672660640451356</v>
      </c>
      <c r="V93" s="32">
        <f t="shared" si="27"/>
        <v>2.4150215699520254</v>
      </c>
      <c r="W93" s="32">
        <f t="shared" si="28"/>
        <v>1.7288492509374631</v>
      </c>
      <c r="X93" s="134">
        <f t="shared" si="29"/>
        <v>163.57875602025388</v>
      </c>
      <c r="Y93" s="134">
        <f t="shared" si="30"/>
        <v>227.54118564613796</v>
      </c>
      <c r="Z93" s="134">
        <f t="shared" si="31"/>
        <v>281.7408609666553</v>
      </c>
      <c r="AA93" s="134">
        <f t="shared" si="32"/>
        <v>242.79950451861271</v>
      </c>
      <c r="AB93" s="134">
        <f t="shared" si="33"/>
        <v>276.72660640451357</v>
      </c>
      <c r="AC93" s="134">
        <f t="shared" si="34"/>
        <v>241.50215699520254</v>
      </c>
      <c r="AD93" s="134">
        <f t="shared" si="35"/>
        <v>172.88492509374632</v>
      </c>
      <c r="AL93" s="81">
        <f t="shared" si="36"/>
        <v>18.803313602026265</v>
      </c>
      <c r="AM93" s="81">
        <f t="shared" si="37"/>
        <v>15.045564306273125</v>
      </c>
      <c r="AN93" s="81">
        <f t="shared" si="38"/>
        <v>15.941672047799383</v>
      </c>
      <c r="AO93" s="81">
        <f t="shared" si="39"/>
        <v>26.802337180430456</v>
      </c>
      <c r="AP93" s="81">
        <f t="shared" si="40"/>
        <v>10.758527300976928</v>
      </c>
      <c r="AQ93" s="81">
        <f t="shared" si="41"/>
        <v>13.466517339298049</v>
      </c>
      <c r="AR93" s="81">
        <f t="shared" si="42"/>
        <v>11.483163147372354</v>
      </c>
    </row>
    <row r="94" spans="1:44" x14ac:dyDescent="0.2">
      <c r="A94" s="1">
        <v>43191</v>
      </c>
      <c r="B94" s="2">
        <v>7.01</v>
      </c>
      <c r="C94" s="63">
        <v>551.07478301407605</v>
      </c>
      <c r="D94" s="32">
        <v>1367.8520889271999</v>
      </c>
      <c r="E94" s="32">
        <v>267.42896544322002</v>
      </c>
      <c r="F94" s="32">
        <v>474.34391729496201</v>
      </c>
      <c r="G94" s="32">
        <v>420.343835372451</v>
      </c>
      <c r="H94" s="32">
        <v>454.59025556112402</v>
      </c>
      <c r="I94" s="33">
        <v>1439.3657969281701</v>
      </c>
      <c r="J94" s="2">
        <v>849.14245269246135</v>
      </c>
      <c r="K94">
        <v>2918.4984528464265</v>
      </c>
      <c r="L94">
        <v>710.46242138506636</v>
      </c>
      <c r="M94">
        <v>1081.6202599023711</v>
      </c>
      <c r="N94">
        <v>1038.153918112203</v>
      </c>
      <c r="O94">
        <v>1016.1437230444524</v>
      </c>
      <c r="P94" s="13">
        <v>2308.2354815027034</v>
      </c>
      <c r="Q94" s="32">
        <f t="shared" si="22"/>
        <v>1.6489002339324841</v>
      </c>
      <c r="R94" s="32">
        <f t="shared" si="23"/>
        <v>2.2832038783084965</v>
      </c>
      <c r="S94" s="32">
        <f t="shared" si="24"/>
        <v>2.8428702024260635</v>
      </c>
      <c r="T94" s="32">
        <f t="shared" si="25"/>
        <v>2.440089980961627</v>
      </c>
      <c r="U94" s="32">
        <f t="shared" si="26"/>
        <v>2.6429042471564168</v>
      </c>
      <c r="V94" s="32">
        <f t="shared" si="27"/>
        <v>2.3919901157750632</v>
      </c>
      <c r="W94" s="32">
        <f t="shared" si="28"/>
        <v>1.7160632787214325</v>
      </c>
      <c r="X94" s="134">
        <f t="shared" si="29"/>
        <v>164.89002339324841</v>
      </c>
      <c r="Y94" s="134">
        <f t="shared" si="30"/>
        <v>228.32038783084965</v>
      </c>
      <c r="Z94" s="134">
        <f t="shared" si="31"/>
        <v>284.28702024260633</v>
      </c>
      <c r="AA94" s="134">
        <f t="shared" si="32"/>
        <v>244.00899809616271</v>
      </c>
      <c r="AB94" s="134">
        <f t="shared" si="33"/>
        <v>264.29042471564168</v>
      </c>
      <c r="AC94" s="134">
        <f t="shared" si="34"/>
        <v>239.19901157750633</v>
      </c>
      <c r="AD94" s="134">
        <f t="shared" si="35"/>
        <v>171.60632787214325</v>
      </c>
      <c r="AL94" s="81">
        <f t="shared" si="36"/>
        <v>18.954043270293631</v>
      </c>
      <c r="AM94" s="81">
        <f t="shared" si="37"/>
        <v>15.097087007732105</v>
      </c>
      <c r="AN94" s="81">
        <f t="shared" si="38"/>
        <v>16.085740735668828</v>
      </c>
      <c r="AO94" s="81">
        <f t="shared" si="39"/>
        <v>26.935851681406611</v>
      </c>
      <c r="AP94" s="81">
        <f t="shared" si="40"/>
        <v>10.275035662937402</v>
      </c>
      <c r="AQ94" s="81">
        <f t="shared" si="41"/>
        <v>13.338090545565739</v>
      </c>
      <c r="AR94" s="81">
        <f t="shared" si="42"/>
        <v>11.39823763702214</v>
      </c>
    </row>
    <row r="95" spans="1:44" x14ac:dyDescent="0.2">
      <c r="A95" s="1">
        <v>43221</v>
      </c>
      <c r="B95" s="2">
        <v>6.95</v>
      </c>
      <c r="C95" s="63">
        <v>553.56456474889501</v>
      </c>
      <c r="D95" s="32">
        <v>1407.64255106262</v>
      </c>
      <c r="E95" s="32">
        <v>261.65522003733201</v>
      </c>
      <c r="F95" s="32">
        <v>474.90088646165498</v>
      </c>
      <c r="G95" s="32">
        <v>411.36915960658899</v>
      </c>
      <c r="H95" s="32">
        <v>455.98412698561299</v>
      </c>
      <c r="I95" s="33">
        <v>1441.94212932703</v>
      </c>
      <c r="J95" s="2">
        <v>833.21393817948604</v>
      </c>
      <c r="K95">
        <v>2916.3997011878382</v>
      </c>
      <c r="L95">
        <v>722.31581701908806</v>
      </c>
      <c r="M95">
        <v>1081.9971997592154</v>
      </c>
      <c r="N95">
        <v>1040.77231561799</v>
      </c>
      <c r="O95">
        <v>1035.8519753399805</v>
      </c>
      <c r="P95" s="13">
        <v>2343.6872922604912</v>
      </c>
      <c r="Q95" s="32">
        <f t="shared" si="22"/>
        <v>1.6097892886030134</v>
      </c>
      <c r="R95" s="32">
        <f t="shared" si="23"/>
        <v>2.2158249465148758</v>
      </c>
      <c r="S95" s="32">
        <f t="shared" si="24"/>
        <v>2.9524225283626864</v>
      </c>
      <c r="T95" s="32">
        <f t="shared" si="25"/>
        <v>2.436710560311655</v>
      </c>
      <c r="U95" s="32">
        <f t="shared" si="26"/>
        <v>2.7058566875016936</v>
      </c>
      <c r="V95" s="32">
        <f t="shared" si="27"/>
        <v>2.4295663424728455</v>
      </c>
      <c r="W95" s="32">
        <f t="shared" si="28"/>
        <v>1.7383315932675056</v>
      </c>
      <c r="X95" s="134">
        <f t="shared" si="29"/>
        <v>160.97892886030135</v>
      </c>
      <c r="Y95" s="134">
        <f t="shared" si="30"/>
        <v>221.58249465148759</v>
      </c>
      <c r="Z95" s="134">
        <f t="shared" si="31"/>
        <v>295.24225283626862</v>
      </c>
      <c r="AA95" s="134">
        <f t="shared" si="32"/>
        <v>243.67105603116551</v>
      </c>
      <c r="AB95" s="134">
        <f t="shared" si="33"/>
        <v>270.58566875016936</v>
      </c>
      <c r="AC95" s="134">
        <f t="shared" si="34"/>
        <v>242.95663424728454</v>
      </c>
      <c r="AD95" s="134">
        <f t="shared" si="35"/>
        <v>173.83315932675058</v>
      </c>
      <c r="AL95" s="81">
        <f t="shared" si="36"/>
        <v>18.504464493566243</v>
      </c>
      <c r="AM95" s="81">
        <f t="shared" si="37"/>
        <v>14.651561487457522</v>
      </c>
      <c r="AN95" s="81">
        <f t="shared" si="38"/>
        <v>16.705617897314177</v>
      </c>
      <c r="AO95" s="81">
        <f t="shared" si="39"/>
        <v>26.898546674580242</v>
      </c>
      <c r="AP95" s="81">
        <f t="shared" si="40"/>
        <v>10.519781029824079</v>
      </c>
      <c r="AQ95" s="81">
        <f t="shared" si="41"/>
        <v>13.547621141344695</v>
      </c>
      <c r="AR95" s="81">
        <f t="shared" si="42"/>
        <v>11.546145668223186</v>
      </c>
    </row>
    <row r="96" spans="1:44" x14ac:dyDescent="0.2">
      <c r="A96" s="1">
        <v>43252</v>
      </c>
      <c r="B96" s="2">
        <v>7</v>
      </c>
      <c r="C96" s="63">
        <v>560.826342435622</v>
      </c>
      <c r="D96" s="32">
        <v>1361.0087330584299</v>
      </c>
      <c r="E96" s="32">
        <v>261.97672718075802</v>
      </c>
      <c r="F96" s="32">
        <v>471.88277316030297</v>
      </c>
      <c r="G96" s="32">
        <v>406.53056352664299</v>
      </c>
      <c r="H96" s="32">
        <v>460.28425059119797</v>
      </c>
      <c r="I96" s="33">
        <v>1448.5816730521301</v>
      </c>
      <c r="J96" s="2">
        <v>857.7219645213188</v>
      </c>
      <c r="K96">
        <v>2912.821956961564</v>
      </c>
      <c r="L96">
        <v>721.2994067947285</v>
      </c>
      <c r="M96">
        <v>1078.5726219460246</v>
      </c>
      <c r="N96">
        <v>1028.9505016805122</v>
      </c>
      <c r="O96">
        <v>1046.5928934981741</v>
      </c>
      <c r="P96" s="13">
        <v>2336.2503240282717</v>
      </c>
      <c r="Q96" s="32">
        <f t="shared" si="22"/>
        <v>1.6364468510021217</v>
      </c>
      <c r="R96" s="32">
        <f t="shared" si="23"/>
        <v>2.2900069766231756</v>
      </c>
      <c r="S96" s="32">
        <f t="shared" si="24"/>
        <v>2.946026441264157</v>
      </c>
      <c r="T96" s="32">
        <f t="shared" si="25"/>
        <v>2.4456767043076546</v>
      </c>
      <c r="U96" s="32">
        <f t="shared" si="26"/>
        <v>2.7082269712938638</v>
      </c>
      <c r="V96" s="32">
        <f t="shared" si="27"/>
        <v>2.4329626629733339</v>
      </c>
      <c r="W96" s="32">
        <f t="shared" si="28"/>
        <v>1.7256796031688377</v>
      </c>
      <c r="X96" s="134">
        <f t="shared" si="29"/>
        <v>163.64468510021217</v>
      </c>
      <c r="Y96" s="134">
        <f t="shared" si="30"/>
        <v>229.00069766231758</v>
      </c>
      <c r="Z96" s="134">
        <f t="shared" si="31"/>
        <v>294.60264412641573</v>
      </c>
      <c r="AA96" s="134">
        <f t="shared" si="32"/>
        <v>244.56767043076547</v>
      </c>
      <c r="AB96" s="134">
        <f t="shared" si="33"/>
        <v>270.82269712938637</v>
      </c>
      <c r="AC96" s="134">
        <f t="shared" si="34"/>
        <v>243.29626629733337</v>
      </c>
      <c r="AD96" s="134">
        <f t="shared" si="35"/>
        <v>172.56796031688378</v>
      </c>
      <c r="AL96" s="81">
        <f t="shared" si="36"/>
        <v>18.810892123810572</v>
      </c>
      <c r="AM96" s="81">
        <f t="shared" si="37"/>
        <v>15.142070711620589</v>
      </c>
      <c r="AN96" s="81">
        <f t="shared" si="38"/>
        <v>16.66942707906933</v>
      </c>
      <c r="AO96" s="81">
        <f t="shared" si="39"/>
        <v>26.997522829851043</v>
      </c>
      <c r="AP96" s="81">
        <f t="shared" si="40"/>
        <v>10.528996176578653</v>
      </c>
      <c r="AQ96" s="81">
        <f t="shared" si="41"/>
        <v>13.56655952660746</v>
      </c>
      <c r="AR96" s="81">
        <f t="shared" si="42"/>
        <v>11.462110078443937</v>
      </c>
    </row>
    <row r="97" spans="1:44" x14ac:dyDescent="0.2">
      <c r="A97" s="1">
        <v>43282</v>
      </c>
      <c r="B97" s="2">
        <v>7.08</v>
      </c>
      <c r="C97" s="63">
        <v>565.46181516473905</v>
      </c>
      <c r="D97" s="32">
        <v>1363.24765425176</v>
      </c>
      <c r="E97" s="32">
        <v>261.29012378316901</v>
      </c>
      <c r="F97" s="32">
        <v>464.91684842271002</v>
      </c>
      <c r="G97" s="32">
        <v>410.28065994261198</v>
      </c>
      <c r="H97" s="32">
        <v>459.20595573258203</v>
      </c>
      <c r="I97" s="33">
        <v>1452.0784794912399</v>
      </c>
      <c r="J97" s="2">
        <v>880.24292541919738</v>
      </c>
      <c r="K97">
        <v>2925.1408104410084</v>
      </c>
      <c r="L97">
        <v>720.091244724288</v>
      </c>
      <c r="M97">
        <v>1082.4363765630274</v>
      </c>
      <c r="N97">
        <v>1021.1921804430388</v>
      </c>
      <c r="O97">
        <v>1066.859192396598</v>
      </c>
      <c r="P97" s="13">
        <v>2341.9823317348614</v>
      </c>
      <c r="Q97" s="32">
        <f t="shared" si="22"/>
        <v>1.6668926163728213</v>
      </c>
      <c r="R97" s="32">
        <f t="shared" si="23"/>
        <v>2.29763151988654</v>
      </c>
      <c r="S97" s="32">
        <f t="shared" si="24"/>
        <v>2.9510250662617517</v>
      </c>
      <c r="T97" s="32">
        <f t="shared" si="25"/>
        <v>2.4930756455826302</v>
      </c>
      <c r="U97" s="32">
        <f t="shared" si="26"/>
        <v>2.6652306422909584</v>
      </c>
      <c r="V97" s="32">
        <f t="shared" si="27"/>
        <v>2.4877569834559115</v>
      </c>
      <c r="W97" s="32">
        <f t="shared" si="28"/>
        <v>1.727037977796033</v>
      </c>
      <c r="X97" s="134">
        <f t="shared" si="29"/>
        <v>166.68926163728213</v>
      </c>
      <c r="Y97" s="134">
        <f t="shared" si="30"/>
        <v>229.76315198865399</v>
      </c>
      <c r="Z97" s="134">
        <f t="shared" si="31"/>
        <v>295.10250662617517</v>
      </c>
      <c r="AA97" s="134">
        <f t="shared" si="32"/>
        <v>249.30756455826301</v>
      </c>
      <c r="AB97" s="134">
        <f t="shared" si="33"/>
        <v>266.52306422909584</v>
      </c>
      <c r="AC97" s="134">
        <f t="shared" si="34"/>
        <v>248.77569834559114</v>
      </c>
      <c r="AD97" s="134">
        <f t="shared" si="35"/>
        <v>172.70379777960329</v>
      </c>
      <c r="AL97" s="81">
        <f t="shared" si="36"/>
        <v>19.16086499806821</v>
      </c>
      <c r="AM97" s="81">
        <f t="shared" si="37"/>
        <v>15.192486004856033</v>
      </c>
      <c r="AN97" s="81">
        <f t="shared" si="38"/>
        <v>16.697710672768935</v>
      </c>
      <c r="AO97" s="81">
        <f t="shared" si="39"/>
        <v>27.520753883623609</v>
      </c>
      <c r="AP97" s="81">
        <f t="shared" si="40"/>
        <v>10.361835820937477</v>
      </c>
      <c r="AQ97" s="81">
        <f t="shared" si="41"/>
        <v>13.872100759056305</v>
      </c>
      <c r="AR97" s="81">
        <f t="shared" si="42"/>
        <v>11.471132517763543</v>
      </c>
    </row>
    <row r="98" spans="1:44" x14ac:dyDescent="0.2">
      <c r="A98" s="1">
        <v>43313</v>
      </c>
      <c r="B98" s="2">
        <v>7.03</v>
      </c>
      <c r="C98" s="63">
        <v>570.28369542297605</v>
      </c>
      <c r="D98" s="32">
        <v>1368.8047957190699</v>
      </c>
      <c r="E98" s="32">
        <v>260.85709122171602</v>
      </c>
      <c r="F98" s="32">
        <v>466.98786932158902</v>
      </c>
      <c r="G98" s="32">
        <v>402.24062405586102</v>
      </c>
      <c r="H98" s="32">
        <v>460.27891270433003</v>
      </c>
      <c r="I98" s="33">
        <v>1457.8080193533799</v>
      </c>
      <c r="J98" s="2">
        <v>877.21959792703001</v>
      </c>
      <c r="K98">
        <v>2941.5750141224066</v>
      </c>
      <c r="L98">
        <v>727.82803152340432</v>
      </c>
      <c r="M98">
        <v>1087.2713411671934</v>
      </c>
      <c r="N98">
        <v>1017.3204324705009</v>
      </c>
      <c r="O98">
        <v>1097.6091739885919</v>
      </c>
      <c r="P98" s="13">
        <v>2366.9181741759967</v>
      </c>
      <c r="Q98" s="32">
        <f t="shared" si="22"/>
        <v>1.6463527595067091</v>
      </c>
      <c r="R98" s="32">
        <f t="shared" si="23"/>
        <v>2.3000852623118475</v>
      </c>
      <c r="S98" s="32">
        <f t="shared" si="24"/>
        <v>2.9862877734743725</v>
      </c>
      <c r="T98" s="32">
        <f t="shared" si="25"/>
        <v>2.4919416389590756</v>
      </c>
      <c r="U98" s="32">
        <f t="shared" si="26"/>
        <v>2.70693210420727</v>
      </c>
      <c r="V98" s="32">
        <f t="shared" si="27"/>
        <v>2.5523026723464719</v>
      </c>
      <c r="W98" s="32">
        <f t="shared" si="28"/>
        <v>1.737754552169521</v>
      </c>
      <c r="X98" s="134">
        <f t="shared" si="29"/>
        <v>164.63527595067092</v>
      </c>
      <c r="Y98" s="134">
        <f t="shared" si="30"/>
        <v>230.00852623118476</v>
      </c>
      <c r="Z98" s="134">
        <f t="shared" si="31"/>
        <v>298.62877734743722</v>
      </c>
      <c r="AA98" s="134">
        <f t="shared" si="32"/>
        <v>249.19416389590756</v>
      </c>
      <c r="AB98" s="134">
        <f t="shared" si="33"/>
        <v>270.69321042072698</v>
      </c>
      <c r="AC98" s="134">
        <f t="shared" si="34"/>
        <v>255.23026723464719</v>
      </c>
      <c r="AD98" s="134">
        <f t="shared" si="35"/>
        <v>173.77545521695211</v>
      </c>
      <c r="AL98" s="81">
        <f t="shared" si="36"/>
        <v>18.924760152065826</v>
      </c>
      <c r="AM98" s="81">
        <f t="shared" si="37"/>
        <v>15.208710733291969</v>
      </c>
      <c r="AN98" s="81">
        <f t="shared" si="38"/>
        <v>16.897236759248702</v>
      </c>
      <c r="AO98" s="81">
        <f t="shared" si="39"/>
        <v>27.508235724680244</v>
      </c>
      <c r="AP98" s="81">
        <f t="shared" si="40"/>
        <v>10.523962015576478</v>
      </c>
      <c r="AQ98" s="81">
        <f t="shared" si="41"/>
        <v>14.232017063505269</v>
      </c>
      <c r="AR98" s="81">
        <f t="shared" si="42"/>
        <v>11.542312912378623</v>
      </c>
    </row>
    <row r="99" spans="1:44" x14ac:dyDescent="0.2">
      <c r="A99" s="1">
        <v>43344</v>
      </c>
      <c r="B99" s="2">
        <v>7.13</v>
      </c>
      <c r="C99" s="63">
        <v>570.81411078921406</v>
      </c>
      <c r="D99" s="32">
        <v>1385.6389918032601</v>
      </c>
      <c r="E99" s="32">
        <v>258.41950690232801</v>
      </c>
      <c r="F99" s="32">
        <v>471.52287705340098</v>
      </c>
      <c r="G99" s="32">
        <v>401.49596361313098</v>
      </c>
      <c r="H99" s="32">
        <v>452.57735686283098</v>
      </c>
      <c r="I99" s="33">
        <v>1464.9294327704199</v>
      </c>
      <c r="J99" s="2">
        <v>890.89603238206337</v>
      </c>
      <c r="K99">
        <v>2942.8355953890386</v>
      </c>
      <c r="L99">
        <v>719.4352368303455</v>
      </c>
      <c r="M99">
        <v>1104.1006239526398</v>
      </c>
      <c r="N99">
        <v>1006.198926843444</v>
      </c>
      <c r="O99">
        <v>1127.6626020822284</v>
      </c>
      <c r="P99" s="13">
        <v>2391.3760566282867</v>
      </c>
      <c r="Q99" s="32">
        <f t="shared" si="22"/>
        <v>1.6720275505651336</v>
      </c>
      <c r="R99" s="32">
        <f t="shared" si="23"/>
        <v>2.2752389273034455</v>
      </c>
      <c r="S99" s="32">
        <f t="shared" si="24"/>
        <v>2.9824798385195193</v>
      </c>
      <c r="T99" s="32">
        <f t="shared" si="25"/>
        <v>2.5085166722600092</v>
      </c>
      <c r="U99" s="32">
        <f t="shared" si="26"/>
        <v>2.6848113256900681</v>
      </c>
      <c r="V99" s="32">
        <f t="shared" si="27"/>
        <v>2.6693004572405874</v>
      </c>
      <c r="W99" s="32">
        <f t="shared" si="28"/>
        <v>1.7488085856947726</v>
      </c>
      <c r="X99" s="134">
        <f t="shared" si="29"/>
        <v>167.20275505651335</v>
      </c>
      <c r="Y99" s="134">
        <f t="shared" si="30"/>
        <v>227.52389273034456</v>
      </c>
      <c r="Z99" s="134">
        <f t="shared" si="31"/>
        <v>298.24798385195191</v>
      </c>
      <c r="AA99" s="134">
        <f t="shared" si="32"/>
        <v>250.85166722600093</v>
      </c>
      <c r="AB99" s="134">
        <f t="shared" si="33"/>
        <v>268.48113256900683</v>
      </c>
      <c r="AC99" s="134">
        <f t="shared" si="34"/>
        <v>266.93004572405874</v>
      </c>
      <c r="AD99" s="134">
        <f t="shared" si="35"/>
        <v>174.88085856947725</v>
      </c>
      <c r="AL99" s="81">
        <f t="shared" si="36"/>
        <v>19.219890864441631</v>
      </c>
      <c r="AM99" s="81">
        <f t="shared" si="37"/>
        <v>15.044420857556911</v>
      </c>
      <c r="AN99" s="81">
        <f t="shared" si="38"/>
        <v>16.875690416974692</v>
      </c>
      <c r="AO99" s="81">
        <f t="shared" si="39"/>
        <v>27.691205468456811</v>
      </c>
      <c r="AP99" s="81">
        <f t="shared" si="40"/>
        <v>10.437961250168222</v>
      </c>
      <c r="AQ99" s="81">
        <f t="shared" si="41"/>
        <v>14.884414010405985</v>
      </c>
      <c r="AR99" s="81">
        <f t="shared" si="42"/>
        <v>11.615734739260381</v>
      </c>
    </row>
    <row r="100" spans="1:44" x14ac:dyDescent="0.2">
      <c r="A100" s="1">
        <v>43374</v>
      </c>
      <c r="B100" s="2">
        <v>7.26</v>
      </c>
      <c r="C100" s="63">
        <v>574.67184937490197</v>
      </c>
      <c r="D100" s="32">
        <v>1377.86187155471</v>
      </c>
      <c r="E100" s="32">
        <v>257.77437915022699</v>
      </c>
      <c r="F100" s="32">
        <v>474.10951350074799</v>
      </c>
      <c r="G100" s="32">
        <v>395.24005408104699</v>
      </c>
      <c r="H100" s="32">
        <v>454.18597539618798</v>
      </c>
      <c r="I100" s="33">
        <v>1459.6739486301501</v>
      </c>
      <c r="J100" s="2">
        <v>877.90529390074778</v>
      </c>
      <c r="K100">
        <v>2983.0114599366398</v>
      </c>
      <c r="L100">
        <v>727.26344046108125</v>
      </c>
      <c r="M100">
        <v>1111.3618570499923</v>
      </c>
      <c r="N100">
        <v>1010.6396160703861</v>
      </c>
      <c r="O100">
        <v>1148.4263537781851</v>
      </c>
      <c r="P100" s="13">
        <v>2398.6651035741593</v>
      </c>
      <c r="Q100" s="32">
        <f t="shared" si="22"/>
        <v>1.6385720289974361</v>
      </c>
      <c r="R100" s="32">
        <f t="shared" si="23"/>
        <v>2.3221326883207798</v>
      </c>
      <c r="S100" s="32">
        <f t="shared" si="24"/>
        <v>3.0261454563874519</v>
      </c>
      <c r="T100" s="32">
        <f t="shared" si="25"/>
        <v>2.5142856110815863</v>
      </c>
      <c r="U100" s="32">
        <f t="shared" si="26"/>
        <v>2.7426675029621648</v>
      </c>
      <c r="V100" s="32">
        <f t="shared" si="27"/>
        <v>2.7121095185468378</v>
      </c>
      <c r="W100" s="32">
        <f t="shared" si="28"/>
        <v>1.7625910173351578</v>
      </c>
      <c r="X100" s="134">
        <f t="shared" si="29"/>
        <v>163.85720289974361</v>
      </c>
      <c r="Y100" s="134">
        <f t="shared" si="30"/>
        <v>232.21326883207797</v>
      </c>
      <c r="Z100" s="134">
        <f t="shared" si="31"/>
        <v>302.6145456387452</v>
      </c>
      <c r="AA100" s="134">
        <f t="shared" si="32"/>
        <v>251.42856110815865</v>
      </c>
      <c r="AB100" s="134">
        <f t="shared" si="33"/>
        <v>274.26675029621646</v>
      </c>
      <c r="AC100" s="134">
        <f t="shared" si="34"/>
        <v>271.2109518546838</v>
      </c>
      <c r="AD100" s="134">
        <f t="shared" si="35"/>
        <v>176.25910173351576</v>
      </c>
      <c r="AL100" s="81">
        <f t="shared" si="36"/>
        <v>18.835320961196445</v>
      </c>
      <c r="AM100" s="81">
        <f t="shared" si="37"/>
        <v>15.354493557119326</v>
      </c>
      <c r="AN100" s="81">
        <f t="shared" si="38"/>
        <v>17.12276248079489</v>
      </c>
      <c r="AO100" s="81">
        <f t="shared" si="39"/>
        <v>27.75488807101226</v>
      </c>
      <c r="AP100" s="81">
        <f t="shared" si="40"/>
        <v>10.662893457012881</v>
      </c>
      <c r="AQ100" s="81">
        <f t="shared" si="41"/>
        <v>15.123123665645688</v>
      </c>
      <c r="AR100" s="81">
        <f t="shared" si="42"/>
        <v>11.707278817500997</v>
      </c>
    </row>
    <row r="101" spans="1:44" x14ac:dyDescent="0.2">
      <c r="A101" s="1">
        <v>43405</v>
      </c>
      <c r="B101" s="2">
        <v>7.24</v>
      </c>
      <c r="C101" s="63">
        <v>572.23119946366103</v>
      </c>
      <c r="D101" s="32">
        <v>1386.0823342574199</v>
      </c>
      <c r="E101" s="32">
        <v>265.02560292829497</v>
      </c>
      <c r="F101" s="32">
        <v>455.31028803530103</v>
      </c>
      <c r="G101" s="32">
        <v>402.77070518644501</v>
      </c>
      <c r="H101" s="32">
        <v>453.86607376069003</v>
      </c>
      <c r="I101" s="33">
        <v>1474.6659401564</v>
      </c>
      <c r="J101" s="2">
        <v>869.97805297008802</v>
      </c>
      <c r="K101">
        <v>2989.001810941892</v>
      </c>
      <c r="L101">
        <v>738.26068233699664</v>
      </c>
      <c r="M101">
        <v>1129.889912901288</v>
      </c>
      <c r="N101">
        <v>1005.8030426817074</v>
      </c>
      <c r="O101">
        <v>1163.0242688596657</v>
      </c>
      <c r="P101" s="13">
        <v>2409.8691107464056</v>
      </c>
      <c r="Q101" s="32">
        <f t="shared" si="22"/>
        <v>1.630397756849973</v>
      </c>
      <c r="R101" s="32">
        <f t="shared" si="23"/>
        <v>2.3125650351581384</v>
      </c>
      <c r="S101" s="32">
        <f t="shared" si="24"/>
        <v>2.987299140122698</v>
      </c>
      <c r="T101" s="32">
        <f t="shared" si="25"/>
        <v>2.6612487669099107</v>
      </c>
      <c r="U101" s="32">
        <f t="shared" si="26"/>
        <v>2.678008030580481</v>
      </c>
      <c r="V101" s="32">
        <f t="shared" si="27"/>
        <v>2.7480071722274859</v>
      </c>
      <c r="W101" s="32">
        <f t="shared" si="28"/>
        <v>1.7524942863265394</v>
      </c>
      <c r="X101" s="134">
        <f t="shared" si="29"/>
        <v>163.0397756849973</v>
      </c>
      <c r="Y101" s="134">
        <f t="shared" si="30"/>
        <v>231.25650351581385</v>
      </c>
      <c r="Z101" s="134">
        <f t="shared" si="31"/>
        <v>298.72991401226983</v>
      </c>
      <c r="AA101" s="134">
        <f t="shared" si="32"/>
        <v>266.12487669099107</v>
      </c>
      <c r="AB101" s="134">
        <f t="shared" si="33"/>
        <v>267.80080305804807</v>
      </c>
      <c r="AC101" s="134">
        <f t="shared" si="34"/>
        <v>274.80071722274857</v>
      </c>
      <c r="AD101" s="134">
        <f t="shared" si="35"/>
        <v>175.24942863265395</v>
      </c>
      <c r="AL101" s="81">
        <f t="shared" si="36"/>
        <v>18.741358024690172</v>
      </c>
      <c r="AM101" s="81">
        <f t="shared" si="37"/>
        <v>15.291229959142605</v>
      </c>
      <c r="AN101" s="81">
        <f t="shared" si="38"/>
        <v>16.90295934963633</v>
      </c>
      <c r="AO101" s="81">
        <f t="shared" si="39"/>
        <v>29.377196182151316</v>
      </c>
      <c r="AP101" s="81">
        <f t="shared" si="40"/>
        <v>10.411511521635033</v>
      </c>
      <c r="AQ101" s="81">
        <f t="shared" si="41"/>
        <v>15.323294290101089</v>
      </c>
      <c r="AR101" s="81">
        <f t="shared" si="42"/>
        <v>11.640215475012214</v>
      </c>
    </row>
    <row r="102" spans="1:44" x14ac:dyDescent="0.2">
      <c r="A102" s="1">
        <v>43435</v>
      </c>
      <c r="B102" s="2">
        <v>7.48</v>
      </c>
      <c r="C102" s="63">
        <v>571.44935567107495</v>
      </c>
      <c r="D102" s="32">
        <v>1367.9165470635501</v>
      </c>
      <c r="E102" s="32">
        <v>268.19488447581398</v>
      </c>
      <c r="F102" s="32">
        <v>477.13673974526398</v>
      </c>
      <c r="G102" s="32">
        <v>409.52857862073603</v>
      </c>
      <c r="H102" s="32">
        <v>456.97175017204302</v>
      </c>
      <c r="I102" s="33">
        <v>1464.28239974092</v>
      </c>
      <c r="J102" s="2">
        <v>917.59986758464993</v>
      </c>
      <c r="K102">
        <v>2991.2384607578874</v>
      </c>
      <c r="L102">
        <v>749.94665114638826</v>
      </c>
      <c r="M102">
        <v>1143.0283613672816</v>
      </c>
      <c r="N102">
        <v>988.20880176865296</v>
      </c>
      <c r="O102">
        <v>1169.694034155815</v>
      </c>
      <c r="P102" s="13">
        <v>2404.9966664538156</v>
      </c>
      <c r="Q102" s="32">
        <f t="shared" si="22"/>
        <v>1.725850817561613</v>
      </c>
      <c r="R102" s="32">
        <f t="shared" si="23"/>
        <v>2.3502772186827103</v>
      </c>
      <c r="S102" s="32">
        <f t="shared" si="24"/>
        <v>3.0054363722393358</v>
      </c>
      <c r="T102" s="32">
        <f t="shared" si="25"/>
        <v>2.5747899511017449</v>
      </c>
      <c r="U102" s="32">
        <f t="shared" si="26"/>
        <v>2.5935352881064322</v>
      </c>
      <c r="V102" s="32">
        <f t="shared" si="27"/>
        <v>2.7511266231169822</v>
      </c>
      <c r="W102" s="32">
        <f t="shared" si="28"/>
        <v>1.7652950124661155</v>
      </c>
      <c r="X102" s="134">
        <f t="shared" si="29"/>
        <v>172.58508175616129</v>
      </c>
      <c r="Y102" s="134">
        <f t="shared" si="30"/>
        <v>235.02772186827104</v>
      </c>
      <c r="Z102" s="134">
        <f t="shared" si="31"/>
        <v>300.54363722393356</v>
      </c>
      <c r="AA102" s="134">
        <f t="shared" si="32"/>
        <v>257.47899511017448</v>
      </c>
      <c r="AB102" s="134">
        <f t="shared" si="33"/>
        <v>259.35352881064324</v>
      </c>
      <c r="AC102" s="134">
        <f t="shared" si="34"/>
        <v>275.11266231169822</v>
      </c>
      <c r="AD102" s="134">
        <f t="shared" si="35"/>
        <v>176.52950124661155</v>
      </c>
      <c r="AL102" s="81">
        <f t="shared" si="36"/>
        <v>19.838587199493279</v>
      </c>
      <c r="AM102" s="81">
        <f t="shared" si="37"/>
        <v>15.540591884869457</v>
      </c>
      <c r="AN102" s="81">
        <f t="shared" si="38"/>
        <v>17.005584792486971</v>
      </c>
      <c r="AO102" s="81">
        <f t="shared" si="39"/>
        <v>28.422788001580439</v>
      </c>
      <c r="AP102" s="81">
        <f t="shared" si="40"/>
        <v>10.083099910657889</v>
      </c>
      <c r="AQ102" s="81">
        <f t="shared" si="41"/>
        <v>15.340688809477298</v>
      </c>
      <c r="AR102" s="81">
        <f t="shared" si="42"/>
        <v>11.725238982172181</v>
      </c>
    </row>
    <row r="103" spans="1:44" x14ac:dyDescent="0.2">
      <c r="A103" s="1">
        <v>43466</v>
      </c>
      <c r="B103" s="2">
        <v>7.62</v>
      </c>
      <c r="C103" s="63">
        <v>568.91133878860501</v>
      </c>
      <c r="D103" s="32">
        <v>1368.5685567962601</v>
      </c>
      <c r="E103" s="32">
        <v>265.863981378772</v>
      </c>
      <c r="F103" s="32">
        <v>480.87993943085598</v>
      </c>
      <c r="G103" s="32">
        <v>407.26472176151299</v>
      </c>
      <c r="H103" s="32">
        <v>456.693839122138</v>
      </c>
      <c r="I103" s="33">
        <v>1460.8328366912399</v>
      </c>
      <c r="J103" s="2">
        <v>965.77632400954815</v>
      </c>
      <c r="K103">
        <v>2980.0571934328241</v>
      </c>
      <c r="L103">
        <v>739.2658784669959</v>
      </c>
      <c r="M103">
        <v>1149.3044979005226</v>
      </c>
      <c r="N103">
        <v>973.27114622764441</v>
      </c>
      <c r="O103">
        <v>1163.6738352230311</v>
      </c>
      <c r="P103" s="13">
        <v>2411.6664005663706</v>
      </c>
      <c r="Q103" s="32">
        <f t="shared" si="22"/>
        <v>1.8269428099503608</v>
      </c>
      <c r="R103" s="32">
        <f t="shared" si="23"/>
        <v>2.3434248402433919</v>
      </c>
      <c r="S103" s="32">
        <f t="shared" si="24"/>
        <v>2.992499902695378</v>
      </c>
      <c r="T103" s="32">
        <f t="shared" si="25"/>
        <v>2.5721212286469051</v>
      </c>
      <c r="U103" s="32">
        <f t="shared" si="26"/>
        <v>2.5718761080994148</v>
      </c>
      <c r="V103" s="32">
        <f t="shared" si="27"/>
        <v>2.7421998594820094</v>
      </c>
      <c r="W103" s="32">
        <f t="shared" si="28"/>
        <v>1.7766819824286963</v>
      </c>
      <c r="X103" s="134">
        <f t="shared" si="29"/>
        <v>182.69428099503608</v>
      </c>
      <c r="Y103" s="134">
        <f t="shared" si="30"/>
        <v>234.3424840243392</v>
      </c>
      <c r="Z103" s="134">
        <f t="shared" si="31"/>
        <v>299.24999026953782</v>
      </c>
      <c r="AA103" s="134">
        <f t="shared" si="32"/>
        <v>257.21212286469051</v>
      </c>
      <c r="AB103" s="134">
        <f t="shared" si="33"/>
        <v>257.18761080994148</v>
      </c>
      <c r="AC103" s="134">
        <f t="shared" si="34"/>
        <v>274.21998594820093</v>
      </c>
      <c r="AD103" s="134">
        <f t="shared" si="35"/>
        <v>177.66819824286964</v>
      </c>
      <c r="AL103" s="81">
        <f t="shared" si="36"/>
        <v>21.000635671914672</v>
      </c>
      <c r="AM103" s="81">
        <f t="shared" si="37"/>
        <v>15.495282329077646</v>
      </c>
      <c r="AN103" s="81">
        <f t="shared" si="38"/>
        <v>16.932386693276747</v>
      </c>
      <c r="AO103" s="81">
        <f t="shared" si="39"/>
        <v>28.393328304281052</v>
      </c>
      <c r="AP103" s="81">
        <f t="shared" si="40"/>
        <v>9.9988937396467623</v>
      </c>
      <c r="AQ103" s="81">
        <f t="shared" si="41"/>
        <v>15.290911855610767</v>
      </c>
      <c r="AR103" s="81">
        <f t="shared" si="42"/>
        <v>11.8008722010683</v>
      </c>
    </row>
    <row r="104" spans="1:44" x14ac:dyDescent="0.2">
      <c r="A104" s="1">
        <v>43497</v>
      </c>
      <c r="B104" s="2">
        <v>7.52</v>
      </c>
      <c r="C104" s="63">
        <v>569.718504131759</v>
      </c>
      <c r="D104" s="32">
        <v>1396.66589972052</v>
      </c>
      <c r="E104" s="32">
        <v>262.63553788762198</v>
      </c>
      <c r="F104" s="32">
        <v>480.43273883331102</v>
      </c>
      <c r="G104" s="32">
        <v>402.36671881146799</v>
      </c>
      <c r="H104" s="32">
        <v>457.99276102232898</v>
      </c>
      <c r="I104" s="33">
        <v>1461.25048375491</v>
      </c>
      <c r="J104" s="2">
        <v>964.59819747465428</v>
      </c>
      <c r="K104">
        <v>3596.8448786446152</v>
      </c>
      <c r="L104">
        <v>675.98684207484644</v>
      </c>
      <c r="M104">
        <v>1066.3980441685346</v>
      </c>
      <c r="N104">
        <v>777.93044174147894</v>
      </c>
      <c r="O104">
        <v>1031.4358301938635</v>
      </c>
      <c r="P104" s="13">
        <v>2345.3993907327003</v>
      </c>
      <c r="Q104" s="32">
        <f t="shared" si="22"/>
        <v>1.8204358370022142</v>
      </c>
      <c r="R104" s="32">
        <f t="shared" si="23"/>
        <v>2.7689711721984205</v>
      </c>
      <c r="S104" s="32">
        <f t="shared" si="24"/>
        <v>2.7674131933732111</v>
      </c>
      <c r="T104" s="32">
        <f t="shared" si="25"/>
        <v>2.3865800234064087</v>
      </c>
      <c r="U104" s="32">
        <f t="shared" si="26"/>
        <v>2.0787773239077314</v>
      </c>
      <c r="V104" s="32">
        <f t="shared" si="27"/>
        <v>2.4214352256331266</v>
      </c>
      <c r="W104" s="32">
        <f t="shared" si="28"/>
        <v>1.7257639624082184</v>
      </c>
      <c r="X104" s="134">
        <f t="shared" si="29"/>
        <v>182.04358370022143</v>
      </c>
      <c r="Y104" s="134">
        <f t="shared" si="30"/>
        <v>276.89711721984207</v>
      </c>
      <c r="Z104" s="134">
        <f t="shared" si="31"/>
        <v>276.7413193373211</v>
      </c>
      <c r="AA104" s="134">
        <f t="shared" si="32"/>
        <v>238.65800234064088</v>
      </c>
      <c r="AB104" s="134">
        <f t="shared" si="33"/>
        <v>207.87773239077313</v>
      </c>
      <c r="AC104" s="134">
        <f t="shared" si="34"/>
        <v>242.14352256331267</v>
      </c>
      <c r="AD104" s="134">
        <f t="shared" si="35"/>
        <v>172.57639624082185</v>
      </c>
      <c r="AL104" s="81">
        <f t="shared" si="36"/>
        <v>20.925838274061402</v>
      </c>
      <c r="AM104" s="81">
        <f t="shared" si="37"/>
        <v>18.309095874325255</v>
      </c>
      <c r="AN104" s="81">
        <f t="shared" si="38"/>
        <v>15.658784245260868</v>
      </c>
      <c r="AO104" s="81">
        <f t="shared" si="39"/>
        <v>26.345161874296423</v>
      </c>
      <c r="AP104" s="81">
        <f t="shared" si="40"/>
        <v>8.0818331430050403</v>
      </c>
      <c r="AQ104" s="81">
        <f t="shared" si="41"/>
        <v>13.502280831646299</v>
      </c>
      <c r="AR104" s="81">
        <f t="shared" si="42"/>
        <v>11.462670399656599</v>
      </c>
    </row>
    <row r="105" spans="1:44" x14ac:dyDescent="0.2">
      <c r="A105" s="1">
        <v>43525</v>
      </c>
      <c r="B105" s="2">
        <v>7.59</v>
      </c>
      <c r="C105" s="63">
        <v>571.81956723772203</v>
      </c>
      <c r="D105" s="32">
        <v>1382.6937186953401</v>
      </c>
      <c r="E105" s="32">
        <v>266.80223758687401</v>
      </c>
      <c r="F105" s="32">
        <v>480.96153261562699</v>
      </c>
      <c r="G105" s="32">
        <v>413.53460512342002</v>
      </c>
      <c r="H105" s="32">
        <v>466.43962239285202</v>
      </c>
      <c r="I105" s="33">
        <v>1463.57288532352</v>
      </c>
      <c r="J105" s="2">
        <v>940.063392910517</v>
      </c>
      <c r="K105">
        <v>3628.1428156856605</v>
      </c>
      <c r="L105">
        <v>673.99370727628479</v>
      </c>
      <c r="M105">
        <v>1083.4504031174229</v>
      </c>
      <c r="N105">
        <v>781.91489517688001</v>
      </c>
      <c r="O105">
        <v>1023.7887636415464</v>
      </c>
      <c r="P105" s="13">
        <v>2343.1400604925761</v>
      </c>
      <c r="Q105" s="32">
        <f t="shared" si="22"/>
        <v>1.7687645935556995</v>
      </c>
      <c r="R105" s="32">
        <f t="shared" si="23"/>
        <v>2.8231261939046215</v>
      </c>
      <c r="S105" s="32">
        <f t="shared" si="24"/>
        <v>2.7179300901568988</v>
      </c>
      <c r="T105" s="32">
        <f t="shared" si="25"/>
        <v>2.423653888440227</v>
      </c>
      <c r="U105" s="32">
        <f t="shared" si="26"/>
        <v>2.0343212521953982</v>
      </c>
      <c r="V105" s="32">
        <f t="shared" si="27"/>
        <v>2.3614939167286741</v>
      </c>
      <c r="W105" s="32">
        <f t="shared" si="28"/>
        <v>1.7224864004819984</v>
      </c>
      <c r="X105" s="134">
        <f t="shared" si="29"/>
        <v>176.87645935556995</v>
      </c>
      <c r="Y105" s="134">
        <f t="shared" si="30"/>
        <v>282.31261939046215</v>
      </c>
      <c r="Z105" s="134">
        <f t="shared" si="31"/>
        <v>271.7930090156899</v>
      </c>
      <c r="AA105" s="134">
        <f t="shared" si="32"/>
        <v>242.3653888440227</v>
      </c>
      <c r="AB105" s="134">
        <f t="shared" si="33"/>
        <v>203.43212521953981</v>
      </c>
      <c r="AC105" s="134">
        <f t="shared" si="34"/>
        <v>236.14939167286741</v>
      </c>
      <c r="AD105" s="134">
        <f t="shared" si="35"/>
        <v>172.24864004819983</v>
      </c>
      <c r="AL105" s="81">
        <f t="shared" si="36"/>
        <v>20.331879364989394</v>
      </c>
      <c r="AM105" s="81">
        <f t="shared" si="37"/>
        <v>18.667181756348999</v>
      </c>
      <c r="AN105" s="81">
        <f t="shared" si="38"/>
        <v>15.378795250879532</v>
      </c>
      <c r="AO105" s="81">
        <f t="shared" si="39"/>
        <v>26.754415687720904</v>
      </c>
      <c r="AP105" s="81">
        <f t="shared" si="40"/>
        <v>7.9089976258765633</v>
      </c>
      <c r="AQ105" s="81">
        <f t="shared" si="41"/>
        <v>13.168039230765663</v>
      </c>
      <c r="AR105" s="81">
        <f t="shared" si="42"/>
        <v>11.440900555753787</v>
      </c>
    </row>
    <row r="106" spans="1:44" x14ac:dyDescent="0.2">
      <c r="A106" s="1">
        <v>43556</v>
      </c>
      <c r="B106" s="2">
        <v>7.67</v>
      </c>
      <c r="C106" s="63">
        <v>572.614516273086</v>
      </c>
      <c r="D106" s="32">
        <v>1421.46391172879</v>
      </c>
      <c r="E106" s="32">
        <v>266.488397469647</v>
      </c>
      <c r="F106" s="32">
        <v>481.70667424294999</v>
      </c>
      <c r="G106" s="32">
        <v>424.65570936541701</v>
      </c>
      <c r="H106" s="32">
        <v>463.12941190919901</v>
      </c>
      <c r="I106" s="33">
        <v>1458.80784240091</v>
      </c>
      <c r="J106" s="2">
        <v>938.15994701545799</v>
      </c>
      <c r="K106">
        <v>3631.4671742604919</v>
      </c>
      <c r="L106">
        <v>680.71150370238365</v>
      </c>
      <c r="M106">
        <v>1104.4292836417637</v>
      </c>
      <c r="N106">
        <v>775.71753691980052</v>
      </c>
      <c r="O106">
        <v>1030.1095435692259</v>
      </c>
      <c r="P106" s="13">
        <v>2352.6843104998065</v>
      </c>
      <c r="Q106" s="32">
        <f t="shared" si="22"/>
        <v>1.764043324514337</v>
      </c>
      <c r="R106" s="32">
        <f t="shared" si="23"/>
        <v>2.7506858769076405</v>
      </c>
      <c r="S106" s="32">
        <f t="shared" si="24"/>
        <v>2.7502963843663633</v>
      </c>
      <c r="T106" s="32">
        <f t="shared" si="25"/>
        <v>2.4685956688599702</v>
      </c>
      <c r="U106" s="32">
        <f t="shared" si="26"/>
        <v>1.9668052344089528</v>
      </c>
      <c r="V106" s="32">
        <f t="shared" si="27"/>
        <v>2.3948359077191128</v>
      </c>
      <c r="W106" s="32">
        <f t="shared" si="28"/>
        <v>1.7364419928988732</v>
      </c>
      <c r="X106" s="134">
        <f t="shared" si="29"/>
        <v>176.4043324514337</v>
      </c>
      <c r="Y106" s="134">
        <f t="shared" si="30"/>
        <v>275.06858769076405</v>
      </c>
      <c r="Z106" s="134">
        <f t="shared" si="31"/>
        <v>275.02963843663633</v>
      </c>
      <c r="AA106" s="134">
        <f t="shared" si="32"/>
        <v>246.85956688599703</v>
      </c>
      <c r="AB106" s="134">
        <f t="shared" si="33"/>
        <v>196.68052344089529</v>
      </c>
      <c r="AC106" s="134">
        <f t="shared" si="34"/>
        <v>239.48359077191128</v>
      </c>
      <c r="AD106" s="134">
        <f t="shared" si="35"/>
        <v>173.64419928988733</v>
      </c>
      <c r="AL106" s="81">
        <f t="shared" si="36"/>
        <v>20.277608563239756</v>
      </c>
      <c r="AM106" s="81">
        <f t="shared" si="37"/>
        <v>18.188189153471445</v>
      </c>
      <c r="AN106" s="81">
        <f t="shared" si="38"/>
        <v>15.56193263674524</v>
      </c>
      <c r="AO106" s="81">
        <f t="shared" si="39"/>
        <v>27.250522446541119</v>
      </c>
      <c r="AP106" s="81">
        <f t="shared" si="40"/>
        <v>7.6465100645804451</v>
      </c>
      <c r="AQ106" s="81">
        <f t="shared" si="41"/>
        <v>13.353959102201173</v>
      </c>
      <c r="AR106" s="81">
        <f t="shared" si="42"/>
        <v>11.533594782537476</v>
      </c>
    </row>
    <row r="107" spans="1:44" x14ac:dyDescent="0.2">
      <c r="A107" s="1">
        <v>43586</v>
      </c>
      <c r="B107" s="2">
        <v>7.65</v>
      </c>
      <c r="C107" s="63">
        <v>569.17819684566496</v>
      </c>
      <c r="D107" s="32">
        <v>1401.3122244654301</v>
      </c>
      <c r="E107" s="32">
        <v>272.19812227918601</v>
      </c>
      <c r="F107" s="32">
        <v>482.13823304144398</v>
      </c>
      <c r="G107" s="32">
        <v>424.26780405378099</v>
      </c>
      <c r="H107" s="32">
        <v>463.42179698493499</v>
      </c>
      <c r="I107" s="33">
        <v>1460.6880328676</v>
      </c>
      <c r="J107" s="2">
        <v>969.48391221008592</v>
      </c>
      <c r="K107">
        <v>3714.4436105652453</v>
      </c>
      <c r="L107">
        <v>678.8684615914575</v>
      </c>
      <c r="M107">
        <v>1119.9181315513904</v>
      </c>
      <c r="N107">
        <v>777.17077078059356</v>
      </c>
      <c r="O107">
        <v>1011.4507487883673</v>
      </c>
      <c r="P107" s="13">
        <v>2335.6193312181454</v>
      </c>
      <c r="Q107" s="32">
        <f t="shared" si="22"/>
        <v>1.8336075367573281</v>
      </c>
      <c r="R107" s="32">
        <f t="shared" si="23"/>
        <v>2.8534672551642548</v>
      </c>
      <c r="S107" s="32">
        <f t="shared" si="24"/>
        <v>2.6848160919847968</v>
      </c>
      <c r="T107" s="32">
        <f t="shared" si="25"/>
        <v>2.500510820330319</v>
      </c>
      <c r="U107" s="32">
        <f t="shared" si="26"/>
        <v>1.9719251066226484</v>
      </c>
      <c r="V107" s="32">
        <f t="shared" si="27"/>
        <v>2.3495371563329233</v>
      </c>
      <c r="W107" s="32">
        <f t="shared" si="28"/>
        <v>1.7213081462167596</v>
      </c>
      <c r="X107" s="134">
        <f t="shared" si="29"/>
        <v>183.36075367573281</v>
      </c>
      <c r="Y107" s="134">
        <f t="shared" si="30"/>
        <v>285.34672551642547</v>
      </c>
      <c r="Z107" s="134">
        <f t="shared" si="31"/>
        <v>268.4816091984797</v>
      </c>
      <c r="AA107" s="134">
        <f t="shared" si="32"/>
        <v>250.05108203303189</v>
      </c>
      <c r="AB107" s="134">
        <f t="shared" si="33"/>
        <v>197.19251066226485</v>
      </c>
      <c r="AC107" s="134">
        <f t="shared" si="34"/>
        <v>234.95371563329232</v>
      </c>
      <c r="AD107" s="134">
        <f t="shared" si="35"/>
        <v>172.13081462167597</v>
      </c>
      <c r="AL107" s="81">
        <f t="shared" si="36"/>
        <v>21.077246444164171</v>
      </c>
      <c r="AM107" s="81">
        <f t="shared" si="37"/>
        <v>18.86780406874756</v>
      </c>
      <c r="AN107" s="81">
        <f t="shared" si="38"/>
        <v>15.191427150547947</v>
      </c>
      <c r="AO107" s="81">
        <f t="shared" si="39"/>
        <v>27.602829858604728</v>
      </c>
      <c r="AP107" s="81">
        <f t="shared" si="40"/>
        <v>7.666415011814915</v>
      </c>
      <c r="AQ107" s="81">
        <f t="shared" si="41"/>
        <v>13.101366566970611</v>
      </c>
      <c r="AR107" s="81">
        <f t="shared" si="42"/>
        <v>11.433074491133354</v>
      </c>
    </row>
    <row r="108" spans="1:44" x14ac:dyDescent="0.2">
      <c r="A108" s="1">
        <v>43617</v>
      </c>
      <c r="B108" s="2">
        <v>7.53</v>
      </c>
      <c r="C108" s="63">
        <v>574.03009848532304</v>
      </c>
      <c r="D108" s="32">
        <v>1420.3619544293399</v>
      </c>
      <c r="E108" s="32">
        <v>275.23711005057999</v>
      </c>
      <c r="F108" s="32">
        <v>482.903079261691</v>
      </c>
      <c r="G108" s="32">
        <v>429.57544898734898</v>
      </c>
      <c r="H108" s="32">
        <v>459.06798389886399</v>
      </c>
      <c r="I108" s="33">
        <v>1467.1919815819599</v>
      </c>
      <c r="J108" s="2">
        <v>980.36047579883916</v>
      </c>
      <c r="K108">
        <v>3719.7798481910231</v>
      </c>
      <c r="L108">
        <v>684.39429275274608</v>
      </c>
      <c r="M108">
        <v>1135.799251315078</v>
      </c>
      <c r="N108">
        <v>782.69715156335133</v>
      </c>
      <c r="O108">
        <v>1011.56941229738</v>
      </c>
      <c r="P108" s="13">
        <v>2347.0068789721081</v>
      </c>
      <c r="Q108" s="32">
        <f t="shared" si="22"/>
        <v>1.8364570471271993</v>
      </c>
      <c r="R108" s="32">
        <f t="shared" si="23"/>
        <v>2.816098571414384</v>
      </c>
      <c r="S108" s="32">
        <f t="shared" si="24"/>
        <v>2.6738007199021494</v>
      </c>
      <c r="T108" s="32">
        <f t="shared" si="25"/>
        <v>2.5291305592964601</v>
      </c>
      <c r="U108" s="32">
        <f t="shared" si="26"/>
        <v>1.9592233426283581</v>
      </c>
      <c r="V108" s="32">
        <f t="shared" si="27"/>
        <v>2.3694542577445561</v>
      </c>
      <c r="W108" s="32">
        <f t="shared" si="28"/>
        <v>1.7201133380224427</v>
      </c>
      <c r="X108" s="134">
        <f t="shared" si="29"/>
        <v>183.64570471271992</v>
      </c>
      <c r="Y108" s="134">
        <f t="shared" si="30"/>
        <v>281.6098571414384</v>
      </c>
      <c r="Z108" s="134">
        <f t="shared" si="31"/>
        <v>267.38007199021496</v>
      </c>
      <c r="AA108" s="134">
        <f t="shared" si="32"/>
        <v>252.91305592964602</v>
      </c>
      <c r="AB108" s="134">
        <f t="shared" si="33"/>
        <v>195.92233426283582</v>
      </c>
      <c r="AC108" s="134">
        <f t="shared" si="34"/>
        <v>236.9454257744556</v>
      </c>
      <c r="AD108" s="134">
        <f t="shared" si="35"/>
        <v>172.01133380224428</v>
      </c>
      <c r="AL108" s="81">
        <f t="shared" si="36"/>
        <v>21.110001453677924</v>
      </c>
      <c r="AM108" s="81">
        <f t="shared" si="37"/>
        <v>18.620713445218058</v>
      </c>
      <c r="AN108" s="81">
        <f t="shared" si="38"/>
        <v>15.129099148630315</v>
      </c>
      <c r="AO108" s="81">
        <f t="shared" si="39"/>
        <v>27.918759619378857</v>
      </c>
      <c r="AP108" s="81">
        <f t="shared" si="40"/>
        <v>7.617033321894076</v>
      </c>
      <c r="AQ108" s="81">
        <f t="shared" si="41"/>
        <v>13.212427269220836</v>
      </c>
      <c r="AR108" s="81">
        <f t="shared" si="42"/>
        <v>11.425138473913972</v>
      </c>
    </row>
    <row r="109" spans="1:44" x14ac:dyDescent="0.2">
      <c r="A109" s="1">
        <v>43647</v>
      </c>
      <c r="B109" s="2">
        <v>7.24</v>
      </c>
      <c r="C109" s="63">
        <v>578.65986559701003</v>
      </c>
      <c r="D109" s="32">
        <v>1386.79384473091</v>
      </c>
      <c r="E109" s="32">
        <v>271.77700587409697</v>
      </c>
      <c r="F109" s="32">
        <v>490.48754938481102</v>
      </c>
      <c r="G109" s="32">
        <v>427.83361391314099</v>
      </c>
      <c r="H109" s="32">
        <v>460.83972462298902</v>
      </c>
      <c r="I109" s="33">
        <v>1463.87817717952</v>
      </c>
      <c r="J109" s="2">
        <v>967.413950068394</v>
      </c>
      <c r="K109">
        <v>3744.6414437990338</v>
      </c>
      <c r="L109">
        <v>688.79396760684313</v>
      </c>
      <c r="M109">
        <v>1147.6741116537291</v>
      </c>
      <c r="N109">
        <v>792.00554964013588</v>
      </c>
      <c r="O109">
        <v>1015.2209331137269</v>
      </c>
      <c r="P109" s="13">
        <v>2349.0413221403946</v>
      </c>
      <c r="Q109" s="32">
        <f t="shared" si="22"/>
        <v>1.7928575692440527</v>
      </c>
      <c r="R109" s="32">
        <f t="shared" si="23"/>
        <v>2.8957104904869917</v>
      </c>
      <c r="S109" s="32">
        <f t="shared" si="24"/>
        <v>2.717899729912288</v>
      </c>
      <c r="T109" s="32">
        <f t="shared" si="25"/>
        <v>2.5092700495275251</v>
      </c>
      <c r="U109" s="32">
        <f t="shared" si="26"/>
        <v>1.9852267886705053</v>
      </c>
      <c r="V109" s="32">
        <f t="shared" si="27"/>
        <v>2.36247630249723</v>
      </c>
      <c r="W109" s="32">
        <f t="shared" si="28"/>
        <v>1.7208480549364955</v>
      </c>
      <c r="X109" s="134">
        <f t="shared" si="29"/>
        <v>179.28575692440526</v>
      </c>
      <c r="Y109" s="134">
        <f t="shared" si="30"/>
        <v>289.57104904869919</v>
      </c>
      <c r="Z109" s="134">
        <f t="shared" si="31"/>
        <v>271.78997299122881</v>
      </c>
      <c r="AA109" s="134">
        <f t="shared" si="32"/>
        <v>250.9270049527525</v>
      </c>
      <c r="AB109" s="134">
        <f t="shared" si="33"/>
        <v>198.52267886705053</v>
      </c>
      <c r="AC109" s="134">
        <f t="shared" si="34"/>
        <v>236.24763024972299</v>
      </c>
      <c r="AD109" s="134">
        <f t="shared" si="35"/>
        <v>172.08480549364955</v>
      </c>
      <c r="AL109" s="81">
        <f t="shared" si="36"/>
        <v>20.608827171963796</v>
      </c>
      <c r="AM109" s="81">
        <f t="shared" si="37"/>
        <v>19.147126386484661</v>
      </c>
      <c r="AN109" s="81">
        <f t="shared" si="38"/>
        <v>15.378623464273495</v>
      </c>
      <c r="AO109" s="81">
        <f t="shared" si="39"/>
        <v>27.699521906988291</v>
      </c>
      <c r="AP109" s="81">
        <f t="shared" si="40"/>
        <v>7.7181290523692923</v>
      </c>
      <c r="AQ109" s="81">
        <f t="shared" si="41"/>
        <v>13.173517159058619</v>
      </c>
      <c r="AR109" s="81">
        <f t="shared" si="42"/>
        <v>11.430018525883005</v>
      </c>
    </row>
    <row r="110" spans="1:44" x14ac:dyDescent="0.2">
      <c r="A110" s="1">
        <v>43678</v>
      </c>
      <c r="B110" s="2">
        <v>7.08</v>
      </c>
      <c r="C110" s="63">
        <v>584.37680509613995</v>
      </c>
      <c r="D110" s="32">
        <v>1409.58003328986</v>
      </c>
      <c r="E110" s="32">
        <v>272.16147993183102</v>
      </c>
      <c r="F110" s="32">
        <v>490.83845402808498</v>
      </c>
      <c r="G110" s="32">
        <v>422.86987222299803</v>
      </c>
      <c r="H110" s="32">
        <v>455.21189635677098</v>
      </c>
      <c r="I110" s="33">
        <v>1469.1226005475801</v>
      </c>
      <c r="J110" s="2">
        <v>968.76138784272575</v>
      </c>
      <c r="K110">
        <v>3733.2254602853118</v>
      </c>
      <c r="L110">
        <v>690.49516653676721</v>
      </c>
      <c r="M110">
        <v>1156.3402802644712</v>
      </c>
      <c r="N110">
        <v>800.97959139805164</v>
      </c>
      <c r="O110">
        <v>1009.1646640190584</v>
      </c>
      <c r="P110" s="13">
        <v>2323.0004944888583</v>
      </c>
      <c r="Q110" s="32">
        <f t="shared" si="22"/>
        <v>1.775138378278599</v>
      </c>
      <c r="R110" s="32">
        <f t="shared" si="23"/>
        <v>2.8359779001292615</v>
      </c>
      <c r="S110" s="32">
        <f t="shared" si="24"/>
        <v>2.7167041585486866</v>
      </c>
      <c r="T110" s="32">
        <f t="shared" si="25"/>
        <v>2.522640925839823</v>
      </c>
      <c r="U110" s="32">
        <f t="shared" si="26"/>
        <v>2.0282573973885194</v>
      </c>
      <c r="V110" s="32">
        <f t="shared" si="27"/>
        <v>2.3738692483218409</v>
      </c>
      <c r="W110" s="32">
        <f t="shared" si="28"/>
        <v>1.6931663351795998</v>
      </c>
      <c r="X110" s="134">
        <f t="shared" si="29"/>
        <v>177.5138378278599</v>
      </c>
      <c r="Y110" s="134">
        <f t="shared" si="30"/>
        <v>283.59779001292617</v>
      </c>
      <c r="Z110" s="134">
        <f t="shared" si="31"/>
        <v>271.67041585486868</v>
      </c>
      <c r="AA110" s="134">
        <f t="shared" si="32"/>
        <v>252.26409258398229</v>
      </c>
      <c r="AB110" s="134">
        <f t="shared" si="33"/>
        <v>202.82573973885195</v>
      </c>
      <c r="AC110" s="134">
        <f t="shared" si="34"/>
        <v>237.38692483218409</v>
      </c>
      <c r="AD110" s="134">
        <f t="shared" si="35"/>
        <v>169.31663351795999</v>
      </c>
      <c r="AL110" s="81">
        <f t="shared" si="36"/>
        <v>20.405145769437198</v>
      </c>
      <c r="AM110" s="81">
        <f t="shared" si="37"/>
        <v>18.752160294146048</v>
      </c>
      <c r="AN110" s="81">
        <f t="shared" si="38"/>
        <v>15.371858592993242</v>
      </c>
      <c r="AO110" s="81">
        <f t="shared" si="39"/>
        <v>27.847121357831721</v>
      </c>
      <c r="AP110" s="81">
        <f t="shared" si="40"/>
        <v>7.885422680071172</v>
      </c>
      <c r="AQ110" s="81">
        <f t="shared" si="41"/>
        <v>13.237045909444005</v>
      </c>
      <c r="AR110" s="81">
        <f t="shared" si="42"/>
        <v>11.246154198790341</v>
      </c>
    </row>
    <row r="111" spans="1:44" x14ac:dyDescent="0.2">
      <c r="A111" s="1">
        <v>43709</v>
      </c>
      <c r="B111" s="2">
        <v>6.83</v>
      </c>
      <c r="C111" s="63">
        <v>578.76487426761901</v>
      </c>
      <c r="D111" s="32">
        <v>1419.2587948324201</v>
      </c>
      <c r="E111" s="32">
        <v>272.15338884852798</v>
      </c>
      <c r="F111" s="32">
        <v>496.270674093823</v>
      </c>
      <c r="G111" s="32">
        <v>427.85917778432702</v>
      </c>
      <c r="H111" s="32">
        <v>454.91552995273798</v>
      </c>
      <c r="I111" s="33">
        <v>1475.9004351994499</v>
      </c>
      <c r="J111" s="2">
        <v>965.69259157503132</v>
      </c>
      <c r="K111">
        <v>3746.3017522065134</v>
      </c>
      <c r="L111">
        <v>695.41717396425508</v>
      </c>
      <c r="M111">
        <v>1158.3817352825383</v>
      </c>
      <c r="N111">
        <v>807.93571623013452</v>
      </c>
      <c r="O111">
        <v>1009.4258237906263</v>
      </c>
      <c r="P111" s="13">
        <v>2315.3662379201819</v>
      </c>
      <c r="Q111" s="32">
        <f t="shared" si="22"/>
        <v>1.78250174025346</v>
      </c>
      <c r="R111" s="32">
        <f t="shared" si="23"/>
        <v>2.8199044293079596</v>
      </c>
      <c r="S111" s="32">
        <f t="shared" si="24"/>
        <v>2.729762690405066</v>
      </c>
      <c r="T111" s="32">
        <f t="shared" si="25"/>
        <v>2.4935972895476373</v>
      </c>
      <c r="U111" s="32">
        <f t="shared" si="26"/>
        <v>2.0172939379688346</v>
      </c>
      <c r="V111" s="32">
        <f t="shared" si="27"/>
        <v>2.37048317006799</v>
      </c>
      <c r="W111" s="32">
        <f t="shared" si="28"/>
        <v>1.6759299563698999</v>
      </c>
      <c r="X111" s="134">
        <f t="shared" si="29"/>
        <v>178.25017402534598</v>
      </c>
      <c r="Y111" s="134">
        <f t="shared" si="30"/>
        <v>281.99044293079595</v>
      </c>
      <c r="Z111" s="134">
        <f t="shared" si="31"/>
        <v>272.97626904050662</v>
      </c>
      <c r="AA111" s="134">
        <f t="shared" si="32"/>
        <v>249.35972895476374</v>
      </c>
      <c r="AB111" s="134">
        <f t="shared" si="33"/>
        <v>201.72939379688347</v>
      </c>
      <c r="AC111" s="134">
        <f t="shared" si="34"/>
        <v>237.04831700679901</v>
      </c>
      <c r="AD111" s="134">
        <f t="shared" si="35"/>
        <v>167.59299563699</v>
      </c>
      <c r="AL111" s="81">
        <f t="shared" si="36"/>
        <v>20.489787325435703</v>
      </c>
      <c r="AM111" s="81">
        <f t="shared" si="37"/>
        <v>18.64587868267418</v>
      </c>
      <c r="AN111" s="81">
        <f t="shared" si="38"/>
        <v>15.445747354305992</v>
      </c>
      <c r="AO111" s="81">
        <f t="shared" si="39"/>
        <v>27.52651224687315</v>
      </c>
      <c r="AP111" s="81">
        <f t="shared" si="40"/>
        <v>7.8427991394538257</v>
      </c>
      <c r="AQ111" s="81">
        <f t="shared" si="41"/>
        <v>13.218164636462825</v>
      </c>
      <c r="AR111" s="81">
        <f t="shared" si="42"/>
        <v>11.131668710923559</v>
      </c>
    </row>
    <row r="112" spans="1:44" x14ac:dyDescent="0.2">
      <c r="A112" s="1">
        <v>43739</v>
      </c>
      <c r="B112" s="2">
        <v>6.77</v>
      </c>
      <c r="C112" s="63">
        <v>575.04548895006099</v>
      </c>
      <c r="D112" s="32">
        <v>1433.4076025746999</v>
      </c>
      <c r="E112" s="32">
        <v>269.52959338319602</v>
      </c>
      <c r="F112" s="32">
        <v>492.525760789581</v>
      </c>
      <c r="G112" s="32">
        <v>430.34820262193</v>
      </c>
      <c r="H112" s="32">
        <v>452.145981336207</v>
      </c>
      <c r="I112" s="33">
        <v>1484.3742696827701</v>
      </c>
      <c r="J112" s="2">
        <v>986.52726429804613</v>
      </c>
      <c r="K112">
        <v>3779.7085271536648</v>
      </c>
      <c r="L112">
        <v>694.67433985883486</v>
      </c>
      <c r="M112">
        <v>1169.5167572137705</v>
      </c>
      <c r="N112">
        <v>816.85369637129145</v>
      </c>
      <c r="O112">
        <v>1029.4949344330428</v>
      </c>
      <c r="P112" s="13">
        <v>2289.9062599056051</v>
      </c>
      <c r="Q112" s="32">
        <f t="shared" si="22"/>
        <v>1.8317075437183328</v>
      </c>
      <c r="R112" s="32">
        <f t="shared" si="23"/>
        <v>2.815385370632328</v>
      </c>
      <c r="S112" s="32">
        <f t="shared" si="24"/>
        <v>2.7518454777349137</v>
      </c>
      <c r="T112" s="32">
        <f t="shared" si="25"/>
        <v>2.5352847324682677</v>
      </c>
      <c r="U112" s="32">
        <f t="shared" si="26"/>
        <v>2.0266256168887367</v>
      </c>
      <c r="V112" s="32">
        <f t="shared" si="27"/>
        <v>2.4310549841574778</v>
      </c>
      <c r="W112" s="32">
        <f t="shared" si="28"/>
        <v>1.6471135101417032</v>
      </c>
      <c r="X112" s="134">
        <f t="shared" si="29"/>
        <v>183.17075437183328</v>
      </c>
      <c r="Y112" s="134">
        <f t="shared" si="30"/>
        <v>281.53853706323281</v>
      </c>
      <c r="Z112" s="134">
        <f t="shared" si="31"/>
        <v>275.18454777349137</v>
      </c>
      <c r="AA112" s="134">
        <f t="shared" si="32"/>
        <v>253.52847324682676</v>
      </c>
      <c r="AB112" s="134">
        <f t="shared" si="33"/>
        <v>202.66256168887367</v>
      </c>
      <c r="AC112" s="134">
        <f t="shared" si="34"/>
        <v>243.10549841574777</v>
      </c>
      <c r="AD112" s="134">
        <f t="shared" si="35"/>
        <v>164.7113510141703</v>
      </c>
      <c r="AL112" s="81">
        <f t="shared" si="36"/>
        <v>21.05540609898544</v>
      </c>
      <c r="AM112" s="81">
        <f t="shared" si="37"/>
        <v>18.615997592042188</v>
      </c>
      <c r="AN112" s="81">
        <f t="shared" si="38"/>
        <v>15.570697832666102</v>
      </c>
      <c r="AO112" s="81">
        <f t="shared" si="39"/>
        <v>27.986694776307854</v>
      </c>
      <c r="AP112" s="81">
        <f t="shared" si="40"/>
        <v>7.8790786731524971</v>
      </c>
      <c r="AQ112" s="81">
        <f t="shared" si="41"/>
        <v>13.555922027476532</v>
      </c>
      <c r="AR112" s="81">
        <f t="shared" si="42"/>
        <v>10.940267434504324</v>
      </c>
    </row>
    <row r="113" spans="1:44" x14ac:dyDescent="0.2">
      <c r="A113" s="1">
        <v>43770</v>
      </c>
      <c r="B113" s="2">
        <v>6.45</v>
      </c>
      <c r="C113" s="63">
        <v>573.68111455169503</v>
      </c>
      <c r="D113" s="32">
        <v>1400.4458473213999</v>
      </c>
      <c r="E113" s="32">
        <v>270.91295737614598</v>
      </c>
      <c r="F113" s="32">
        <v>478.78775412756403</v>
      </c>
      <c r="G113" s="32">
        <v>408.55017643545301</v>
      </c>
      <c r="H113" s="32">
        <v>450.79089582931499</v>
      </c>
      <c r="I113" s="33">
        <v>1512.8719196090799</v>
      </c>
      <c r="J113" s="2">
        <v>1003.5375242726641</v>
      </c>
      <c r="K113">
        <v>3723.3709374528776</v>
      </c>
      <c r="L113">
        <v>689.52015956662422</v>
      </c>
      <c r="M113">
        <v>1151.0689382815174</v>
      </c>
      <c r="N113">
        <v>820.50180476115656</v>
      </c>
      <c r="O113">
        <v>1050.4284329272243</v>
      </c>
      <c r="P113" s="13">
        <v>2291.5549107489524</v>
      </c>
      <c r="Q113" s="32">
        <f t="shared" si="22"/>
        <v>1.8621245627425798</v>
      </c>
      <c r="R113" s="32">
        <f t="shared" si="23"/>
        <v>2.8301903786565803</v>
      </c>
      <c r="S113" s="32">
        <f t="shared" si="24"/>
        <v>2.7093359319818937</v>
      </c>
      <c r="T113" s="32">
        <f t="shared" si="25"/>
        <v>2.559198463697995</v>
      </c>
      <c r="U113" s="32">
        <f t="shared" si="26"/>
        <v>2.1378626703548709</v>
      </c>
      <c r="V113" s="32">
        <f t="shared" si="27"/>
        <v>2.4804872440778221</v>
      </c>
      <c r="W113" s="32">
        <f t="shared" si="28"/>
        <v>1.6124036482365147</v>
      </c>
      <c r="X113" s="134">
        <f t="shared" si="29"/>
        <v>186.21245627425799</v>
      </c>
      <c r="Y113" s="134">
        <f t="shared" si="30"/>
        <v>283.01903786565805</v>
      </c>
      <c r="Z113" s="134">
        <f t="shared" si="31"/>
        <v>270.93359319818939</v>
      </c>
      <c r="AA113" s="134">
        <f t="shared" si="32"/>
        <v>255.9198463697995</v>
      </c>
      <c r="AB113" s="134">
        <f t="shared" si="33"/>
        <v>213.7862670354871</v>
      </c>
      <c r="AC113" s="134">
        <f t="shared" si="34"/>
        <v>248.0487244077822</v>
      </c>
      <c r="AD113" s="134">
        <f t="shared" si="35"/>
        <v>161.24036482365148</v>
      </c>
      <c r="AL113" s="81">
        <f t="shared" si="36"/>
        <v>21.405048535122379</v>
      </c>
      <c r="AM113" s="81">
        <f t="shared" si="37"/>
        <v>18.713891825849245</v>
      </c>
      <c r="AN113" s="81">
        <f t="shared" si="38"/>
        <v>15.330167142523941</v>
      </c>
      <c r="AO113" s="81">
        <f t="shared" si="39"/>
        <v>28.250675499387214</v>
      </c>
      <c r="AP113" s="81">
        <f t="shared" si="40"/>
        <v>8.3115440916913474</v>
      </c>
      <c r="AQ113" s="81">
        <f t="shared" si="41"/>
        <v>13.831563617440148</v>
      </c>
      <c r="AR113" s="81">
        <f t="shared" si="42"/>
        <v>10.709721592023314</v>
      </c>
    </row>
    <row r="114" spans="1:44" x14ac:dyDescent="0.2">
      <c r="A114" s="1">
        <v>43800</v>
      </c>
      <c r="B114" s="2">
        <v>6.16</v>
      </c>
      <c r="C114" s="63">
        <v>573.38694273965598</v>
      </c>
      <c r="D114" s="32">
        <v>1395.96513839717</v>
      </c>
      <c r="E114" s="32">
        <v>258.68615149781698</v>
      </c>
      <c r="F114" s="32">
        <v>500.10800832499001</v>
      </c>
      <c r="G114" s="32">
        <v>415.63725722226002</v>
      </c>
      <c r="H114" s="32">
        <v>447.38623872277202</v>
      </c>
      <c r="I114" s="33">
        <v>1501.2905630729099</v>
      </c>
      <c r="J114" s="2">
        <v>1012.5896815284041</v>
      </c>
      <c r="K114">
        <v>3697.6648110698366</v>
      </c>
      <c r="L114">
        <v>688.71157978600104</v>
      </c>
      <c r="M114">
        <v>1183.6464172814995</v>
      </c>
      <c r="N114">
        <v>826.8189649382814</v>
      </c>
      <c r="O114">
        <v>1040.4925493771559</v>
      </c>
      <c r="P114" s="13">
        <v>2255.7575596513225</v>
      </c>
      <c r="Q114" s="32">
        <f t="shared" si="22"/>
        <v>1.8747640132409458</v>
      </c>
      <c r="R114" s="32">
        <f t="shared" si="23"/>
        <v>2.8119906833338848</v>
      </c>
      <c r="S114" s="32">
        <f t="shared" si="24"/>
        <v>2.8263446221124391</v>
      </c>
      <c r="T114" s="32">
        <f t="shared" si="25"/>
        <v>2.5125753150696957</v>
      </c>
      <c r="U114" s="32">
        <f t="shared" si="26"/>
        <v>2.1118198571623874</v>
      </c>
      <c r="V114" s="32">
        <f t="shared" si="27"/>
        <v>2.4689782447762298</v>
      </c>
      <c r="W114" s="32">
        <f t="shared" si="28"/>
        <v>1.5951024300214329</v>
      </c>
      <c r="X114" s="134">
        <f t="shared" si="29"/>
        <v>187.47640132409458</v>
      </c>
      <c r="Y114" s="134">
        <f t="shared" si="30"/>
        <v>281.19906833338848</v>
      </c>
      <c r="Z114" s="134">
        <f t="shared" si="31"/>
        <v>282.63446221124389</v>
      </c>
      <c r="AA114" s="134">
        <f t="shared" si="32"/>
        <v>251.25753150696957</v>
      </c>
      <c r="AB114" s="134">
        <f t="shared" si="33"/>
        <v>211.18198571623873</v>
      </c>
      <c r="AC114" s="134">
        <f t="shared" si="34"/>
        <v>246.89782447762298</v>
      </c>
      <c r="AD114" s="134">
        <f t="shared" si="35"/>
        <v>159.51024300214328</v>
      </c>
      <c r="AL114" s="81">
        <f t="shared" si="36"/>
        <v>21.550338520973987</v>
      </c>
      <c r="AM114" s="81">
        <f t="shared" si="37"/>
        <v>18.593551112340773</v>
      </c>
      <c r="AN114" s="81">
        <f t="shared" si="38"/>
        <v>15.992234461550304</v>
      </c>
      <c r="AO114" s="81">
        <f t="shared" si="39"/>
        <v>27.736008324745921</v>
      </c>
      <c r="AP114" s="81">
        <f t="shared" si="40"/>
        <v>8.2102953103161251</v>
      </c>
      <c r="AQ114" s="81">
        <f t="shared" si="41"/>
        <v>13.7673877357084</v>
      </c>
      <c r="AR114" s="81">
        <f t="shared" si="42"/>
        <v>10.594805435334496</v>
      </c>
    </row>
    <row r="115" spans="1:44" x14ac:dyDescent="0.2">
      <c r="A115" s="1">
        <v>43831</v>
      </c>
      <c r="B115" s="2">
        <v>6.04</v>
      </c>
      <c r="C115" s="63">
        <v>574.77426955861802</v>
      </c>
      <c r="D115" s="32">
        <v>1443.9047784414599</v>
      </c>
      <c r="E115" s="32">
        <v>253.475764529559</v>
      </c>
      <c r="F115" s="32">
        <v>495.710181703334</v>
      </c>
      <c r="G115" s="32">
        <v>427.64170721387302</v>
      </c>
      <c r="H115" s="32">
        <v>440.68794194398703</v>
      </c>
      <c r="I115" s="33">
        <v>1499.5032935802201</v>
      </c>
      <c r="J115" s="2">
        <v>968.60603193126076</v>
      </c>
      <c r="K115">
        <v>3680.6394535717504</v>
      </c>
      <c r="L115">
        <v>703.40123720770714</v>
      </c>
      <c r="M115">
        <v>1193.4972547244365</v>
      </c>
      <c r="N115">
        <v>841.43172598295973</v>
      </c>
      <c r="O115">
        <v>1061.6792053524387</v>
      </c>
      <c r="P115" s="13">
        <v>2166.9011878482625</v>
      </c>
      <c r="Q115" s="32">
        <f t="shared" si="22"/>
        <v>1.7869794990103671</v>
      </c>
      <c r="R115" s="32">
        <f t="shared" si="23"/>
        <v>2.7030522613688555</v>
      </c>
      <c r="S115" s="32">
        <f t="shared" si="24"/>
        <v>2.9426350614599737</v>
      </c>
      <c r="T115" s="32">
        <f t="shared" si="25"/>
        <v>2.553073419958928</v>
      </c>
      <c r="U115" s="32">
        <f t="shared" si="26"/>
        <v>2.0864527177329188</v>
      </c>
      <c r="V115" s="32">
        <f t="shared" si="27"/>
        <v>2.5546526741564888</v>
      </c>
      <c r="W115" s="32">
        <f t="shared" si="28"/>
        <v>1.5323621024586775</v>
      </c>
      <c r="X115" s="134">
        <f t="shared" si="29"/>
        <v>178.69794990103671</v>
      </c>
      <c r="Y115" s="134">
        <f t="shared" si="30"/>
        <v>270.30522613688555</v>
      </c>
      <c r="Z115" s="134">
        <f t="shared" si="31"/>
        <v>294.26350614599738</v>
      </c>
      <c r="AA115" s="134">
        <f t="shared" si="32"/>
        <v>255.30734199589281</v>
      </c>
      <c r="AB115" s="134">
        <f t="shared" si="33"/>
        <v>208.64527177329188</v>
      </c>
      <c r="AC115" s="134">
        <f t="shared" si="34"/>
        <v>255.46526741564887</v>
      </c>
      <c r="AD115" s="134">
        <f t="shared" si="35"/>
        <v>153.23621024586777</v>
      </c>
      <c r="AL115" s="81">
        <f t="shared" si="36"/>
        <v>20.54125898605276</v>
      </c>
      <c r="AM115" s="81">
        <f t="shared" si="37"/>
        <v>17.873224359869806</v>
      </c>
      <c r="AN115" s="81">
        <f t="shared" si="38"/>
        <v>16.650237720293919</v>
      </c>
      <c r="AO115" s="81">
        <f t="shared" si="39"/>
        <v>28.183061898665567</v>
      </c>
      <c r="AP115" s="81">
        <f t="shared" si="40"/>
        <v>8.1116734012609886</v>
      </c>
      <c r="AQ115" s="81">
        <f t="shared" si="41"/>
        <v>14.245121021049881</v>
      </c>
      <c r="AR115" s="81">
        <f t="shared" si="42"/>
        <v>10.178078865951981</v>
      </c>
    </row>
    <row r="116" spans="1:44" x14ac:dyDescent="0.2">
      <c r="A116" s="1">
        <v>43862</v>
      </c>
      <c r="B116" s="2">
        <v>5.92</v>
      </c>
      <c r="C116" s="63">
        <v>571.27578850772602</v>
      </c>
      <c r="D116" s="32">
        <v>1450.00386067349</v>
      </c>
      <c r="E116" s="32">
        <v>260.41699946844102</v>
      </c>
      <c r="F116" s="32">
        <v>496.32957683943999</v>
      </c>
      <c r="G116" s="32">
        <v>427.53500613853998</v>
      </c>
      <c r="H116" s="32">
        <v>439.05193877864599</v>
      </c>
      <c r="I116" s="33">
        <v>1526.31449009112</v>
      </c>
      <c r="J116" s="2">
        <v>1063.6756650065072</v>
      </c>
      <c r="K116">
        <v>3624.3840733119127</v>
      </c>
      <c r="L116">
        <v>682.53189639592563</v>
      </c>
      <c r="M116">
        <v>1251.6511684477221</v>
      </c>
      <c r="N116">
        <v>798.71667151408053</v>
      </c>
      <c r="O116">
        <v>927.06172095990678</v>
      </c>
      <c r="P116" s="13">
        <v>2183.1390307683023</v>
      </c>
      <c r="Q116" s="32">
        <f t="shared" si="22"/>
        <v>1.9721565083615571</v>
      </c>
      <c r="R116" s="32">
        <f t="shared" si="23"/>
        <v>2.6475430270019311</v>
      </c>
      <c r="S116" s="32">
        <f t="shared" si="24"/>
        <v>2.7760775453914808</v>
      </c>
      <c r="T116" s="32">
        <f t="shared" si="25"/>
        <v>2.6711060139958169</v>
      </c>
      <c r="U116" s="32">
        <f t="shared" si="26"/>
        <v>1.9787869678993559</v>
      </c>
      <c r="V116" s="32">
        <f t="shared" si="27"/>
        <v>2.2365093696483904</v>
      </c>
      <c r="W116" s="32">
        <f t="shared" si="28"/>
        <v>1.515009440322969</v>
      </c>
      <c r="X116" s="134">
        <f t="shared" si="29"/>
        <v>197.2156508361557</v>
      </c>
      <c r="Y116" s="134">
        <f t="shared" si="30"/>
        <v>264.75430270019314</v>
      </c>
      <c r="Z116" s="134">
        <f t="shared" si="31"/>
        <v>277.60775453914806</v>
      </c>
      <c r="AA116" s="134">
        <f t="shared" si="32"/>
        <v>267.1106013995817</v>
      </c>
      <c r="AB116" s="134">
        <f t="shared" si="33"/>
        <v>197.87869678993559</v>
      </c>
      <c r="AC116" s="134">
        <f t="shared" si="34"/>
        <v>223.65093696483905</v>
      </c>
      <c r="AD116" s="134">
        <f t="shared" si="35"/>
        <v>151.5009440322969</v>
      </c>
      <c r="AL116" s="81">
        <f t="shared" si="36"/>
        <v>22.669861417950855</v>
      </c>
      <c r="AM116" s="81">
        <f t="shared" si="37"/>
        <v>17.506184101690629</v>
      </c>
      <c r="AN116" s="81">
        <f t="shared" si="38"/>
        <v>15.707809529668687</v>
      </c>
      <c r="AO116" s="81">
        <f t="shared" si="39"/>
        <v>29.486009114282741</v>
      </c>
      <c r="AP116" s="81">
        <f t="shared" si="40"/>
        <v>7.6930924328407269</v>
      </c>
      <c r="AQ116" s="81">
        <f t="shared" si="41"/>
        <v>12.471106917057845</v>
      </c>
      <c r="AR116" s="81">
        <f t="shared" si="42"/>
        <v>10.062821014385383</v>
      </c>
    </row>
    <row r="117" spans="1:44" x14ac:dyDescent="0.2">
      <c r="A117" s="1">
        <v>43891</v>
      </c>
      <c r="B117" s="2">
        <v>5.75</v>
      </c>
      <c r="C117" s="63">
        <v>566.38777220190696</v>
      </c>
      <c r="D117" s="32">
        <v>1452.2012677894099</v>
      </c>
      <c r="E117" s="32">
        <v>257.85146860076799</v>
      </c>
      <c r="F117" s="32">
        <v>495.49323772296202</v>
      </c>
      <c r="G117" s="32">
        <v>424.415983134719</v>
      </c>
      <c r="H117" s="32">
        <v>427.57240850809501</v>
      </c>
      <c r="I117" s="33">
        <v>1551.2440153429</v>
      </c>
      <c r="J117" s="2">
        <v>1078.6144656747972</v>
      </c>
      <c r="K117">
        <v>3498.3809467090741</v>
      </c>
      <c r="L117">
        <v>725.2323819071587</v>
      </c>
      <c r="M117">
        <v>1254.1609009290805</v>
      </c>
      <c r="N117">
        <v>790.97002486285851</v>
      </c>
      <c r="O117">
        <v>934.19161591515012</v>
      </c>
      <c r="P117" s="13">
        <v>2147.9588070725213</v>
      </c>
      <c r="Q117" s="32">
        <f t="shared" si="22"/>
        <v>2.0138760994375469</v>
      </c>
      <c r="R117" s="32">
        <f t="shared" si="23"/>
        <v>2.5475379571706394</v>
      </c>
      <c r="S117" s="32">
        <f t="shared" si="24"/>
        <v>2.974321798625335</v>
      </c>
      <c r="T117" s="32">
        <f t="shared" si="25"/>
        <v>2.6766765956835195</v>
      </c>
      <c r="U117" s="32">
        <f t="shared" si="26"/>
        <v>1.9708277598654078</v>
      </c>
      <c r="V117" s="32">
        <f t="shared" si="27"/>
        <v>2.3105037045709365</v>
      </c>
      <c r="W117" s="32">
        <f t="shared" si="28"/>
        <v>1.4642869954776827</v>
      </c>
      <c r="X117" s="134">
        <f t="shared" si="29"/>
        <v>201.38760994375468</v>
      </c>
      <c r="Y117" s="134">
        <f t="shared" si="30"/>
        <v>254.75379571706392</v>
      </c>
      <c r="Z117" s="134">
        <f t="shared" si="31"/>
        <v>297.43217986253347</v>
      </c>
      <c r="AA117" s="134">
        <f t="shared" si="32"/>
        <v>267.66765956835195</v>
      </c>
      <c r="AB117" s="134">
        <f t="shared" si="33"/>
        <v>197.08277598654078</v>
      </c>
      <c r="AC117" s="134">
        <f t="shared" si="34"/>
        <v>231.05037045709363</v>
      </c>
      <c r="AD117" s="134">
        <f t="shared" si="35"/>
        <v>146.42869954776828</v>
      </c>
      <c r="AL117" s="81">
        <f t="shared" si="36"/>
        <v>23.149426474829635</v>
      </c>
      <c r="AM117" s="81">
        <f t="shared" si="37"/>
        <v>16.844926797951349</v>
      </c>
      <c r="AN117" s="81">
        <f t="shared" si="38"/>
        <v>16.829529985683418</v>
      </c>
      <c r="AO117" s="81">
        <f t="shared" si="39"/>
        <v>29.547502076956185</v>
      </c>
      <c r="AP117" s="81">
        <f t="shared" si="40"/>
        <v>7.6621487668015407</v>
      </c>
      <c r="AQ117" s="81">
        <f t="shared" si="41"/>
        <v>12.883710268780325</v>
      </c>
      <c r="AR117" s="81">
        <f t="shared" si="42"/>
        <v>9.7259182398512909</v>
      </c>
    </row>
    <row r="118" spans="1:44" x14ac:dyDescent="0.2">
      <c r="A118" s="1">
        <v>43922</v>
      </c>
      <c r="B118" s="2">
        <v>5.92</v>
      </c>
      <c r="C118" s="63">
        <v>561.63910433138801</v>
      </c>
      <c r="D118" s="32">
        <v>1302.50348786827</v>
      </c>
      <c r="E118" s="32">
        <v>261.08730164767502</v>
      </c>
      <c r="F118" s="32">
        <v>496.868058469213</v>
      </c>
      <c r="G118" s="32">
        <v>401.56487815925402</v>
      </c>
      <c r="H118" s="32">
        <v>433.79305371478398</v>
      </c>
      <c r="I118" s="33">
        <v>1137.21720041091</v>
      </c>
      <c r="J118" s="2">
        <v>1072.6012283181497</v>
      </c>
      <c r="K118">
        <v>3630.6674762689499</v>
      </c>
      <c r="L118">
        <v>739.12864722143865</v>
      </c>
      <c r="M118">
        <v>1263.2560299537333</v>
      </c>
      <c r="N118">
        <v>806.8689044705626</v>
      </c>
      <c r="O118">
        <v>976.47564778532194</v>
      </c>
      <c r="P118" s="13">
        <v>2199.3320849414954</v>
      </c>
      <c r="Q118" s="32">
        <f t="shared" si="22"/>
        <v>2.0228278484758837</v>
      </c>
      <c r="R118" s="32">
        <f t="shared" si="23"/>
        <v>2.9524703977245705</v>
      </c>
      <c r="S118" s="32">
        <f t="shared" si="24"/>
        <v>2.9985566444491973</v>
      </c>
      <c r="T118" s="32">
        <f t="shared" si="25"/>
        <v>2.6929498971001014</v>
      </c>
      <c r="U118" s="32">
        <f t="shared" si="26"/>
        <v>2.1282626795769861</v>
      </c>
      <c r="V118" s="32">
        <f t="shared" si="27"/>
        <v>2.3842774735029462</v>
      </c>
      <c r="W118" s="32">
        <f t="shared" si="28"/>
        <v>2.0484499737853974</v>
      </c>
      <c r="X118" s="134">
        <f t="shared" si="29"/>
        <v>202.28278484758837</v>
      </c>
      <c r="Y118" s="134">
        <f t="shared" si="30"/>
        <v>295.24703977245707</v>
      </c>
      <c r="Z118" s="134">
        <f t="shared" si="31"/>
        <v>299.85566444491974</v>
      </c>
      <c r="AA118" s="134">
        <f t="shared" si="32"/>
        <v>269.29498971001016</v>
      </c>
      <c r="AB118" s="134">
        <f t="shared" si="33"/>
        <v>212.8262679576986</v>
      </c>
      <c r="AC118" s="134">
        <f t="shared" si="34"/>
        <v>238.42774735029462</v>
      </c>
      <c r="AD118" s="134">
        <f t="shared" si="35"/>
        <v>204.84499737853974</v>
      </c>
      <c r="AL118" s="81">
        <f t="shared" si="36"/>
        <v>23.2523264775865</v>
      </c>
      <c r="AM118" s="81">
        <f t="shared" si="37"/>
        <v>19.522436391104733</v>
      </c>
      <c r="AN118" s="81">
        <f t="shared" si="38"/>
        <v>16.966657402319914</v>
      </c>
      <c r="AO118" s="81">
        <f t="shared" si="39"/>
        <v>29.72714103975834</v>
      </c>
      <c r="AP118" s="81">
        <f t="shared" si="40"/>
        <v>8.2742214199703543</v>
      </c>
      <c r="AQ118" s="81">
        <f t="shared" si="41"/>
        <v>13.295083711928502</v>
      </c>
      <c r="AR118" s="81">
        <f t="shared" si="42"/>
        <v>13.605978216697169</v>
      </c>
    </row>
    <row r="119" spans="1:44" x14ac:dyDescent="0.2">
      <c r="A119" s="1">
        <v>43952</v>
      </c>
      <c r="B119" s="2">
        <v>5.38</v>
      </c>
      <c r="C119" s="63">
        <v>490.95152888543203</v>
      </c>
      <c r="D119" s="32">
        <v>1342.6413969033399</v>
      </c>
      <c r="E119" s="32">
        <v>256.608125067012</v>
      </c>
      <c r="F119" s="32">
        <v>499.58612354341</v>
      </c>
      <c r="G119" s="32">
        <v>417.15179888148799</v>
      </c>
      <c r="H119" s="32">
        <v>418.27065034697301</v>
      </c>
      <c r="I119" s="33">
        <v>1196.4687731142999</v>
      </c>
      <c r="J119" s="2">
        <v>1030.2006388482084</v>
      </c>
      <c r="K119">
        <v>3690.4643761620882</v>
      </c>
      <c r="L119">
        <v>755.87388999077154</v>
      </c>
      <c r="M119">
        <v>1249.3119302720131</v>
      </c>
      <c r="N119">
        <v>806.27477241717872</v>
      </c>
      <c r="O119">
        <v>1001.8111713187026</v>
      </c>
      <c r="P119" s="13">
        <v>2186.6062367232244</v>
      </c>
      <c r="Q119" s="32">
        <f t="shared" si="22"/>
        <v>2.2112680567119338</v>
      </c>
      <c r="R119" s="32">
        <f t="shared" si="23"/>
        <v>2.8965376522496635</v>
      </c>
      <c r="S119" s="32">
        <f t="shared" si="24"/>
        <v>3.1041102266900644</v>
      </c>
      <c r="T119" s="32">
        <f t="shared" si="25"/>
        <v>2.6352311444980558</v>
      </c>
      <c r="U119" s="32">
        <f t="shared" si="26"/>
        <v>2.0367941776864003</v>
      </c>
      <c r="V119" s="32">
        <f t="shared" si="27"/>
        <v>2.5239844379707121</v>
      </c>
      <c r="W119" s="32">
        <f t="shared" si="28"/>
        <v>1.9258719525635353</v>
      </c>
      <c r="X119" s="134">
        <f t="shared" si="29"/>
        <v>221.12680567119338</v>
      </c>
      <c r="Y119" s="134">
        <f t="shared" si="30"/>
        <v>289.65376522496638</v>
      </c>
      <c r="Z119" s="134">
        <f t="shared" si="31"/>
        <v>310.41102266900646</v>
      </c>
      <c r="AA119" s="134">
        <f t="shared" si="32"/>
        <v>263.52311444980558</v>
      </c>
      <c r="AB119" s="134">
        <f t="shared" si="33"/>
        <v>203.67941776864004</v>
      </c>
      <c r="AC119" s="134">
        <f t="shared" si="34"/>
        <v>252.39844379707122</v>
      </c>
      <c r="AD119" s="134">
        <f t="shared" si="35"/>
        <v>192.58719525635354</v>
      </c>
      <c r="AL119" s="81">
        <f t="shared" si="36"/>
        <v>25.418439252190836</v>
      </c>
      <c r="AM119" s="81">
        <f t="shared" si="37"/>
        <v>19.152595776765207</v>
      </c>
      <c r="AN119" s="81">
        <f t="shared" si="38"/>
        <v>17.563908573407051</v>
      </c>
      <c r="AO119" s="81">
        <f t="shared" si="39"/>
        <v>29.089990864373494</v>
      </c>
      <c r="AP119" s="81">
        <f t="shared" si="40"/>
        <v>7.9186118211843102</v>
      </c>
      <c r="AQ119" s="81">
        <f t="shared" si="41"/>
        <v>14.074110401724585</v>
      </c>
      <c r="AR119" s="81">
        <f t="shared" si="42"/>
        <v>12.791804618154984</v>
      </c>
    </row>
    <row r="120" spans="1:44" x14ac:dyDescent="0.2">
      <c r="A120" s="1">
        <v>43983</v>
      </c>
      <c r="B120" s="2">
        <v>4.92</v>
      </c>
      <c r="C120" s="63">
        <v>485.82911581181799</v>
      </c>
      <c r="D120" s="32">
        <v>1367.1976057238201</v>
      </c>
      <c r="E120" s="32">
        <v>259.15121820806399</v>
      </c>
      <c r="F120" s="32">
        <v>501.18688692570902</v>
      </c>
      <c r="G120" s="32">
        <v>416.66866915360299</v>
      </c>
      <c r="H120" s="32">
        <v>413.30707611078401</v>
      </c>
      <c r="I120" s="33">
        <v>1366.0613836855</v>
      </c>
      <c r="J120" s="2">
        <v>1020.2656300486759</v>
      </c>
      <c r="K120">
        <v>3713.4894041667926</v>
      </c>
      <c r="L120">
        <v>769.84584937141233</v>
      </c>
      <c r="M120">
        <v>1249.7753279393148</v>
      </c>
      <c r="N120">
        <v>802.98040356876334</v>
      </c>
      <c r="O120">
        <v>1014.1016665865035</v>
      </c>
      <c r="P120" s="13">
        <v>2152.4184083845962</v>
      </c>
      <c r="Q120" s="32">
        <f t="shared" si="22"/>
        <v>2.2033728819614544</v>
      </c>
      <c r="R120" s="32">
        <f t="shared" si="23"/>
        <v>2.8497658762275848</v>
      </c>
      <c r="S120" s="32">
        <f t="shared" si="24"/>
        <v>3.116799028557883</v>
      </c>
      <c r="T120" s="32">
        <f t="shared" si="25"/>
        <v>2.6163180008903502</v>
      </c>
      <c r="U120" s="32">
        <f t="shared" si="26"/>
        <v>2.0219591771460204</v>
      </c>
      <c r="V120" s="32">
        <f t="shared" si="27"/>
        <v>2.5743461220038801</v>
      </c>
      <c r="W120" s="32">
        <f t="shared" si="28"/>
        <v>1.6531595293210022</v>
      </c>
      <c r="X120" s="134">
        <f t="shared" si="29"/>
        <v>220.33728819614544</v>
      </c>
      <c r="Y120" s="134">
        <f t="shared" si="30"/>
        <v>284.97658762275847</v>
      </c>
      <c r="Z120" s="134">
        <f t="shared" si="31"/>
        <v>311.67990285578833</v>
      </c>
      <c r="AA120" s="134">
        <f t="shared" si="32"/>
        <v>261.63180008903504</v>
      </c>
      <c r="AB120" s="134">
        <f t="shared" si="33"/>
        <v>202.19591771460205</v>
      </c>
      <c r="AC120" s="134">
        <f t="shared" si="34"/>
        <v>257.43461220038802</v>
      </c>
      <c r="AD120" s="134">
        <f t="shared" si="35"/>
        <v>165.31595293210023</v>
      </c>
      <c r="AL120" s="81">
        <f t="shared" si="36"/>
        <v>25.327684529274567</v>
      </c>
      <c r="AM120" s="81">
        <f t="shared" si="37"/>
        <v>18.843329671000436</v>
      </c>
      <c r="AN120" s="81">
        <f t="shared" si="38"/>
        <v>17.635705300854479</v>
      </c>
      <c r="AO120" s="81">
        <f t="shared" si="39"/>
        <v>28.881211009933239</v>
      </c>
      <c r="AP120" s="81">
        <f t="shared" si="40"/>
        <v>7.8609365725346088</v>
      </c>
      <c r="AQ120" s="81">
        <f t="shared" si="41"/>
        <v>14.354934597958318</v>
      </c>
      <c r="AR120" s="81">
        <f t="shared" si="42"/>
        <v>10.980425605952986</v>
      </c>
    </row>
    <row r="121" spans="1:44" x14ac:dyDescent="0.2">
      <c r="A121" s="1">
        <v>44013</v>
      </c>
      <c r="B121" s="2">
        <v>4.18</v>
      </c>
      <c r="C121" s="63">
        <v>485.94455271656301</v>
      </c>
      <c r="D121" s="32">
        <v>1421.9941322360601</v>
      </c>
      <c r="E121" s="32">
        <v>262.69029443308398</v>
      </c>
      <c r="F121" s="32">
        <v>507.66873068643599</v>
      </c>
      <c r="G121" s="32">
        <v>422.85606041431498</v>
      </c>
      <c r="H121" s="32">
        <v>424.59735089925903</v>
      </c>
      <c r="I121" s="33">
        <v>1449.6798711019601</v>
      </c>
      <c r="J121" s="2">
        <v>994.56854226860742</v>
      </c>
      <c r="K121">
        <v>3733.1003400963591</v>
      </c>
      <c r="L121">
        <v>755.87070873842515</v>
      </c>
      <c r="M121">
        <v>1257.2242837124518</v>
      </c>
      <c r="N121">
        <v>820.81924387380695</v>
      </c>
      <c r="O121">
        <v>1035.2160978181043</v>
      </c>
      <c r="P121" s="13">
        <v>2125.8855358647438</v>
      </c>
      <c r="Q121" s="32">
        <f t="shared" si="22"/>
        <v>2.132221673322853</v>
      </c>
      <c r="R121" s="32">
        <f t="shared" si="23"/>
        <v>2.7349929554187251</v>
      </c>
      <c r="S121" s="32">
        <f t="shared" si="24"/>
        <v>2.9976977492188444</v>
      </c>
      <c r="T121" s="32">
        <f t="shared" si="25"/>
        <v>2.5799821411112709</v>
      </c>
      <c r="U121" s="32">
        <f t="shared" si="26"/>
        <v>2.0222708583858888</v>
      </c>
      <c r="V121" s="32">
        <f t="shared" si="27"/>
        <v>2.5400255758137917</v>
      </c>
      <c r="W121" s="32">
        <f t="shared" si="28"/>
        <v>1.5277493986174833</v>
      </c>
      <c r="X121" s="134">
        <f t="shared" si="29"/>
        <v>213.2221673322853</v>
      </c>
      <c r="Y121" s="134">
        <f t="shared" si="30"/>
        <v>273.49929554187253</v>
      </c>
      <c r="Z121" s="134">
        <f t="shared" si="31"/>
        <v>299.76977492188445</v>
      </c>
      <c r="AA121" s="134">
        <f t="shared" si="32"/>
        <v>257.99821411112708</v>
      </c>
      <c r="AB121" s="134">
        <f t="shared" si="33"/>
        <v>202.22708583858889</v>
      </c>
      <c r="AC121" s="134">
        <f t="shared" si="34"/>
        <v>254.00255758137916</v>
      </c>
      <c r="AD121" s="134">
        <f t="shared" si="35"/>
        <v>152.77493986174832</v>
      </c>
      <c r="AL121" s="81">
        <f t="shared" si="36"/>
        <v>24.509804187264159</v>
      </c>
      <c r="AM121" s="81">
        <f t="shared" si="37"/>
        <v>18.084423824683029</v>
      </c>
      <c r="AN121" s="81">
        <f t="shared" si="38"/>
        <v>16.961797537109479</v>
      </c>
      <c r="AO121" s="81">
        <f t="shared" si="39"/>
        <v>28.480103945291319</v>
      </c>
      <c r="AP121" s="81">
        <f t="shared" si="40"/>
        <v>7.862148321260868</v>
      </c>
      <c r="AQ121" s="81">
        <f t="shared" si="41"/>
        <v>14.163558158048431</v>
      </c>
      <c r="AR121" s="81">
        <f t="shared" si="42"/>
        <v>10.147440896371796</v>
      </c>
    </row>
    <row r="122" spans="1:44" x14ac:dyDescent="0.2">
      <c r="A122" s="1">
        <v>44044</v>
      </c>
      <c r="B122" s="2">
        <v>4.1100000000000003</v>
      </c>
      <c r="C122" s="63">
        <v>509.58947309259099</v>
      </c>
      <c r="D122" s="32">
        <v>1452.9849529998301</v>
      </c>
      <c r="E122" s="32">
        <v>261.47905592871098</v>
      </c>
      <c r="F122" s="32">
        <v>518.95310171001097</v>
      </c>
      <c r="G122" s="32">
        <v>427.61447716900398</v>
      </c>
      <c r="H122" s="32">
        <v>433.68734290028499</v>
      </c>
      <c r="I122" s="33">
        <v>1446.93127173162</v>
      </c>
      <c r="J122" s="2">
        <v>980.9871924630437</v>
      </c>
      <c r="K122">
        <v>3817.9487668361398</v>
      </c>
      <c r="L122">
        <v>752.91472582575204</v>
      </c>
      <c r="M122">
        <v>1273.5378326372422</v>
      </c>
      <c r="N122">
        <v>835.23713682306425</v>
      </c>
      <c r="O122">
        <v>1049.514393032754</v>
      </c>
      <c r="P122" s="13">
        <v>2092.9574005838776</v>
      </c>
      <c r="Q122" s="32">
        <f t="shared" si="22"/>
        <v>2.0041735946293895</v>
      </c>
      <c r="R122" s="32">
        <f t="shared" si="23"/>
        <v>2.7356556259902094</v>
      </c>
      <c r="S122" s="32">
        <f t="shared" si="24"/>
        <v>2.9977908489577074</v>
      </c>
      <c r="T122" s="32">
        <f t="shared" si="25"/>
        <v>2.5549134077620943</v>
      </c>
      <c r="U122" s="32">
        <f t="shared" si="26"/>
        <v>2.0335265281554489</v>
      </c>
      <c r="V122" s="32">
        <f t="shared" si="27"/>
        <v>2.5194404505312624</v>
      </c>
      <c r="W122" s="32">
        <f t="shared" si="28"/>
        <v>1.5059305112261314</v>
      </c>
      <c r="X122" s="134">
        <f t="shared" si="29"/>
        <v>200.41735946293895</v>
      </c>
      <c r="Y122" s="134">
        <f t="shared" si="30"/>
        <v>273.56556259902095</v>
      </c>
      <c r="Z122" s="134">
        <f t="shared" si="31"/>
        <v>299.77908489577072</v>
      </c>
      <c r="AA122" s="134">
        <f t="shared" si="32"/>
        <v>255.49134077620943</v>
      </c>
      <c r="AB122" s="134">
        <f t="shared" si="33"/>
        <v>203.3526528155449</v>
      </c>
      <c r="AC122" s="134">
        <f t="shared" si="34"/>
        <v>251.94404505312625</v>
      </c>
      <c r="AD122" s="134">
        <f t="shared" si="35"/>
        <v>150.59305112261313</v>
      </c>
      <c r="AL122" s="81">
        <f t="shared" si="36"/>
        <v>23.037896564056648</v>
      </c>
      <c r="AM122" s="81">
        <f t="shared" si="37"/>
        <v>18.088805560090108</v>
      </c>
      <c r="AN122" s="81">
        <f t="shared" si="38"/>
        <v>16.962324321012812</v>
      </c>
      <c r="AO122" s="81">
        <f t="shared" si="39"/>
        <v>28.203373296584651</v>
      </c>
      <c r="AP122" s="81">
        <f t="shared" si="40"/>
        <v>7.9059079120280735</v>
      </c>
      <c r="AQ122" s="81">
        <f t="shared" si="41"/>
        <v>14.048772455925567</v>
      </c>
      <c r="AR122" s="81">
        <f t="shared" si="42"/>
        <v>10.002517998396058</v>
      </c>
    </row>
    <row r="123" spans="1:44" x14ac:dyDescent="0.2">
      <c r="A123" s="1">
        <v>44075</v>
      </c>
      <c r="B123" s="2">
        <v>4.17</v>
      </c>
      <c r="C123" s="63">
        <v>513.86001699780195</v>
      </c>
      <c r="D123" s="32">
        <v>1418.34879881557</v>
      </c>
      <c r="E123" s="32">
        <v>261.47914733970799</v>
      </c>
      <c r="F123" s="32">
        <v>508.48760972710801</v>
      </c>
      <c r="G123" s="32">
        <v>441.59647386792602</v>
      </c>
      <c r="H123" s="32">
        <v>439.67543707569598</v>
      </c>
      <c r="I123" s="33">
        <v>1449.6139270332601</v>
      </c>
      <c r="J123" s="2">
        <v>986.26239583392112</v>
      </c>
      <c r="K123">
        <v>3874.1875291250117</v>
      </c>
      <c r="L123">
        <v>755.17002446473134</v>
      </c>
      <c r="M123">
        <v>1293.1785406631284</v>
      </c>
      <c r="N123">
        <v>851.39475887003778</v>
      </c>
      <c r="O123">
        <v>1064.6362818898319</v>
      </c>
      <c r="P123" s="13">
        <v>2072.1606054315971</v>
      </c>
      <c r="Q123" s="32">
        <f t="shared" si="22"/>
        <v>1.9993568360166663</v>
      </c>
      <c r="R123" s="32">
        <f t="shared" si="23"/>
        <v>2.8453798899534997</v>
      </c>
      <c r="S123" s="32">
        <f t="shared" si="24"/>
        <v>3.0085022935419716</v>
      </c>
      <c r="T123" s="32">
        <f t="shared" si="25"/>
        <v>2.6492367956256326</v>
      </c>
      <c r="U123" s="32">
        <f t="shared" si="26"/>
        <v>2.0083899505505891</v>
      </c>
      <c r="V123" s="32">
        <f t="shared" si="27"/>
        <v>2.5223870185263575</v>
      </c>
      <c r="W123" s="32">
        <f t="shared" si="28"/>
        <v>1.4890652348351565</v>
      </c>
      <c r="X123" s="134">
        <f t="shared" si="29"/>
        <v>199.93568360166663</v>
      </c>
      <c r="Y123" s="134">
        <f t="shared" si="30"/>
        <v>284.53798899534996</v>
      </c>
      <c r="Z123" s="134">
        <f t="shared" si="31"/>
        <v>300.85022935419715</v>
      </c>
      <c r="AA123" s="134">
        <f t="shared" si="32"/>
        <v>264.92367956256328</v>
      </c>
      <c r="AB123" s="134">
        <f t="shared" si="33"/>
        <v>200.83899505505892</v>
      </c>
      <c r="AC123" s="134">
        <f t="shared" si="34"/>
        <v>252.23870185263576</v>
      </c>
      <c r="AD123" s="134">
        <f t="shared" si="35"/>
        <v>148.90652348351566</v>
      </c>
      <c r="AL123" s="81">
        <f t="shared" si="36"/>
        <v>22.982528113443731</v>
      </c>
      <c r="AM123" s="81">
        <f t="shared" si="37"/>
        <v>18.814328486733164</v>
      </c>
      <c r="AN123" s="81">
        <f t="shared" si="38"/>
        <v>17.022932617634979</v>
      </c>
      <c r="AO123" s="81">
        <f t="shared" si="39"/>
        <v>29.244597515938558</v>
      </c>
      <c r="AP123" s="81">
        <f t="shared" si="40"/>
        <v>7.8081823770935337</v>
      </c>
      <c r="AQ123" s="81">
        <f t="shared" si="41"/>
        <v>14.065202954721551</v>
      </c>
      <c r="AR123" s="81">
        <f t="shared" si="42"/>
        <v>9.8904974042244884</v>
      </c>
    </row>
    <row r="124" spans="1:44" x14ac:dyDescent="0.2">
      <c r="A124" s="1">
        <v>44105</v>
      </c>
      <c r="B124" s="2">
        <v>4.2</v>
      </c>
      <c r="C124" s="63">
        <v>512.29588618789205</v>
      </c>
      <c r="D124" s="32">
        <v>1414.6489507972601</v>
      </c>
      <c r="E124" s="32">
        <v>259.61199056356401</v>
      </c>
      <c r="F124" s="32">
        <v>466.41912632459099</v>
      </c>
      <c r="G124" s="32">
        <v>435.02162086163401</v>
      </c>
      <c r="H124" s="32">
        <v>437.986755119885</v>
      </c>
      <c r="I124" s="33">
        <v>1466.92683004078</v>
      </c>
      <c r="J124" s="2">
        <v>985.12294531760938</v>
      </c>
      <c r="K124">
        <v>3891.3564255330189</v>
      </c>
      <c r="L124">
        <v>761.49502021903527</v>
      </c>
      <c r="M124">
        <v>1290.9112647326306</v>
      </c>
      <c r="N124">
        <v>853.07625636932698</v>
      </c>
      <c r="O124">
        <v>1068.0275228157122</v>
      </c>
      <c r="P124" s="13">
        <v>2043.2305588434274</v>
      </c>
      <c r="Q124" s="32">
        <f t="shared" si="22"/>
        <v>2.0037211632897356</v>
      </c>
      <c r="R124" s="32">
        <f t="shared" si="23"/>
        <v>2.866289472819548</v>
      </c>
      <c r="S124" s="32">
        <f t="shared" si="24"/>
        <v>3.0563989334458643</v>
      </c>
      <c r="T124" s="32">
        <f t="shared" si="25"/>
        <v>2.8839502111568573</v>
      </c>
      <c r="U124" s="32">
        <f t="shared" si="26"/>
        <v>2.0433592642503857</v>
      </c>
      <c r="V124" s="32">
        <f t="shared" si="27"/>
        <v>2.5409094356502977</v>
      </c>
      <c r="W124" s="32">
        <f t="shared" si="28"/>
        <v>1.4513649888424665</v>
      </c>
      <c r="X124" s="134">
        <f t="shared" si="29"/>
        <v>200.37211632897356</v>
      </c>
      <c r="Y124" s="134">
        <f t="shared" si="30"/>
        <v>286.62894728195482</v>
      </c>
      <c r="Z124" s="134">
        <f t="shared" si="31"/>
        <v>305.63989334458643</v>
      </c>
      <c r="AA124" s="134">
        <f t="shared" si="32"/>
        <v>288.39502111568572</v>
      </c>
      <c r="AB124" s="134">
        <f t="shared" si="33"/>
        <v>204.33592642503856</v>
      </c>
      <c r="AC124" s="134">
        <f t="shared" si="34"/>
        <v>254.09094356502976</v>
      </c>
      <c r="AD124" s="134">
        <f t="shared" si="35"/>
        <v>145.13649888424663</v>
      </c>
      <c r="AL124" s="81">
        <f t="shared" si="36"/>
        <v>23.032695883619976</v>
      </c>
      <c r="AM124" s="81">
        <f t="shared" si="37"/>
        <v>18.952587621111466</v>
      </c>
      <c r="AN124" s="81">
        <f t="shared" si="38"/>
        <v>17.293944966684968</v>
      </c>
      <c r="AO124" s="81">
        <f t="shared" si="39"/>
        <v>31.835569897167659</v>
      </c>
      <c r="AP124" s="81">
        <f t="shared" si="40"/>
        <v>7.9441354468123659</v>
      </c>
      <c r="AQ124" s="81">
        <f t="shared" si="41"/>
        <v>14.168486691177041</v>
      </c>
      <c r="AR124" s="81">
        <f t="shared" si="42"/>
        <v>9.640089177367587</v>
      </c>
    </row>
    <row r="125" spans="1:44" x14ac:dyDescent="0.2">
      <c r="A125" s="1">
        <v>44136</v>
      </c>
      <c r="B125" s="2">
        <v>4.07</v>
      </c>
      <c r="C125" s="63">
        <v>523.33695190464698</v>
      </c>
      <c r="D125" s="32">
        <v>1429.4929239783601</v>
      </c>
      <c r="E125" s="32">
        <v>263.65344227194601</v>
      </c>
      <c r="F125" s="32">
        <v>468.03959458551901</v>
      </c>
      <c r="G125" s="32">
        <v>418.44655974888502</v>
      </c>
      <c r="H125" s="32">
        <v>439.17143742328699</v>
      </c>
      <c r="I125" s="33">
        <v>1472.90954062469</v>
      </c>
      <c r="J125" s="2">
        <v>975.83508255825916</v>
      </c>
      <c r="K125">
        <v>3923.4041568156827</v>
      </c>
      <c r="L125">
        <v>765.34735268517318</v>
      </c>
      <c r="M125">
        <v>1284.7481598848585</v>
      </c>
      <c r="N125">
        <v>864.54629195063876</v>
      </c>
      <c r="O125">
        <v>1062.1154638797129</v>
      </c>
      <c r="P125" s="13">
        <v>2027.705568214702</v>
      </c>
      <c r="Q125" s="32">
        <f t="shared" si="22"/>
        <v>1.9405309843349563</v>
      </c>
      <c r="R125" s="32">
        <f t="shared" si="23"/>
        <v>2.8563182353044589</v>
      </c>
      <c r="S125" s="32">
        <f t="shared" si="24"/>
        <v>3.0209997755990261</v>
      </c>
      <c r="T125" s="32">
        <f t="shared" si="25"/>
        <v>2.8566758570419881</v>
      </c>
      <c r="U125" s="32">
        <f t="shared" si="26"/>
        <v>2.1501749866768431</v>
      </c>
      <c r="V125" s="32">
        <f t="shared" si="27"/>
        <v>2.5168839980689657</v>
      </c>
      <c r="W125" s="32">
        <f t="shared" si="28"/>
        <v>1.4326970710951121</v>
      </c>
      <c r="X125" s="134">
        <f t="shared" si="29"/>
        <v>194.05309843349562</v>
      </c>
      <c r="Y125" s="134">
        <f t="shared" si="30"/>
        <v>285.6318235304459</v>
      </c>
      <c r="Z125" s="134">
        <f t="shared" si="31"/>
        <v>302.09997755990258</v>
      </c>
      <c r="AA125" s="134">
        <f t="shared" si="32"/>
        <v>285.66758570419881</v>
      </c>
      <c r="AB125" s="134">
        <f t="shared" si="33"/>
        <v>215.01749866768432</v>
      </c>
      <c r="AC125" s="134">
        <f t="shared" si="34"/>
        <v>251.68839980689657</v>
      </c>
      <c r="AD125" s="134">
        <f t="shared" si="35"/>
        <v>143.26970710951122</v>
      </c>
      <c r="AL125" s="81">
        <f t="shared" si="36"/>
        <v>22.306327264391843</v>
      </c>
      <c r="AM125" s="81">
        <f t="shared" si="37"/>
        <v>18.886655427420735</v>
      </c>
      <c r="AN125" s="81">
        <f t="shared" si="38"/>
        <v>17.093646805024502</v>
      </c>
      <c r="AO125" s="81">
        <f t="shared" si="39"/>
        <v>31.534491673464306</v>
      </c>
      <c r="AP125" s="81">
        <f t="shared" si="40"/>
        <v>8.3594116939466119</v>
      </c>
      <c r="AQ125" s="81">
        <f t="shared" si="41"/>
        <v>14.034517299019745</v>
      </c>
      <c r="AR125" s="81">
        <f t="shared" si="42"/>
        <v>9.5160952866345703</v>
      </c>
    </row>
    <row r="126" spans="1:44" x14ac:dyDescent="0.2">
      <c r="A126" s="1">
        <v>44166</v>
      </c>
      <c r="B126" s="2">
        <v>4.13</v>
      </c>
      <c r="C126" s="63">
        <v>519.21157123288003</v>
      </c>
      <c r="D126" s="32">
        <v>1440.7902226127001</v>
      </c>
      <c r="E126" s="32">
        <v>270.30515792501598</v>
      </c>
      <c r="F126" s="32">
        <v>501.39007075655502</v>
      </c>
      <c r="G126" s="32">
        <v>421.11338925882001</v>
      </c>
      <c r="H126" s="32">
        <v>443.17878873406198</v>
      </c>
      <c r="I126" s="33">
        <v>1432.0584631413501</v>
      </c>
      <c r="J126" s="2">
        <v>1026.4225136380596</v>
      </c>
      <c r="K126">
        <v>3909.5182802274426</v>
      </c>
      <c r="L126">
        <v>771.37808162193494</v>
      </c>
      <c r="M126">
        <v>1283.0821568092222</v>
      </c>
      <c r="N126">
        <v>875.96212295311784</v>
      </c>
      <c r="O126">
        <v>1063.5343060664752</v>
      </c>
      <c r="P126" s="13">
        <v>2036.8045909759712</v>
      </c>
      <c r="Q126" s="32">
        <f t="shared" si="22"/>
        <v>2.0585322490278637</v>
      </c>
      <c r="R126" s="32">
        <f t="shared" si="23"/>
        <v>2.8255198579975089</v>
      </c>
      <c r="S126" s="32">
        <f t="shared" si="24"/>
        <v>2.971589601023235</v>
      </c>
      <c r="T126" s="32">
        <f t="shared" si="25"/>
        <v>2.6647385495078146</v>
      </c>
      <c r="U126" s="32">
        <f t="shared" si="26"/>
        <v>2.1660184213959357</v>
      </c>
      <c r="V126" s="32">
        <f t="shared" si="27"/>
        <v>2.498897287188472</v>
      </c>
      <c r="W126" s="32">
        <f t="shared" si="28"/>
        <v>1.4810321472007772</v>
      </c>
      <c r="X126" s="134">
        <f t="shared" si="29"/>
        <v>205.85322490278637</v>
      </c>
      <c r="Y126" s="134">
        <f t="shared" si="30"/>
        <v>282.55198579975087</v>
      </c>
      <c r="Z126" s="134">
        <f t="shared" si="31"/>
        <v>297.15896010232348</v>
      </c>
      <c r="AA126" s="134">
        <f t="shared" si="32"/>
        <v>266.47385495078146</v>
      </c>
      <c r="AB126" s="134">
        <f t="shared" si="33"/>
        <v>216.60184213959357</v>
      </c>
      <c r="AC126" s="134">
        <f t="shared" si="34"/>
        <v>249.88972871884721</v>
      </c>
      <c r="AD126" s="134">
        <f t="shared" si="35"/>
        <v>148.10321472007772</v>
      </c>
      <c r="AL126" s="81">
        <f t="shared" si="36"/>
        <v>23.66274715621552</v>
      </c>
      <c r="AM126" s="81">
        <f t="shared" si="37"/>
        <v>18.683009232563858</v>
      </c>
      <c r="AN126" s="81">
        <f t="shared" si="38"/>
        <v>16.814070460929706</v>
      </c>
      <c r="AO126" s="81">
        <f t="shared" si="39"/>
        <v>29.415719460879114</v>
      </c>
      <c r="AP126" s="81">
        <f t="shared" si="40"/>
        <v>8.4210075148838435</v>
      </c>
      <c r="AQ126" s="81">
        <f t="shared" si="41"/>
        <v>13.934220739782836</v>
      </c>
      <c r="AR126" s="81">
        <f t="shared" si="42"/>
        <v>9.8371409558049976</v>
      </c>
    </row>
    <row r="127" spans="1:44" x14ac:dyDescent="0.2">
      <c r="A127" s="1">
        <v>44197</v>
      </c>
      <c r="B127" s="2">
        <v>4.28</v>
      </c>
      <c r="C127" s="63">
        <v>519.46062650281203</v>
      </c>
      <c r="D127" s="32">
        <v>1399.69837815401</v>
      </c>
      <c r="E127" s="32">
        <v>270.45742695523899</v>
      </c>
      <c r="F127" s="32">
        <v>498.29308819549198</v>
      </c>
      <c r="G127" s="32">
        <v>443.933116079831</v>
      </c>
      <c r="H127" s="32">
        <v>430.29976095758099</v>
      </c>
      <c r="I127" s="33">
        <v>1484.22138167652</v>
      </c>
      <c r="J127" s="2">
        <v>1101.16525978457</v>
      </c>
      <c r="K127">
        <v>3859.0639075492782</v>
      </c>
      <c r="L127">
        <v>767.78201649927496</v>
      </c>
      <c r="M127">
        <v>1285.8118983832235</v>
      </c>
      <c r="N127">
        <v>902.89792209747964</v>
      </c>
      <c r="O127">
        <v>1025.1212409671975</v>
      </c>
      <c r="P127" s="13">
        <v>2012.4341943428901</v>
      </c>
      <c r="Q127" s="32">
        <f t="shared" si="22"/>
        <v>2.2105527817075727</v>
      </c>
      <c r="R127" s="32">
        <f t="shared" si="23"/>
        <v>2.8750707335245602</v>
      </c>
      <c r="S127" s="32">
        <f t="shared" si="24"/>
        <v>2.9603294530268207</v>
      </c>
      <c r="T127" s="32">
        <f t="shared" si="25"/>
        <v>2.6908754694746655</v>
      </c>
      <c r="U127" s="32">
        <f t="shared" si="26"/>
        <v>2.1209094772599424</v>
      </c>
      <c r="V127" s="32">
        <f t="shared" si="27"/>
        <v>2.484306353556109</v>
      </c>
      <c r="W127" s="32">
        <f t="shared" si="28"/>
        <v>1.4139173601516946</v>
      </c>
      <c r="X127" s="134">
        <f t="shared" si="29"/>
        <v>221.05527817075728</v>
      </c>
      <c r="Y127" s="134">
        <f t="shared" si="30"/>
        <v>287.50707335245602</v>
      </c>
      <c r="Z127" s="134">
        <f t="shared" si="31"/>
        <v>296.03294530268209</v>
      </c>
      <c r="AA127" s="134">
        <f t="shared" si="32"/>
        <v>269.08754694746654</v>
      </c>
      <c r="AB127" s="134">
        <f t="shared" si="33"/>
        <v>212.09094772599423</v>
      </c>
      <c r="AC127" s="134">
        <f t="shared" si="34"/>
        <v>248.43063535561089</v>
      </c>
      <c r="AD127" s="134">
        <f t="shared" si="35"/>
        <v>141.39173601516944</v>
      </c>
      <c r="AL127" s="81">
        <f t="shared" si="36"/>
        <v>25.410217194176759</v>
      </c>
      <c r="AM127" s="81">
        <f t="shared" si="37"/>
        <v>19.010651405147854</v>
      </c>
      <c r="AN127" s="81">
        <f t="shared" si="38"/>
        <v>16.750357449635345</v>
      </c>
      <c r="AO127" s="81">
        <f t="shared" si="39"/>
        <v>29.704241689620218</v>
      </c>
      <c r="AP127" s="81">
        <f t="shared" si="40"/>
        <v>8.2456337720728907</v>
      </c>
      <c r="AQ127" s="81">
        <f t="shared" si="41"/>
        <v>13.852859536553224</v>
      </c>
      <c r="AR127" s="81">
        <f t="shared" si="42"/>
        <v>9.3913588560251213</v>
      </c>
    </row>
    <row r="128" spans="1:44" x14ac:dyDescent="0.2">
      <c r="A128" s="1">
        <v>44228</v>
      </c>
      <c r="B128" s="2">
        <v>4</v>
      </c>
      <c r="C128" s="63">
        <v>521.94950926663296</v>
      </c>
      <c r="D128" s="32">
        <v>1401.10922783508</v>
      </c>
      <c r="E128" s="32">
        <v>278.61312574645899</v>
      </c>
      <c r="F128" s="32">
        <v>499.27957923820202</v>
      </c>
      <c r="G128" s="32">
        <v>430.57310361552697</v>
      </c>
      <c r="H128" s="32">
        <v>450.56121447153203</v>
      </c>
      <c r="I128" s="33">
        <v>1487.4569664805899</v>
      </c>
      <c r="J128" s="2">
        <v>1095.561153185047</v>
      </c>
      <c r="K128">
        <v>3843.7545896862971</v>
      </c>
      <c r="L128">
        <v>757.96554480030443</v>
      </c>
      <c r="M128">
        <v>1300.998179386293</v>
      </c>
      <c r="N128">
        <v>913.8235692843424</v>
      </c>
      <c r="O128">
        <v>1036.4366585761538</v>
      </c>
      <c r="P128" s="13">
        <v>1997.1604200267968</v>
      </c>
      <c r="Q128" s="32">
        <f t="shared" si="22"/>
        <v>2.1829383476446678</v>
      </c>
      <c r="R128" s="32">
        <f t="shared" si="23"/>
        <v>2.8531000252210759</v>
      </c>
      <c r="S128" s="32">
        <f t="shared" si="24"/>
        <v>2.8293145359908989</v>
      </c>
      <c r="T128" s="32">
        <f t="shared" si="25"/>
        <v>2.7099808660834932</v>
      </c>
      <c r="U128" s="32">
        <f t="shared" si="26"/>
        <v>2.2072361326692129</v>
      </c>
      <c r="V128" s="32">
        <f t="shared" si="27"/>
        <v>2.3923366909943047</v>
      </c>
      <c r="W128" s="32">
        <f t="shared" si="28"/>
        <v>1.3963744051986142</v>
      </c>
      <c r="X128" s="134">
        <f t="shared" si="29"/>
        <v>218.29383476446677</v>
      </c>
      <c r="Y128" s="134">
        <f t="shared" si="30"/>
        <v>285.3100025221076</v>
      </c>
      <c r="Z128" s="134">
        <f t="shared" si="31"/>
        <v>282.93145359908988</v>
      </c>
      <c r="AA128" s="134">
        <f t="shared" si="32"/>
        <v>270.9980866083493</v>
      </c>
      <c r="AB128" s="134">
        <f t="shared" si="33"/>
        <v>220.72361326692129</v>
      </c>
      <c r="AC128" s="134">
        <f t="shared" si="34"/>
        <v>239.23366909943047</v>
      </c>
      <c r="AD128" s="134">
        <f t="shared" si="35"/>
        <v>139.63744051986143</v>
      </c>
      <c r="AL128" s="81">
        <f t="shared" si="36"/>
        <v>25.092790361830026</v>
      </c>
      <c r="AM128" s="81">
        <f t="shared" si="37"/>
        <v>18.865375857033012</v>
      </c>
      <c r="AN128" s="81">
        <f t="shared" si="38"/>
        <v>16.009039050312534</v>
      </c>
      <c r="AO128" s="81">
        <f t="shared" si="39"/>
        <v>29.915143801175557</v>
      </c>
      <c r="AP128" s="81">
        <f t="shared" si="40"/>
        <v>8.5812529924614935</v>
      </c>
      <c r="AQ128" s="81">
        <f t="shared" si="41"/>
        <v>13.340023100229994</v>
      </c>
      <c r="AR128" s="81">
        <f t="shared" si="42"/>
        <v>9.2748370634489383</v>
      </c>
    </row>
    <row r="129" spans="1:44" x14ac:dyDescent="0.2">
      <c r="A129" s="1">
        <v>44256</v>
      </c>
      <c r="B129" s="2">
        <v>4.2</v>
      </c>
      <c r="C129" s="63">
        <v>525.25735555528797</v>
      </c>
      <c r="D129" s="32">
        <v>1436.4864044928199</v>
      </c>
      <c r="E129" s="32">
        <v>278.430586072133</v>
      </c>
      <c r="F129" s="32">
        <v>494.321659693708</v>
      </c>
      <c r="G129" s="32">
        <v>446.960835212115</v>
      </c>
      <c r="H129" s="32">
        <v>448.74832147668002</v>
      </c>
      <c r="I129" s="33">
        <v>1494.2303761211299</v>
      </c>
      <c r="J129" s="2">
        <v>1093.8525278835245</v>
      </c>
      <c r="K129">
        <v>3849.9135109681242</v>
      </c>
      <c r="L129">
        <v>753.93437175262989</v>
      </c>
      <c r="M129">
        <v>1290.6206304389302</v>
      </c>
      <c r="N129">
        <v>943.19784277818428</v>
      </c>
      <c r="O129">
        <v>1022.3249465187725</v>
      </c>
      <c r="P129" s="13">
        <v>1958.1908167060387</v>
      </c>
      <c r="Q129" s="32">
        <f t="shared" si="22"/>
        <v>2.1699731036601526</v>
      </c>
      <c r="R129" s="32">
        <f t="shared" si="23"/>
        <v>2.7926542610371339</v>
      </c>
      <c r="S129" s="32">
        <f t="shared" si="24"/>
        <v>2.8215277152155802</v>
      </c>
      <c r="T129" s="32">
        <f t="shared" si="25"/>
        <v>2.7205498091073896</v>
      </c>
      <c r="U129" s="32">
        <f t="shared" si="26"/>
        <v>2.1988775631951132</v>
      </c>
      <c r="V129" s="32">
        <f t="shared" si="27"/>
        <v>2.3738531004798848</v>
      </c>
      <c r="W129" s="32">
        <f t="shared" si="28"/>
        <v>1.365542331099207</v>
      </c>
      <c r="X129" s="134">
        <f t="shared" si="29"/>
        <v>216.99731036601526</v>
      </c>
      <c r="Y129" s="134">
        <f t="shared" si="30"/>
        <v>279.26542610371337</v>
      </c>
      <c r="Z129" s="134">
        <f t="shared" si="31"/>
        <v>282.15277152155801</v>
      </c>
      <c r="AA129" s="134">
        <f t="shared" si="32"/>
        <v>272.05498091073895</v>
      </c>
      <c r="AB129" s="134">
        <f t="shared" si="33"/>
        <v>219.88775631951131</v>
      </c>
      <c r="AC129" s="134">
        <f t="shared" si="34"/>
        <v>237.3853100479885</v>
      </c>
      <c r="AD129" s="134">
        <f t="shared" si="35"/>
        <v>136.55423310992069</v>
      </c>
      <c r="AL129" s="81">
        <f t="shared" si="36"/>
        <v>24.943755392681933</v>
      </c>
      <c r="AM129" s="81">
        <f t="shared" si="37"/>
        <v>18.465694089756976</v>
      </c>
      <c r="AN129" s="81">
        <f t="shared" si="38"/>
        <v>15.964979078795015</v>
      </c>
      <c r="AO129" s="81">
        <f t="shared" si="39"/>
        <v>30.031813056794039</v>
      </c>
      <c r="AP129" s="81">
        <f t="shared" si="40"/>
        <v>8.5487566961882102</v>
      </c>
      <c r="AQ129" s="81">
        <f t="shared" si="41"/>
        <v>13.236955866689772</v>
      </c>
      <c r="AR129" s="81">
        <f t="shared" si="42"/>
        <v>9.0700478159981355</v>
      </c>
    </row>
    <row r="130" spans="1:44" x14ac:dyDescent="0.2">
      <c r="A130" s="1">
        <v>44287</v>
      </c>
      <c r="B130" s="2">
        <v>4.4800000000000004</v>
      </c>
      <c r="C130" s="63">
        <v>537.94458177076103</v>
      </c>
      <c r="D130" s="32">
        <v>1422.2109929373401</v>
      </c>
      <c r="E130" s="32">
        <v>271.80382683350803</v>
      </c>
      <c r="F130" s="32">
        <v>493.56146359078599</v>
      </c>
      <c r="G130" s="32">
        <v>440.56353601895501</v>
      </c>
      <c r="H130" s="32">
        <v>459.23934680750801</v>
      </c>
      <c r="I130" s="33">
        <v>1504.30882991974</v>
      </c>
      <c r="J130" s="2">
        <v>1097.2808978255794</v>
      </c>
      <c r="K130">
        <v>3885.0797186714412</v>
      </c>
      <c r="L130">
        <v>757.67292454964604</v>
      </c>
      <c r="M130">
        <v>1289.7934682647237</v>
      </c>
      <c r="N130">
        <v>954.48015661275554</v>
      </c>
      <c r="O130">
        <v>1006.0146368847306</v>
      </c>
      <c r="P130" s="13">
        <v>1938.0748905276671</v>
      </c>
      <c r="Q130" s="32">
        <f t="shared" si="22"/>
        <v>2.1311471867128264</v>
      </c>
      <c r="R130" s="32">
        <f t="shared" si="23"/>
        <v>2.854099223128955</v>
      </c>
      <c r="S130" s="32">
        <f t="shared" si="24"/>
        <v>2.9124559458626411</v>
      </c>
      <c r="T130" s="32">
        <f t="shared" si="25"/>
        <v>2.7303108428259804</v>
      </c>
      <c r="U130" s="32">
        <f t="shared" si="26"/>
        <v>2.2635574351893282</v>
      </c>
      <c r="V130" s="32">
        <f t="shared" si="27"/>
        <v>2.2887500818995212</v>
      </c>
      <c r="W130" s="32">
        <f t="shared" si="28"/>
        <v>1.3460671142449798</v>
      </c>
      <c r="X130" s="134">
        <f t="shared" si="29"/>
        <v>213.11471867128265</v>
      </c>
      <c r="Y130" s="134">
        <f t="shared" si="30"/>
        <v>285.4099223128955</v>
      </c>
      <c r="Z130" s="134">
        <f t="shared" si="31"/>
        <v>291.24559458626413</v>
      </c>
      <c r="AA130" s="134">
        <f t="shared" si="32"/>
        <v>273.03108428259804</v>
      </c>
      <c r="AB130" s="134">
        <f t="shared" si="33"/>
        <v>226.35574351893283</v>
      </c>
      <c r="AC130" s="134">
        <f t="shared" si="34"/>
        <v>228.87500818995213</v>
      </c>
      <c r="AD130" s="134">
        <f t="shared" si="35"/>
        <v>134.60671142449797</v>
      </c>
      <c r="AL130" s="81">
        <f t="shared" si="36"/>
        <v>24.497453005985456</v>
      </c>
      <c r="AM130" s="81">
        <f t="shared" si="37"/>
        <v>18.871982791217253</v>
      </c>
      <c r="AN130" s="81">
        <f t="shared" si="38"/>
        <v>16.479475991982795</v>
      </c>
      <c r="AO130" s="81">
        <f t="shared" si="39"/>
        <v>30.139563901456562</v>
      </c>
      <c r="AP130" s="81">
        <f t="shared" si="40"/>
        <v>8.8002179408132601</v>
      </c>
      <c r="AQ130" s="81">
        <f t="shared" si="41"/>
        <v>12.762408852452612</v>
      </c>
      <c r="AR130" s="81">
        <f t="shared" si="42"/>
        <v>8.9406917762241171</v>
      </c>
    </row>
    <row r="131" spans="1:44" x14ac:dyDescent="0.2">
      <c r="A131" s="1">
        <v>44317</v>
      </c>
      <c r="B131" s="2">
        <v>4.76</v>
      </c>
      <c r="C131" s="63">
        <v>537.76091113277698</v>
      </c>
      <c r="D131" s="32">
        <v>1430.4740301402901</v>
      </c>
      <c r="E131" s="32">
        <v>271.30770026873398</v>
      </c>
      <c r="F131" s="32">
        <v>496.89707337882299</v>
      </c>
      <c r="G131" s="32">
        <v>454.59451934754202</v>
      </c>
      <c r="H131" s="32">
        <v>465.74801729755097</v>
      </c>
      <c r="I131" s="33">
        <v>1507.9722508377199</v>
      </c>
      <c r="J131" s="2">
        <v>1173.4854042421096</v>
      </c>
      <c r="K131">
        <v>3875.0333892197568</v>
      </c>
      <c r="L131">
        <v>758.65192482089594</v>
      </c>
      <c r="M131">
        <v>1290.748142394106</v>
      </c>
      <c r="N131">
        <v>984.53557512802956</v>
      </c>
      <c r="O131">
        <v>991.78200028861261</v>
      </c>
      <c r="P131" s="13">
        <v>1935.0856024018815</v>
      </c>
      <c r="Q131" s="32">
        <f t="shared" ref="Q131:Q157" si="51">(1+B131/100)*J131/C131</f>
        <v>2.2860406623725398</v>
      </c>
      <c r="R131" s="32">
        <f t="shared" ref="R131:R157" si="52">(1+B131/100)*K131/D131</f>
        <v>2.8378599632098838</v>
      </c>
      <c r="S131" s="32">
        <f t="shared" ref="S131:S157" si="53">(1+B131/100)*L131/E131</f>
        <v>2.9293814943517869</v>
      </c>
      <c r="T131" s="32">
        <f t="shared" ref="T131:T157" si="54">(1+B131/100)*M131/F131</f>
        <v>2.7212632684217652</v>
      </c>
      <c r="U131" s="32">
        <f t="shared" ref="U131:U157" si="55">(1+B131/100)*N131/G131</f>
        <v>2.2688339269563627</v>
      </c>
      <c r="V131" s="32">
        <f t="shared" ref="V131:V157" si="56">(1+B131/100)*O131/H131</f>
        <v>2.2308003145799198</v>
      </c>
      <c r="W131" s="32">
        <f t="shared" ref="W131:W157" si="57">(1+B131/100)*P131/I131</f>
        <v>1.3443189527858013</v>
      </c>
      <c r="X131" s="134">
        <f t="shared" ref="X131:X157" si="58">Q131*100</f>
        <v>228.60406623725399</v>
      </c>
      <c r="Y131" s="134">
        <f t="shared" ref="Y131:Y157" si="59">R131*100</f>
        <v>283.78599632098837</v>
      </c>
      <c r="Z131" s="134">
        <f t="shared" ref="Z131:Z157" si="60">S131*100</f>
        <v>292.93814943517867</v>
      </c>
      <c r="AA131" s="134">
        <f t="shared" ref="AA131:AA157" si="61">T131*100</f>
        <v>272.12632684217652</v>
      </c>
      <c r="AB131" s="134">
        <f t="shared" ref="AB131:AB157" si="62">U131*100</f>
        <v>226.88339269563627</v>
      </c>
      <c r="AC131" s="134">
        <f t="shared" ref="AC131:AC157" si="63">V131*100</f>
        <v>223.08003145799199</v>
      </c>
      <c r="AD131" s="134">
        <f t="shared" ref="AD131:AD157" si="64">W131*100</f>
        <v>134.43189527858013</v>
      </c>
      <c r="AL131" s="81">
        <f t="shared" ref="AL131:AL157" si="65">X131/$AE$81</f>
        <v>26.277947410391366</v>
      </c>
      <c r="AM131" s="81">
        <f t="shared" ref="AM131:AM157" si="66">Y131/$AF$81</f>
        <v>18.764604942804951</v>
      </c>
      <c r="AN131" s="81">
        <f t="shared" ref="AN131:AN157" si="67">Z131/$AG$81</f>
        <v>16.575245395936953</v>
      </c>
      <c r="AO131" s="81">
        <f t="shared" ref="AO131:AO157" si="68">AA131/$AH$81</f>
        <v>30.039688845975046</v>
      </c>
      <c r="AP131" s="81">
        <f t="shared" ref="AP131:AP157" si="69">AB131/$AI$81</f>
        <v>8.8207317907341611</v>
      </c>
      <c r="AQ131" s="81">
        <f t="shared" ref="AQ131:AQ157" si="70">AC131/$AJ$81</f>
        <v>12.439272381902082</v>
      </c>
      <c r="AR131" s="81">
        <f t="shared" ref="AR131:AR157" si="71">AD131/$AK$81</f>
        <v>8.9290803397539857</v>
      </c>
    </row>
    <row r="132" spans="1:44" x14ac:dyDescent="0.2">
      <c r="A132" s="1">
        <v>44348</v>
      </c>
      <c r="B132" s="2">
        <v>5.09</v>
      </c>
      <c r="C132" s="63">
        <v>536.97902176669004</v>
      </c>
      <c r="D132" s="32">
        <v>1427.9953211935101</v>
      </c>
      <c r="E132" s="32">
        <v>273.76152285369801</v>
      </c>
      <c r="F132" s="32">
        <v>499.15372022629401</v>
      </c>
      <c r="G132" s="32">
        <v>465.31348994627399</v>
      </c>
      <c r="H132" s="32">
        <v>470.77704472400501</v>
      </c>
      <c r="I132" s="33">
        <v>1506.8040236644899</v>
      </c>
      <c r="J132" s="2">
        <v>1190.8749486621464</v>
      </c>
      <c r="K132">
        <v>3895.5788580785065</v>
      </c>
      <c r="L132">
        <v>760.80064125948786</v>
      </c>
      <c r="M132">
        <v>1290.3760446511897</v>
      </c>
      <c r="N132">
        <v>1004.2788652735655</v>
      </c>
      <c r="O132">
        <v>1015.4170179997694</v>
      </c>
      <c r="P132" s="13">
        <v>1973.4740665993668</v>
      </c>
      <c r="Q132" s="32">
        <f t="shared" si="51"/>
        <v>2.3306133625696925</v>
      </c>
      <c r="R132" s="32">
        <f t="shared" si="52"/>
        <v>2.8668608091328163</v>
      </c>
      <c r="S132" s="32">
        <f t="shared" si="53"/>
        <v>2.9205177760750307</v>
      </c>
      <c r="T132" s="32">
        <f t="shared" si="54"/>
        <v>2.7167105650523045</v>
      </c>
      <c r="U132" s="32">
        <f t="shared" si="55"/>
        <v>2.2681411184486575</v>
      </c>
      <c r="V132" s="32">
        <f t="shared" si="56"/>
        <v>2.266681768312536</v>
      </c>
      <c r="W132" s="32">
        <f t="shared" si="57"/>
        <v>1.3763726828559766</v>
      </c>
      <c r="X132" s="134">
        <f t="shared" si="58"/>
        <v>233.06133625696924</v>
      </c>
      <c r="Y132" s="134">
        <f t="shared" si="59"/>
        <v>286.68608091328161</v>
      </c>
      <c r="Z132" s="134">
        <f t="shared" si="60"/>
        <v>292.05177760750308</v>
      </c>
      <c r="AA132" s="134">
        <f t="shared" si="61"/>
        <v>271.67105650523047</v>
      </c>
      <c r="AB132" s="134">
        <f t="shared" si="62"/>
        <v>226.81411184486575</v>
      </c>
      <c r="AC132" s="134">
        <f t="shared" si="63"/>
        <v>226.66817683125359</v>
      </c>
      <c r="AD132" s="134">
        <f t="shared" si="64"/>
        <v>137.63726828559766</v>
      </c>
      <c r="AL132" s="81">
        <f t="shared" si="65"/>
        <v>26.790308844288312</v>
      </c>
      <c r="AM132" s="81">
        <f t="shared" si="66"/>
        <v>18.956365432683192</v>
      </c>
      <c r="AN132" s="81">
        <f t="shared" si="67"/>
        <v>16.525092042459107</v>
      </c>
      <c r="AO132" s="81">
        <f t="shared" si="68"/>
        <v>29.989432116237193</v>
      </c>
      <c r="AP132" s="81">
        <f t="shared" si="69"/>
        <v>8.8180383022614262</v>
      </c>
      <c r="AQ132" s="81">
        <f t="shared" si="70"/>
        <v>12.639352673052066</v>
      </c>
      <c r="AR132" s="81">
        <f t="shared" si="71"/>
        <v>9.1419839296291983</v>
      </c>
    </row>
    <row r="133" spans="1:44" x14ac:dyDescent="0.2">
      <c r="A133" s="1">
        <v>44378</v>
      </c>
      <c r="B133" s="2">
        <v>5.77</v>
      </c>
      <c r="C133" s="63">
        <v>532.41939302906303</v>
      </c>
      <c r="D133" s="32">
        <v>1412.87832167806</v>
      </c>
      <c r="E133" s="32">
        <v>275.37400369444703</v>
      </c>
      <c r="F133" s="32">
        <v>505.58548014617901</v>
      </c>
      <c r="G133" s="32">
        <v>452.280405900858</v>
      </c>
      <c r="H133" s="32">
        <v>464.81503336223898</v>
      </c>
      <c r="I133" s="33">
        <v>1511.62200204126</v>
      </c>
      <c r="J133" s="2">
        <v>1257.9080493968888</v>
      </c>
      <c r="K133">
        <v>3944.6625844422801</v>
      </c>
      <c r="L133">
        <v>761.81727498672444</v>
      </c>
      <c r="M133">
        <v>1292.411479348694</v>
      </c>
      <c r="N133">
        <v>1024.4301430990292</v>
      </c>
      <c r="O133">
        <v>1034.5673255475954</v>
      </c>
      <c r="P133" s="13">
        <v>1994.3582728924162</v>
      </c>
      <c r="Q133" s="32">
        <f t="shared" si="51"/>
        <v>2.4989498152529963</v>
      </c>
      <c r="R133" s="32">
        <f t="shared" si="52"/>
        <v>2.9530282626243718</v>
      </c>
      <c r="S133" s="32">
        <f t="shared" si="53"/>
        <v>2.9261082053610972</v>
      </c>
      <c r="T133" s="32">
        <f t="shared" si="54"/>
        <v>2.7037636075147575</v>
      </c>
      <c r="U133" s="32">
        <f t="shared" si="55"/>
        <v>2.3957256344051312</v>
      </c>
      <c r="V133" s="32">
        <f t="shared" si="56"/>
        <v>2.3541877557538315</v>
      </c>
      <c r="W133" s="32">
        <f t="shared" si="57"/>
        <v>1.3954763442115679</v>
      </c>
      <c r="X133" s="134">
        <f t="shared" si="58"/>
        <v>249.89498152529964</v>
      </c>
      <c r="Y133" s="134">
        <f t="shared" si="59"/>
        <v>295.30282626243718</v>
      </c>
      <c r="Z133" s="134">
        <f t="shared" si="60"/>
        <v>292.61082053610971</v>
      </c>
      <c r="AA133" s="134">
        <f t="shared" si="61"/>
        <v>270.37636075147577</v>
      </c>
      <c r="AB133" s="134">
        <f t="shared" si="62"/>
        <v>239.57256344051311</v>
      </c>
      <c r="AC133" s="134">
        <f t="shared" si="63"/>
        <v>235.41877557538317</v>
      </c>
      <c r="AD133" s="134">
        <f t="shared" si="64"/>
        <v>139.54763442115677</v>
      </c>
      <c r="AL133" s="81">
        <f t="shared" si="65"/>
        <v>28.725329740317687</v>
      </c>
      <c r="AM133" s="81">
        <f t="shared" si="66"/>
        <v>19.526125126487006</v>
      </c>
      <c r="AN133" s="81">
        <f t="shared" si="67"/>
        <v>16.556724227431893</v>
      </c>
      <c r="AO133" s="81">
        <f t="shared" si="68"/>
        <v>29.846512252347832</v>
      </c>
      <c r="AP133" s="81">
        <f t="shared" si="69"/>
        <v>9.3140590918537267</v>
      </c>
      <c r="AQ133" s="81">
        <f t="shared" si="70"/>
        <v>13.127298996941015</v>
      </c>
      <c r="AR133" s="81">
        <f t="shared" si="71"/>
        <v>9.2688720663128645</v>
      </c>
    </row>
    <row r="134" spans="1:44" x14ac:dyDescent="0.2">
      <c r="A134" s="1">
        <v>44409</v>
      </c>
      <c r="B134" s="2">
        <v>6.31</v>
      </c>
      <c r="C134" s="63">
        <v>530.85741262064198</v>
      </c>
      <c r="D134" s="32">
        <v>1420.0144255958701</v>
      </c>
      <c r="E134" s="32">
        <v>273.66304701617099</v>
      </c>
      <c r="F134" s="32">
        <v>468.99482947153399</v>
      </c>
      <c r="G134" s="32">
        <v>460.74518077678101</v>
      </c>
      <c r="H134" s="32">
        <v>457.014543147827</v>
      </c>
      <c r="I134" s="33">
        <v>1522.22204581508</v>
      </c>
      <c r="J134" s="2">
        <v>1347.7352579201799</v>
      </c>
      <c r="K134">
        <v>3879.1454931400554</v>
      </c>
      <c r="L134">
        <v>764.52409777596665</v>
      </c>
      <c r="M134">
        <v>1282.7201472340762</v>
      </c>
      <c r="N134">
        <v>1047.2680303882332</v>
      </c>
      <c r="O134">
        <v>1045.2183603295252</v>
      </c>
      <c r="P134" s="13">
        <v>2022.5738072557417</v>
      </c>
      <c r="Q134" s="32">
        <f t="shared" si="51"/>
        <v>2.6989871830589385</v>
      </c>
      <c r="R134" s="32">
        <f t="shared" si="52"/>
        <v>2.9041392111398467</v>
      </c>
      <c r="S134" s="32">
        <f t="shared" si="53"/>
        <v>2.9699500067965077</v>
      </c>
      <c r="T134" s="32">
        <f t="shared" si="54"/>
        <v>2.9076222227463058</v>
      </c>
      <c r="U134" s="32">
        <f t="shared" si="55"/>
        <v>2.4164129969383659</v>
      </c>
      <c r="V134" s="32">
        <f t="shared" si="56"/>
        <v>2.4313704137570435</v>
      </c>
      <c r="W134" s="32">
        <f t="shared" si="57"/>
        <v>1.4125391367211781</v>
      </c>
      <c r="X134" s="134">
        <f t="shared" si="58"/>
        <v>269.89871830589385</v>
      </c>
      <c r="Y134" s="134">
        <f t="shared" si="59"/>
        <v>290.41392111398466</v>
      </c>
      <c r="Z134" s="134">
        <f t="shared" si="60"/>
        <v>296.99500067965079</v>
      </c>
      <c r="AA134" s="134">
        <f t="shared" si="61"/>
        <v>290.76222227463057</v>
      </c>
      <c r="AB134" s="134">
        <f t="shared" si="62"/>
        <v>241.64129969383657</v>
      </c>
      <c r="AC134" s="134">
        <f t="shared" si="63"/>
        <v>243.13704137570434</v>
      </c>
      <c r="AD134" s="134">
        <f t="shared" si="64"/>
        <v>141.25391367211782</v>
      </c>
      <c r="AL134" s="81">
        <f t="shared" si="65"/>
        <v>31.024751407586802</v>
      </c>
      <c r="AM134" s="81">
        <f t="shared" si="66"/>
        <v>19.202859091859306</v>
      </c>
      <c r="AN134" s="81">
        <f t="shared" si="67"/>
        <v>16.804793186286524</v>
      </c>
      <c r="AO134" s="81">
        <f t="shared" si="68"/>
        <v>32.096882307016841</v>
      </c>
      <c r="AP134" s="81">
        <f t="shared" si="69"/>
        <v>9.3944870483450771</v>
      </c>
      <c r="AQ134" s="81">
        <f t="shared" si="70"/>
        <v>13.55768090956054</v>
      </c>
      <c r="AR134" s="81">
        <f t="shared" si="71"/>
        <v>9.3822045792727859</v>
      </c>
    </row>
    <row r="135" spans="1:44" x14ac:dyDescent="0.2">
      <c r="A135" s="1">
        <v>44440</v>
      </c>
      <c r="B135" s="2">
        <v>6.56</v>
      </c>
      <c r="C135" s="63">
        <v>547.47223547490603</v>
      </c>
      <c r="D135" s="32">
        <v>1438.7781952042101</v>
      </c>
      <c r="E135" s="32">
        <v>281.11153414731803</v>
      </c>
      <c r="F135" s="32">
        <v>477.18730444682001</v>
      </c>
      <c r="G135" s="32">
        <v>459.81888609958798</v>
      </c>
      <c r="H135" s="32">
        <v>464.13214209045498</v>
      </c>
      <c r="I135" s="33">
        <v>1531.4836590447401</v>
      </c>
      <c r="J135" s="2">
        <v>1337.3645694427983</v>
      </c>
      <c r="K135">
        <v>3872.4990477150441</v>
      </c>
      <c r="L135">
        <v>769.02624772298725</v>
      </c>
      <c r="M135">
        <v>1268.113844743101</v>
      </c>
      <c r="N135">
        <v>1070.4426188656334</v>
      </c>
      <c r="O135">
        <v>993.08743711021361</v>
      </c>
      <c r="P135" s="13">
        <v>2018.6680126537335</v>
      </c>
      <c r="Q135" s="32">
        <f t="shared" si="51"/>
        <v>2.6030464978046663</v>
      </c>
      <c r="R135" s="32">
        <f t="shared" si="52"/>
        <v>2.8680827934422926</v>
      </c>
      <c r="S135" s="32">
        <f t="shared" si="53"/>
        <v>2.9151218289896463</v>
      </c>
      <c r="T135" s="32">
        <f t="shared" si="54"/>
        <v>2.8318065052563521</v>
      </c>
      <c r="U135" s="32">
        <f t="shared" si="55"/>
        <v>2.4806803051064175</v>
      </c>
      <c r="V135" s="32">
        <f t="shared" si="56"/>
        <v>2.2800273392365136</v>
      </c>
      <c r="W135" s="32">
        <f t="shared" si="57"/>
        <v>1.4045808595996108</v>
      </c>
      <c r="X135" s="134">
        <f t="shared" si="58"/>
        <v>260.30464978046666</v>
      </c>
      <c r="Y135" s="134">
        <f t="shared" si="59"/>
        <v>286.80827934422928</v>
      </c>
      <c r="Z135" s="134">
        <f t="shared" si="60"/>
        <v>291.51218289896462</v>
      </c>
      <c r="AA135" s="134">
        <f t="shared" si="61"/>
        <v>283.1806505256352</v>
      </c>
      <c r="AB135" s="134">
        <f t="shared" si="62"/>
        <v>248.06803051064173</v>
      </c>
      <c r="AC135" s="134">
        <f t="shared" si="63"/>
        <v>228.00273392365136</v>
      </c>
      <c r="AD135" s="134">
        <f t="shared" si="64"/>
        <v>140.45808595996107</v>
      </c>
      <c r="AL135" s="81">
        <f t="shared" si="65"/>
        <v>29.92191700786438</v>
      </c>
      <c r="AM135" s="81">
        <f t="shared" si="66"/>
        <v>18.964445483535208</v>
      </c>
      <c r="AN135" s="81">
        <f t="shared" si="67"/>
        <v>16.494560291215308</v>
      </c>
      <c r="AO135" s="81">
        <f t="shared" si="68"/>
        <v>31.259961973192095</v>
      </c>
      <c r="AP135" s="81">
        <f t="shared" si="69"/>
        <v>9.6443443347368216</v>
      </c>
      <c r="AQ135" s="81">
        <f t="shared" si="70"/>
        <v>12.713769549690625</v>
      </c>
      <c r="AR135" s="81">
        <f t="shared" si="71"/>
        <v>9.3293450286153714</v>
      </c>
    </row>
    <row r="136" spans="1:44" x14ac:dyDescent="0.2">
      <c r="A136" s="1">
        <v>44470</v>
      </c>
      <c r="B136" s="2">
        <v>6.81</v>
      </c>
      <c r="C136" s="63">
        <v>558.03081860738905</v>
      </c>
      <c r="D136" s="32">
        <v>1440.4321134020299</v>
      </c>
      <c r="E136" s="32">
        <v>278.895495554891</v>
      </c>
      <c r="F136" s="32">
        <v>487.91369030178498</v>
      </c>
      <c r="G136" s="32">
        <v>457.15364512540498</v>
      </c>
      <c r="H136" s="32">
        <v>466.029925705219</v>
      </c>
      <c r="I136" s="33">
        <v>1526.2059223358799</v>
      </c>
      <c r="J136" s="2">
        <v>1341.8246752112573</v>
      </c>
      <c r="K136">
        <v>3864.8942607196391</v>
      </c>
      <c r="L136">
        <v>765.27012690799279</v>
      </c>
      <c r="M136">
        <v>1255.6724471046753</v>
      </c>
      <c r="N136">
        <v>1099.0979988773731</v>
      </c>
      <c r="O136">
        <v>975.75494499868535</v>
      </c>
      <c r="P136" s="13">
        <v>2030.1081516322515</v>
      </c>
      <c r="Q136" s="32">
        <f t="shared" si="51"/>
        <v>2.5683221926162028</v>
      </c>
      <c r="R136" s="32">
        <f t="shared" si="52"/>
        <v>2.865871651614921</v>
      </c>
      <c r="S136" s="32">
        <f t="shared" si="53"/>
        <v>2.93079320239345</v>
      </c>
      <c r="T136" s="32">
        <f t="shared" si="54"/>
        <v>2.7488135041321615</v>
      </c>
      <c r="U136" s="32">
        <f t="shared" si="55"/>
        <v>2.5679475273108427</v>
      </c>
      <c r="V136" s="32">
        <f t="shared" si="56"/>
        <v>2.2363453488013296</v>
      </c>
      <c r="W136" s="32">
        <f t="shared" si="57"/>
        <v>1.4207509517717662</v>
      </c>
      <c r="X136" s="134">
        <f t="shared" si="58"/>
        <v>256.83221926162025</v>
      </c>
      <c r="Y136" s="134">
        <f t="shared" si="59"/>
        <v>286.58716516149212</v>
      </c>
      <c r="Z136" s="134">
        <f t="shared" si="60"/>
        <v>293.07932023934501</v>
      </c>
      <c r="AA136" s="134">
        <f t="shared" si="61"/>
        <v>274.88135041321613</v>
      </c>
      <c r="AB136" s="134">
        <f t="shared" si="62"/>
        <v>256.79475273108426</v>
      </c>
      <c r="AC136" s="134">
        <f t="shared" si="63"/>
        <v>223.63453488013297</v>
      </c>
      <c r="AD136" s="134">
        <f t="shared" si="64"/>
        <v>142.07509517717662</v>
      </c>
      <c r="AL136" s="81">
        <f t="shared" si="65"/>
        <v>29.522762486851693</v>
      </c>
      <c r="AM136" s="81">
        <f t="shared" si="66"/>
        <v>18.949824887945212</v>
      </c>
      <c r="AN136" s="81">
        <f t="shared" si="67"/>
        <v>16.583233227929167</v>
      </c>
      <c r="AO136" s="81">
        <f t="shared" si="68"/>
        <v>30.343812492509823</v>
      </c>
      <c r="AP136" s="81">
        <f t="shared" si="69"/>
        <v>9.9836202738181221</v>
      </c>
      <c r="AQ136" s="81">
        <f t="shared" si="70"/>
        <v>12.47019231256386</v>
      </c>
      <c r="AR136" s="81">
        <f t="shared" si="71"/>
        <v>9.4367481503278192</v>
      </c>
    </row>
    <row r="137" spans="1:44" x14ac:dyDescent="0.2">
      <c r="A137" s="1">
        <v>44501</v>
      </c>
      <c r="B137" s="2">
        <v>7.31</v>
      </c>
      <c r="C137" s="63">
        <v>564.19670580958598</v>
      </c>
      <c r="D137" s="32">
        <v>1448.0101338950501</v>
      </c>
      <c r="E137" s="32">
        <v>270.985245243039</v>
      </c>
      <c r="F137" s="32">
        <v>522.68562278620698</v>
      </c>
      <c r="G137" s="32">
        <v>475.83452156307601</v>
      </c>
      <c r="H137" s="32">
        <v>463.39202475096101</v>
      </c>
      <c r="I137" s="33">
        <v>1511.8184030522</v>
      </c>
      <c r="J137" s="2">
        <v>1338.8276008127111</v>
      </c>
      <c r="K137">
        <v>3896.9113283035899</v>
      </c>
      <c r="L137">
        <v>771.11663030789327</v>
      </c>
      <c r="M137">
        <v>1258.432341955742</v>
      </c>
      <c r="N137">
        <v>1126.9587254567805</v>
      </c>
      <c r="O137">
        <v>985.1005666562379</v>
      </c>
      <c r="P137" s="13">
        <v>2028.1783133026597</v>
      </c>
      <c r="Q137" s="32">
        <f t="shared" si="51"/>
        <v>2.5464450317386276</v>
      </c>
      <c r="R137" s="32">
        <f t="shared" si="52"/>
        <v>2.8879463261447533</v>
      </c>
      <c r="S137" s="32">
        <f t="shared" si="53"/>
        <v>3.0536173851135402</v>
      </c>
      <c r="T137" s="32">
        <f t="shared" si="54"/>
        <v>2.5836251989373498</v>
      </c>
      <c r="U137" s="32">
        <f t="shared" si="55"/>
        <v>2.5415125500249411</v>
      </c>
      <c r="V137" s="32">
        <f t="shared" si="56"/>
        <v>2.2812464643665979</v>
      </c>
      <c r="W137" s="32">
        <f t="shared" si="57"/>
        <v>1.439616122949084</v>
      </c>
      <c r="X137" s="134">
        <f t="shared" si="58"/>
        <v>254.64450317386274</v>
      </c>
      <c r="Y137" s="134">
        <f t="shared" si="59"/>
        <v>288.79463261447535</v>
      </c>
      <c r="Z137" s="134">
        <f t="shared" si="60"/>
        <v>305.36173851135402</v>
      </c>
      <c r="AA137" s="134">
        <f t="shared" si="61"/>
        <v>258.362519893735</v>
      </c>
      <c r="AB137" s="134">
        <f t="shared" si="62"/>
        <v>254.15125500249411</v>
      </c>
      <c r="AC137" s="134">
        <f t="shared" si="63"/>
        <v>228.12464643665979</v>
      </c>
      <c r="AD137" s="134">
        <f t="shared" si="64"/>
        <v>143.96161229490841</v>
      </c>
      <c r="AL137" s="81">
        <f t="shared" si="65"/>
        <v>29.271285383888461</v>
      </c>
      <c r="AM137" s="81">
        <f t="shared" si="66"/>
        <v>19.095787885472678</v>
      </c>
      <c r="AN137" s="81">
        <f t="shared" si="67"/>
        <v>17.278206201939636</v>
      </c>
      <c r="AO137" s="81">
        <f t="shared" si="68"/>
        <v>28.520319210316661</v>
      </c>
      <c r="AP137" s="81">
        <f t="shared" si="69"/>
        <v>9.8808468439241626</v>
      </c>
      <c r="AQ137" s="81">
        <f t="shared" si="70"/>
        <v>12.720567571665798</v>
      </c>
      <c r="AR137" s="81">
        <f t="shared" si="71"/>
        <v>9.5620522150487783</v>
      </c>
    </row>
    <row r="138" spans="1:44" x14ac:dyDescent="0.2">
      <c r="A138" s="1">
        <v>44531</v>
      </c>
      <c r="B138" s="2">
        <v>7.58</v>
      </c>
      <c r="C138" s="63">
        <v>572.455148957353</v>
      </c>
      <c r="D138" s="32">
        <v>1502.65119093506</v>
      </c>
      <c r="E138" s="32">
        <v>274.34517689019401</v>
      </c>
      <c r="F138" s="32">
        <v>508.66320143013297</v>
      </c>
      <c r="G138" s="32">
        <v>476.44341954814797</v>
      </c>
      <c r="H138" s="32">
        <v>460.34722490374702</v>
      </c>
      <c r="I138" s="33">
        <v>1524.59824628199</v>
      </c>
      <c r="J138" s="2">
        <v>1338.6794837850894</v>
      </c>
      <c r="K138">
        <v>3952.8326415357992</v>
      </c>
      <c r="L138">
        <v>755.38509561091075</v>
      </c>
      <c r="M138">
        <v>1255.1036715077801</v>
      </c>
      <c r="N138">
        <v>1139.5188159516538</v>
      </c>
      <c r="O138">
        <v>994.12691685793629</v>
      </c>
      <c r="P138" s="13">
        <v>2044.9623312929145</v>
      </c>
      <c r="Q138" s="32">
        <f t="shared" si="51"/>
        <v>2.515745366740143</v>
      </c>
      <c r="R138" s="32">
        <f t="shared" si="52"/>
        <v>2.8299697104808614</v>
      </c>
      <c r="S138" s="32">
        <f t="shared" si="53"/>
        <v>2.9621198195274863</v>
      </c>
      <c r="T138" s="32">
        <f t="shared" si="54"/>
        <v>2.6544883255006426</v>
      </c>
      <c r="U138" s="32">
        <f t="shared" si="55"/>
        <v>2.5730113837303277</v>
      </c>
      <c r="V138" s="32">
        <f t="shared" si="56"/>
        <v>2.3232066564089386</v>
      </c>
      <c r="W138" s="32">
        <f t="shared" si="57"/>
        <v>1.4429837377616992</v>
      </c>
      <c r="X138" s="134">
        <f t="shared" si="58"/>
        <v>251.5745366740143</v>
      </c>
      <c r="Y138" s="134">
        <f t="shared" si="59"/>
        <v>282.99697104808615</v>
      </c>
      <c r="Z138" s="134">
        <f t="shared" si="60"/>
        <v>296.2119819527486</v>
      </c>
      <c r="AA138" s="134">
        <f t="shared" si="61"/>
        <v>265.44883255006425</v>
      </c>
      <c r="AB138" s="134">
        <f t="shared" si="62"/>
        <v>257.30113837303276</v>
      </c>
      <c r="AC138" s="134">
        <f t="shared" si="63"/>
        <v>232.32066564089388</v>
      </c>
      <c r="AD138" s="134">
        <f t="shared" si="64"/>
        <v>144.29837377616991</v>
      </c>
      <c r="AL138" s="81">
        <f t="shared" si="65"/>
        <v>28.918393943405704</v>
      </c>
      <c r="AM138" s="81">
        <f t="shared" si="66"/>
        <v>18.712432715394712</v>
      </c>
      <c r="AN138" s="81">
        <f t="shared" si="67"/>
        <v>16.760487835231899</v>
      </c>
      <c r="AO138" s="81">
        <f t="shared" si="68"/>
        <v>29.302568505089535</v>
      </c>
      <c r="AP138" s="81">
        <f t="shared" si="69"/>
        <v>10.003307443853959</v>
      </c>
      <c r="AQ138" s="81">
        <f t="shared" si="70"/>
        <v>12.954543806383107</v>
      </c>
      <c r="AR138" s="81">
        <f t="shared" si="71"/>
        <v>9.584420197849937</v>
      </c>
    </row>
    <row r="139" spans="1:44" x14ac:dyDescent="0.2">
      <c r="A139" s="1">
        <v>44562</v>
      </c>
      <c r="B139" s="2">
        <v>8.26</v>
      </c>
      <c r="C139" s="63">
        <v>569.21198289467497</v>
      </c>
      <c r="D139" s="32">
        <v>1479.8505036046699</v>
      </c>
      <c r="E139" s="32">
        <v>272.91455445863397</v>
      </c>
      <c r="F139" s="32">
        <v>518.49381012603897</v>
      </c>
      <c r="G139" s="32">
        <v>459.08810726058999</v>
      </c>
      <c r="H139" s="32">
        <v>461.65762740921502</v>
      </c>
      <c r="I139" s="33">
        <v>1528.02736220925</v>
      </c>
      <c r="J139" s="2">
        <v>1282.1687330902041</v>
      </c>
      <c r="K139">
        <v>4015.2460295231008</v>
      </c>
      <c r="L139">
        <v>750.85488446993759</v>
      </c>
      <c r="M139">
        <v>1256.7917156212372</v>
      </c>
      <c r="N139">
        <v>1151.7952958206979</v>
      </c>
      <c r="O139">
        <v>990.0043697289417</v>
      </c>
      <c r="P139" s="13">
        <v>2070.8158772103411</v>
      </c>
      <c r="Q139" s="32">
        <f t="shared" si="51"/>
        <v>2.4385921452048906</v>
      </c>
      <c r="R139" s="32">
        <f t="shared" si="52"/>
        <v>2.9373949199418248</v>
      </c>
      <c r="S139" s="32">
        <f t="shared" si="53"/>
        <v>2.9784981586621946</v>
      </c>
      <c r="T139" s="32">
        <f t="shared" si="54"/>
        <v>2.6241445601844449</v>
      </c>
      <c r="U139" s="32">
        <f t="shared" si="55"/>
        <v>2.7161095387463314</v>
      </c>
      <c r="V139" s="32">
        <f t="shared" si="56"/>
        <v>2.3215878327046977</v>
      </c>
      <c r="W139" s="32">
        <f t="shared" si="57"/>
        <v>1.4671630391661215</v>
      </c>
      <c r="X139" s="134">
        <f t="shared" si="58"/>
        <v>243.85921452048908</v>
      </c>
      <c r="Y139" s="134">
        <f t="shared" si="59"/>
        <v>293.73949199418246</v>
      </c>
      <c r="Z139" s="134">
        <f t="shared" si="60"/>
        <v>297.84981586621944</v>
      </c>
      <c r="AA139" s="134">
        <f t="shared" si="61"/>
        <v>262.41445601844447</v>
      </c>
      <c r="AB139" s="134">
        <f t="shared" si="62"/>
        <v>271.61095387463314</v>
      </c>
      <c r="AC139" s="134">
        <f t="shared" si="63"/>
        <v>232.15878327046977</v>
      </c>
      <c r="AD139" s="134">
        <f t="shared" si="64"/>
        <v>146.71630391661213</v>
      </c>
      <c r="AL139" s="81">
        <f t="shared" si="65"/>
        <v>28.031520699453214</v>
      </c>
      <c r="AM139" s="81">
        <f t="shared" si="66"/>
        <v>19.422753746934617</v>
      </c>
      <c r="AN139" s="81">
        <f t="shared" si="67"/>
        <v>16.85316097830292</v>
      </c>
      <c r="AO139" s="81">
        <f t="shared" si="68"/>
        <v>28.967607430543257</v>
      </c>
      <c r="AP139" s="81">
        <f t="shared" si="69"/>
        <v>10.559641880741699</v>
      </c>
      <c r="AQ139" s="81">
        <f t="shared" si="70"/>
        <v>12.945517006062289</v>
      </c>
      <c r="AR139" s="81">
        <f t="shared" si="71"/>
        <v>9.745021165612691</v>
      </c>
    </row>
    <row r="140" spans="1:44" x14ac:dyDescent="0.2">
      <c r="A140" s="1">
        <v>44593</v>
      </c>
      <c r="B140" s="2">
        <v>9.51</v>
      </c>
      <c r="C140" s="63">
        <v>568.898070419943</v>
      </c>
      <c r="D140" s="32">
        <v>1455.6411202556301</v>
      </c>
      <c r="E140" s="32">
        <v>263.97410421444403</v>
      </c>
      <c r="F140" s="32">
        <v>522.80216896093395</v>
      </c>
      <c r="G140" s="32">
        <v>466.30392829997697</v>
      </c>
      <c r="H140" s="32">
        <v>454.01994368820601</v>
      </c>
      <c r="I140" s="33">
        <v>1561.21032324114</v>
      </c>
      <c r="J140" s="2">
        <v>1227.8599406907483</v>
      </c>
      <c r="K140">
        <v>4094.2587791120986</v>
      </c>
      <c r="L140">
        <v>764.38839158590474</v>
      </c>
      <c r="M140">
        <v>1249.4385505754467</v>
      </c>
      <c r="N140">
        <v>1176.2643699425628</v>
      </c>
      <c r="O140">
        <v>995.79409746315798</v>
      </c>
      <c r="P140" s="13">
        <v>2134.1912622710734</v>
      </c>
      <c r="Q140" s="32">
        <f t="shared" si="51"/>
        <v>2.3635682575929189</v>
      </c>
      <c r="R140" s="32">
        <f t="shared" si="52"/>
        <v>3.0801704668924677</v>
      </c>
      <c r="S140" s="32">
        <f t="shared" si="53"/>
        <v>3.1710751708648899</v>
      </c>
      <c r="T140" s="32">
        <f t="shared" si="54"/>
        <v>2.617166182486542</v>
      </c>
      <c r="U140" s="32">
        <f t="shared" si="55"/>
        <v>2.7624196009248245</v>
      </c>
      <c r="V140" s="32">
        <f t="shared" si="56"/>
        <v>2.4018639077247035</v>
      </c>
      <c r="W140" s="32">
        <f t="shared" si="57"/>
        <v>1.4970134494505662</v>
      </c>
      <c r="X140" s="134">
        <f t="shared" si="58"/>
        <v>236.35682575929189</v>
      </c>
      <c r="Y140" s="134">
        <f t="shared" si="59"/>
        <v>308.01704668924674</v>
      </c>
      <c r="Z140" s="134">
        <f t="shared" si="60"/>
        <v>317.107517086489</v>
      </c>
      <c r="AA140" s="134">
        <f t="shared" si="61"/>
        <v>261.71661824865419</v>
      </c>
      <c r="AB140" s="134">
        <f t="shared" si="62"/>
        <v>276.24196009248243</v>
      </c>
      <c r="AC140" s="134">
        <f t="shared" si="63"/>
        <v>240.18639077247036</v>
      </c>
      <c r="AD140" s="134">
        <f t="shared" si="64"/>
        <v>149.70134494505663</v>
      </c>
      <c r="AL140" s="81">
        <f t="shared" si="65"/>
        <v>27.169124065114943</v>
      </c>
      <c r="AM140" s="81">
        <f t="shared" si="66"/>
        <v>20.366819616552572</v>
      </c>
      <c r="AN140" s="81">
        <f t="shared" si="67"/>
        <v>17.942814627385712</v>
      </c>
      <c r="AO140" s="81">
        <f t="shared" si="68"/>
        <v>28.890573981730249</v>
      </c>
      <c r="AP140" s="81">
        <f t="shared" si="69"/>
        <v>10.73968530870502</v>
      </c>
      <c r="AQ140" s="81">
        <f t="shared" si="70"/>
        <v>13.393148269334681</v>
      </c>
      <c r="AR140" s="81">
        <f t="shared" si="71"/>
        <v>9.9432901188637715</v>
      </c>
    </row>
    <row r="141" spans="1:44" x14ac:dyDescent="0.2">
      <c r="A141" s="1">
        <v>44621</v>
      </c>
      <c r="B141" s="2">
        <v>20.03</v>
      </c>
      <c r="C141" s="63">
        <v>572.98832277205497</v>
      </c>
      <c r="D141" s="32">
        <v>1401.8667736617299</v>
      </c>
      <c r="E141" s="32">
        <v>279.61241107113801</v>
      </c>
      <c r="F141" s="32">
        <v>529.20842779633597</v>
      </c>
      <c r="G141" s="32">
        <v>456.78682642778699</v>
      </c>
      <c r="H141" s="32">
        <v>459.37560476708501</v>
      </c>
      <c r="I141" s="33">
        <v>1527.5860537874701</v>
      </c>
      <c r="J141" s="2">
        <v>1232.0654090107125</v>
      </c>
      <c r="K141">
        <v>3936.5011483034282</v>
      </c>
      <c r="L141">
        <v>717.07193986656682</v>
      </c>
      <c r="M141">
        <v>1160.9710947066587</v>
      </c>
      <c r="N141">
        <v>1133.9103744114377</v>
      </c>
      <c r="O141">
        <v>947.3962199575044</v>
      </c>
      <c r="P141" s="13">
        <v>2013.1801649882111</v>
      </c>
      <c r="Q141" s="32">
        <f t="shared" si="51"/>
        <v>2.5809393519244028</v>
      </c>
      <c r="R141" s="32">
        <f t="shared" si="52"/>
        <v>3.3704931289346196</v>
      </c>
      <c r="S141" s="32">
        <f t="shared" si="53"/>
        <v>3.0781947272106729</v>
      </c>
      <c r="T141" s="32">
        <f t="shared" si="54"/>
        <v>2.6332037280265901</v>
      </c>
      <c r="U141" s="32">
        <f t="shared" si="55"/>
        <v>2.9795794091737298</v>
      </c>
      <c r="V141" s="32">
        <f t="shared" si="56"/>
        <v>2.4754463907406685</v>
      </c>
      <c r="W141" s="32">
        <f t="shared" si="57"/>
        <v>1.5818553370817439</v>
      </c>
      <c r="X141" s="134">
        <f t="shared" si="58"/>
        <v>258.09393519244026</v>
      </c>
      <c r="Y141" s="134">
        <f t="shared" si="59"/>
        <v>337.04931289346194</v>
      </c>
      <c r="Z141" s="134">
        <f t="shared" si="60"/>
        <v>307.81947272106731</v>
      </c>
      <c r="AA141" s="134">
        <f t="shared" si="61"/>
        <v>263.32037280265899</v>
      </c>
      <c r="AB141" s="134">
        <f t="shared" si="62"/>
        <v>297.95794091737298</v>
      </c>
      <c r="AC141" s="134">
        <f t="shared" si="63"/>
        <v>247.54463907406685</v>
      </c>
      <c r="AD141" s="134">
        <f t="shared" si="64"/>
        <v>158.18553370817438</v>
      </c>
      <c r="AL141" s="81">
        <f t="shared" si="65"/>
        <v>29.667796236349968</v>
      </c>
      <c r="AM141" s="81">
        <f t="shared" si="66"/>
        <v>22.286502099053401</v>
      </c>
      <c r="AN141" s="81">
        <f t="shared" si="67"/>
        <v>17.417271556597385</v>
      </c>
      <c r="AO141" s="81">
        <f t="shared" si="68"/>
        <v>29.067610464553024</v>
      </c>
      <c r="AP141" s="81">
        <f t="shared" si="69"/>
        <v>11.583955310811568</v>
      </c>
      <c r="AQ141" s="81">
        <f t="shared" si="70"/>
        <v>13.803455073933026</v>
      </c>
      <c r="AR141" s="81">
        <f t="shared" si="71"/>
        <v>10.506817122083721</v>
      </c>
    </row>
    <row r="142" spans="1:44" x14ac:dyDescent="0.2">
      <c r="A142" s="1">
        <v>44652</v>
      </c>
      <c r="B142" s="2">
        <v>17.13</v>
      </c>
      <c r="C142" s="63">
        <v>535.10044157884101</v>
      </c>
      <c r="D142" s="32">
        <v>1385.03800085285</v>
      </c>
      <c r="E142" s="32">
        <v>274.63501228734799</v>
      </c>
      <c r="F142" s="32">
        <v>533.74346215961702</v>
      </c>
      <c r="G142" s="32">
        <v>466.685289546131</v>
      </c>
      <c r="H142" s="32">
        <v>454.97309522574898</v>
      </c>
      <c r="I142" s="33">
        <v>1367.1960021499799</v>
      </c>
      <c r="J142" s="2">
        <v>1290.3237852942063</v>
      </c>
      <c r="K142">
        <v>3931.3795272728453</v>
      </c>
      <c r="L142">
        <v>703.56335702033164</v>
      </c>
      <c r="M142">
        <v>1151.8720142144089</v>
      </c>
      <c r="N142">
        <v>1132.7513291342559</v>
      </c>
      <c r="O142">
        <v>934.80335593833229</v>
      </c>
      <c r="P142" s="13">
        <v>2013.8287299324563</v>
      </c>
      <c r="Q142" s="32">
        <f t="shared" si="51"/>
        <v>2.8244346897860346</v>
      </c>
      <c r="R142" s="32">
        <f t="shared" si="52"/>
        <v>3.3246920571559913</v>
      </c>
      <c r="S142" s="32">
        <f t="shared" si="53"/>
        <v>3.0006507663184747</v>
      </c>
      <c r="T142" s="32">
        <f t="shared" si="54"/>
        <v>2.5277830753941108</v>
      </c>
      <c r="U142" s="32">
        <f t="shared" si="55"/>
        <v>2.8430114716178618</v>
      </c>
      <c r="V142" s="32">
        <f t="shared" si="56"/>
        <v>2.4065932300178821</v>
      </c>
      <c r="W142" s="32">
        <f t="shared" si="57"/>
        <v>1.7252812235118931</v>
      </c>
      <c r="X142" s="134">
        <f t="shared" si="58"/>
        <v>282.44346897860345</v>
      </c>
      <c r="Y142" s="134">
        <f t="shared" si="59"/>
        <v>332.46920571559912</v>
      </c>
      <c r="Z142" s="134">
        <f t="shared" si="60"/>
        <v>300.06507663184749</v>
      </c>
      <c r="AA142" s="134">
        <f t="shared" si="61"/>
        <v>252.77830753941109</v>
      </c>
      <c r="AB142" s="134">
        <f t="shared" si="62"/>
        <v>284.30114716178616</v>
      </c>
      <c r="AC142" s="134">
        <f t="shared" si="63"/>
        <v>240.65932300178821</v>
      </c>
      <c r="AD142" s="134">
        <f t="shared" si="64"/>
        <v>172.5281223511893</v>
      </c>
      <c r="AL142" s="81">
        <f t="shared" si="65"/>
        <v>32.466765558427895</v>
      </c>
      <c r="AM142" s="81">
        <f t="shared" si="66"/>
        <v>21.983654520587653</v>
      </c>
      <c r="AN142" s="81">
        <f t="shared" si="67"/>
        <v>16.978506519254395</v>
      </c>
      <c r="AO142" s="81">
        <f t="shared" si="68"/>
        <v>27.903884911142704</v>
      </c>
      <c r="AP142" s="81">
        <f t="shared" si="69"/>
        <v>11.053008936076221</v>
      </c>
      <c r="AQ142" s="81">
        <f t="shared" si="70"/>
        <v>13.419519669680177</v>
      </c>
      <c r="AR142" s="81">
        <f t="shared" si="71"/>
        <v>11.459464007022261</v>
      </c>
    </row>
    <row r="143" spans="1:44" x14ac:dyDescent="0.2">
      <c r="A143" s="1">
        <v>44682</v>
      </c>
      <c r="B143" s="2">
        <v>13.3</v>
      </c>
      <c r="C143" s="63">
        <v>537.85345337601098</v>
      </c>
      <c r="D143" s="32">
        <v>1360.7219691702701</v>
      </c>
      <c r="E143" s="32">
        <v>278.91130818046003</v>
      </c>
      <c r="F143" s="32">
        <v>533.98185982611301</v>
      </c>
      <c r="G143" s="32">
        <v>445.62920333102898</v>
      </c>
      <c r="H143" s="32">
        <v>452.51623321513398</v>
      </c>
      <c r="I143" s="33">
        <v>1361.72162631528</v>
      </c>
      <c r="J143" s="2">
        <v>1326.5989639881716</v>
      </c>
      <c r="K143">
        <v>3988.0246210318496</v>
      </c>
      <c r="L143">
        <v>696.83953775517864</v>
      </c>
      <c r="M143">
        <v>1180.6383536898686</v>
      </c>
      <c r="N143">
        <v>1155.9465194299612</v>
      </c>
      <c r="O143">
        <v>945.32133178351398</v>
      </c>
      <c r="P143" s="13">
        <v>2006.5618551130081</v>
      </c>
      <c r="Q143" s="32">
        <f t="shared" si="51"/>
        <v>2.7945095764734864</v>
      </c>
      <c r="R143" s="32">
        <f t="shared" si="52"/>
        <v>3.3206136139510543</v>
      </c>
      <c r="S143" s="32">
        <f t="shared" si="53"/>
        <v>2.8307177698431145</v>
      </c>
      <c r="T143" s="32">
        <f t="shared" si="54"/>
        <v>2.5050724666306468</v>
      </c>
      <c r="U143" s="32">
        <f t="shared" si="55"/>
        <v>2.9389622509574722</v>
      </c>
      <c r="V143" s="32">
        <f t="shared" si="56"/>
        <v>2.3668743578565197</v>
      </c>
      <c r="W143" s="32">
        <f t="shared" si="57"/>
        <v>1.6695296145033605</v>
      </c>
      <c r="X143" s="134">
        <f t="shared" si="58"/>
        <v>279.45095764734862</v>
      </c>
      <c r="Y143" s="134">
        <f t="shared" si="59"/>
        <v>332.06136139510545</v>
      </c>
      <c r="Z143" s="134">
        <f t="shared" si="60"/>
        <v>283.07177698431144</v>
      </c>
      <c r="AA143" s="134">
        <f t="shared" si="61"/>
        <v>250.50724666306468</v>
      </c>
      <c r="AB143" s="134">
        <f t="shared" si="62"/>
        <v>293.89622509574724</v>
      </c>
      <c r="AC143" s="134">
        <f t="shared" si="63"/>
        <v>236.68743578565196</v>
      </c>
      <c r="AD143" s="134">
        <f t="shared" si="64"/>
        <v>166.95296145033603</v>
      </c>
      <c r="AL143" s="81">
        <f t="shared" si="65"/>
        <v>32.122777559080141</v>
      </c>
      <c r="AM143" s="81">
        <f t="shared" si="66"/>
        <v>21.956686884229818</v>
      </c>
      <c r="AN143" s="81">
        <f t="shared" si="67"/>
        <v>16.016978933012417</v>
      </c>
      <c r="AO143" s="81">
        <f t="shared" si="68"/>
        <v>27.653185308250993</v>
      </c>
      <c r="AP143" s="81">
        <f t="shared" si="69"/>
        <v>11.426044652622476</v>
      </c>
      <c r="AQ143" s="81">
        <f t="shared" si="70"/>
        <v>13.198041366002345</v>
      </c>
      <c r="AR143" s="81">
        <f t="shared" si="71"/>
        <v>11.089157098177347</v>
      </c>
    </row>
    <row r="144" spans="1:44" x14ac:dyDescent="0.2">
      <c r="A144" s="1">
        <v>44713</v>
      </c>
      <c r="B144" s="2">
        <v>9.6300000000000008</v>
      </c>
      <c r="C144" s="63">
        <v>555.55744867365297</v>
      </c>
      <c r="D144" s="32">
        <v>1352.75441420725</v>
      </c>
      <c r="E144" s="32">
        <v>270.52618669338898</v>
      </c>
      <c r="F144" s="32">
        <v>536.168342241966</v>
      </c>
      <c r="G144" s="32">
        <v>451.28646310994901</v>
      </c>
      <c r="H144" s="32">
        <v>443.68782222895601</v>
      </c>
      <c r="I144" s="33">
        <v>1367.1544023992999</v>
      </c>
      <c r="J144" s="2">
        <v>1352.175248214432</v>
      </c>
      <c r="K144">
        <v>4087.1706062631638</v>
      </c>
      <c r="L144">
        <v>697.58417888307974</v>
      </c>
      <c r="M144">
        <v>1184.3027968858275</v>
      </c>
      <c r="N144">
        <v>1177.2456735998335</v>
      </c>
      <c r="O144">
        <v>940.29121411633002</v>
      </c>
      <c r="P144" s="13">
        <v>2008.930424330917</v>
      </c>
      <c r="Q144" s="32">
        <f t="shared" si="51"/>
        <v>2.6682924118046905</v>
      </c>
      <c r="R144" s="32">
        <f t="shared" si="52"/>
        <v>3.3123271220461357</v>
      </c>
      <c r="S144" s="32">
        <f t="shared" si="53"/>
        <v>2.826940876434604</v>
      </c>
      <c r="T144" s="32">
        <f t="shared" si="54"/>
        <v>2.4215363980591067</v>
      </c>
      <c r="U144" s="32">
        <f t="shared" si="55"/>
        <v>2.8598562941008474</v>
      </c>
      <c r="V144" s="32">
        <f t="shared" si="56"/>
        <v>2.3233480983478247</v>
      </c>
      <c r="W144" s="32">
        <f t="shared" si="57"/>
        <v>1.6109302799514669</v>
      </c>
      <c r="X144" s="134">
        <f t="shared" si="58"/>
        <v>266.82924118046907</v>
      </c>
      <c r="Y144" s="134">
        <f t="shared" si="59"/>
        <v>331.23271220461356</v>
      </c>
      <c r="Z144" s="134">
        <f t="shared" si="60"/>
        <v>282.69408764346042</v>
      </c>
      <c r="AA144" s="134">
        <f t="shared" si="61"/>
        <v>242.15363980591067</v>
      </c>
      <c r="AB144" s="134">
        <f t="shared" si="62"/>
        <v>285.98562941008475</v>
      </c>
      <c r="AC144" s="134">
        <f t="shared" si="63"/>
        <v>232.33480983478248</v>
      </c>
      <c r="AD144" s="134">
        <f t="shared" si="64"/>
        <v>161.09302799514668</v>
      </c>
      <c r="AL144" s="81">
        <f t="shared" si="65"/>
        <v>30.67191622050137</v>
      </c>
      <c r="AM144" s="81">
        <f t="shared" si="66"/>
        <v>21.901894629159671</v>
      </c>
      <c r="AN144" s="81">
        <f t="shared" si="67"/>
        <v>15.995608232336844</v>
      </c>
      <c r="AO144" s="81">
        <f t="shared" si="68"/>
        <v>26.731040973145756</v>
      </c>
      <c r="AP144" s="81">
        <f t="shared" si="69"/>
        <v>11.118497934376009</v>
      </c>
      <c r="AQ144" s="81">
        <f t="shared" si="70"/>
        <v>12.955332507546778</v>
      </c>
      <c r="AR144" s="81">
        <f t="shared" si="71"/>
        <v>10.699935355089009</v>
      </c>
    </row>
    <row r="145" spans="1:44" x14ac:dyDescent="0.2">
      <c r="A145" s="1">
        <v>44743</v>
      </c>
      <c r="B145" s="2">
        <v>8.9</v>
      </c>
      <c r="C145" s="63">
        <v>549.82829154000399</v>
      </c>
      <c r="D145" s="32">
        <v>1380.93515318808</v>
      </c>
      <c r="E145" s="32">
        <v>270.044845358278</v>
      </c>
      <c r="F145" s="32">
        <v>544.49854228490096</v>
      </c>
      <c r="G145" s="32">
        <v>469.82042851466502</v>
      </c>
      <c r="H145" s="32">
        <v>442.61918406791199</v>
      </c>
      <c r="I145" s="33">
        <v>1373.5968511388501</v>
      </c>
      <c r="J145" s="2">
        <v>1385.9325191406065</v>
      </c>
      <c r="K145">
        <v>4164.5947831700805</v>
      </c>
      <c r="L145">
        <v>699.40268008785245</v>
      </c>
      <c r="M145">
        <v>1199.477911058917</v>
      </c>
      <c r="N145">
        <v>1193.9808660761894</v>
      </c>
      <c r="O145">
        <v>945.47828747084998</v>
      </c>
      <c r="P145" s="13">
        <v>2019.2570493921717</v>
      </c>
      <c r="Q145" s="32">
        <f t="shared" si="51"/>
        <v>2.745003370264568</v>
      </c>
      <c r="R145" s="32">
        <f t="shared" si="52"/>
        <v>3.2841829744155473</v>
      </c>
      <c r="S145" s="32">
        <f t="shared" si="53"/>
        <v>2.8204556824817892</v>
      </c>
      <c r="T145" s="32">
        <f t="shared" si="54"/>
        <v>2.3989622445301126</v>
      </c>
      <c r="U145" s="32">
        <f t="shared" si="55"/>
        <v>2.7675364548699783</v>
      </c>
      <c r="V145" s="32">
        <f t="shared" si="56"/>
        <v>2.3262115428277008</v>
      </c>
      <c r="W145" s="32">
        <f t="shared" si="57"/>
        <v>1.600885241521125</v>
      </c>
      <c r="X145" s="134">
        <f t="shared" si="58"/>
        <v>274.5003370264568</v>
      </c>
      <c r="Y145" s="134">
        <f t="shared" si="59"/>
        <v>328.41829744155473</v>
      </c>
      <c r="Z145" s="134">
        <f t="shared" si="60"/>
        <v>282.04556824817894</v>
      </c>
      <c r="AA145" s="134">
        <f t="shared" si="61"/>
        <v>239.89622445301126</v>
      </c>
      <c r="AB145" s="134">
        <f t="shared" si="62"/>
        <v>276.75364548699781</v>
      </c>
      <c r="AC145" s="134">
        <f t="shared" si="63"/>
        <v>232.62115428277008</v>
      </c>
      <c r="AD145" s="134">
        <f t="shared" si="64"/>
        <v>160.08852415211251</v>
      </c>
      <c r="AL145" s="81">
        <f t="shared" si="65"/>
        <v>31.553705667814743</v>
      </c>
      <c r="AM145" s="81">
        <f t="shared" si="66"/>
        <v>21.715798832120189</v>
      </c>
      <c r="AN145" s="81">
        <f t="shared" si="67"/>
        <v>15.958913223026718</v>
      </c>
      <c r="AO145" s="81">
        <f t="shared" si="68"/>
        <v>26.481847682720186</v>
      </c>
      <c r="AP145" s="81">
        <f t="shared" si="69"/>
        <v>10.759578521569265</v>
      </c>
      <c r="AQ145" s="81">
        <f t="shared" si="70"/>
        <v>12.971299497331939</v>
      </c>
      <c r="AR145" s="81">
        <f t="shared" si="71"/>
        <v>10.633215359083174</v>
      </c>
    </row>
    <row r="146" spans="1:44" x14ac:dyDescent="0.2">
      <c r="A146" s="1">
        <v>44774</v>
      </c>
      <c r="B146" s="2">
        <v>7.95</v>
      </c>
      <c r="C146" s="63">
        <v>548.92302134781698</v>
      </c>
      <c r="D146" s="32">
        <v>1378.2979712297999</v>
      </c>
      <c r="E146" s="32">
        <v>274.00614448535299</v>
      </c>
      <c r="F146" s="32">
        <v>542.75497141810899</v>
      </c>
      <c r="G146" s="32">
        <v>470.85082811738602</v>
      </c>
      <c r="H146" s="32">
        <v>443.36624095888197</v>
      </c>
      <c r="I146" s="33">
        <v>1379.5788413338601</v>
      </c>
      <c r="J146" s="2">
        <v>1444.1440732570879</v>
      </c>
      <c r="K146">
        <v>4266.9952419136298</v>
      </c>
      <c r="L146">
        <v>703.75110219437806</v>
      </c>
      <c r="M146">
        <v>1211.7839972736128</v>
      </c>
      <c r="N146">
        <v>1230.8446173084278</v>
      </c>
      <c r="O146">
        <v>947.22050495294388</v>
      </c>
      <c r="P146" s="13">
        <v>2032.5092312128008</v>
      </c>
      <c r="Q146" s="32">
        <f t="shared" si="51"/>
        <v>2.8400221277897879</v>
      </c>
      <c r="R146" s="32">
        <f t="shared" si="52"/>
        <v>3.3419633923830103</v>
      </c>
      <c r="S146" s="32">
        <f t="shared" si="53"/>
        <v>2.7725630614806915</v>
      </c>
      <c r="T146" s="32">
        <f t="shared" si="54"/>
        <v>2.4101498723061159</v>
      </c>
      <c r="U146" s="32">
        <f t="shared" si="55"/>
        <v>2.8219059732718481</v>
      </c>
      <c r="V146" s="32">
        <f t="shared" si="56"/>
        <v>2.3062751302067048</v>
      </c>
      <c r="W146" s="32">
        <f t="shared" si="57"/>
        <v>1.5904083546054069</v>
      </c>
      <c r="X146" s="134">
        <f t="shared" si="58"/>
        <v>284.00221277897879</v>
      </c>
      <c r="Y146" s="134">
        <f t="shared" si="59"/>
        <v>334.19633923830105</v>
      </c>
      <c r="Z146" s="134">
        <f t="shared" si="60"/>
        <v>277.25630614806914</v>
      </c>
      <c r="AA146" s="134">
        <f t="shared" si="61"/>
        <v>241.01498723061158</v>
      </c>
      <c r="AB146" s="134">
        <f t="shared" si="62"/>
        <v>282.19059732718483</v>
      </c>
      <c r="AC146" s="134">
        <f t="shared" si="63"/>
        <v>230.62751302067048</v>
      </c>
      <c r="AD146" s="134">
        <f t="shared" si="64"/>
        <v>159.04083546054068</v>
      </c>
      <c r="AL146" s="81">
        <f t="shared" si="65"/>
        <v>32.645942544588877</v>
      </c>
      <c r="AM146" s="81">
        <f t="shared" si="66"/>
        <v>22.097856696371966</v>
      </c>
      <c r="AN146" s="81">
        <f t="shared" si="67"/>
        <v>15.687923614033007</v>
      </c>
      <c r="AO146" s="81">
        <f t="shared" si="68"/>
        <v>26.605346522841831</v>
      </c>
      <c r="AP146" s="81">
        <f t="shared" si="69"/>
        <v>10.97095535868208</v>
      </c>
      <c r="AQ146" s="81">
        <f t="shared" si="70"/>
        <v>12.86013111292311</v>
      </c>
      <c r="AR146" s="81">
        <f t="shared" si="71"/>
        <v>10.56362698886262</v>
      </c>
    </row>
    <row r="147" spans="1:44" x14ac:dyDescent="0.2">
      <c r="A147" s="1">
        <v>44805</v>
      </c>
      <c r="B147" s="2">
        <v>7.69</v>
      </c>
      <c r="C147" s="63">
        <v>546.81878339108698</v>
      </c>
      <c r="D147" s="32">
        <v>1369.41282618842</v>
      </c>
      <c r="E147" s="32">
        <v>272.94572390500798</v>
      </c>
      <c r="F147" s="32">
        <v>543.286062942218</v>
      </c>
      <c r="G147" s="32">
        <v>457.12247360373902</v>
      </c>
      <c r="H147" s="32">
        <v>431.01879963935397</v>
      </c>
      <c r="I147" s="33">
        <v>1380.0057244110201</v>
      </c>
      <c r="J147" s="2">
        <v>1883.2977602823926</v>
      </c>
      <c r="K147">
        <v>4329.0935590910185</v>
      </c>
      <c r="L147">
        <v>696.36964540180008</v>
      </c>
      <c r="M147">
        <v>1220.9356857216439</v>
      </c>
      <c r="N147">
        <v>1255.3320403841265</v>
      </c>
      <c r="O147">
        <v>957.56185028376819</v>
      </c>
      <c r="P147" s="13">
        <v>2043.077354511973</v>
      </c>
      <c r="Q147" s="32">
        <f t="shared" si="51"/>
        <v>3.7089496916523923</v>
      </c>
      <c r="R147" s="32">
        <f t="shared" si="52"/>
        <v>3.4043794279050115</v>
      </c>
      <c r="S147" s="32">
        <f t="shared" si="53"/>
        <v>2.7475076744348987</v>
      </c>
      <c r="T147" s="32">
        <f t="shared" si="54"/>
        <v>2.4201350442031835</v>
      </c>
      <c r="U147" s="32">
        <f t="shared" si="55"/>
        <v>2.9573410898663113</v>
      </c>
      <c r="V147" s="32">
        <f t="shared" si="56"/>
        <v>2.3924672367734861</v>
      </c>
      <c r="W147" s="32">
        <f t="shared" si="57"/>
        <v>1.5943339684427571</v>
      </c>
      <c r="X147" s="134">
        <f t="shared" si="58"/>
        <v>370.89496916523922</v>
      </c>
      <c r="Y147" s="134">
        <f t="shared" si="59"/>
        <v>340.43794279050115</v>
      </c>
      <c r="Z147" s="134">
        <f t="shared" si="60"/>
        <v>274.75076744348985</v>
      </c>
      <c r="AA147" s="134">
        <f t="shared" si="61"/>
        <v>242.01350442031836</v>
      </c>
      <c r="AB147" s="134">
        <f t="shared" si="62"/>
        <v>295.7341089866311</v>
      </c>
      <c r="AC147" s="134">
        <f t="shared" si="63"/>
        <v>239.2467236773486</v>
      </c>
      <c r="AD147" s="134">
        <f t="shared" si="64"/>
        <v>159.43339684427571</v>
      </c>
      <c r="AL147" s="81">
        <f t="shared" si="65"/>
        <v>42.634230680690266</v>
      </c>
      <c r="AM147" s="81">
        <f t="shared" si="66"/>
        <v>22.510566366281711</v>
      </c>
      <c r="AN147" s="81">
        <f t="shared" si="67"/>
        <v>15.546153349704189</v>
      </c>
      <c r="AO147" s="81">
        <f t="shared" si="68"/>
        <v>26.715571601150941</v>
      </c>
      <c r="AP147" s="81">
        <f t="shared" si="69"/>
        <v>11.497497572430253</v>
      </c>
      <c r="AQ147" s="81">
        <f t="shared" si="70"/>
        <v>13.340751042796136</v>
      </c>
      <c r="AR147" s="81">
        <f t="shared" si="71"/>
        <v>10.589701248445074</v>
      </c>
    </row>
    <row r="148" spans="1:44" x14ac:dyDescent="0.2">
      <c r="A148" s="1">
        <v>44835</v>
      </c>
      <c r="B148" s="2">
        <v>7.72</v>
      </c>
      <c r="C148" s="63">
        <v>547.22834351662505</v>
      </c>
      <c r="D148" s="32">
        <v>1384.36311228368</v>
      </c>
      <c r="E148" s="32">
        <v>270.40698622338499</v>
      </c>
      <c r="F148" s="32">
        <v>542.23330742367705</v>
      </c>
      <c r="G148" s="32">
        <v>482.34343638885599</v>
      </c>
      <c r="H148" s="32">
        <v>435.43661736297298</v>
      </c>
      <c r="I148" s="33">
        <v>1372.0536183732399</v>
      </c>
      <c r="J148" s="2">
        <v>1914.4046382203139</v>
      </c>
      <c r="K148">
        <v>4478.1958303203919</v>
      </c>
      <c r="L148">
        <v>694.68056094059068</v>
      </c>
      <c r="M148">
        <v>1233.3416383816752</v>
      </c>
      <c r="N148">
        <v>1279.1884545002965</v>
      </c>
      <c r="O148">
        <v>967.24355532488221</v>
      </c>
      <c r="P148" s="13">
        <v>2172.0780512385872</v>
      </c>
      <c r="Q148" s="32">
        <f t="shared" si="51"/>
        <v>3.7684390816432032</v>
      </c>
      <c r="R148" s="32">
        <f t="shared" si="52"/>
        <v>3.4845717179385685</v>
      </c>
      <c r="S148" s="32">
        <f t="shared" si="53"/>
        <v>2.7673467712369701</v>
      </c>
      <c r="T148" s="32">
        <f t="shared" si="54"/>
        <v>2.4501549327117709</v>
      </c>
      <c r="U148" s="32">
        <f t="shared" si="55"/>
        <v>2.8567649090529952</v>
      </c>
      <c r="V148" s="32">
        <f t="shared" si="56"/>
        <v>2.3928046384933208</v>
      </c>
      <c r="W148" s="32">
        <f t="shared" si="57"/>
        <v>1.7052995928601677</v>
      </c>
      <c r="X148" s="134">
        <f t="shared" si="58"/>
        <v>376.84390816432034</v>
      </c>
      <c r="Y148" s="134">
        <f t="shared" si="59"/>
        <v>348.45717179385684</v>
      </c>
      <c r="Z148" s="134">
        <f t="shared" si="60"/>
        <v>276.734677123697</v>
      </c>
      <c r="AA148" s="134">
        <f t="shared" si="61"/>
        <v>245.01549327117709</v>
      </c>
      <c r="AB148" s="134">
        <f t="shared" si="62"/>
        <v>285.67649090529954</v>
      </c>
      <c r="AC148" s="134">
        <f t="shared" si="63"/>
        <v>239.28046384933208</v>
      </c>
      <c r="AD148" s="134">
        <f t="shared" si="64"/>
        <v>170.52995928601678</v>
      </c>
      <c r="AL148" s="81">
        <f t="shared" si="65"/>
        <v>43.318058876481146</v>
      </c>
      <c r="AM148" s="81">
        <f t="shared" si="66"/>
        <v>23.040816858359019</v>
      </c>
      <c r="AN148" s="81">
        <f t="shared" si="67"/>
        <v>15.658408410563325</v>
      </c>
      <c r="AO148" s="81">
        <f t="shared" si="68"/>
        <v>27.046957439652275</v>
      </c>
      <c r="AP148" s="81">
        <f t="shared" si="69"/>
        <v>11.106479303111282</v>
      </c>
      <c r="AQ148" s="81">
        <f t="shared" si="70"/>
        <v>13.342632444671379</v>
      </c>
      <c r="AR148" s="81">
        <f t="shared" si="71"/>
        <v>11.3267443239152</v>
      </c>
    </row>
    <row r="149" spans="1:44" x14ac:dyDescent="0.2">
      <c r="A149" s="1">
        <v>44866</v>
      </c>
      <c r="B149" s="2">
        <v>7.33</v>
      </c>
      <c r="C149" s="63">
        <v>549.00587342069696</v>
      </c>
      <c r="D149" s="32">
        <v>1392.32492149051</v>
      </c>
      <c r="E149" s="32">
        <v>274.24759172472602</v>
      </c>
      <c r="F149" s="32">
        <v>564.82033471932095</v>
      </c>
      <c r="G149" s="32">
        <v>486.16123316130302</v>
      </c>
      <c r="H149" s="32">
        <v>439.45607540123302</v>
      </c>
      <c r="I149" s="33">
        <v>1399.9272771191099</v>
      </c>
      <c r="J149" s="2">
        <v>1986.1565039818652</v>
      </c>
      <c r="K149">
        <v>4561.497573222784</v>
      </c>
      <c r="L149">
        <v>694.75730195700794</v>
      </c>
      <c r="M149">
        <v>1236.6099529271437</v>
      </c>
      <c r="N149">
        <v>1318.4247840694331</v>
      </c>
      <c r="O149">
        <v>987.0922327447189</v>
      </c>
      <c r="P149" s="13">
        <v>2337.9569952000761</v>
      </c>
      <c r="Q149" s="32">
        <f t="shared" si="51"/>
        <v>3.882912513196751</v>
      </c>
      <c r="R149" s="32">
        <f t="shared" si="52"/>
        <v>3.5163166799448713</v>
      </c>
      <c r="S149" s="32">
        <f t="shared" si="53"/>
        <v>2.7190138936167227</v>
      </c>
      <c r="T149" s="32">
        <f t="shared" si="54"/>
        <v>2.3498684110519177</v>
      </c>
      <c r="U149" s="32">
        <f t="shared" si="55"/>
        <v>2.9106914007522668</v>
      </c>
      <c r="V149" s="32">
        <f t="shared" si="56"/>
        <v>2.4108122579432067</v>
      </c>
      <c r="W149" s="32">
        <f t="shared" si="57"/>
        <v>1.7924711404382048</v>
      </c>
      <c r="X149" s="134">
        <f t="shared" si="58"/>
        <v>388.2912513196751</v>
      </c>
      <c r="Y149" s="134">
        <f t="shared" si="59"/>
        <v>351.63166799448715</v>
      </c>
      <c r="Z149" s="134">
        <f t="shared" si="60"/>
        <v>271.90138936167227</v>
      </c>
      <c r="AA149" s="134">
        <f t="shared" si="61"/>
        <v>234.98684110519176</v>
      </c>
      <c r="AB149" s="134">
        <f t="shared" si="62"/>
        <v>291.0691400752267</v>
      </c>
      <c r="AC149" s="134">
        <f t="shared" si="63"/>
        <v>241.08122579432069</v>
      </c>
      <c r="AD149" s="134">
        <f t="shared" si="64"/>
        <v>179.24711404382049</v>
      </c>
      <c r="AL149" s="81">
        <f t="shared" si="65"/>
        <v>44.633926465262007</v>
      </c>
      <c r="AM149" s="81">
        <f t="shared" si="66"/>
        <v>23.250722096353517</v>
      </c>
      <c r="AN149" s="81">
        <f t="shared" si="67"/>
        <v>15.384927708649947</v>
      </c>
      <c r="AO149" s="81">
        <f t="shared" si="68"/>
        <v>25.939906923421141</v>
      </c>
      <c r="AP149" s="81">
        <f t="shared" si="69"/>
        <v>11.31613374896693</v>
      </c>
      <c r="AQ149" s="81">
        <f t="shared" si="70"/>
        <v>13.443045593182591</v>
      </c>
      <c r="AR149" s="81">
        <f t="shared" si="71"/>
        <v>11.905745125809721</v>
      </c>
    </row>
    <row r="150" spans="1:44" x14ac:dyDescent="0.2">
      <c r="A150" s="1">
        <v>44896</v>
      </c>
      <c r="B150" s="2">
        <v>7.32</v>
      </c>
      <c r="C150" s="63">
        <v>556.61539464524105</v>
      </c>
      <c r="D150" s="32">
        <v>1397.2115157793301</v>
      </c>
      <c r="E150" s="32">
        <v>274.36868850598302</v>
      </c>
      <c r="F150" s="32">
        <v>540.21703977813604</v>
      </c>
      <c r="G150" s="32">
        <v>493.20811146026102</v>
      </c>
      <c r="H150" s="32">
        <v>438.104151402821</v>
      </c>
      <c r="I150" s="33">
        <v>1329.14546664967</v>
      </c>
      <c r="J150" s="2">
        <v>2033.7427335329457</v>
      </c>
      <c r="K150">
        <v>4652.712900608507</v>
      </c>
      <c r="L150">
        <v>691.77149212264953</v>
      </c>
      <c r="M150">
        <v>1246.3291433851864</v>
      </c>
      <c r="N150">
        <v>1345.1254020422471</v>
      </c>
      <c r="O150">
        <v>990.34211884403862</v>
      </c>
      <c r="P150" s="13">
        <v>2355.2107536070707</v>
      </c>
      <c r="Q150" s="32">
        <f t="shared" si="51"/>
        <v>3.9212223065059959</v>
      </c>
      <c r="R150" s="32">
        <f t="shared" si="52"/>
        <v>3.5737548886060493</v>
      </c>
      <c r="S150" s="32">
        <f t="shared" si="53"/>
        <v>2.7058815252886923</v>
      </c>
      <c r="T150" s="32">
        <f t="shared" si="54"/>
        <v>2.475968616669904</v>
      </c>
      <c r="U150" s="32">
        <f t="shared" si="55"/>
        <v>2.926936009218601</v>
      </c>
      <c r="V150" s="32">
        <f t="shared" si="56"/>
        <v>2.4259874245432189</v>
      </c>
      <c r="W150" s="32">
        <f t="shared" si="57"/>
        <v>1.901682129001554</v>
      </c>
      <c r="X150" s="134">
        <f t="shared" si="58"/>
        <v>392.12223065059959</v>
      </c>
      <c r="Y150" s="134">
        <f t="shared" si="59"/>
        <v>357.37548886060495</v>
      </c>
      <c r="Z150" s="134">
        <f t="shared" si="60"/>
        <v>270.58815252886922</v>
      </c>
      <c r="AA150" s="134">
        <f t="shared" si="61"/>
        <v>247.59686166699041</v>
      </c>
      <c r="AB150" s="134">
        <f t="shared" si="62"/>
        <v>292.69360092186008</v>
      </c>
      <c r="AC150" s="134">
        <f t="shared" si="63"/>
        <v>242.59874245432189</v>
      </c>
      <c r="AD150" s="134">
        <f t="shared" si="64"/>
        <v>190.1682129001554</v>
      </c>
      <c r="AL150" s="81">
        <f t="shared" si="65"/>
        <v>45.074296031059014</v>
      </c>
      <c r="AM150" s="81">
        <f t="shared" si="66"/>
        <v>23.630517191291997</v>
      </c>
      <c r="AN150" s="81">
        <f t="shared" si="67"/>
        <v>15.310621160292678</v>
      </c>
      <c r="AO150" s="81">
        <f t="shared" si="68"/>
        <v>27.331911506048204</v>
      </c>
      <c r="AP150" s="81">
        <f t="shared" si="69"/>
        <v>11.379289245993212</v>
      </c>
      <c r="AQ150" s="81">
        <f t="shared" si="70"/>
        <v>13.5276645658197</v>
      </c>
      <c r="AR150" s="81">
        <f t="shared" si="71"/>
        <v>12.631133761330561</v>
      </c>
    </row>
    <row r="151" spans="1:44" x14ac:dyDescent="0.2">
      <c r="A151" s="1">
        <v>44927</v>
      </c>
      <c r="B151" s="2">
        <v>7</v>
      </c>
      <c r="C151" s="63">
        <v>547.64983367186403</v>
      </c>
      <c r="D151" s="32">
        <v>1406.1562941846701</v>
      </c>
      <c r="E151" s="32">
        <v>273.295714616167</v>
      </c>
      <c r="F151" s="32">
        <v>535.28116466769404</v>
      </c>
      <c r="G151" s="32">
        <v>487.55124661857099</v>
      </c>
      <c r="H151" s="32">
        <v>449.61246637896301</v>
      </c>
      <c r="I151" s="33">
        <v>1438.7884556884201</v>
      </c>
      <c r="J151" s="2">
        <v>2085.2674109440291</v>
      </c>
      <c r="K151">
        <v>4780.9760559793231</v>
      </c>
      <c r="L151">
        <v>685.70874641188493</v>
      </c>
      <c r="M151">
        <v>1248.2517605928056</v>
      </c>
      <c r="N151">
        <v>1341.9514959474413</v>
      </c>
      <c r="O151">
        <v>1016.6730938027797</v>
      </c>
      <c r="P151" s="13">
        <v>2425.4439067115468</v>
      </c>
      <c r="Q151" s="32">
        <f t="shared" si="51"/>
        <v>4.0742021498485537</v>
      </c>
      <c r="R151" s="32">
        <f t="shared" si="52"/>
        <v>3.6380339803293875</v>
      </c>
      <c r="S151" s="32">
        <f t="shared" si="53"/>
        <v>2.6846683625873213</v>
      </c>
      <c r="T151" s="32">
        <f t="shared" si="54"/>
        <v>2.4951921942993627</v>
      </c>
      <c r="U151" s="32">
        <f t="shared" si="55"/>
        <v>2.9451018956928432</v>
      </c>
      <c r="V151" s="32">
        <f t="shared" si="56"/>
        <v>2.4195063342662544</v>
      </c>
      <c r="W151" s="32">
        <f t="shared" si="57"/>
        <v>1.8037571610481211</v>
      </c>
      <c r="X151" s="134">
        <f t="shared" si="58"/>
        <v>407.42021498485536</v>
      </c>
      <c r="Y151" s="134">
        <f t="shared" si="59"/>
        <v>363.80339803293873</v>
      </c>
      <c r="Z151" s="134">
        <f t="shared" si="60"/>
        <v>268.46683625873214</v>
      </c>
      <c r="AA151" s="134">
        <f t="shared" si="61"/>
        <v>249.51921942993627</v>
      </c>
      <c r="AB151" s="134">
        <f t="shared" si="62"/>
        <v>294.51018956928431</v>
      </c>
      <c r="AC151" s="134">
        <f t="shared" si="63"/>
        <v>241.95063342662544</v>
      </c>
      <c r="AD151" s="134">
        <f t="shared" si="64"/>
        <v>180.37571610481211</v>
      </c>
      <c r="AL151" s="81">
        <f t="shared" si="65"/>
        <v>46.832793307320728</v>
      </c>
      <c r="AM151" s="81">
        <f t="shared" si="66"/>
        <v>24.055545831854818</v>
      </c>
      <c r="AN151" s="81">
        <f t="shared" si="67"/>
        <v>15.190591257025689</v>
      </c>
      <c r="AO151" s="81">
        <f t="shared" si="68"/>
        <v>27.544118203281982</v>
      </c>
      <c r="AP151" s="81">
        <f t="shared" si="69"/>
        <v>11.449914253150599</v>
      </c>
      <c r="AQ151" s="81">
        <f t="shared" si="70"/>
        <v>13.491525048194593</v>
      </c>
      <c r="AR151" s="81">
        <f t="shared" si="71"/>
        <v>11.980707830555668</v>
      </c>
    </row>
    <row r="152" spans="1:44" x14ac:dyDescent="0.2">
      <c r="A152" s="1">
        <v>44958</v>
      </c>
      <c r="B152" s="2">
        <v>7.14</v>
      </c>
      <c r="C152" s="63">
        <v>551.29332527439897</v>
      </c>
      <c r="D152" s="32">
        <v>1416.3725606553601</v>
      </c>
      <c r="E152" s="32">
        <v>269.54618744732198</v>
      </c>
      <c r="F152" s="32">
        <v>540.09211230702704</v>
      </c>
      <c r="G152" s="32">
        <v>503.54706394897403</v>
      </c>
      <c r="H152" s="32">
        <v>453.55678050577302</v>
      </c>
      <c r="I152" s="33">
        <v>1454.3607969049499</v>
      </c>
      <c r="J152" s="2">
        <v>1584.4874155919049</v>
      </c>
      <c r="K152">
        <v>4941.1088078901739</v>
      </c>
      <c r="L152">
        <v>637.76643344450508</v>
      </c>
      <c r="M152">
        <v>1180.4185100235477</v>
      </c>
      <c r="N152">
        <v>1264.744315669672</v>
      </c>
      <c r="O152">
        <v>974.71146781351968</v>
      </c>
      <c r="P152" s="13">
        <v>2404.3441927019376</v>
      </c>
      <c r="Q152" s="32">
        <f t="shared" si="51"/>
        <v>3.0793404150507335</v>
      </c>
      <c r="R152" s="32">
        <f t="shared" si="52"/>
        <v>3.737649347233913</v>
      </c>
      <c r="S152" s="32">
        <f t="shared" si="53"/>
        <v>2.5350125084814348</v>
      </c>
      <c r="T152" s="32">
        <f t="shared" si="54"/>
        <v>2.3416383295008809</v>
      </c>
      <c r="U152" s="32">
        <f t="shared" si="55"/>
        <v>2.6910037945247507</v>
      </c>
      <c r="V152" s="32">
        <f t="shared" si="56"/>
        <v>2.3024809935613182</v>
      </c>
      <c r="W152" s="32">
        <f t="shared" si="57"/>
        <v>1.7712347400610056</v>
      </c>
      <c r="X152" s="134">
        <f t="shared" si="58"/>
        <v>307.93404150507337</v>
      </c>
      <c r="Y152" s="134">
        <f t="shared" si="59"/>
        <v>373.76493472339132</v>
      </c>
      <c r="Z152" s="134">
        <f t="shared" si="60"/>
        <v>253.50125084814348</v>
      </c>
      <c r="AA152" s="134">
        <f t="shared" si="61"/>
        <v>234.16383295008808</v>
      </c>
      <c r="AB152" s="134">
        <f t="shared" si="62"/>
        <v>269.10037945247507</v>
      </c>
      <c r="AC152" s="134">
        <f t="shared" si="63"/>
        <v>230.24809935613183</v>
      </c>
      <c r="AD152" s="134">
        <f t="shared" si="64"/>
        <v>177.12347400610057</v>
      </c>
      <c r="AL152" s="81">
        <f t="shared" si="65"/>
        <v>35.396896834466347</v>
      </c>
      <c r="AM152" s="81">
        <f t="shared" si="66"/>
        <v>24.714226327167811</v>
      </c>
      <c r="AN152" s="81">
        <f t="shared" si="67"/>
        <v>14.343797313824203</v>
      </c>
      <c r="AO152" s="81">
        <f t="shared" si="68"/>
        <v>25.849056070495941</v>
      </c>
      <c r="AP152" s="81">
        <f t="shared" si="69"/>
        <v>10.462036219280874</v>
      </c>
      <c r="AQ152" s="81">
        <f t="shared" si="70"/>
        <v>12.838974446018566</v>
      </c>
      <c r="AR152" s="81">
        <f t="shared" si="71"/>
        <v>11.764691155914969</v>
      </c>
    </row>
    <row r="153" spans="1:44" x14ac:dyDescent="0.2">
      <c r="A153" s="1">
        <v>44986</v>
      </c>
      <c r="B153" s="2">
        <v>7.34</v>
      </c>
      <c r="C153" s="63">
        <v>550.80219265553706</v>
      </c>
      <c r="D153" s="32">
        <v>1451.89672095785</v>
      </c>
      <c r="E153" s="32">
        <v>266.93664973013603</v>
      </c>
      <c r="F153" s="32">
        <v>545.16779207750801</v>
      </c>
      <c r="G153" s="32">
        <v>494.88744016466399</v>
      </c>
      <c r="H153" s="32">
        <v>447.55624163113799</v>
      </c>
      <c r="I153" s="33">
        <v>1466.76319561785</v>
      </c>
      <c r="J153" s="2">
        <v>1633.3893662601956</v>
      </c>
      <c r="K153">
        <v>4942.1918701645091</v>
      </c>
      <c r="L153">
        <v>633.34749186605495</v>
      </c>
      <c r="M153">
        <v>1193.5517488710962</v>
      </c>
      <c r="N153">
        <v>1272.9442316445659</v>
      </c>
      <c r="O153">
        <v>1056.7434564244415</v>
      </c>
      <c r="P153" s="13">
        <v>2476.4382490884564</v>
      </c>
      <c r="Q153" s="32">
        <f t="shared" si="51"/>
        <v>3.1831393722140962</v>
      </c>
      <c r="R153" s="32">
        <f t="shared" si="52"/>
        <v>3.6538058643281359</v>
      </c>
      <c r="S153" s="32">
        <f t="shared" si="53"/>
        <v>2.5468035148276336</v>
      </c>
      <c r="T153" s="32">
        <f t="shared" si="54"/>
        <v>2.3500259293676113</v>
      </c>
      <c r="U153" s="32">
        <f t="shared" si="55"/>
        <v>2.7609881103320011</v>
      </c>
      <c r="V153" s="32">
        <f t="shared" si="56"/>
        <v>2.5344489041018838</v>
      </c>
      <c r="W153" s="32">
        <f t="shared" si="57"/>
        <v>1.8122958256065473</v>
      </c>
      <c r="X153" s="134">
        <f t="shared" si="58"/>
        <v>318.31393722140962</v>
      </c>
      <c r="Y153" s="134">
        <f t="shared" si="59"/>
        <v>365.38058643281357</v>
      </c>
      <c r="Z153" s="134">
        <f t="shared" si="60"/>
        <v>254.68035148276334</v>
      </c>
      <c r="AA153" s="134">
        <f t="shared" si="61"/>
        <v>235.00259293676115</v>
      </c>
      <c r="AB153" s="134">
        <f t="shared" si="62"/>
        <v>276.09881103320009</v>
      </c>
      <c r="AC153" s="134">
        <f t="shared" si="63"/>
        <v>253.44489041018838</v>
      </c>
      <c r="AD153" s="134">
        <f t="shared" si="64"/>
        <v>181.22958256065473</v>
      </c>
      <c r="AL153" s="81">
        <f t="shared" si="65"/>
        <v>36.590061760396175</v>
      </c>
      <c r="AM153" s="81">
        <f t="shared" si="66"/>
        <v>24.159833279536173</v>
      </c>
      <c r="AN153" s="81">
        <f t="shared" si="67"/>
        <v>14.410514067524641</v>
      </c>
      <c r="AO153" s="81">
        <f t="shared" si="68"/>
        <v>25.94164574863732</v>
      </c>
      <c r="AP153" s="81">
        <f t="shared" si="69"/>
        <v>10.734119985289221</v>
      </c>
      <c r="AQ153" s="81">
        <f t="shared" si="70"/>
        <v>14.132461812061976</v>
      </c>
      <c r="AR153" s="81">
        <f t="shared" si="71"/>
        <v>12.037422363723858</v>
      </c>
    </row>
    <row r="154" spans="1:44" x14ac:dyDescent="0.2">
      <c r="A154" s="1">
        <v>45017</v>
      </c>
      <c r="B154" s="2">
        <v>7.15</v>
      </c>
      <c r="C154" s="63">
        <v>548.232341204249</v>
      </c>
      <c r="D154" s="32">
        <v>1467.1913343500701</v>
      </c>
      <c r="E154" s="32">
        <v>269.73869558586102</v>
      </c>
      <c r="F154" s="32">
        <v>547.63908581584496</v>
      </c>
      <c r="G154" s="32">
        <v>513.68943163342794</v>
      </c>
      <c r="H154" s="32">
        <v>441.446222707939</v>
      </c>
      <c r="I154" s="33">
        <v>1473.7321720165201</v>
      </c>
      <c r="J154" s="2">
        <v>1654.9040777393759</v>
      </c>
      <c r="K154">
        <v>4988.6284580586971</v>
      </c>
      <c r="L154">
        <v>622.94808807497202</v>
      </c>
      <c r="M154">
        <v>1180.4055372829828</v>
      </c>
      <c r="N154">
        <v>1303.5996563840213</v>
      </c>
      <c r="O154">
        <v>1070.8711252919572</v>
      </c>
      <c r="P154" s="13">
        <v>2504.4786183512228</v>
      </c>
      <c r="Q154" s="32">
        <f t="shared" si="51"/>
        <v>3.2344493128637009</v>
      </c>
      <c r="R154" s="32">
        <f t="shared" si="52"/>
        <v>3.6432299371354575</v>
      </c>
      <c r="S154" s="32">
        <f t="shared" si="53"/>
        <v>2.4745759036261923</v>
      </c>
      <c r="T154" s="32">
        <f t="shared" si="54"/>
        <v>2.3095585504355927</v>
      </c>
      <c r="U154" s="32">
        <f t="shared" si="55"/>
        <v>2.7191663791367411</v>
      </c>
      <c r="V154" s="32">
        <f t="shared" si="56"/>
        <v>2.5992711042166459</v>
      </c>
      <c r="W154" s="32">
        <f t="shared" si="57"/>
        <v>1.8209203073116147</v>
      </c>
      <c r="X154" s="134">
        <f t="shared" si="58"/>
        <v>323.44493128637009</v>
      </c>
      <c r="Y154" s="134">
        <f t="shared" si="59"/>
        <v>364.32299371354577</v>
      </c>
      <c r="Z154" s="134">
        <f t="shared" si="60"/>
        <v>247.45759036261921</v>
      </c>
      <c r="AA154" s="134">
        <f t="shared" si="61"/>
        <v>230.95585504355927</v>
      </c>
      <c r="AB154" s="134">
        <f t="shared" si="62"/>
        <v>271.91663791367409</v>
      </c>
      <c r="AC154" s="134">
        <f t="shared" si="63"/>
        <v>259.92711042166457</v>
      </c>
      <c r="AD154" s="134">
        <f t="shared" si="64"/>
        <v>182.09203073116146</v>
      </c>
      <c r="AL154" s="81">
        <f t="shared" si="65"/>
        <v>37.179867508042534</v>
      </c>
      <c r="AM154" s="81">
        <f t="shared" si="66"/>
        <v>24.089902733897127</v>
      </c>
      <c r="AN154" s="81">
        <f t="shared" si="67"/>
        <v>14.001830397495816</v>
      </c>
      <c r="AO154" s="81">
        <f t="shared" si="68"/>
        <v>25.494931354761334</v>
      </c>
      <c r="AP154" s="81">
        <f t="shared" si="69"/>
        <v>10.571526209907676</v>
      </c>
      <c r="AQ154" s="81">
        <f t="shared" si="70"/>
        <v>14.493919983979765</v>
      </c>
      <c r="AR154" s="81">
        <f t="shared" si="71"/>
        <v>12.094706901648211</v>
      </c>
    </row>
    <row r="155" spans="1:44" x14ac:dyDescent="0.2">
      <c r="A155" s="1">
        <v>45047</v>
      </c>
      <c r="B155" s="2">
        <v>7.21</v>
      </c>
      <c r="C155" s="63">
        <v>544.84321944562998</v>
      </c>
      <c r="D155" s="32">
        <v>1482.46099934111</v>
      </c>
      <c r="E155" s="32">
        <v>273.345966505413</v>
      </c>
      <c r="F155" s="32">
        <v>545.97823418303096</v>
      </c>
      <c r="G155" s="32">
        <v>519.19307179458895</v>
      </c>
      <c r="H155" s="32">
        <v>438.95583644364899</v>
      </c>
      <c r="I155" s="33">
        <v>1488.4930422262</v>
      </c>
      <c r="J155" s="2">
        <v>1684.9599245912534</v>
      </c>
      <c r="K155">
        <v>5016.8974297257573</v>
      </c>
      <c r="L155">
        <v>621.3264367062684</v>
      </c>
      <c r="M155">
        <v>1175.6198931680774</v>
      </c>
      <c r="N155">
        <v>1324.3535325226542</v>
      </c>
      <c r="O155">
        <v>1088.4922587458641</v>
      </c>
      <c r="P155" s="13">
        <v>2579.9712375932436</v>
      </c>
      <c r="Q155" s="32">
        <f t="shared" si="51"/>
        <v>3.3155327453506991</v>
      </c>
      <c r="R155" s="32">
        <f t="shared" si="52"/>
        <v>3.6281667691760844</v>
      </c>
      <c r="S155" s="32">
        <f t="shared" si="53"/>
        <v>2.4369266585815863</v>
      </c>
      <c r="T155" s="32">
        <f t="shared" si="54"/>
        <v>2.3084841273049208</v>
      </c>
      <c r="U155" s="32">
        <f t="shared" si="55"/>
        <v>2.7347041001719608</v>
      </c>
      <c r="V155" s="32">
        <f t="shared" si="56"/>
        <v>2.6585192716790567</v>
      </c>
      <c r="W155" s="32">
        <f t="shared" si="57"/>
        <v>1.8582466194715213</v>
      </c>
      <c r="X155" s="134">
        <f t="shared" si="58"/>
        <v>331.55327453506993</v>
      </c>
      <c r="Y155" s="134">
        <f t="shared" si="59"/>
        <v>362.81667691760845</v>
      </c>
      <c r="Z155" s="134">
        <f t="shared" si="60"/>
        <v>243.69266585815862</v>
      </c>
      <c r="AA155" s="134">
        <f t="shared" si="61"/>
        <v>230.84841273049207</v>
      </c>
      <c r="AB155" s="134">
        <f t="shared" si="62"/>
        <v>273.47041001719606</v>
      </c>
      <c r="AC155" s="134">
        <f t="shared" si="63"/>
        <v>265.85192716790567</v>
      </c>
      <c r="AD155" s="134">
        <f t="shared" si="64"/>
        <v>185.82466194715212</v>
      </c>
      <c r="AL155" s="81">
        <f t="shared" si="65"/>
        <v>38.111918372149226</v>
      </c>
      <c r="AM155" s="81">
        <f t="shared" si="66"/>
        <v>23.99030148520653</v>
      </c>
      <c r="AN155" s="81">
        <f t="shared" si="67"/>
        <v>13.788800624217961</v>
      </c>
      <c r="AO155" s="81">
        <f t="shared" si="68"/>
        <v>25.483070930630809</v>
      </c>
      <c r="AP155" s="81">
        <f t="shared" si="69"/>
        <v>10.631933482675665</v>
      </c>
      <c r="AQ155" s="81">
        <f t="shared" si="70"/>
        <v>14.824296525697379</v>
      </c>
      <c r="AR155" s="81">
        <f t="shared" si="71"/>
        <v>12.342631428317922</v>
      </c>
    </row>
    <row r="156" spans="1:44" x14ac:dyDescent="0.2">
      <c r="A156" s="1">
        <v>45078</v>
      </c>
      <c r="B156" s="2">
        <v>7.29</v>
      </c>
      <c r="C156" s="63">
        <v>542.37080255685498</v>
      </c>
      <c r="D156" s="32">
        <v>1490.6539931243999</v>
      </c>
      <c r="E156" s="32">
        <v>273.63024271951502</v>
      </c>
      <c r="F156" s="32">
        <v>545.59341484817696</v>
      </c>
      <c r="G156" s="32">
        <v>509.92565270683502</v>
      </c>
      <c r="H156" s="32">
        <v>438.96055926602401</v>
      </c>
      <c r="I156" s="33">
        <v>1500.8901042528</v>
      </c>
      <c r="J156" s="2">
        <v>1709.09262393011</v>
      </c>
      <c r="K156">
        <v>5030.8331150772456</v>
      </c>
      <c r="L156">
        <v>620.75135423373979</v>
      </c>
      <c r="M156">
        <v>1169.0345827084595</v>
      </c>
      <c r="N156">
        <v>1352.029457516501</v>
      </c>
      <c r="O156">
        <v>1098.2656857565846</v>
      </c>
      <c r="P156" s="13">
        <v>2607.188008317868</v>
      </c>
      <c r="Q156" s="32">
        <f t="shared" si="51"/>
        <v>3.3808705549233462</v>
      </c>
      <c r="R156" s="32">
        <f t="shared" si="52"/>
        <v>3.6209481704423481</v>
      </c>
      <c r="S156" s="32">
        <f t="shared" si="53"/>
        <v>2.4339565734335427</v>
      </c>
      <c r="T156" s="32">
        <f t="shared" si="54"/>
        <v>2.2988862578866174</v>
      </c>
      <c r="U156" s="32">
        <f t="shared" si="55"/>
        <v>2.8447135327851885</v>
      </c>
      <c r="V156" s="32">
        <f t="shared" si="56"/>
        <v>2.6843624771630901</v>
      </c>
      <c r="W156" s="32">
        <f t="shared" si="57"/>
        <v>1.8637287341679278</v>
      </c>
      <c r="X156" s="134">
        <f t="shared" si="58"/>
        <v>338.08705549233463</v>
      </c>
      <c r="Y156" s="134">
        <f t="shared" si="59"/>
        <v>362.09481704423479</v>
      </c>
      <c r="Z156" s="134">
        <f t="shared" si="60"/>
        <v>243.39565734335426</v>
      </c>
      <c r="AA156" s="134">
        <f t="shared" si="61"/>
        <v>229.88862578866173</v>
      </c>
      <c r="AB156" s="134">
        <f t="shared" si="62"/>
        <v>284.47135327851885</v>
      </c>
      <c r="AC156" s="134">
        <f t="shared" si="63"/>
        <v>268.43624771630903</v>
      </c>
      <c r="AD156" s="134">
        <f t="shared" si="64"/>
        <v>186.37287341679277</v>
      </c>
      <c r="AL156" s="81">
        <f t="shared" si="65"/>
        <v>38.862973920775502</v>
      </c>
      <c r="AM156" s="81">
        <f t="shared" si="66"/>
        <v>23.942570393737874</v>
      </c>
      <c r="AN156" s="81">
        <f t="shared" si="67"/>
        <v>13.771995066365365</v>
      </c>
      <c r="AO156" s="81">
        <f t="shared" si="68"/>
        <v>25.377121236510494</v>
      </c>
      <c r="AP156" s="81">
        <f t="shared" si="69"/>
        <v>11.059626178911863</v>
      </c>
      <c r="AQ156" s="81">
        <f t="shared" si="70"/>
        <v>14.968402060440363</v>
      </c>
      <c r="AR156" s="81">
        <f t="shared" si="71"/>
        <v>12.37904409843205</v>
      </c>
    </row>
    <row r="157" spans="1:44" ht="17" thickBot="1" x14ac:dyDescent="0.25">
      <c r="A157" s="7">
        <v>45108</v>
      </c>
      <c r="B157" s="3">
        <v>7.83</v>
      </c>
      <c r="C157" s="63">
        <v>539.66569855180796</v>
      </c>
      <c r="D157" s="32">
        <v>1488.8374011051001</v>
      </c>
      <c r="E157" s="32">
        <v>274.51953092920502</v>
      </c>
      <c r="F157" s="32">
        <v>528.55324549040995</v>
      </c>
      <c r="G157" s="32">
        <v>510.60858155290401</v>
      </c>
      <c r="H157" s="32">
        <v>440.47447433732202</v>
      </c>
      <c r="I157" s="33">
        <v>1513.6974703910901</v>
      </c>
      <c r="J157" s="2">
        <v>1710.5669032600865</v>
      </c>
      <c r="K157">
        <v>5110.8699042751487</v>
      </c>
      <c r="L157">
        <v>612.70393422010147</v>
      </c>
      <c r="M157">
        <v>1159.1004656816181</v>
      </c>
      <c r="N157">
        <v>1375.9387956903468</v>
      </c>
      <c r="O157">
        <v>1097.7080713408554</v>
      </c>
      <c r="P157" s="13">
        <v>2647.0212696620997</v>
      </c>
      <c r="Q157" s="32">
        <f t="shared" si="51"/>
        <v>3.4178646090256906</v>
      </c>
      <c r="R157" s="32">
        <f t="shared" si="52"/>
        <v>3.701580181750725</v>
      </c>
      <c r="S157" s="32">
        <f t="shared" si="53"/>
        <v>2.4066726692750899</v>
      </c>
      <c r="T157" s="32">
        <f t="shared" si="54"/>
        <v>2.3646776229418993</v>
      </c>
      <c r="U157" s="32">
        <f t="shared" si="55"/>
        <v>2.9056989188873978</v>
      </c>
      <c r="V157" s="32">
        <f t="shared" si="56"/>
        <v>2.6872354297206806</v>
      </c>
      <c r="W157" s="32">
        <f t="shared" si="57"/>
        <v>1.8856363909620517</v>
      </c>
      <c r="X157" s="134">
        <f t="shared" si="58"/>
        <v>341.78646090256905</v>
      </c>
      <c r="Y157" s="134">
        <f t="shared" si="59"/>
        <v>370.15801817507253</v>
      </c>
      <c r="Z157" s="134">
        <f t="shared" si="60"/>
        <v>240.66726692750899</v>
      </c>
      <c r="AA157" s="134">
        <f t="shared" si="61"/>
        <v>236.46776229418992</v>
      </c>
      <c r="AB157" s="134">
        <f t="shared" si="62"/>
        <v>290.56989188873979</v>
      </c>
      <c r="AC157" s="134">
        <f t="shared" si="63"/>
        <v>268.72354297206806</v>
      </c>
      <c r="AD157" s="134">
        <f t="shared" si="64"/>
        <v>188.56363909620518</v>
      </c>
      <c r="AL157" s="81">
        <f t="shared" si="65"/>
        <v>39.28821911619108</v>
      </c>
      <c r="AM157" s="81">
        <f t="shared" si="66"/>
        <v>24.475728427453571</v>
      </c>
      <c r="AN157" s="81">
        <f t="shared" si="67"/>
        <v>13.617615239887472</v>
      </c>
      <c r="AO157" s="81">
        <f t="shared" si="68"/>
        <v>26.103383982914607</v>
      </c>
      <c r="AP157" s="81">
        <f t="shared" si="69"/>
        <v>11.296724067642572</v>
      </c>
      <c r="AQ157" s="81">
        <f t="shared" si="70"/>
        <v>14.984422068672647</v>
      </c>
      <c r="AR157" s="81">
        <f t="shared" si="71"/>
        <v>12.524556610299209</v>
      </c>
    </row>
    <row r="158" spans="1:44" x14ac:dyDescent="0.2">
      <c r="B158" s="77">
        <f>AVERAGE(B2:B157)</f>
        <v>7.4366025641025635</v>
      </c>
    </row>
  </sheetData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924D-A79E-0448-ABA5-0C91AF24EA2F}">
  <sheetPr>
    <tabColor rgb="FFF8B0D8"/>
  </sheetPr>
  <dimension ref="A1:BM632"/>
  <sheetViews>
    <sheetView topLeftCell="L1" zoomScaleNormal="70" workbookViewId="0">
      <selection activeCell="U25" sqref="U25"/>
    </sheetView>
  </sheetViews>
  <sheetFormatPr baseColWidth="10" defaultRowHeight="16" x14ac:dyDescent="0.2"/>
  <cols>
    <col min="1" max="1" width="10.83203125" style="6"/>
    <col min="3" max="3" width="10.83203125" style="2"/>
    <col min="9" max="9" width="10.83203125" style="13"/>
    <col min="10" max="10" width="10.83203125" style="2"/>
    <col min="16" max="16" width="10.83203125" style="13"/>
    <col min="17" max="18" width="11.6640625" bestFit="1" customWidth="1"/>
    <col min="19" max="19" width="11" bestFit="1" customWidth="1"/>
    <col min="20" max="20" width="11.6640625" bestFit="1" customWidth="1"/>
    <col min="23" max="23" width="10.83203125" style="77"/>
    <col min="24" max="29" width="11" bestFit="1" customWidth="1"/>
    <col min="30" max="30" width="11" style="77" bestFit="1" customWidth="1"/>
    <col min="38" max="38" width="10.83203125" style="134"/>
    <col min="39" max="43" width="10.83203125" style="133"/>
    <col min="44" max="44" width="10.83203125" style="135"/>
    <col min="52" max="58" width="10.83203125" style="81"/>
  </cols>
  <sheetData>
    <row r="1" spans="1:58" s="71" customFormat="1" ht="17" thickBot="1" x14ac:dyDescent="0.25">
      <c r="A1" s="5" t="s">
        <v>0</v>
      </c>
      <c r="B1" s="8" t="s">
        <v>1</v>
      </c>
      <c r="C1" s="8" t="s">
        <v>26</v>
      </c>
      <c r="D1" s="9" t="s">
        <v>27</v>
      </c>
      <c r="E1" s="9" t="s">
        <v>28</v>
      </c>
      <c r="F1" s="9" t="s">
        <v>29</v>
      </c>
      <c r="G1" s="9" t="s">
        <v>30</v>
      </c>
      <c r="H1" s="9" t="s">
        <v>31</v>
      </c>
      <c r="I1" s="10" t="s">
        <v>32</v>
      </c>
      <c r="J1" s="8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74" t="s">
        <v>22</v>
      </c>
      <c r="X1" s="8" t="s">
        <v>2</v>
      </c>
      <c r="Y1" s="9" t="s">
        <v>3</v>
      </c>
      <c r="Z1" s="9" t="s">
        <v>4</v>
      </c>
      <c r="AA1" s="9" t="s">
        <v>5</v>
      </c>
      <c r="AB1" s="9" t="s">
        <v>6</v>
      </c>
      <c r="AC1" s="9" t="s">
        <v>7</v>
      </c>
      <c r="AD1" s="74" t="s">
        <v>8</v>
      </c>
      <c r="AE1" s="71" t="s">
        <v>269</v>
      </c>
      <c r="AF1" s="71" t="s">
        <v>270</v>
      </c>
      <c r="AG1" s="71" t="s">
        <v>271</v>
      </c>
      <c r="AH1" s="71" t="s">
        <v>265</v>
      </c>
      <c r="AI1" s="71" t="s">
        <v>266</v>
      </c>
      <c r="AJ1" s="71" t="s">
        <v>268</v>
      </c>
      <c r="AK1" s="71" t="s">
        <v>267</v>
      </c>
      <c r="AL1" s="136" t="s">
        <v>269</v>
      </c>
      <c r="AM1" s="115" t="s">
        <v>270</v>
      </c>
      <c r="AN1" s="115" t="s">
        <v>271</v>
      </c>
      <c r="AO1" s="115" t="s">
        <v>265</v>
      </c>
      <c r="AP1" s="115" t="s">
        <v>266</v>
      </c>
      <c r="AQ1" s="115" t="s">
        <v>268</v>
      </c>
      <c r="AR1" s="137" t="s">
        <v>267</v>
      </c>
      <c r="AZ1" s="146"/>
      <c r="BA1" s="146"/>
      <c r="BB1" s="146"/>
      <c r="BC1" s="146"/>
      <c r="BD1" s="146"/>
      <c r="BE1" s="146"/>
      <c r="BF1" s="146"/>
    </row>
    <row r="2" spans="1:58" x14ac:dyDescent="0.2">
      <c r="A2" s="1">
        <v>40391</v>
      </c>
      <c r="B2">
        <v>2.54</v>
      </c>
      <c r="C2" s="2">
        <v>494.99114550643702</v>
      </c>
      <c r="D2">
        <v>1421.1477353473399</v>
      </c>
      <c r="E2">
        <v>273.693557481303</v>
      </c>
      <c r="F2">
        <v>342.42659322052401</v>
      </c>
      <c r="G2">
        <v>366.46366343519901</v>
      </c>
      <c r="H2">
        <v>396.27788576236401</v>
      </c>
      <c r="I2" s="13">
        <v>1372.03691868343</v>
      </c>
      <c r="J2" s="2">
        <v>190.84242494194018</v>
      </c>
      <c r="K2">
        <v>2084.8626649537791</v>
      </c>
      <c r="L2">
        <v>422.37596078274413</v>
      </c>
      <c r="M2">
        <v>854.98768895424439</v>
      </c>
      <c r="N2">
        <v>1021.2736108204344</v>
      </c>
      <c r="O2">
        <v>466.93258635860218</v>
      </c>
      <c r="P2" s="13">
        <v>2543.9932020525171</v>
      </c>
      <c r="Q2" s="55">
        <f>'реальные данные'!U3/1000</f>
        <v>162.8930202540387</v>
      </c>
      <c r="R2" s="55">
        <v>1902.5580384618877</v>
      </c>
      <c r="S2" s="55">
        <v>367.35684903935453</v>
      </c>
      <c r="T2" s="55">
        <v>811.36772883726906</v>
      </c>
      <c r="U2" s="55">
        <v>918.40673593722488</v>
      </c>
      <c r="V2" s="55">
        <v>411.70309487423742</v>
      </c>
      <c r="W2" s="75">
        <v>2201.9263569860809</v>
      </c>
      <c r="X2" s="54">
        <f>'реальные данные'!F3/1000</f>
        <v>37.686471041836157</v>
      </c>
      <c r="Y2" s="55">
        <v>186.34215210767695</v>
      </c>
      <c r="Z2" s="55">
        <v>56.605360790348371</v>
      </c>
      <c r="AA2" s="55">
        <v>43.290737084019476</v>
      </c>
      <c r="AB2" s="55">
        <v>105.49246814978912</v>
      </c>
      <c r="AC2" s="55">
        <v>57.047939941995203</v>
      </c>
      <c r="AD2" s="75">
        <v>340.64219005593429</v>
      </c>
      <c r="AE2">
        <f>((1+$B$158/100)*Q2+(1+B2/100)*X2)/C2</f>
        <v>0.43162475959585644</v>
      </c>
      <c r="AF2">
        <f>((1+$B$158/100)*R2+(1+B2/100)*Y2)/D2</f>
        <v>1.5727562346349691</v>
      </c>
      <c r="AG2">
        <f>((1+$B$158/100)*S2+(1+B2/100)*Z2)/E2</f>
        <v>1.6541085548927166</v>
      </c>
      <c r="AH2">
        <f>((1+$B$158/100)*T2+(1+B2/100)*AA2)/F2</f>
        <v>2.6753069478463849</v>
      </c>
      <c r="AI2">
        <f>((1+$B$158/100)*U2+(1+B2/100)*AB2)/G2</f>
        <v>2.9876822203553113</v>
      </c>
      <c r="AJ2">
        <f>((1+$B$158/100)*V2+(1+B2/100)*AC2)/H2</f>
        <v>1.2638019768304491</v>
      </c>
      <c r="AK2">
        <f>((1+$B$158/100)*W2+(1+B2/100)*AD2)/I2</f>
        <v>1.9787874025998695</v>
      </c>
      <c r="AL2" s="134">
        <f>AE2*100</f>
        <v>43.162475959585642</v>
      </c>
      <c r="AM2" s="134">
        <f t="shared" ref="AM2:AR17" si="0">AF2*100</f>
        <v>157.27562346349691</v>
      </c>
      <c r="AN2" s="134">
        <f t="shared" si="0"/>
        <v>165.41085548927165</v>
      </c>
      <c r="AO2" s="134">
        <f t="shared" si="0"/>
        <v>267.53069478463851</v>
      </c>
      <c r="AP2" s="134">
        <f t="shared" si="0"/>
        <v>298.76822203553115</v>
      </c>
      <c r="AQ2" s="134">
        <f t="shared" si="0"/>
        <v>126.38019768304491</v>
      </c>
      <c r="AR2" s="134">
        <f t="shared" si="0"/>
        <v>197.87874025998696</v>
      </c>
      <c r="AZ2" s="81">
        <f>AL2/$AS$81</f>
        <v>5.0962181974071212</v>
      </c>
      <c r="BA2" s="81">
        <f>AM2/$AT$81</f>
        <v>10.663935602295549</v>
      </c>
      <c r="BB2" s="81">
        <f>AN2/$AU$81</f>
        <v>9.6125334497026991</v>
      </c>
      <c r="BC2" s="81">
        <f>AO2/$AV$81</f>
        <v>30.336632879038721</v>
      </c>
      <c r="BD2" s="81">
        <f>AP2/$AW$81</f>
        <v>11.940850207521962</v>
      </c>
      <c r="BE2" s="81">
        <f>AQ2/$AX$81</f>
        <v>7.2347800055406726</v>
      </c>
      <c r="BF2" s="81">
        <f>AR2/$AY$81</f>
        <v>13.470013759340212</v>
      </c>
    </row>
    <row r="3" spans="1:58" x14ac:dyDescent="0.2">
      <c r="A3" s="1">
        <v>40422</v>
      </c>
      <c r="B3">
        <v>2.54</v>
      </c>
      <c r="C3" s="2">
        <v>501.79647651147798</v>
      </c>
      <c r="D3">
        <v>1441.2341582044601</v>
      </c>
      <c r="E3">
        <v>278.52543729712198</v>
      </c>
      <c r="F3">
        <v>294.53966685743802</v>
      </c>
      <c r="G3">
        <v>377.93970137769497</v>
      </c>
      <c r="H3">
        <v>395.64823100156502</v>
      </c>
      <c r="I3" s="13">
        <v>1363.85550992147</v>
      </c>
      <c r="J3" s="2">
        <v>191.14189419888334</v>
      </c>
      <c r="K3">
        <v>2096.8325058080654</v>
      </c>
      <c r="L3">
        <v>424.13894569271253</v>
      </c>
      <c r="M3">
        <v>862.37786024180184</v>
      </c>
      <c r="N3">
        <v>1011.2612982240265</v>
      </c>
      <c r="O3">
        <v>477.04146174338223</v>
      </c>
      <c r="P3" s="13">
        <v>2565.2389169601374</v>
      </c>
      <c r="Q3" s="55">
        <f>'реальные данные'!U4/1000</f>
        <v>175.40385058586855</v>
      </c>
      <c r="R3" s="36">
        <v>1912.5145980035377</v>
      </c>
      <c r="S3" s="36">
        <v>372.87149028654801</v>
      </c>
      <c r="T3" s="36">
        <v>821.55683145562728</v>
      </c>
      <c r="U3" s="36">
        <v>917.07778992954172</v>
      </c>
      <c r="V3" s="36">
        <v>416.33037163156109</v>
      </c>
      <c r="W3" s="75">
        <v>2215.7758312792184</v>
      </c>
      <c r="X3" s="54">
        <f>'реальные данные'!F4/1000</f>
        <v>17.29116793992257</v>
      </c>
      <c r="Y3" s="36">
        <v>185.39328451845392</v>
      </c>
      <c r="Z3" s="36">
        <v>53.522573173624892</v>
      </c>
      <c r="AA3" s="36">
        <v>40.560229224971351</v>
      </c>
      <c r="AB3" s="36">
        <v>95.914045010987266</v>
      </c>
      <c r="AC3" s="36">
        <v>60.166295455342166</v>
      </c>
      <c r="AD3" s="75">
        <v>347.18205106602113</v>
      </c>
      <c r="AE3">
        <f t="shared" ref="AE3:AE66" si="1">((1+$B$158/100)*Q3+(1+B3/100)*X3)/C3</f>
        <v>0.41088032916259914</v>
      </c>
      <c r="AF3">
        <f t="shared" ref="AF3:AF66" si="2">((1+$B$158/100)*R3+(1+B3/100)*Y3)/D3</f>
        <v>1.5575838033005209</v>
      </c>
      <c r="AG3">
        <f t="shared" ref="AG3:AG66" si="3">((1+$B$158/100)*S3+(1+B3/100)*Z3)/E3</f>
        <v>1.6353354007675278</v>
      </c>
      <c r="AH3">
        <f t="shared" ref="AH3:AH66" si="4">((1+$B$158/100)*T3+(1+B3/100)*AA3)/F3</f>
        <v>3.1379243982911498</v>
      </c>
      <c r="AI3">
        <f t="shared" ref="AI3:AI66" si="5">((1+$B$158/100)*U3+(1+B3/100)*AB3)/G3</f>
        <v>2.8671967463973775</v>
      </c>
      <c r="AJ3">
        <f t="shared" ref="AJ3:AJ66" si="6">((1+$B$158/100)*V3+(1+B3/100)*AC3)/H3</f>
        <v>1.2864602599002801</v>
      </c>
      <c r="AK3">
        <f t="shared" ref="AK3:AK66" si="7">((1+$B$158/100)*W3+(1+B3/100)*AD3)/I3</f>
        <v>2.0064843590972194</v>
      </c>
      <c r="AL3" s="134">
        <f t="shared" ref="AL3:AR52" si="8">AE3*100</f>
        <v>41.088032916259912</v>
      </c>
      <c r="AM3" s="134">
        <f t="shared" si="0"/>
        <v>155.75838033005209</v>
      </c>
      <c r="AN3" s="134">
        <f t="shared" si="0"/>
        <v>163.53354007675279</v>
      </c>
      <c r="AO3" s="134">
        <f t="shared" si="0"/>
        <v>313.79243982911498</v>
      </c>
      <c r="AP3" s="134">
        <f t="shared" si="0"/>
        <v>286.71967463973778</v>
      </c>
      <c r="AQ3" s="134">
        <f t="shared" si="0"/>
        <v>128.64602599002802</v>
      </c>
      <c r="AR3" s="134">
        <f t="shared" si="0"/>
        <v>200.64843590972194</v>
      </c>
      <c r="AZ3" s="81">
        <f t="shared" ref="AZ3:AZ66" si="9">AL3/$AS$81</f>
        <v>4.8512875220496667</v>
      </c>
      <c r="BA3" s="81">
        <f t="shared" ref="BA3:BA66" si="10">AM3/$AT$81</f>
        <v>10.561060263372884</v>
      </c>
      <c r="BB3" s="81">
        <f t="shared" ref="BB3:BB66" si="11">AN3/$AU$81</f>
        <v>9.5034368783494934</v>
      </c>
      <c r="BC3" s="81">
        <f t="shared" ref="BC3:BC66" si="12">AO3/$AV$81</f>
        <v>35.582481684865378</v>
      </c>
      <c r="BD3" s="81">
        <f t="shared" ref="BD3:BD66" si="13">AP3/$AW$81</f>
        <v>11.459306692983498</v>
      </c>
      <c r="BE3" s="81">
        <f t="shared" ref="BE3:BE66" si="14">AQ3/$AX$81</f>
        <v>7.3644899571935554</v>
      </c>
      <c r="BF3" s="81">
        <f t="shared" ref="BF3:BF66" si="15">AR3/$AY$81</f>
        <v>13.658552651704785</v>
      </c>
    </row>
    <row r="4" spans="1:58" x14ac:dyDescent="0.2">
      <c r="A4" s="1">
        <v>40452</v>
      </c>
      <c r="B4">
        <v>2.65</v>
      </c>
      <c r="C4" s="2">
        <v>506.94025165113601</v>
      </c>
      <c r="D4">
        <v>1443.80727159857</v>
      </c>
      <c r="E4">
        <v>279.14686295991498</v>
      </c>
      <c r="F4">
        <v>306.93138180243199</v>
      </c>
      <c r="G4">
        <v>375.86678062509998</v>
      </c>
      <c r="H4">
        <v>403.00288206346301</v>
      </c>
      <c r="I4" s="13">
        <v>1369.0999096620901</v>
      </c>
      <c r="J4" s="2">
        <v>191.42616501749148</v>
      </c>
      <c r="K4">
        <v>2112.4305023632219</v>
      </c>
      <c r="L4">
        <v>430.5306082589309</v>
      </c>
      <c r="M4">
        <v>872.36740040960092</v>
      </c>
      <c r="N4">
        <v>1013.1162753237506</v>
      </c>
      <c r="O4">
        <v>492.12748949614615</v>
      </c>
      <c r="P4" s="13">
        <v>2610.6240773077916</v>
      </c>
      <c r="Q4" s="55">
        <f>'реальные данные'!U5/1000</f>
        <v>174.84104635076923</v>
      </c>
      <c r="R4" s="36">
        <v>1920.3042330531964</v>
      </c>
      <c r="S4" s="36">
        <v>357.60192969298453</v>
      </c>
      <c r="T4" s="36">
        <v>832.79515903532604</v>
      </c>
      <c r="U4" s="36">
        <v>925.21388216092328</v>
      </c>
      <c r="V4" s="36">
        <v>420.31220429259514</v>
      </c>
      <c r="W4" s="75">
        <v>2233.7985117798517</v>
      </c>
      <c r="X4" s="54">
        <f>'реальные данные'!F5/1000</f>
        <v>20.752341455726103</v>
      </c>
      <c r="Y4" s="36">
        <v>197.48993237756545</v>
      </c>
      <c r="Z4" s="36">
        <v>65.514683708768914</v>
      </c>
      <c r="AA4" s="36">
        <v>39.898313868218693</v>
      </c>
      <c r="AB4" s="36">
        <v>93.558098401696526</v>
      </c>
      <c r="AC4" s="36">
        <v>70.472894489666018</v>
      </c>
      <c r="AD4" s="75">
        <v>357.98301248713551</v>
      </c>
      <c r="AE4">
        <f>((1+$B$158/100)*Q4+(1+B4/100)*X4)/C4</f>
        <v>0.41256451408207773</v>
      </c>
      <c r="AF4">
        <f t="shared" si="2"/>
        <v>1.5693459141287343</v>
      </c>
      <c r="AG4">
        <f t="shared" si="3"/>
        <v>1.6172353936060226</v>
      </c>
      <c r="AH4">
        <f t="shared" si="4"/>
        <v>3.0485069297146135</v>
      </c>
      <c r="AI4">
        <f t="shared" si="5"/>
        <v>2.9001119695696889</v>
      </c>
      <c r="AJ4">
        <f t="shared" si="6"/>
        <v>1.3000144712746589</v>
      </c>
      <c r="AK4">
        <f t="shared" si="7"/>
        <v>2.0213183654250808</v>
      </c>
      <c r="AL4" s="134">
        <f t="shared" si="8"/>
        <v>41.256451408207774</v>
      </c>
      <c r="AM4" s="134">
        <f t="shared" si="0"/>
        <v>156.93459141287343</v>
      </c>
      <c r="AN4" s="134">
        <f t="shared" si="0"/>
        <v>161.72353936060227</v>
      </c>
      <c r="AO4" s="134">
        <f t="shared" si="0"/>
        <v>304.85069297146134</v>
      </c>
      <c r="AP4" s="134">
        <f t="shared" si="0"/>
        <v>290.01119695696889</v>
      </c>
      <c r="AQ4" s="134">
        <f t="shared" si="0"/>
        <v>130.00144712746589</v>
      </c>
      <c r="AR4" s="134">
        <f t="shared" si="0"/>
        <v>202.13183654250807</v>
      </c>
      <c r="AZ4" s="81">
        <f t="shared" si="9"/>
        <v>4.871172789619771</v>
      </c>
      <c r="BA4" s="81">
        <f t="shared" si="10"/>
        <v>10.640812223439502</v>
      </c>
      <c r="BB4" s="81">
        <f t="shared" si="11"/>
        <v>9.3982521709944731</v>
      </c>
      <c r="BC4" s="81">
        <f t="shared" si="12"/>
        <v>34.568532642732841</v>
      </c>
      <c r="BD4" s="81">
        <f t="shared" si="13"/>
        <v>11.590858752559962</v>
      </c>
      <c r="BE4" s="81">
        <f t="shared" si="14"/>
        <v>7.4420826016426176</v>
      </c>
      <c r="BF4" s="81">
        <f t="shared" si="15"/>
        <v>13.759530790680151</v>
      </c>
    </row>
    <row r="5" spans="1:58" x14ac:dyDescent="0.2">
      <c r="A5" s="1">
        <v>40483</v>
      </c>
      <c r="B5">
        <v>2.98</v>
      </c>
      <c r="C5" s="2">
        <v>508.64463367162</v>
      </c>
      <c r="D5">
        <v>1451.02004758204</v>
      </c>
      <c r="E5">
        <v>276.29908581896001</v>
      </c>
      <c r="F5">
        <v>294.99110435070997</v>
      </c>
      <c r="G5">
        <v>377.48801690786502</v>
      </c>
      <c r="H5">
        <v>404.71473950303402</v>
      </c>
      <c r="I5" s="13">
        <v>1374.3644162145299</v>
      </c>
      <c r="J5" s="2">
        <v>206.99308614449109</v>
      </c>
      <c r="K5">
        <v>2138.1051018709823</v>
      </c>
      <c r="L5">
        <v>428.25977718131935</v>
      </c>
      <c r="M5">
        <v>883.94827245287138</v>
      </c>
      <c r="N5">
        <v>1012.041808491885</v>
      </c>
      <c r="O5">
        <v>501.9610165150786</v>
      </c>
      <c r="P5" s="13">
        <v>2539.5148027921973</v>
      </c>
      <c r="Q5" s="55">
        <f>'реальные данные'!U6/1000</f>
        <v>173.31930558678107</v>
      </c>
      <c r="R5" s="36">
        <v>1890.1624425877126</v>
      </c>
      <c r="S5" s="36">
        <v>372.96592779261283</v>
      </c>
      <c r="T5" s="36">
        <v>843.91509900313508</v>
      </c>
      <c r="U5" s="36">
        <v>908.08527940175168</v>
      </c>
      <c r="V5" s="36">
        <v>446.2719975151216</v>
      </c>
      <c r="W5" s="75">
        <v>2188.8534638634101</v>
      </c>
      <c r="X5" s="54">
        <f>'реальные данные'!F6/1000</f>
        <v>26.998358435065732</v>
      </c>
      <c r="Y5" s="36">
        <v>246.32658408511872</v>
      </c>
      <c r="Z5" s="36">
        <v>55.153786130976364</v>
      </c>
      <c r="AA5" s="36">
        <v>40.914671782312809</v>
      </c>
      <c r="AB5" s="36">
        <v>104.14105218445053</v>
      </c>
      <c r="AC5" s="36">
        <v>45.29991180441975</v>
      </c>
      <c r="AD5" s="75">
        <v>358.20288325079491</v>
      </c>
      <c r="AE5">
        <f t="shared" si="1"/>
        <v>0.42074813899389013</v>
      </c>
      <c r="AF5">
        <f t="shared" si="2"/>
        <v>1.574336227370829</v>
      </c>
      <c r="AG5">
        <f t="shared" si="3"/>
        <v>1.65581181401199</v>
      </c>
      <c r="AH5">
        <f t="shared" si="4"/>
        <v>3.2163940739306338</v>
      </c>
      <c r="AI5">
        <f t="shared" si="5"/>
        <v>2.868595503994039</v>
      </c>
      <c r="AJ5">
        <f t="shared" si="6"/>
        <v>1.2999509781813872</v>
      </c>
      <c r="AK5">
        <f t="shared" si="7"/>
        <v>1.9794656306268468</v>
      </c>
      <c r="AL5" s="134">
        <f t="shared" si="8"/>
        <v>42.074813899389014</v>
      </c>
      <c r="AM5" s="134">
        <f t="shared" si="0"/>
        <v>157.43362273708291</v>
      </c>
      <c r="AN5" s="134">
        <f t="shared" si="0"/>
        <v>165.58118140119899</v>
      </c>
      <c r="AO5" s="134">
        <f t="shared" si="0"/>
        <v>321.63940739306338</v>
      </c>
      <c r="AP5" s="134">
        <f t="shared" si="0"/>
        <v>286.85955039940387</v>
      </c>
      <c r="AQ5" s="134">
        <f t="shared" si="0"/>
        <v>129.9950978181387</v>
      </c>
      <c r="AR5" s="134">
        <f t="shared" si="0"/>
        <v>197.94656306268467</v>
      </c>
      <c r="AZ5" s="81">
        <f t="shared" si="9"/>
        <v>4.9677973165245364</v>
      </c>
      <c r="BA5" s="81">
        <f t="shared" si="10"/>
        <v>10.674648604359227</v>
      </c>
      <c r="BB5" s="81">
        <f t="shared" si="11"/>
        <v>9.6224316121957827</v>
      </c>
      <c r="BC5" s="81">
        <f t="shared" si="12"/>
        <v>36.472288270957705</v>
      </c>
      <c r="BD5" s="81">
        <f t="shared" si="13"/>
        <v>11.464897098423732</v>
      </c>
      <c r="BE5" s="81">
        <f t="shared" si="14"/>
        <v>7.4417191281158193</v>
      </c>
      <c r="BF5" s="81">
        <f t="shared" si="15"/>
        <v>13.474630597330664</v>
      </c>
    </row>
    <row r="6" spans="1:58" x14ac:dyDescent="0.2">
      <c r="A6" s="1">
        <v>40513</v>
      </c>
      <c r="B6">
        <v>2.75</v>
      </c>
      <c r="C6" s="2">
        <v>510.89710752825903</v>
      </c>
      <c r="D6">
        <v>1330.3915044579401</v>
      </c>
      <c r="E6">
        <v>284.04250745625097</v>
      </c>
      <c r="F6">
        <v>396.770887574592</v>
      </c>
      <c r="G6">
        <v>382.70422495251898</v>
      </c>
      <c r="H6">
        <v>392.202323910948</v>
      </c>
      <c r="I6" s="13">
        <v>1341.03456853133</v>
      </c>
      <c r="J6" s="2">
        <v>211.82710936977929</v>
      </c>
      <c r="K6">
        <v>2177.7564152468453</v>
      </c>
      <c r="L6">
        <v>431.28528337886405</v>
      </c>
      <c r="M6">
        <v>895.34656042394772</v>
      </c>
      <c r="N6">
        <v>1005.0338679355655</v>
      </c>
      <c r="O6">
        <v>509.09652978371827</v>
      </c>
      <c r="P6" s="13">
        <v>2616.8450787424968</v>
      </c>
      <c r="Q6" s="55">
        <f>'реальные данные'!U7/1000</f>
        <v>182.24827258721305</v>
      </c>
      <c r="R6" s="36">
        <v>1946.4297094978099</v>
      </c>
      <c r="S6" s="36">
        <v>376.48719781452843</v>
      </c>
      <c r="T6" s="36">
        <v>856.4391570691339</v>
      </c>
      <c r="U6" s="36">
        <v>918.39555892087776</v>
      </c>
      <c r="V6" s="36">
        <v>453.21895815034367</v>
      </c>
      <c r="W6" s="75">
        <v>2208.5613314190491</v>
      </c>
      <c r="X6" s="54">
        <f>'реальные данные'!F7/1000</f>
        <v>26.650329612279407</v>
      </c>
      <c r="Y6" s="36">
        <v>230.13987858922744</v>
      </c>
      <c r="Z6" s="36">
        <v>53.327085862506628</v>
      </c>
      <c r="AA6" s="36">
        <v>39.908862546624789</v>
      </c>
      <c r="AB6" s="36">
        <v>98.754118940414159</v>
      </c>
      <c r="AC6" s="36">
        <v>55.699123524398104</v>
      </c>
      <c r="AD6" s="75">
        <v>402.68913307671255</v>
      </c>
      <c r="AE6">
        <f t="shared" si="1"/>
        <v>0.43684836474385119</v>
      </c>
      <c r="AF6">
        <f t="shared" si="2"/>
        <v>1.7495952647274269</v>
      </c>
      <c r="AG6">
        <f t="shared" si="3"/>
        <v>1.6169362792123165</v>
      </c>
      <c r="AH6">
        <f t="shared" si="4"/>
        <v>2.4223941820068169</v>
      </c>
      <c r="AI6">
        <f t="shared" si="5"/>
        <v>2.8433520532742298</v>
      </c>
      <c r="AJ6">
        <f t="shared" si="6"/>
        <v>1.3874316062390892</v>
      </c>
      <c r="AK6">
        <f t="shared" si="7"/>
        <v>2.0779228288717726</v>
      </c>
      <c r="AL6" s="134">
        <f t="shared" si="8"/>
        <v>43.684836474385122</v>
      </c>
      <c r="AM6" s="134">
        <f t="shared" si="0"/>
        <v>174.95952647274268</v>
      </c>
      <c r="AN6" s="134">
        <f t="shared" si="0"/>
        <v>161.69362792123167</v>
      </c>
      <c r="AO6" s="134">
        <f t="shared" si="0"/>
        <v>242.23941820068168</v>
      </c>
      <c r="AP6" s="134">
        <f t="shared" si="0"/>
        <v>284.33520532742295</v>
      </c>
      <c r="AQ6" s="134">
        <f t="shared" si="0"/>
        <v>138.74316062390892</v>
      </c>
      <c r="AR6" s="134">
        <f t="shared" si="0"/>
        <v>207.79228288717727</v>
      </c>
      <c r="AZ6" s="81">
        <f t="shared" si="9"/>
        <v>5.1578936018399117</v>
      </c>
      <c r="BA6" s="81">
        <f t="shared" si="10"/>
        <v>11.862977124020027</v>
      </c>
      <c r="BB6" s="81">
        <f t="shared" si="11"/>
        <v>9.3965139252751815</v>
      </c>
      <c r="BC6" s="81">
        <f t="shared" si="12"/>
        <v>27.468729540368134</v>
      </c>
      <c r="BD6" s="81">
        <f t="shared" si="13"/>
        <v>11.36400676219167</v>
      </c>
      <c r="BE6" s="81">
        <f t="shared" si="14"/>
        <v>7.9425120611442139</v>
      </c>
      <c r="BF6" s="81">
        <f t="shared" si="15"/>
        <v>14.144849041880473</v>
      </c>
    </row>
    <row r="7" spans="1:58" x14ac:dyDescent="0.2">
      <c r="A7" s="1">
        <v>40544</v>
      </c>
      <c r="B7">
        <v>2.64</v>
      </c>
      <c r="C7" s="2">
        <v>522.21119600454801</v>
      </c>
      <c r="D7">
        <v>1546.2550424131</v>
      </c>
      <c r="E7">
        <v>283.38430940035198</v>
      </c>
      <c r="F7">
        <v>399.24979064387202</v>
      </c>
      <c r="G7">
        <v>360.544063214201</v>
      </c>
      <c r="H7">
        <v>403.898090921652</v>
      </c>
      <c r="I7" s="13">
        <v>1410.71532725815</v>
      </c>
      <c r="J7" s="2">
        <v>214.98326573525583</v>
      </c>
      <c r="K7">
        <v>2076.5692593150866</v>
      </c>
      <c r="L7">
        <v>414.03067751712081</v>
      </c>
      <c r="M7">
        <v>862.28617553755635</v>
      </c>
      <c r="N7">
        <v>977.03687602396451</v>
      </c>
      <c r="O7">
        <v>495.77175410748134</v>
      </c>
      <c r="P7" s="13">
        <v>2550.3427022981991</v>
      </c>
      <c r="Q7" s="55">
        <f>'реальные данные'!U8/1000</f>
        <v>184.91417987752658</v>
      </c>
      <c r="R7" s="36">
        <v>1860.1672123369992</v>
      </c>
      <c r="S7" s="36">
        <v>337.42044616016244</v>
      </c>
      <c r="T7" s="36">
        <v>822.69857781805331</v>
      </c>
      <c r="U7" s="36">
        <v>883.06773587595296</v>
      </c>
      <c r="V7" s="36">
        <v>368.42129175024695</v>
      </c>
      <c r="W7" s="75">
        <v>2111.2597495542227</v>
      </c>
      <c r="X7" s="54">
        <f>'реальные данные'!F8/1000</f>
        <v>28.54007955788429</v>
      </c>
      <c r="Y7" s="36">
        <v>222.73244269782685</v>
      </c>
      <c r="Z7" s="36">
        <v>71.572058120982092</v>
      </c>
      <c r="AA7" s="36">
        <v>41.739503492833087</v>
      </c>
      <c r="AB7" s="36">
        <v>104.27953801062107</v>
      </c>
      <c r="AC7" s="36">
        <v>78.762936577840819</v>
      </c>
      <c r="AD7" s="75">
        <v>410.43497779158031</v>
      </c>
      <c r="AE7">
        <f t="shared" si="1"/>
        <v>0.43652654696418086</v>
      </c>
      <c r="AF7">
        <f t="shared" si="2"/>
        <v>1.4403270954936671</v>
      </c>
      <c r="AG7">
        <f t="shared" si="3"/>
        <v>1.5384571753073564</v>
      </c>
      <c r="AH7">
        <f t="shared" si="4"/>
        <v>2.3211554506801941</v>
      </c>
      <c r="AI7">
        <f t="shared" si="5"/>
        <v>2.9282703538838457</v>
      </c>
      <c r="AJ7">
        <f t="shared" si="6"/>
        <v>1.1801531321800778</v>
      </c>
      <c r="AK7">
        <f t="shared" si="7"/>
        <v>1.9065052710932595</v>
      </c>
      <c r="AL7" s="134">
        <f t="shared" si="8"/>
        <v>43.652654696418089</v>
      </c>
      <c r="AM7" s="134">
        <f t="shared" si="0"/>
        <v>144.0327095493667</v>
      </c>
      <c r="AN7" s="134">
        <f t="shared" si="0"/>
        <v>153.84571753073564</v>
      </c>
      <c r="AO7" s="134">
        <f t="shared" si="0"/>
        <v>232.1155450680194</v>
      </c>
      <c r="AP7" s="134">
        <f t="shared" si="0"/>
        <v>292.82703538838456</v>
      </c>
      <c r="AQ7" s="134">
        <f t="shared" si="0"/>
        <v>118.01531321800778</v>
      </c>
      <c r="AR7" s="134">
        <f t="shared" si="0"/>
        <v>190.65052710932596</v>
      </c>
      <c r="AZ7" s="81">
        <f t="shared" si="9"/>
        <v>5.1540938809283015</v>
      </c>
      <c r="BA7" s="81">
        <f t="shared" si="10"/>
        <v>9.766011448144571</v>
      </c>
      <c r="BB7" s="81">
        <f t="shared" si="11"/>
        <v>8.9404477202140189</v>
      </c>
      <c r="BC7" s="81">
        <f t="shared" si="12"/>
        <v>26.320733334599023</v>
      </c>
      <c r="BD7" s="81">
        <f t="shared" si="13"/>
        <v>11.703399185036478</v>
      </c>
      <c r="BE7" s="81">
        <f t="shared" si="14"/>
        <v>6.7559225580465272</v>
      </c>
      <c r="BF7" s="81">
        <f t="shared" si="15"/>
        <v>12.977974389840872</v>
      </c>
    </row>
    <row r="8" spans="1:58" x14ac:dyDescent="0.2">
      <c r="A8" s="1">
        <v>40575</v>
      </c>
      <c r="B8">
        <v>2.74</v>
      </c>
      <c r="C8" s="2">
        <v>516.32768117205205</v>
      </c>
      <c r="D8">
        <v>1496.3561865383599</v>
      </c>
      <c r="E8">
        <v>287.03830033081402</v>
      </c>
      <c r="F8">
        <v>396.09019745169098</v>
      </c>
      <c r="G8">
        <v>374.49993828293799</v>
      </c>
      <c r="H8">
        <v>410.325099164081</v>
      </c>
      <c r="I8" s="13">
        <v>1419.0605793047</v>
      </c>
      <c r="J8" s="2">
        <v>225.49611259571137</v>
      </c>
      <c r="K8">
        <v>2088.3124738560587</v>
      </c>
      <c r="L8">
        <v>416.08947135773298</v>
      </c>
      <c r="M8">
        <v>864.60392538509188</v>
      </c>
      <c r="N8">
        <v>1043.6470086925272</v>
      </c>
      <c r="O8">
        <v>507.32033437560773</v>
      </c>
      <c r="P8" s="13">
        <v>2530.1792254600955</v>
      </c>
      <c r="Q8" s="55">
        <f>'реальные данные'!U9/1000</f>
        <v>205.18054954529777</v>
      </c>
      <c r="R8" s="36">
        <v>1873.1336739332421</v>
      </c>
      <c r="S8" s="36">
        <v>351.46885278259191</v>
      </c>
      <c r="T8" s="36">
        <v>829.23769287142579</v>
      </c>
      <c r="U8" s="36">
        <v>916.13610561295332</v>
      </c>
      <c r="V8" s="36">
        <v>445.02220883422774</v>
      </c>
      <c r="W8" s="75">
        <v>2161.2338406398931</v>
      </c>
      <c r="X8" s="54">
        <f>'реальные данные'!F9/1000</f>
        <v>14.728431712765678</v>
      </c>
      <c r="Y8" s="36">
        <v>210.69142984018427</v>
      </c>
      <c r="Z8" s="36">
        <v>61.140189098807973</v>
      </c>
      <c r="AA8" s="36">
        <v>31.37269062475314</v>
      </c>
      <c r="AB8" s="36">
        <v>106.50792534441547</v>
      </c>
      <c r="AC8" s="36">
        <v>69.551853067773365</v>
      </c>
      <c r="AD8" s="75">
        <v>392.51549702527547</v>
      </c>
      <c r="AE8">
        <f t="shared" si="1"/>
        <v>0.45624321702213949</v>
      </c>
      <c r="AF8">
        <f t="shared" si="2"/>
        <v>1.4895487958198759</v>
      </c>
      <c r="AG8">
        <f t="shared" si="3"/>
        <v>1.5343653591634627</v>
      </c>
      <c r="AH8">
        <f t="shared" si="4"/>
        <v>2.3306234607395675</v>
      </c>
      <c r="AI8">
        <f t="shared" si="5"/>
        <v>2.9204056861718208</v>
      </c>
      <c r="AJ8">
        <f t="shared" si="6"/>
        <v>1.3393631459266062</v>
      </c>
      <c r="AK8">
        <f t="shared" si="7"/>
        <v>1.9204441820434648</v>
      </c>
      <c r="AL8" s="134">
        <f t="shared" si="8"/>
        <v>45.624321702213948</v>
      </c>
      <c r="AM8" s="134">
        <f t="shared" si="0"/>
        <v>148.9548795819876</v>
      </c>
      <c r="AN8" s="134">
        <f t="shared" si="0"/>
        <v>153.43653591634626</v>
      </c>
      <c r="AO8" s="134">
        <f t="shared" si="0"/>
        <v>233.06234607395675</v>
      </c>
      <c r="AP8" s="134">
        <f t="shared" si="0"/>
        <v>292.04056861718209</v>
      </c>
      <c r="AQ8" s="134">
        <f t="shared" si="0"/>
        <v>133.93631459266061</v>
      </c>
      <c r="AR8" s="134">
        <f t="shared" si="0"/>
        <v>192.04441820434647</v>
      </c>
      <c r="AZ8" s="81">
        <f t="shared" si="9"/>
        <v>5.386889730813567</v>
      </c>
      <c r="BA8" s="81">
        <f t="shared" si="10"/>
        <v>10.099754866835267</v>
      </c>
      <c r="BB8" s="81">
        <f t="shared" si="11"/>
        <v>8.916668918371256</v>
      </c>
      <c r="BC8" s="81">
        <f t="shared" si="12"/>
        <v>26.428095798370695</v>
      </c>
      <c r="BD8" s="81">
        <f t="shared" si="13"/>
        <v>11.671966518455875</v>
      </c>
      <c r="BE8" s="81">
        <f t="shared" si="14"/>
        <v>7.6673386226296971</v>
      </c>
      <c r="BF8" s="81">
        <f t="shared" si="15"/>
        <v>13.072859430064391</v>
      </c>
    </row>
    <row r="9" spans="1:58" x14ac:dyDescent="0.2">
      <c r="A9" s="1">
        <v>40603</v>
      </c>
      <c r="B9">
        <v>3.02</v>
      </c>
      <c r="C9" s="2">
        <v>518.79527567171897</v>
      </c>
      <c r="D9">
        <v>1496.34518280917</v>
      </c>
      <c r="E9">
        <v>282.528101800569</v>
      </c>
      <c r="F9">
        <v>394.51223617509203</v>
      </c>
      <c r="G9">
        <v>374.98763433993503</v>
      </c>
      <c r="H9">
        <v>403.92787274546998</v>
      </c>
      <c r="I9" s="13">
        <v>1420.7811905036399</v>
      </c>
      <c r="J9" s="2">
        <v>222.94274609709899</v>
      </c>
      <c r="K9">
        <v>2138.2624254780217</v>
      </c>
      <c r="L9">
        <v>428.37882363926252</v>
      </c>
      <c r="M9">
        <v>875.8228164903644</v>
      </c>
      <c r="N9">
        <v>1042.9610931444806</v>
      </c>
      <c r="O9">
        <v>528.28436847136959</v>
      </c>
      <c r="P9" s="13">
        <v>2533.6443622339775</v>
      </c>
      <c r="Q9" s="55">
        <f>'реальные данные'!U10/1000</f>
        <v>190.49779349395064</v>
      </c>
      <c r="R9" s="36">
        <v>1885.3882637137613</v>
      </c>
      <c r="S9" s="36">
        <v>350.1862758982416</v>
      </c>
      <c r="T9" s="36">
        <v>834.74988133133047</v>
      </c>
      <c r="U9" s="36">
        <v>928.7690354640863</v>
      </c>
      <c r="V9" s="36">
        <v>456.2315516616697</v>
      </c>
      <c r="W9" s="75">
        <v>2181.3257558373052</v>
      </c>
      <c r="X9" s="54">
        <f>'реальные данные'!F10/1000</f>
        <v>32.815111500785243</v>
      </c>
      <c r="Y9" s="36">
        <v>245.63901958636069</v>
      </c>
      <c r="Z9" s="36">
        <v>75.287547050980763</v>
      </c>
      <c r="AA9" s="36">
        <v>42.680635176524483</v>
      </c>
      <c r="AB9" s="36">
        <v>110.12978086374441</v>
      </c>
      <c r="AC9" s="36">
        <v>91.153394070695455</v>
      </c>
      <c r="AD9" s="75">
        <v>368.45308365974927</v>
      </c>
      <c r="AE9">
        <f t="shared" si="1"/>
        <v>0.45966202149552321</v>
      </c>
      <c r="AF9">
        <f t="shared" si="2"/>
        <v>1.5228133453648811</v>
      </c>
      <c r="AG9">
        <f t="shared" si="3"/>
        <v>1.6061746267033887</v>
      </c>
      <c r="AH9">
        <f t="shared" si="4"/>
        <v>2.3847080432546366</v>
      </c>
      <c r="AI9">
        <f t="shared" si="5"/>
        <v>2.9635473168920958</v>
      </c>
      <c r="AJ9">
        <f t="shared" si="6"/>
        <v>1.4459658392290708</v>
      </c>
      <c r="AK9">
        <f t="shared" si="7"/>
        <v>1.9166375990298061</v>
      </c>
      <c r="AL9" s="134">
        <f t="shared" si="8"/>
        <v>45.966202149552323</v>
      </c>
      <c r="AM9" s="134">
        <f t="shared" si="0"/>
        <v>152.28133453648812</v>
      </c>
      <c r="AN9" s="134">
        <f t="shared" si="0"/>
        <v>160.61746267033888</v>
      </c>
      <c r="AO9" s="134">
        <f t="shared" si="0"/>
        <v>238.47080432546366</v>
      </c>
      <c r="AP9" s="134">
        <f t="shared" si="0"/>
        <v>296.35473168920959</v>
      </c>
      <c r="AQ9" s="134">
        <f t="shared" si="0"/>
        <v>144.59658392290709</v>
      </c>
      <c r="AR9" s="134">
        <f t="shared" si="0"/>
        <v>191.66375990298062</v>
      </c>
      <c r="AZ9" s="81">
        <f t="shared" si="9"/>
        <v>5.4272557505640302</v>
      </c>
      <c r="BA9" s="81">
        <f t="shared" si="10"/>
        <v>10.325302225272308</v>
      </c>
      <c r="BB9" s="81">
        <f t="shared" si="11"/>
        <v>9.3339746533451979</v>
      </c>
      <c r="BC9" s="81">
        <f t="shared" si="12"/>
        <v>27.041387714461489</v>
      </c>
      <c r="BD9" s="81">
        <f t="shared" si="13"/>
        <v>11.844390394940895</v>
      </c>
      <c r="BE9" s="81">
        <f t="shared" si="14"/>
        <v>8.2775980210013511</v>
      </c>
      <c r="BF9" s="81">
        <f t="shared" si="15"/>
        <v>13.046947234796379</v>
      </c>
    </row>
    <row r="10" spans="1:58" x14ac:dyDescent="0.2">
      <c r="A10" s="1">
        <v>40634</v>
      </c>
      <c r="B10">
        <v>3.16</v>
      </c>
      <c r="C10" s="2">
        <v>511.02717946970802</v>
      </c>
      <c r="D10">
        <v>1508.1885180736001</v>
      </c>
      <c r="E10">
        <v>276.26380055523202</v>
      </c>
      <c r="F10">
        <v>395.38288806847203</v>
      </c>
      <c r="G10">
        <v>385.09004451943298</v>
      </c>
      <c r="H10">
        <v>411.84313744705901</v>
      </c>
      <c r="I10" s="13">
        <v>1437.7400843656201</v>
      </c>
      <c r="J10" s="2">
        <v>223.08038235651387</v>
      </c>
      <c r="K10">
        <v>2127.9533293640948</v>
      </c>
      <c r="L10">
        <v>424.34249229008651</v>
      </c>
      <c r="M10">
        <v>895.47320870372425</v>
      </c>
      <c r="N10">
        <v>1058.9918345882322</v>
      </c>
      <c r="O10">
        <v>553.68027858575545</v>
      </c>
      <c r="P10" s="13">
        <v>2584.2636108513184</v>
      </c>
      <c r="Q10" s="55">
        <f>'реальные данные'!U11/1000</f>
        <v>201.78371533723526</v>
      </c>
      <c r="R10" s="36">
        <v>1872.5396003858641</v>
      </c>
      <c r="S10" s="36">
        <v>363.57181822337049</v>
      </c>
      <c r="T10" s="36">
        <v>840.07106761344494</v>
      </c>
      <c r="U10" s="36">
        <v>940.30276587726576</v>
      </c>
      <c r="V10" s="36">
        <v>479.88214060459472</v>
      </c>
      <c r="W10" s="75">
        <v>2147.2366339898795</v>
      </c>
      <c r="X10" s="54">
        <f>'реальные данные'!F11/1000</f>
        <v>23.028158048910914</v>
      </c>
      <c r="Y10" s="36">
        <v>255.53276506459605</v>
      </c>
      <c r="Z10" s="36">
        <v>64.905347136857444</v>
      </c>
      <c r="AA10" s="36">
        <v>47.040035722396851</v>
      </c>
      <c r="AB10" s="36">
        <v>118.30478305450576</v>
      </c>
      <c r="AC10" s="36">
        <v>90.530778673163212</v>
      </c>
      <c r="AD10" s="75">
        <v>420.64794190005136</v>
      </c>
      <c r="AE10">
        <f t="shared" si="1"/>
        <v>0.47070963305477331</v>
      </c>
      <c r="AF10">
        <f t="shared" si="2"/>
        <v>1.5086976869900772</v>
      </c>
      <c r="AG10">
        <f t="shared" si="3"/>
        <v>1.6562631968665305</v>
      </c>
      <c r="AH10">
        <f t="shared" si="4"/>
        <v>2.4054412664778484</v>
      </c>
      <c r="AI10">
        <f t="shared" si="5"/>
        <v>2.9402800092815999</v>
      </c>
      <c r="AJ10">
        <f t="shared" si="6"/>
        <v>1.4786227184251217</v>
      </c>
      <c r="AK10">
        <f t="shared" si="7"/>
        <v>1.9063657856099725</v>
      </c>
      <c r="AL10" s="134">
        <f t="shared" si="8"/>
        <v>47.070963305477335</v>
      </c>
      <c r="AM10" s="134">
        <f t="shared" si="0"/>
        <v>150.86976869900772</v>
      </c>
      <c r="AN10" s="134">
        <f t="shared" si="0"/>
        <v>165.62631968665303</v>
      </c>
      <c r="AO10" s="134">
        <f t="shared" si="0"/>
        <v>240.54412664778485</v>
      </c>
      <c r="AP10" s="134">
        <f t="shared" si="0"/>
        <v>294.02800092816</v>
      </c>
      <c r="AQ10" s="134">
        <f t="shared" si="0"/>
        <v>147.86227184251217</v>
      </c>
      <c r="AR10" s="134">
        <f t="shared" si="0"/>
        <v>190.63657856099724</v>
      </c>
      <c r="AZ10" s="81">
        <f t="shared" si="9"/>
        <v>5.5576955314488243</v>
      </c>
      <c r="BA10" s="81">
        <f t="shared" si="10"/>
        <v>10.22959224264563</v>
      </c>
      <c r="BB10" s="81">
        <f t="shared" si="11"/>
        <v>9.6250547367634276</v>
      </c>
      <c r="BC10" s="81">
        <f t="shared" si="12"/>
        <v>27.276492019718148</v>
      </c>
      <c r="BD10" s="81">
        <f t="shared" si="13"/>
        <v>11.751398097093292</v>
      </c>
      <c r="BE10" s="81">
        <f t="shared" si="14"/>
        <v>8.4645460880106196</v>
      </c>
      <c r="BF10" s="81">
        <f t="shared" si="15"/>
        <v>12.977024883402414</v>
      </c>
    </row>
    <row r="11" spans="1:58" x14ac:dyDescent="0.2">
      <c r="A11" s="1">
        <v>40664</v>
      </c>
      <c r="B11">
        <v>3.67</v>
      </c>
      <c r="C11" s="2">
        <v>514.96292345765801</v>
      </c>
      <c r="D11">
        <v>1524.4937522510299</v>
      </c>
      <c r="E11">
        <v>278.43776955321499</v>
      </c>
      <c r="F11">
        <v>397.146022760059</v>
      </c>
      <c r="G11">
        <v>379.21589407802901</v>
      </c>
      <c r="H11">
        <v>414.45389168709102</v>
      </c>
      <c r="I11" s="13">
        <v>1441.1977875150601</v>
      </c>
      <c r="J11" s="2">
        <v>247.85698087257904</v>
      </c>
      <c r="K11">
        <v>2157.9761144121126</v>
      </c>
      <c r="L11">
        <v>428.81888396633303</v>
      </c>
      <c r="M11">
        <v>922.98068015626052</v>
      </c>
      <c r="N11">
        <v>1053.5603559812407</v>
      </c>
      <c r="O11">
        <v>577.08009431120411</v>
      </c>
      <c r="P11" s="13">
        <v>2641.7007633727376</v>
      </c>
      <c r="Q11" s="55">
        <f>'реальные данные'!U12/1000</f>
        <v>200.66967896030803</v>
      </c>
      <c r="R11" s="36">
        <v>1911.84943945238</v>
      </c>
      <c r="S11" s="36">
        <v>366.42390193647441</v>
      </c>
      <c r="T11" s="36">
        <v>872.55232806613856</v>
      </c>
      <c r="U11" s="36">
        <v>947.98808503566443</v>
      </c>
      <c r="V11" s="36">
        <v>506.73925102735086</v>
      </c>
      <c r="W11" s="75">
        <v>2232.8716862761689</v>
      </c>
      <c r="X11" s="54">
        <f>'реальные данные'!F12/1000</f>
        <v>41.169350516739783</v>
      </c>
      <c r="Y11" s="36">
        <v>245.84409192854579</v>
      </c>
      <c r="Z11" s="36">
        <v>63.476721861278762</v>
      </c>
      <c r="AA11" s="36">
        <v>49.13244711050244</v>
      </c>
      <c r="AB11" s="36">
        <v>107.82351477164143</v>
      </c>
      <c r="AC11" s="36">
        <v>68.407812191938532</v>
      </c>
      <c r="AD11" s="75">
        <v>402.49542324517074</v>
      </c>
      <c r="AE11">
        <f t="shared" si="1"/>
        <v>0.50153698327989804</v>
      </c>
      <c r="AF11">
        <f t="shared" si="2"/>
        <v>1.5145307421441023</v>
      </c>
      <c r="AG11">
        <f t="shared" si="3"/>
        <v>1.6502061107379289</v>
      </c>
      <c r="AH11">
        <f t="shared" si="4"/>
        <v>2.4886971747035225</v>
      </c>
      <c r="AI11">
        <f t="shared" si="5"/>
        <v>2.9805365405016642</v>
      </c>
      <c r="AJ11">
        <f t="shared" si="6"/>
        <v>1.4847051177565613</v>
      </c>
      <c r="AK11">
        <f t="shared" si="7"/>
        <v>1.9540610657506599</v>
      </c>
      <c r="AL11" s="134">
        <f t="shared" si="8"/>
        <v>50.153698327989801</v>
      </c>
      <c r="AM11" s="134">
        <f t="shared" si="0"/>
        <v>151.45307421441024</v>
      </c>
      <c r="AN11" s="134">
        <f t="shared" si="0"/>
        <v>165.02061107379288</v>
      </c>
      <c r="AO11" s="134">
        <f t="shared" si="0"/>
        <v>248.86971747035224</v>
      </c>
      <c r="AP11" s="134">
        <f t="shared" si="0"/>
        <v>298.05365405016641</v>
      </c>
      <c r="AQ11" s="134">
        <f t="shared" si="0"/>
        <v>148.47051177565612</v>
      </c>
      <c r="AR11" s="134">
        <f t="shared" si="0"/>
        <v>195.40610657506599</v>
      </c>
      <c r="AZ11" s="81">
        <f t="shared" si="9"/>
        <v>5.92167581687597</v>
      </c>
      <c r="BA11" s="81">
        <f t="shared" si="10"/>
        <v>10.269142761128617</v>
      </c>
      <c r="BB11" s="81">
        <f t="shared" si="11"/>
        <v>9.5898551467203852</v>
      </c>
      <c r="BC11" s="81">
        <f t="shared" si="12"/>
        <v>28.220572071873061</v>
      </c>
      <c r="BD11" s="81">
        <f t="shared" si="13"/>
        <v>11.912291115064946</v>
      </c>
      <c r="BE11" s="81">
        <f t="shared" si="14"/>
        <v>8.4993654836719355</v>
      </c>
      <c r="BF11" s="81">
        <f t="shared" si="15"/>
        <v>13.301696487287979</v>
      </c>
    </row>
    <row r="12" spans="1:58" x14ac:dyDescent="0.2">
      <c r="A12" s="1">
        <v>40695</v>
      </c>
      <c r="B12">
        <v>3.65</v>
      </c>
      <c r="C12" s="2">
        <v>512.10401373567299</v>
      </c>
      <c r="D12">
        <v>1514.46885853408</v>
      </c>
      <c r="E12">
        <v>274.84992564987402</v>
      </c>
      <c r="F12">
        <v>401.00274875752899</v>
      </c>
      <c r="G12">
        <v>386.01717477892402</v>
      </c>
      <c r="H12">
        <v>420.73154944391899</v>
      </c>
      <c r="I12" s="13">
        <v>1445.4476372571301</v>
      </c>
      <c r="J12" s="2">
        <v>243.42128322946425</v>
      </c>
      <c r="K12">
        <v>2187.9298569507941</v>
      </c>
      <c r="L12">
        <v>437.15246558417027</v>
      </c>
      <c r="M12">
        <v>945.59224162741941</v>
      </c>
      <c r="N12">
        <v>1075.4316204193665</v>
      </c>
      <c r="O12">
        <v>605.32982718157086</v>
      </c>
      <c r="P12" s="13">
        <v>2661.1053726188447</v>
      </c>
      <c r="Q12" s="55">
        <f>'реальные данные'!U13/1000</f>
        <v>217.98571252203939</v>
      </c>
      <c r="R12" s="36">
        <v>1922.3990906992287</v>
      </c>
      <c r="S12" s="36">
        <v>376.89031353066514</v>
      </c>
      <c r="T12" s="36">
        <v>894.61539283938589</v>
      </c>
      <c r="U12" s="36">
        <v>949.24248962415857</v>
      </c>
      <c r="V12" s="36">
        <v>517.78169621530458</v>
      </c>
      <c r="W12" s="75">
        <v>2234.1808313626757</v>
      </c>
      <c r="X12" s="54">
        <f>'реальные данные'!F13/1000</f>
        <v>27.104843102298364</v>
      </c>
      <c r="Y12" s="36">
        <v>268.64017261126929</v>
      </c>
      <c r="Z12" s="36">
        <v>68.701003106523103</v>
      </c>
      <c r="AA12" s="36">
        <v>55.377870701871458</v>
      </c>
      <c r="AB12" s="36">
        <v>123.79866259125616</v>
      </c>
      <c r="AC12" s="36">
        <v>103.72793803711281</v>
      </c>
      <c r="AD12" s="75">
        <v>452.23372516025245</v>
      </c>
      <c r="AE12">
        <f t="shared" si="1"/>
        <v>0.51218230369064532</v>
      </c>
      <c r="AF12">
        <f t="shared" si="2"/>
        <v>1.5476091148884394</v>
      </c>
      <c r="AG12">
        <f t="shared" si="3"/>
        <v>1.7323153238796236</v>
      </c>
      <c r="AH12">
        <f t="shared" si="4"/>
        <v>2.5399914345238068</v>
      </c>
      <c r="AI12">
        <f t="shared" si="5"/>
        <v>2.9743526188452489</v>
      </c>
      <c r="AJ12">
        <f t="shared" si="6"/>
        <v>1.577730673550199</v>
      </c>
      <c r="AK12">
        <f t="shared" si="7"/>
        <v>1.9848994612682085</v>
      </c>
      <c r="AL12" s="134">
        <f t="shared" si="8"/>
        <v>51.218230369064536</v>
      </c>
      <c r="AM12" s="134">
        <f t="shared" si="0"/>
        <v>154.76091148884393</v>
      </c>
      <c r="AN12" s="134">
        <f t="shared" si="0"/>
        <v>173.23153238796237</v>
      </c>
      <c r="AO12" s="134">
        <f t="shared" si="0"/>
        <v>253.99914345238068</v>
      </c>
      <c r="AP12" s="134">
        <f t="shared" si="0"/>
        <v>297.43526188452489</v>
      </c>
      <c r="AQ12" s="134">
        <f t="shared" si="0"/>
        <v>157.77306735501989</v>
      </c>
      <c r="AR12" s="134">
        <f t="shared" si="0"/>
        <v>198.48994612682085</v>
      </c>
      <c r="AZ12" s="81">
        <f t="shared" si="9"/>
        <v>6.047365723185508</v>
      </c>
      <c r="BA12" s="81">
        <f t="shared" si="10"/>
        <v>10.493427764110155</v>
      </c>
      <c r="BB12" s="81">
        <f t="shared" si="11"/>
        <v>10.067017032812259</v>
      </c>
      <c r="BC12" s="81">
        <f t="shared" si="12"/>
        <v>28.802223134463333</v>
      </c>
      <c r="BD12" s="81">
        <f t="shared" si="13"/>
        <v>11.88757587537472</v>
      </c>
      <c r="BE12" s="81">
        <f t="shared" si="14"/>
        <v>9.0319009942968016</v>
      </c>
      <c r="BF12" s="81">
        <f t="shared" si="15"/>
        <v>13.511619802643423</v>
      </c>
    </row>
    <row r="13" spans="1:58" x14ac:dyDescent="0.2">
      <c r="A13" s="1">
        <v>40725</v>
      </c>
      <c r="B13">
        <v>3.82</v>
      </c>
      <c r="C13" s="2">
        <v>512.92916928446698</v>
      </c>
      <c r="D13">
        <v>1504.15031894053</v>
      </c>
      <c r="E13">
        <v>278.41751493598798</v>
      </c>
      <c r="F13">
        <v>406.67557521447497</v>
      </c>
      <c r="G13">
        <v>394.80210793437902</v>
      </c>
      <c r="H13">
        <v>414.10550698436799</v>
      </c>
      <c r="I13" s="13">
        <v>1456.4861839812299</v>
      </c>
      <c r="J13" s="2">
        <v>238.94357177169726</v>
      </c>
      <c r="K13">
        <v>2216.9231604085148</v>
      </c>
      <c r="L13">
        <v>447.42359846742141</v>
      </c>
      <c r="M13">
        <v>962.86897873551482</v>
      </c>
      <c r="N13">
        <v>1092.3781405382686</v>
      </c>
      <c r="O13">
        <v>624.98641119229717</v>
      </c>
      <c r="P13" s="13">
        <v>2729.1693994143911</v>
      </c>
      <c r="Q13" s="55">
        <f>'реальные данные'!U14/1000</f>
        <v>221.15286512386504</v>
      </c>
      <c r="R13" s="36">
        <v>1944.9665814198838</v>
      </c>
      <c r="S13" s="36">
        <v>393.79296563191326</v>
      </c>
      <c r="T13" s="36">
        <v>916.75536379856783</v>
      </c>
      <c r="U13" s="36">
        <v>974.41026317763772</v>
      </c>
      <c r="V13" s="36">
        <v>544.47179854699561</v>
      </c>
      <c r="W13" s="75">
        <v>2303.4969306213125</v>
      </c>
      <c r="X13" s="54">
        <f>'реальные данные'!F14/1000</f>
        <v>22.161447739360401</v>
      </c>
      <c r="Y13" s="36">
        <v>272.27572894917802</v>
      </c>
      <c r="Z13" s="36">
        <v>54.958337707656241</v>
      </c>
      <c r="AA13" s="36">
        <v>45.592137509740631</v>
      </c>
      <c r="AB13" s="36">
        <v>118.13380465610389</v>
      </c>
      <c r="AC13" s="36">
        <v>84.122675509684683</v>
      </c>
      <c r="AD13" s="75">
        <v>423.15604379823424</v>
      </c>
      <c r="AE13">
        <f t="shared" si="1"/>
        <v>0.50807627136667222</v>
      </c>
      <c r="AF13">
        <f t="shared" si="2"/>
        <v>1.5771579794968105</v>
      </c>
      <c r="AG13">
        <f t="shared" si="3"/>
        <v>1.7245162529729143</v>
      </c>
      <c r="AH13">
        <f t="shared" si="4"/>
        <v>2.5382999048014403</v>
      </c>
      <c r="AI13">
        <f t="shared" si="5"/>
        <v>2.9622937017913293</v>
      </c>
      <c r="AJ13">
        <f t="shared" si="6"/>
        <v>1.6234948646024405</v>
      </c>
      <c r="AK13">
        <f t="shared" si="7"/>
        <v>2.0007875660953078</v>
      </c>
      <c r="AL13" s="134">
        <f t="shared" si="8"/>
        <v>50.807627136667222</v>
      </c>
      <c r="AM13" s="134">
        <f t="shared" si="0"/>
        <v>157.71579794968105</v>
      </c>
      <c r="AN13" s="134">
        <f t="shared" si="0"/>
        <v>172.45162529729143</v>
      </c>
      <c r="AO13" s="134">
        <f t="shared" si="0"/>
        <v>253.82999048014403</v>
      </c>
      <c r="AP13" s="134">
        <f t="shared" si="0"/>
        <v>296.22937017913296</v>
      </c>
      <c r="AQ13" s="134">
        <f t="shared" si="0"/>
        <v>162.34948646024407</v>
      </c>
      <c r="AR13" s="134">
        <f t="shared" si="0"/>
        <v>200.07875660953079</v>
      </c>
      <c r="AZ13" s="81">
        <f t="shared" si="9"/>
        <v>5.9988855649384076</v>
      </c>
      <c r="BA13" s="81">
        <f t="shared" si="10"/>
        <v>10.693781246973796</v>
      </c>
      <c r="BB13" s="81">
        <f t="shared" si="11"/>
        <v>10.021694233564533</v>
      </c>
      <c r="BC13" s="81">
        <f t="shared" si="12"/>
        <v>28.783042039661215</v>
      </c>
      <c r="BD13" s="81">
        <f t="shared" si="13"/>
        <v>11.839380079575307</v>
      </c>
      <c r="BE13" s="81">
        <f t="shared" si="14"/>
        <v>9.2938833779807304</v>
      </c>
      <c r="BF13" s="81">
        <f t="shared" si="15"/>
        <v>13.619773407396355</v>
      </c>
    </row>
    <row r="14" spans="1:58" s="94" customFormat="1" x14ac:dyDescent="0.2">
      <c r="A14" s="93">
        <v>40756</v>
      </c>
      <c r="B14" s="94">
        <v>3.86</v>
      </c>
      <c r="C14" s="95">
        <v>511.03004164970997</v>
      </c>
      <c r="D14" s="94">
        <v>1514.5530958602001</v>
      </c>
      <c r="E14" s="94">
        <v>279.48593338986302</v>
      </c>
      <c r="F14" s="94">
        <v>412.42563196458298</v>
      </c>
      <c r="G14" s="94">
        <v>398.83638280941898</v>
      </c>
      <c r="H14" s="94">
        <v>406.43570009157003</v>
      </c>
      <c r="I14" s="96">
        <v>1471.4008886372601</v>
      </c>
      <c r="J14" s="95">
        <v>234.64323047253137</v>
      </c>
      <c r="K14" s="94">
        <v>2236.4794660499188</v>
      </c>
      <c r="L14" s="94">
        <v>454.03999445757165</v>
      </c>
      <c r="M14" s="94">
        <v>982.40647374372793</v>
      </c>
      <c r="N14" s="94">
        <v>1094.9573866232952</v>
      </c>
      <c r="O14" s="94">
        <v>642.29786634998845</v>
      </c>
      <c r="P14" s="96">
        <v>2751.6114411276671</v>
      </c>
      <c r="Q14" s="55">
        <f>'реальные данные'!U15/1000</f>
        <v>209.36220347032409</v>
      </c>
      <c r="R14" s="36">
        <v>1985.7678407929518</v>
      </c>
      <c r="S14" s="36">
        <v>398.95027797066422</v>
      </c>
      <c r="T14" s="36">
        <v>935.96947081531619</v>
      </c>
      <c r="U14" s="36">
        <v>982.67228399388682</v>
      </c>
      <c r="V14" s="36">
        <v>568.27046357693007</v>
      </c>
      <c r="W14" s="75">
        <v>2335.5151846316194</v>
      </c>
      <c r="X14" s="54">
        <f>'реальные данные'!F15/1000</f>
        <v>33.579986381378042</v>
      </c>
      <c r="Y14" s="36">
        <v>253.14077254265342</v>
      </c>
      <c r="Z14" s="36">
        <v>56.397282693092961</v>
      </c>
      <c r="AA14" s="36">
        <v>46.253686899234957</v>
      </c>
      <c r="AB14" s="36">
        <v>112.60134634111671</v>
      </c>
      <c r="AC14" s="36">
        <v>76.771086518975665</v>
      </c>
      <c r="AD14" s="75">
        <v>416.92501363363687</v>
      </c>
      <c r="AE14">
        <f t="shared" si="1"/>
        <v>0.50840027227919138</v>
      </c>
      <c r="AF14">
        <f t="shared" si="2"/>
        <v>1.5822182238914908</v>
      </c>
      <c r="AG14">
        <f t="shared" si="3"/>
        <v>1.7431748226740695</v>
      </c>
      <c r="AH14">
        <f t="shared" si="4"/>
        <v>2.5546736139455311</v>
      </c>
      <c r="AI14">
        <f t="shared" si="5"/>
        <v>2.9402971371655178</v>
      </c>
      <c r="AJ14">
        <f t="shared" si="6"/>
        <v>1.6983373501526093</v>
      </c>
      <c r="AK14">
        <f t="shared" si="7"/>
        <v>1.9996022216771747</v>
      </c>
      <c r="AL14" s="134">
        <f t="shared" si="8"/>
        <v>50.840027227919137</v>
      </c>
      <c r="AM14" s="134">
        <f t="shared" si="0"/>
        <v>158.22182238914908</v>
      </c>
      <c r="AN14" s="134">
        <f t="shared" si="0"/>
        <v>174.31748226740694</v>
      </c>
      <c r="AO14" s="134">
        <f t="shared" si="0"/>
        <v>255.46736139455311</v>
      </c>
      <c r="AP14" s="134">
        <f t="shared" si="0"/>
        <v>294.02971371655178</v>
      </c>
      <c r="AQ14" s="134">
        <f t="shared" si="0"/>
        <v>169.83373501526094</v>
      </c>
      <c r="AR14" s="134">
        <f t="shared" si="0"/>
        <v>199.96022216771746</v>
      </c>
      <c r="AS14"/>
      <c r="AT14"/>
      <c r="AU14"/>
      <c r="AV14"/>
      <c r="AW14"/>
      <c r="AX14"/>
      <c r="AY14"/>
      <c r="AZ14" s="81">
        <f t="shared" si="9"/>
        <v>6.0027110622242974</v>
      </c>
      <c r="BA14" s="81">
        <f t="shared" si="10"/>
        <v>10.72809178993551</v>
      </c>
      <c r="BB14" s="81">
        <f t="shared" si="11"/>
        <v>10.130124919595049</v>
      </c>
      <c r="BC14" s="81">
        <f t="shared" si="12"/>
        <v>28.968711651730327</v>
      </c>
      <c r="BD14" s="81">
        <f t="shared" si="13"/>
        <v>11.751466551996174</v>
      </c>
      <c r="BE14" s="81">
        <f t="shared" si="14"/>
        <v>9.7223278083188625</v>
      </c>
      <c r="BF14" s="81">
        <f t="shared" si="15"/>
        <v>13.611704523593662</v>
      </c>
    </row>
    <row r="15" spans="1:58" x14ac:dyDescent="0.2">
      <c r="A15" s="1">
        <v>40787</v>
      </c>
      <c r="B15">
        <v>4.3600000000000003</v>
      </c>
      <c r="C15" s="2">
        <v>508.35479138221302</v>
      </c>
      <c r="D15">
        <v>1508.4908003935</v>
      </c>
      <c r="E15">
        <v>278.15550651793001</v>
      </c>
      <c r="F15">
        <v>410.43319163169099</v>
      </c>
      <c r="G15">
        <v>412.82026262866401</v>
      </c>
      <c r="H15">
        <v>396.23876195685398</v>
      </c>
      <c r="I15" s="13">
        <v>1483.58255736825</v>
      </c>
      <c r="J15" s="2">
        <v>240.13697387360557</v>
      </c>
      <c r="K15">
        <v>2270.4279078127729</v>
      </c>
      <c r="L15">
        <v>480.72407034338391</v>
      </c>
      <c r="M15">
        <v>997.9104633618914</v>
      </c>
      <c r="N15">
        <v>1105.7935321934126</v>
      </c>
      <c r="O15">
        <v>660.13925336531463</v>
      </c>
      <c r="P15" s="13">
        <v>2775.8358714629176</v>
      </c>
      <c r="Q15" s="55">
        <f>'реальные данные'!U16/1000</f>
        <v>206.52214892493578</v>
      </c>
      <c r="R15" s="36">
        <v>1997.9346641710376</v>
      </c>
      <c r="S15" s="36">
        <v>397.10547303632416</v>
      </c>
      <c r="T15" s="36">
        <v>949.44581144583537</v>
      </c>
      <c r="U15" s="36">
        <v>990.8245546102562</v>
      </c>
      <c r="V15" s="36">
        <v>578.21008265323951</v>
      </c>
      <c r="W15" s="75">
        <v>2365.6233714261716</v>
      </c>
      <c r="X15" s="54">
        <f>'реальные данные'!F16/1000</f>
        <v>37.237538545561158</v>
      </c>
      <c r="Y15" s="36">
        <v>273.31076853434121</v>
      </c>
      <c r="Z15" s="36">
        <v>85.636098691360544</v>
      </c>
      <c r="AA15" s="36">
        <v>48.567366756844244</v>
      </c>
      <c r="AB15" s="36">
        <v>116.13022821433981</v>
      </c>
      <c r="AC15" s="36">
        <v>84.270229649255114</v>
      </c>
      <c r="AD15" s="75">
        <v>410.5628914762878</v>
      </c>
      <c r="AE15">
        <f t="shared" si="1"/>
        <v>0.51291239896553487</v>
      </c>
      <c r="AF15">
        <f t="shared" si="2"/>
        <v>1.6120351824777306</v>
      </c>
      <c r="AG15">
        <f t="shared" si="3"/>
        <v>1.8551006517189945</v>
      </c>
      <c r="AH15">
        <f t="shared" si="4"/>
        <v>2.6087978476966533</v>
      </c>
      <c r="AI15">
        <f t="shared" si="5"/>
        <v>2.8721985143330917</v>
      </c>
      <c r="AJ15">
        <f t="shared" si="6"/>
        <v>1.7897130423219714</v>
      </c>
      <c r="AK15">
        <f t="shared" si="7"/>
        <v>2.0019167780833569</v>
      </c>
      <c r="AL15" s="134">
        <f t="shared" si="8"/>
        <v>51.291239896553485</v>
      </c>
      <c r="AM15" s="134">
        <f t="shared" si="0"/>
        <v>161.20351824777305</v>
      </c>
      <c r="AN15" s="134">
        <f t="shared" si="0"/>
        <v>185.51006517189944</v>
      </c>
      <c r="AO15" s="134">
        <f t="shared" si="0"/>
        <v>260.87978476966532</v>
      </c>
      <c r="AP15" s="134">
        <f t="shared" si="0"/>
        <v>287.21985143330915</v>
      </c>
      <c r="AQ15" s="134">
        <f t="shared" si="0"/>
        <v>178.97130423219713</v>
      </c>
      <c r="AR15" s="134">
        <f t="shared" si="0"/>
        <v>200.1916778083357</v>
      </c>
      <c r="AZ15" s="81">
        <f t="shared" si="9"/>
        <v>6.0559859998100851</v>
      </c>
      <c r="BA15" s="81">
        <f t="shared" si="10"/>
        <v>10.930263060484485</v>
      </c>
      <c r="BB15" s="81">
        <f t="shared" si="11"/>
        <v>10.780560329289081</v>
      </c>
      <c r="BC15" s="81">
        <f t="shared" si="12"/>
        <v>29.582453192860338</v>
      </c>
      <c r="BD15" s="81">
        <f t="shared" si="13"/>
        <v>11.479297226543672</v>
      </c>
      <c r="BE15" s="81">
        <f t="shared" si="14"/>
        <v>10.245418484563334</v>
      </c>
      <c r="BF15" s="81">
        <f t="shared" si="15"/>
        <v>13.627460186176254</v>
      </c>
    </row>
    <row r="16" spans="1:58" x14ac:dyDescent="0.2">
      <c r="A16" s="1">
        <v>40817</v>
      </c>
      <c r="B16">
        <v>4.87</v>
      </c>
      <c r="C16" s="2">
        <v>505.18340059202097</v>
      </c>
      <c r="D16">
        <v>1531.12760029271</v>
      </c>
      <c r="E16">
        <v>271.708134504459</v>
      </c>
      <c r="F16">
        <v>431.15825659884399</v>
      </c>
      <c r="G16">
        <v>405.49996835468301</v>
      </c>
      <c r="H16">
        <v>401.9496250803</v>
      </c>
      <c r="I16" s="13">
        <v>1489.8411799043499</v>
      </c>
      <c r="J16" s="2">
        <v>224.80799767438441</v>
      </c>
      <c r="K16">
        <v>2329.8772576509969</v>
      </c>
      <c r="L16">
        <v>493.97564745010447</v>
      </c>
      <c r="M16">
        <v>1004.6285177387614</v>
      </c>
      <c r="N16">
        <v>1104.0951157445472</v>
      </c>
      <c r="O16">
        <v>696.10761776458241</v>
      </c>
      <c r="P16" s="13">
        <v>2838.5027428324738</v>
      </c>
      <c r="Q16" s="55">
        <f>'реальные данные'!U17/1000</f>
        <v>207.6142040020564</v>
      </c>
      <c r="R16" s="36">
        <v>2039.754036597823</v>
      </c>
      <c r="S16" s="36">
        <v>434.87641627030825</v>
      </c>
      <c r="T16" s="36">
        <v>959.09426208585842</v>
      </c>
      <c r="U16" s="36">
        <v>973.52155816608877</v>
      </c>
      <c r="V16" s="36">
        <v>599.69647476507885</v>
      </c>
      <c r="W16" s="75">
        <v>2388.0760257379261</v>
      </c>
      <c r="X16" s="54">
        <f>'реальные данные'!F17/1000</f>
        <v>20.777715238152563</v>
      </c>
      <c r="Y16" s="36">
        <v>286.85872232738285</v>
      </c>
      <c r="Z16" s="36">
        <v>55.067237503797195</v>
      </c>
      <c r="AA16" s="36">
        <v>45.584636956647273</v>
      </c>
      <c r="AB16" s="36">
        <v>131.76385053397229</v>
      </c>
      <c r="AC16" s="36">
        <v>93.241245025327387</v>
      </c>
      <c r="AD16" s="75">
        <v>436.93849915933293</v>
      </c>
      <c r="AE16">
        <f t="shared" si="1"/>
        <v>0.48466207896703439</v>
      </c>
      <c r="AF16">
        <f t="shared" si="2"/>
        <v>1.627735780618881</v>
      </c>
      <c r="AG16">
        <f t="shared" si="3"/>
        <v>1.9320932732507508</v>
      </c>
      <c r="AH16">
        <f t="shared" si="4"/>
        <v>2.5007590202590659</v>
      </c>
      <c r="AI16">
        <f t="shared" si="5"/>
        <v>2.9200969908387941</v>
      </c>
      <c r="AJ16">
        <f t="shared" si="6"/>
        <v>1.8461905809567634</v>
      </c>
      <c r="AK16">
        <f t="shared" si="7"/>
        <v>2.0296694664885031</v>
      </c>
      <c r="AL16" s="134">
        <f t="shared" si="8"/>
        <v>48.466207896703438</v>
      </c>
      <c r="AM16" s="134">
        <f t="shared" si="0"/>
        <v>162.77357806188809</v>
      </c>
      <c r="AN16" s="134">
        <f t="shared" si="0"/>
        <v>193.20932732507507</v>
      </c>
      <c r="AO16" s="134">
        <f t="shared" si="0"/>
        <v>250.0759020259066</v>
      </c>
      <c r="AP16" s="134">
        <f t="shared" si="0"/>
        <v>292.00969908387941</v>
      </c>
      <c r="AQ16" s="134">
        <f t="shared" si="0"/>
        <v>184.61905809567634</v>
      </c>
      <c r="AR16" s="134">
        <f t="shared" si="0"/>
        <v>202.9669466488503</v>
      </c>
      <c r="AZ16" s="81">
        <f t="shared" si="9"/>
        <v>5.722432857507183</v>
      </c>
      <c r="BA16" s="81">
        <f t="shared" si="10"/>
        <v>11.036719588080835</v>
      </c>
      <c r="BB16" s="81">
        <f t="shared" si="11"/>
        <v>11.227988128187267</v>
      </c>
      <c r="BC16" s="81">
        <f t="shared" si="12"/>
        <v>28.357347323309817</v>
      </c>
      <c r="BD16" s="81">
        <f t="shared" si="13"/>
        <v>11.670732757814827</v>
      </c>
      <c r="BE16" s="81">
        <f t="shared" si="14"/>
        <v>10.568730660654321</v>
      </c>
      <c r="BF16" s="81">
        <f t="shared" si="15"/>
        <v>13.816378457125843</v>
      </c>
    </row>
    <row r="17" spans="1:58" x14ac:dyDescent="0.2">
      <c r="A17" s="1">
        <v>40848</v>
      </c>
      <c r="B17">
        <v>4.97</v>
      </c>
      <c r="C17" s="2">
        <v>514.84352395657197</v>
      </c>
      <c r="D17">
        <v>1515.4452530025301</v>
      </c>
      <c r="E17">
        <v>284.27943875958903</v>
      </c>
      <c r="F17">
        <v>413.17198787234798</v>
      </c>
      <c r="G17">
        <v>398.15149047242102</v>
      </c>
      <c r="H17">
        <v>410.61572716794399</v>
      </c>
      <c r="I17" s="13">
        <v>1493.7889333717201</v>
      </c>
      <c r="J17" s="2">
        <v>246.29522537353293</v>
      </c>
      <c r="K17">
        <v>2378.5110758290707</v>
      </c>
      <c r="L17">
        <v>520.58052245439524</v>
      </c>
      <c r="M17">
        <v>1009.13823282259</v>
      </c>
      <c r="N17">
        <v>1106.5275172275619</v>
      </c>
      <c r="O17">
        <v>737.22217937056962</v>
      </c>
      <c r="P17" s="13">
        <v>2864.0817462703812</v>
      </c>
      <c r="Q17" s="55">
        <f>'реальные данные'!U18/1000</f>
        <v>189.88755220352604</v>
      </c>
      <c r="R17" s="36">
        <v>2101.3076068446003</v>
      </c>
      <c r="S17" s="36">
        <v>415.33664702076169</v>
      </c>
      <c r="T17" s="36">
        <v>965.89972947414753</v>
      </c>
      <c r="U17" s="36">
        <v>1005.4234162456736</v>
      </c>
      <c r="V17" s="36">
        <v>597.23896301617344</v>
      </c>
      <c r="W17" s="75">
        <v>2437.190992989556</v>
      </c>
      <c r="X17" s="54">
        <f>'реальные данные'!F18/1000</f>
        <v>42.644078871745137</v>
      </c>
      <c r="Y17" s="36">
        <v>276.06605690505734</v>
      </c>
      <c r="Z17" s="36">
        <v>105.37090938299829</v>
      </c>
      <c r="AA17" s="36">
        <v>43.303426059674294</v>
      </c>
      <c r="AB17" s="36">
        <v>100.36725286028438</v>
      </c>
      <c r="AC17" s="36">
        <v>115.36433462569519</v>
      </c>
      <c r="AD17" s="75">
        <v>434.96720708036742</v>
      </c>
      <c r="AE17">
        <f t="shared" si="1"/>
        <v>0.4831996767861847</v>
      </c>
      <c r="AF17">
        <f t="shared" si="2"/>
        <v>1.6809317506528716</v>
      </c>
      <c r="AG17">
        <f t="shared" si="3"/>
        <v>1.9587467485223324</v>
      </c>
      <c r="AH17">
        <f t="shared" si="4"/>
        <v>2.6216333431403354</v>
      </c>
      <c r="AI17">
        <f t="shared" si="5"/>
        <v>2.9776311115124345</v>
      </c>
      <c r="AJ17">
        <f t="shared" si="6"/>
        <v>1.857579100467033</v>
      </c>
      <c r="AK17">
        <f t="shared" si="7"/>
        <v>2.0585373270892724</v>
      </c>
      <c r="AL17" s="134">
        <f t="shared" si="8"/>
        <v>48.319967678618468</v>
      </c>
      <c r="AM17" s="134">
        <f t="shared" si="0"/>
        <v>168.09317506528717</v>
      </c>
      <c r="AN17" s="134">
        <f t="shared" si="0"/>
        <v>195.87467485223326</v>
      </c>
      <c r="AO17" s="134">
        <f t="shared" si="0"/>
        <v>262.16333431403353</v>
      </c>
      <c r="AP17" s="134">
        <f t="shared" si="0"/>
        <v>297.76311115124344</v>
      </c>
      <c r="AQ17" s="134">
        <f t="shared" si="0"/>
        <v>185.7579100467033</v>
      </c>
      <c r="AR17" s="134">
        <f t="shared" si="0"/>
        <v>205.85373270892723</v>
      </c>
      <c r="AZ17" s="81">
        <f t="shared" si="9"/>
        <v>5.7051661914036158</v>
      </c>
      <c r="BA17" s="81">
        <f t="shared" si="10"/>
        <v>11.397410193688756</v>
      </c>
      <c r="BB17" s="81">
        <f t="shared" si="11"/>
        <v>11.382879668915391</v>
      </c>
      <c r="BC17" s="81">
        <f t="shared" si="12"/>
        <v>29.728001244237774</v>
      </c>
      <c r="BD17" s="81">
        <f t="shared" si="13"/>
        <v>11.900679005814297</v>
      </c>
      <c r="BE17" s="81">
        <f t="shared" si="14"/>
        <v>10.633925552540981</v>
      </c>
      <c r="BF17" s="81">
        <f t="shared" si="15"/>
        <v>14.012887935094108</v>
      </c>
    </row>
    <row r="18" spans="1:58" x14ac:dyDescent="0.2">
      <c r="A18" s="1">
        <v>40878</v>
      </c>
      <c r="B18">
        <v>5.33</v>
      </c>
      <c r="C18" s="2">
        <v>514.90041648209899</v>
      </c>
      <c r="D18">
        <v>1393.20054753879</v>
      </c>
      <c r="E18">
        <v>269.69093596456401</v>
      </c>
      <c r="F18">
        <v>410.44995481567099</v>
      </c>
      <c r="G18">
        <v>406.41897988285501</v>
      </c>
      <c r="H18">
        <v>408.68065831301402</v>
      </c>
      <c r="I18" s="13">
        <v>1503.6499316934801</v>
      </c>
      <c r="J18" s="2">
        <v>253.85474313914534</v>
      </c>
      <c r="K18">
        <v>2442.1339773501672</v>
      </c>
      <c r="L18">
        <v>552.57189529962011</v>
      </c>
      <c r="M18">
        <v>1018.6491580319201</v>
      </c>
      <c r="N18">
        <v>1134.8816472722579</v>
      </c>
      <c r="O18">
        <v>789.01217066761455</v>
      </c>
      <c r="P18" s="13">
        <v>2908.5235134827481</v>
      </c>
      <c r="Q18" s="55">
        <f>'реальные данные'!U19/1000</f>
        <v>221.20492910508599</v>
      </c>
      <c r="R18" s="36">
        <v>2135.0248426287258</v>
      </c>
      <c r="S18" s="36">
        <v>462.6091294928504</v>
      </c>
      <c r="T18" s="36">
        <v>972.73015245726583</v>
      </c>
      <c r="U18" s="36">
        <v>1008.9443632010724</v>
      </c>
      <c r="V18" s="36">
        <v>667.31682576595597</v>
      </c>
      <c r="W18" s="75">
        <v>2476.7981985403721</v>
      </c>
      <c r="X18" s="54">
        <f>'реальные данные'!F19/1000</f>
        <v>27.338672210430008</v>
      </c>
      <c r="Y18" s="36">
        <v>308.02156785418896</v>
      </c>
      <c r="Z18" s="36">
        <v>91.219111875545181</v>
      </c>
      <c r="AA18" s="36">
        <v>47.25874914452433</v>
      </c>
      <c r="AB18" s="36">
        <v>136.63245851808736</v>
      </c>
      <c r="AC18" s="36">
        <v>120.59271993733968</v>
      </c>
      <c r="AD18" s="75">
        <v>429.06742768745249</v>
      </c>
      <c r="AE18">
        <f t="shared" si="1"/>
        <v>0.51748042037822939</v>
      </c>
      <c r="AF18">
        <f t="shared" si="2"/>
        <v>1.8792967580051856</v>
      </c>
      <c r="AG18">
        <f t="shared" si="3"/>
        <v>2.199156676496274</v>
      </c>
      <c r="AH18">
        <f t="shared" si="4"/>
        <v>2.6674284052054862</v>
      </c>
      <c r="AI18">
        <f t="shared" si="5"/>
        <v>3.0212430396244701</v>
      </c>
      <c r="AJ18">
        <f t="shared" si="6"/>
        <v>2.0650912165389346</v>
      </c>
      <c r="AK18">
        <f t="shared" si="7"/>
        <v>2.0702455357796916</v>
      </c>
      <c r="AL18" s="134">
        <f t="shared" si="8"/>
        <v>51.748042037822941</v>
      </c>
      <c r="AM18" s="134">
        <f t="shared" si="8"/>
        <v>187.92967580051857</v>
      </c>
      <c r="AN18" s="134">
        <f t="shared" si="8"/>
        <v>219.91566764962741</v>
      </c>
      <c r="AO18" s="134">
        <f t="shared" si="8"/>
        <v>266.74284052054861</v>
      </c>
      <c r="AP18" s="134">
        <f t="shared" si="8"/>
        <v>302.12430396244702</v>
      </c>
      <c r="AQ18" s="134">
        <f t="shared" si="8"/>
        <v>206.50912165389346</v>
      </c>
      <c r="AR18" s="134">
        <f t="shared" si="8"/>
        <v>207.02455357796916</v>
      </c>
      <c r="AZ18" s="81">
        <f t="shared" si="9"/>
        <v>6.1099208896234423</v>
      </c>
      <c r="BA18" s="81">
        <f t="shared" si="10"/>
        <v>12.742406714808842</v>
      </c>
      <c r="BB18" s="81">
        <f t="shared" si="11"/>
        <v>12.779975686256295</v>
      </c>
      <c r="BC18" s="81">
        <f t="shared" si="12"/>
        <v>30.247294174965454</v>
      </c>
      <c r="BD18" s="81">
        <f t="shared" si="13"/>
        <v>12.07498251684336</v>
      </c>
      <c r="BE18" s="81">
        <f t="shared" si="14"/>
        <v>11.821852566256869</v>
      </c>
      <c r="BF18" s="81">
        <f t="shared" si="15"/>
        <v>14.092588125195361</v>
      </c>
    </row>
    <row r="19" spans="1:58" x14ac:dyDescent="0.2">
      <c r="A19" s="1">
        <v>40909</v>
      </c>
      <c r="B19">
        <v>4.8</v>
      </c>
      <c r="C19" s="2">
        <v>523.54046348486804</v>
      </c>
      <c r="D19">
        <v>1598.49225414027</v>
      </c>
      <c r="E19">
        <v>283.06284871541499</v>
      </c>
      <c r="F19">
        <v>408.52041814534999</v>
      </c>
      <c r="G19">
        <v>406.67861172025403</v>
      </c>
      <c r="H19">
        <v>417.33232346825599</v>
      </c>
      <c r="I19" s="13">
        <v>1503.3013287538599</v>
      </c>
      <c r="J19" s="2">
        <v>249.72946017081091</v>
      </c>
      <c r="K19">
        <v>2467.5527256671012</v>
      </c>
      <c r="L19">
        <v>557.88497171168081</v>
      </c>
      <c r="M19">
        <v>1026.2160966704366</v>
      </c>
      <c r="N19">
        <v>1161.4842751377973</v>
      </c>
      <c r="O19">
        <v>860.64870500058225</v>
      </c>
      <c r="P19" s="13">
        <v>2942.4925189209771</v>
      </c>
      <c r="Q19" s="55">
        <f>'реальные данные'!U20/1000</f>
        <v>215.45055872470417</v>
      </c>
      <c r="R19" s="36">
        <v>2189.672338048149</v>
      </c>
      <c r="S19" s="36">
        <v>504.46783093516359</v>
      </c>
      <c r="T19" s="36">
        <v>981.22351998012459</v>
      </c>
      <c r="U19" s="36">
        <v>1029.4230939217275</v>
      </c>
      <c r="V19" s="36">
        <v>739.07662970686647</v>
      </c>
      <c r="W19" s="75">
        <v>2513.9091258003591</v>
      </c>
      <c r="X19" s="54">
        <f>'реальные данные'!F20/1000</f>
        <v>33.283129678161252</v>
      </c>
      <c r="Y19" s="36">
        <v>279.54901500002052</v>
      </c>
      <c r="Z19" s="36">
        <v>56.489487050864362</v>
      </c>
      <c r="AA19" s="36">
        <v>47.086426513958401</v>
      </c>
      <c r="AB19" s="36">
        <v>134.88804356479858</v>
      </c>
      <c r="AC19" s="36">
        <v>96.379871865492376</v>
      </c>
      <c r="AD19" s="75">
        <v>427.55020573835225</v>
      </c>
      <c r="AE19">
        <f t="shared" si="1"/>
        <v>0.50875433510710921</v>
      </c>
      <c r="AF19">
        <f t="shared" si="2"/>
        <v>1.6549826426451735</v>
      </c>
      <c r="AG19">
        <f t="shared" si="3"/>
        <v>2.1238537086132538</v>
      </c>
      <c r="AH19">
        <f t="shared" si="4"/>
        <v>2.701308770374697</v>
      </c>
      <c r="AI19">
        <f t="shared" si="5"/>
        <v>3.0671390917250978</v>
      </c>
      <c r="AJ19">
        <f t="shared" si="6"/>
        <v>2.1446815324033892</v>
      </c>
      <c r="AK19">
        <f t="shared" si="7"/>
        <v>2.0946773023428986</v>
      </c>
      <c r="AL19" s="134">
        <f t="shared" si="8"/>
        <v>50.87543351071092</v>
      </c>
      <c r="AM19" s="134">
        <f t="shared" si="8"/>
        <v>165.49826426451736</v>
      </c>
      <c r="AN19" s="134">
        <f t="shared" si="8"/>
        <v>212.38537086132538</v>
      </c>
      <c r="AO19" s="134">
        <f t="shared" si="8"/>
        <v>270.1308770374697</v>
      </c>
      <c r="AP19" s="134">
        <f t="shared" si="8"/>
        <v>306.71390917250977</v>
      </c>
      <c r="AQ19" s="134">
        <f t="shared" si="8"/>
        <v>214.46815324033892</v>
      </c>
      <c r="AR19" s="134">
        <f t="shared" si="8"/>
        <v>209.46773023428986</v>
      </c>
      <c r="AZ19" s="81">
        <f t="shared" si="9"/>
        <v>6.006891502262885</v>
      </c>
      <c r="BA19" s="81">
        <f t="shared" si="10"/>
        <v>11.221464544491996</v>
      </c>
      <c r="BB19" s="81">
        <f t="shared" si="11"/>
        <v>12.342366984278225</v>
      </c>
      <c r="BC19" s="81">
        <f t="shared" si="12"/>
        <v>30.631480445917845</v>
      </c>
      <c r="BD19" s="81">
        <f t="shared" si="13"/>
        <v>12.258414971445255</v>
      </c>
      <c r="BE19" s="81">
        <f t="shared" si="14"/>
        <v>12.277476498176128</v>
      </c>
      <c r="BF19" s="81">
        <f t="shared" si="15"/>
        <v>14.258900196587668</v>
      </c>
    </row>
    <row r="20" spans="1:58" x14ac:dyDescent="0.2">
      <c r="A20" s="1">
        <v>40940</v>
      </c>
      <c r="B20">
        <v>4.3600000000000003</v>
      </c>
      <c r="C20" s="2">
        <v>521.34935039024197</v>
      </c>
      <c r="D20">
        <v>1531.61560406741</v>
      </c>
      <c r="E20">
        <v>306.24082325349701</v>
      </c>
      <c r="F20">
        <v>410.27478990346702</v>
      </c>
      <c r="G20">
        <v>396.59421319056599</v>
      </c>
      <c r="H20">
        <v>411.74547749638901</v>
      </c>
      <c r="I20" s="13">
        <v>1517.21216934992</v>
      </c>
      <c r="J20" s="2">
        <v>267.08644531436789</v>
      </c>
      <c r="K20">
        <v>2524.6678071029601</v>
      </c>
      <c r="L20">
        <v>578.10716991463198</v>
      </c>
      <c r="M20">
        <v>1032.4771797415726</v>
      </c>
      <c r="N20">
        <v>1187.0181187880901</v>
      </c>
      <c r="O20">
        <v>882.61099744034289</v>
      </c>
      <c r="P20" s="13">
        <v>2956.7045638357413</v>
      </c>
      <c r="Q20" s="55">
        <f>'реальные данные'!U21/1000</f>
        <v>206.88454196353305</v>
      </c>
      <c r="R20" s="36">
        <v>2243.0462650399631</v>
      </c>
      <c r="S20" s="36">
        <v>513.99266470181828</v>
      </c>
      <c r="T20" s="36">
        <v>987.87970864173053</v>
      </c>
      <c r="U20" s="36">
        <v>1056.8648939131513</v>
      </c>
      <c r="V20" s="36">
        <v>788.0500093497285</v>
      </c>
      <c r="W20" s="75">
        <v>2538.8982867250475</v>
      </c>
      <c r="X20" s="54">
        <f>'реальные данные'!F21/1000</f>
        <v>44.604337913438826</v>
      </c>
      <c r="Y20" s="36">
        <v>282.3818170354582</v>
      </c>
      <c r="Z20" s="36">
        <v>68.017800299642417</v>
      </c>
      <c r="AA20" s="36">
        <v>43.299947395114096</v>
      </c>
      <c r="AB20" s="36">
        <v>116.7561054589204</v>
      </c>
      <c r="AC20" s="36">
        <v>93.00397083019557</v>
      </c>
      <c r="AD20" s="75">
        <v>420.18229210746341</v>
      </c>
      <c r="AE20">
        <f t="shared" si="1"/>
        <v>0.5156212623285571</v>
      </c>
      <c r="AF20">
        <f t="shared" si="2"/>
        <v>1.7658127523484688</v>
      </c>
      <c r="AG20">
        <f t="shared" si="3"/>
        <v>2.0349985549156315</v>
      </c>
      <c r="AH20">
        <f t="shared" si="4"/>
        <v>2.6970514609165379</v>
      </c>
      <c r="AI20">
        <f t="shared" si="5"/>
        <v>3.1702590848590679</v>
      </c>
      <c r="AJ20">
        <f t="shared" si="6"/>
        <v>2.2919817025023894</v>
      </c>
      <c r="AK20">
        <f t="shared" si="7"/>
        <v>2.0868592842987628</v>
      </c>
      <c r="AL20" s="134">
        <f t="shared" si="8"/>
        <v>51.562126232855711</v>
      </c>
      <c r="AM20" s="134">
        <f t="shared" si="8"/>
        <v>176.58127523484688</v>
      </c>
      <c r="AN20" s="134">
        <f t="shared" si="8"/>
        <v>203.49985549156315</v>
      </c>
      <c r="AO20" s="134">
        <f t="shared" si="8"/>
        <v>269.70514609165377</v>
      </c>
      <c r="AP20" s="134">
        <f t="shared" si="8"/>
        <v>317.02590848590677</v>
      </c>
      <c r="AQ20" s="134">
        <f t="shared" si="8"/>
        <v>229.19817025023895</v>
      </c>
      <c r="AR20" s="134">
        <f t="shared" si="8"/>
        <v>208.68592842987627</v>
      </c>
      <c r="AZ20" s="81">
        <f t="shared" si="9"/>
        <v>6.0879697043080601</v>
      </c>
      <c r="BA20" s="81">
        <f t="shared" si="10"/>
        <v>11.972938375365477</v>
      </c>
      <c r="BB20" s="81">
        <f t="shared" si="11"/>
        <v>11.826002363243868</v>
      </c>
      <c r="BC20" s="81">
        <f t="shared" si="12"/>
        <v>30.583204701637882</v>
      </c>
      <c r="BD20" s="81">
        <f t="shared" si="13"/>
        <v>12.670553981084304</v>
      </c>
      <c r="BE20" s="81">
        <f t="shared" si="14"/>
        <v>13.120713290792697</v>
      </c>
      <c r="BF20" s="81">
        <f t="shared" si="15"/>
        <v>14.205681336144693</v>
      </c>
    </row>
    <row r="21" spans="1:58" x14ac:dyDescent="0.2">
      <c r="A21" s="1">
        <v>40969</v>
      </c>
      <c r="B21">
        <v>5.04</v>
      </c>
      <c r="C21" s="2">
        <v>524.02042997959904</v>
      </c>
      <c r="D21">
        <v>1541.6560816142201</v>
      </c>
      <c r="E21">
        <v>287.18988132566</v>
      </c>
      <c r="F21">
        <v>412.51458120742802</v>
      </c>
      <c r="G21">
        <v>407.68266717170098</v>
      </c>
      <c r="H21">
        <v>419.23402057060002</v>
      </c>
      <c r="I21" s="13">
        <v>1517.9052379448599</v>
      </c>
      <c r="J21" s="2">
        <v>272.13610943190918</v>
      </c>
      <c r="K21">
        <v>2551.8936320036037</v>
      </c>
      <c r="L21">
        <v>580.49395669294495</v>
      </c>
      <c r="M21">
        <v>1037.1363747587432</v>
      </c>
      <c r="N21">
        <v>1194.1499325547036</v>
      </c>
      <c r="O21">
        <v>838.12927122730457</v>
      </c>
      <c r="P21" s="13">
        <v>2988.3393507767573</v>
      </c>
      <c r="Q21" s="55">
        <f>'реальные данные'!U22/1000</f>
        <v>242.1643829299214</v>
      </c>
      <c r="R21" s="36">
        <v>2282.8834964630269</v>
      </c>
      <c r="S21" s="36">
        <v>530.2920319637152</v>
      </c>
      <c r="T21" s="36">
        <v>994.50337572532248</v>
      </c>
      <c r="U21" s="36">
        <v>1061.1985450273016</v>
      </c>
      <c r="V21" s="36">
        <v>749.91127360643736</v>
      </c>
      <c r="W21" s="75">
        <v>2534.0595725264347</v>
      </c>
      <c r="X21" s="54">
        <f>'реальные данные'!F22/1000</f>
        <v>31.818447502195159</v>
      </c>
      <c r="Y21" s="36">
        <v>252.80090587959151</v>
      </c>
      <c r="Z21" s="36">
        <v>40.850008623514533</v>
      </c>
      <c r="AA21" s="36">
        <v>43.829016079245157</v>
      </c>
      <c r="AB21" s="36">
        <v>134.84892106458423</v>
      </c>
      <c r="AC21" s="36">
        <v>100.92524676662039</v>
      </c>
      <c r="AD21" s="75">
        <v>459.52945977068873</v>
      </c>
      <c r="AE21">
        <f t="shared" si="1"/>
        <v>0.56027449713738653</v>
      </c>
      <c r="AF21">
        <f t="shared" si="2"/>
        <v>1.7631653214031087</v>
      </c>
      <c r="AG21">
        <f t="shared" si="3"/>
        <v>2.1332109231710663</v>
      </c>
      <c r="AH21">
        <f t="shared" si="4"/>
        <v>2.7017193779965449</v>
      </c>
      <c r="AI21">
        <f t="shared" si="5"/>
        <v>3.1440163468696838</v>
      </c>
      <c r="AJ21">
        <f t="shared" si="6"/>
        <v>2.1746590903351439</v>
      </c>
      <c r="AK21">
        <f t="shared" si="7"/>
        <v>2.1115924605119432</v>
      </c>
      <c r="AL21" s="134">
        <f t="shared" si="8"/>
        <v>56.027449713738655</v>
      </c>
      <c r="AM21" s="134">
        <f t="shared" si="8"/>
        <v>176.31653214031087</v>
      </c>
      <c r="AN21" s="134">
        <f t="shared" si="8"/>
        <v>213.32109231710663</v>
      </c>
      <c r="AO21" s="134">
        <f t="shared" si="8"/>
        <v>270.17193779965447</v>
      </c>
      <c r="AP21" s="134">
        <f t="shared" si="8"/>
        <v>314.40163468696835</v>
      </c>
      <c r="AQ21" s="134">
        <f t="shared" si="8"/>
        <v>217.46590903351438</v>
      </c>
      <c r="AR21" s="134">
        <f t="shared" si="8"/>
        <v>211.15924605119432</v>
      </c>
      <c r="AZ21" s="81">
        <f t="shared" si="9"/>
        <v>6.6151929989562257</v>
      </c>
      <c r="BA21" s="81">
        <f t="shared" si="10"/>
        <v>11.954987702215293</v>
      </c>
      <c r="BB21" s="81">
        <f t="shared" si="11"/>
        <v>12.396744635410592</v>
      </c>
      <c r="BC21" s="81">
        <f t="shared" si="12"/>
        <v>30.636136529471678</v>
      </c>
      <c r="BD21" s="81">
        <f t="shared" si="13"/>
        <v>12.565669799884732</v>
      </c>
      <c r="BE21" s="81">
        <f t="shared" si="14"/>
        <v>12.449086481951847</v>
      </c>
      <c r="BF21" s="81">
        <f t="shared" si="15"/>
        <v>14.374045165157352</v>
      </c>
    </row>
    <row r="22" spans="1:58" x14ac:dyDescent="0.2">
      <c r="A22" s="1">
        <v>41000</v>
      </c>
      <c r="B22">
        <v>5.24</v>
      </c>
      <c r="C22" s="2">
        <v>517.42325830176003</v>
      </c>
      <c r="D22">
        <v>1561.2074549644401</v>
      </c>
      <c r="E22">
        <v>274.11071676910302</v>
      </c>
      <c r="F22">
        <v>413.89513328812501</v>
      </c>
      <c r="G22">
        <v>426.20530311381702</v>
      </c>
      <c r="H22">
        <v>415.43779199959602</v>
      </c>
      <c r="I22" s="13">
        <v>1526.6056168896801</v>
      </c>
      <c r="J22" s="2">
        <v>285.1779822475923</v>
      </c>
      <c r="K22">
        <v>2568.0391923840598</v>
      </c>
      <c r="L22">
        <v>588.62949299938157</v>
      </c>
      <c r="M22">
        <v>1043.6338521340422</v>
      </c>
      <c r="N22">
        <v>1215.0525470641646</v>
      </c>
      <c r="O22">
        <v>852.46952111644293</v>
      </c>
      <c r="P22" s="13">
        <v>3020.707806949416</v>
      </c>
      <c r="Q22" s="55">
        <f>'реальные данные'!U23/1000</f>
        <v>253.13899896571155</v>
      </c>
      <c r="R22" s="36">
        <v>2334.509042212776</v>
      </c>
      <c r="S22" s="36">
        <v>538.02692160734171</v>
      </c>
      <c r="T22" s="36">
        <v>991.13804144452342</v>
      </c>
      <c r="U22" s="36">
        <v>1083.8312331676382</v>
      </c>
      <c r="V22" s="36">
        <v>755.35689477977235</v>
      </c>
      <c r="W22" s="75">
        <v>2571.123112694775</v>
      </c>
      <c r="X22" s="54">
        <f>'реальные данные'!F23/1000</f>
        <v>34.860690866356798</v>
      </c>
      <c r="Y22" s="36">
        <v>237.28758021604347</v>
      </c>
      <c r="Z22" s="36">
        <v>49.151997907177879</v>
      </c>
      <c r="AA22" s="36">
        <v>46.295579916667556</v>
      </c>
      <c r="AB22" s="36">
        <v>131.31188657018816</v>
      </c>
      <c r="AC22" s="36">
        <v>121.26642287698111</v>
      </c>
      <c r="AD22" s="75">
        <v>433.26173292238377</v>
      </c>
      <c r="AE22">
        <f t="shared" si="1"/>
        <v>0.5965161526258419</v>
      </c>
      <c r="AF22">
        <f t="shared" si="2"/>
        <v>1.766478018123067</v>
      </c>
      <c r="AG22">
        <f t="shared" si="3"/>
        <v>2.2974855396958151</v>
      </c>
      <c r="AH22">
        <f t="shared" si="4"/>
        <v>2.6904556666470785</v>
      </c>
      <c r="AI22">
        <f t="shared" si="5"/>
        <v>3.0563300699300093</v>
      </c>
      <c r="AJ22">
        <f t="shared" si="6"/>
        <v>2.2606286344352098</v>
      </c>
      <c r="AK22">
        <f t="shared" si="7"/>
        <v>2.1081358093678197</v>
      </c>
      <c r="AL22" s="134">
        <f t="shared" si="8"/>
        <v>59.651615262584187</v>
      </c>
      <c r="AM22" s="134">
        <f t="shared" si="8"/>
        <v>176.64780181230671</v>
      </c>
      <c r="AN22" s="134">
        <f t="shared" si="8"/>
        <v>229.74855396958151</v>
      </c>
      <c r="AO22" s="134">
        <f t="shared" si="8"/>
        <v>269.04556666470785</v>
      </c>
      <c r="AP22" s="134">
        <f t="shared" si="8"/>
        <v>305.63300699300095</v>
      </c>
      <c r="AQ22" s="134">
        <f t="shared" si="8"/>
        <v>226.06286344352097</v>
      </c>
      <c r="AR22" s="134">
        <f t="shared" si="8"/>
        <v>210.81358093678199</v>
      </c>
      <c r="AZ22" s="81">
        <f t="shared" si="9"/>
        <v>7.0431002959735736</v>
      </c>
      <c r="BA22" s="81">
        <f t="shared" si="10"/>
        <v>11.977449151557295</v>
      </c>
      <c r="BB22" s="81">
        <f t="shared" si="11"/>
        <v>13.351394946365334</v>
      </c>
      <c r="BC22" s="81">
        <f t="shared" si="12"/>
        <v>30.508411717805007</v>
      </c>
      <c r="BD22" s="81">
        <f t="shared" si="13"/>
        <v>12.215214623943226</v>
      </c>
      <c r="BE22" s="81">
        <f t="shared" si="14"/>
        <v>12.941229040788853</v>
      </c>
      <c r="BF22" s="81">
        <f t="shared" si="15"/>
        <v>14.350515028260682</v>
      </c>
    </row>
    <row r="23" spans="1:58" x14ac:dyDescent="0.2">
      <c r="A23" s="1">
        <v>41030</v>
      </c>
      <c r="B23">
        <v>5.7</v>
      </c>
      <c r="C23" s="2">
        <v>512.84881769047797</v>
      </c>
      <c r="D23">
        <v>1625.89228164578</v>
      </c>
      <c r="E23">
        <v>281.60037142885801</v>
      </c>
      <c r="F23">
        <v>414.68189001818098</v>
      </c>
      <c r="G23">
        <v>417.28438614535497</v>
      </c>
      <c r="H23">
        <v>410.73668606963901</v>
      </c>
      <c r="I23" s="13">
        <v>1541.2710989632401</v>
      </c>
      <c r="J23" s="2">
        <v>313.62271866470394</v>
      </c>
      <c r="K23">
        <v>2579.6611103399309</v>
      </c>
      <c r="L23">
        <v>606.33051069856901</v>
      </c>
      <c r="M23">
        <v>1050.3506315132615</v>
      </c>
      <c r="N23">
        <v>1223.290856651402</v>
      </c>
      <c r="O23">
        <v>910.75102030785081</v>
      </c>
      <c r="P23" s="13">
        <v>3040.07309782937</v>
      </c>
      <c r="Q23" s="55">
        <f>'реальные данные'!U24/1000</f>
        <v>256.33654729387484</v>
      </c>
      <c r="R23" s="36">
        <v>2363.2285496121845</v>
      </c>
      <c r="S23" s="36">
        <v>539.19275076510348</v>
      </c>
      <c r="T23" s="36">
        <v>1010.2417218827834</v>
      </c>
      <c r="U23" s="36">
        <v>1097.382395022325</v>
      </c>
      <c r="V23" s="36">
        <v>730.70429636978031</v>
      </c>
      <c r="W23" s="75">
        <v>2592.8565219095544</v>
      </c>
      <c r="X23" s="54">
        <f>'реальные данные'!F24/1000</f>
        <v>50.973129309767408</v>
      </c>
      <c r="Y23" s="36">
        <v>222.02072916243819</v>
      </c>
      <c r="Z23" s="36">
        <v>63.001082307632515</v>
      </c>
      <c r="AA23" s="36">
        <v>41.023706481183112</v>
      </c>
      <c r="AB23" s="36">
        <v>126.88358857046215</v>
      </c>
      <c r="AC23" s="36">
        <v>162.25576580000737</v>
      </c>
      <c r="AD23" s="75">
        <v>441.1392041239975</v>
      </c>
      <c r="AE23">
        <f t="shared" si="1"/>
        <v>0.64205641870430885</v>
      </c>
      <c r="AF23">
        <f t="shared" si="2"/>
        <v>1.705923821992297</v>
      </c>
      <c r="AG23">
        <f t="shared" si="3"/>
        <v>2.2936138664017927</v>
      </c>
      <c r="AH23">
        <f t="shared" si="4"/>
        <v>2.7219212331097355</v>
      </c>
      <c r="AI23">
        <f t="shared" si="5"/>
        <v>3.1467899568380742</v>
      </c>
      <c r="AJ23">
        <f t="shared" si="6"/>
        <v>2.3288599428833376</v>
      </c>
      <c r="AK23">
        <f t="shared" si="7"/>
        <v>2.1099215429705573</v>
      </c>
      <c r="AL23" s="134">
        <f t="shared" si="8"/>
        <v>64.205641870430881</v>
      </c>
      <c r="AM23" s="134">
        <f t="shared" si="8"/>
        <v>170.59238219922969</v>
      </c>
      <c r="AN23" s="134">
        <f t="shared" si="8"/>
        <v>229.36138664017926</v>
      </c>
      <c r="AO23" s="134">
        <f t="shared" si="8"/>
        <v>272.19212331097356</v>
      </c>
      <c r="AP23" s="134">
        <f t="shared" si="8"/>
        <v>314.67899568380744</v>
      </c>
      <c r="AQ23" s="134">
        <f t="shared" si="8"/>
        <v>232.88599428833376</v>
      </c>
      <c r="AR23" s="134">
        <f t="shared" si="8"/>
        <v>210.99215429705572</v>
      </c>
      <c r="AZ23" s="81">
        <f t="shared" si="9"/>
        <v>7.5807968195028357</v>
      </c>
      <c r="BA23" s="81">
        <f t="shared" si="10"/>
        <v>11.566866739758952</v>
      </c>
      <c r="BB23" s="81">
        <f t="shared" si="11"/>
        <v>13.328895462316945</v>
      </c>
      <c r="BC23" s="81">
        <f t="shared" si="12"/>
        <v>30.865215388081808</v>
      </c>
      <c r="BD23" s="81">
        <f t="shared" si="13"/>
        <v>12.576755068907321</v>
      </c>
      <c r="BE23" s="81">
        <f t="shared" si="14"/>
        <v>13.331827026203005</v>
      </c>
      <c r="BF23" s="81">
        <f t="shared" si="15"/>
        <v>14.362670885007992</v>
      </c>
    </row>
    <row r="24" spans="1:58" x14ac:dyDescent="0.2">
      <c r="A24" s="1">
        <v>41061</v>
      </c>
      <c r="B24">
        <v>5.65</v>
      </c>
      <c r="C24" s="2">
        <v>513.57037768538498</v>
      </c>
      <c r="D24">
        <v>1585.4661178446199</v>
      </c>
      <c r="E24">
        <v>280.000800061387</v>
      </c>
      <c r="F24">
        <v>413.40191261242302</v>
      </c>
      <c r="G24">
        <v>423.15776955185902</v>
      </c>
      <c r="H24">
        <v>416.89536597357898</v>
      </c>
      <c r="I24" s="13">
        <v>1545.9575091645299</v>
      </c>
      <c r="J24" s="2">
        <v>282.68054993451796</v>
      </c>
      <c r="K24">
        <v>2572.0754537147168</v>
      </c>
      <c r="L24">
        <v>602.27565528358321</v>
      </c>
      <c r="M24">
        <v>1051.1701444321732</v>
      </c>
      <c r="N24">
        <v>1214.3897433768389</v>
      </c>
      <c r="O24">
        <v>920.02016137629141</v>
      </c>
      <c r="P24" s="13">
        <v>3061.1330883375817</v>
      </c>
      <c r="Q24" s="55">
        <f>'реальные данные'!U25/1000</f>
        <v>259.18291976982948</v>
      </c>
      <c r="R24" s="36">
        <v>2326.89573410407</v>
      </c>
      <c r="S24" s="36">
        <v>550.55005702662493</v>
      </c>
      <c r="T24" s="36">
        <v>1007.7948640031501</v>
      </c>
      <c r="U24" s="36">
        <v>1088.3004979302013</v>
      </c>
      <c r="V24" s="36">
        <v>809.37489535818918</v>
      </c>
      <c r="W24" s="75">
        <v>2550.6461629867654</v>
      </c>
      <c r="X24" s="54">
        <f>'реальные данные'!F25/1000</f>
        <v>24.046335290616902</v>
      </c>
      <c r="Y24" s="36">
        <v>237.27028707781179</v>
      </c>
      <c r="Z24" s="36">
        <v>50.965163380692232</v>
      </c>
      <c r="AA24" s="36">
        <v>45.667639878301713</v>
      </c>
      <c r="AB24" s="36">
        <v>123.59385294990099</v>
      </c>
      <c r="AC24" s="36">
        <v>127.61665556005548</v>
      </c>
      <c r="AD24" s="75">
        <v>525.07936544673566</v>
      </c>
      <c r="AE24">
        <f t="shared" si="1"/>
        <v>0.59166628346277483</v>
      </c>
      <c r="AF24">
        <f t="shared" si="2"/>
        <v>1.7348928174936391</v>
      </c>
      <c r="AG24">
        <f t="shared" si="3"/>
        <v>2.3047683137132235</v>
      </c>
      <c r="AH24">
        <f t="shared" si="4"/>
        <v>2.7358083978974341</v>
      </c>
      <c r="AI24">
        <f t="shared" si="5"/>
        <v>3.071691174860244</v>
      </c>
      <c r="AJ24">
        <f t="shared" si="6"/>
        <v>2.4092181591734256</v>
      </c>
      <c r="AK24">
        <f t="shared" si="7"/>
        <v>2.1314129987439507</v>
      </c>
      <c r="AL24" s="134">
        <f t="shared" si="8"/>
        <v>59.166628346277484</v>
      </c>
      <c r="AM24" s="134">
        <f t="shared" si="8"/>
        <v>173.4892817493639</v>
      </c>
      <c r="AN24" s="134">
        <f t="shared" si="8"/>
        <v>230.47683137132236</v>
      </c>
      <c r="AO24" s="134">
        <f t="shared" si="8"/>
        <v>273.58083978974344</v>
      </c>
      <c r="AP24" s="134">
        <f t="shared" si="8"/>
        <v>307.16911748602439</v>
      </c>
      <c r="AQ24" s="134">
        <f t="shared" si="8"/>
        <v>240.92181591734257</v>
      </c>
      <c r="AR24" s="134">
        <f t="shared" si="8"/>
        <v>213.14129987439509</v>
      </c>
      <c r="AZ24" s="81">
        <f t="shared" si="9"/>
        <v>6.9858376136682114</v>
      </c>
      <c r="BA24" s="81">
        <f t="shared" si="10"/>
        <v>11.763288471039642</v>
      </c>
      <c r="BB24" s="81">
        <f t="shared" si="11"/>
        <v>13.393717385628401</v>
      </c>
      <c r="BC24" s="81">
        <f t="shared" si="12"/>
        <v>31.022688839954039</v>
      </c>
      <c r="BD24" s="81">
        <f t="shared" si="13"/>
        <v>12.276608252671297</v>
      </c>
      <c r="BE24" s="81">
        <f t="shared" si="14"/>
        <v>13.791846892570438</v>
      </c>
      <c r="BF24" s="81">
        <f t="shared" si="15"/>
        <v>14.5089676547345</v>
      </c>
    </row>
    <row r="25" spans="1:58" x14ac:dyDescent="0.2">
      <c r="A25" s="1">
        <v>41091</v>
      </c>
      <c r="B25">
        <v>5.53</v>
      </c>
      <c r="C25" s="2">
        <v>517.69054634286101</v>
      </c>
      <c r="D25">
        <v>1599.9215963122499</v>
      </c>
      <c r="E25">
        <v>279.57339810063701</v>
      </c>
      <c r="F25">
        <v>393.21611542795199</v>
      </c>
      <c r="G25">
        <v>409.237352256289</v>
      </c>
      <c r="H25">
        <v>411.80534186155899</v>
      </c>
      <c r="I25" s="13">
        <v>1539.68090474579</v>
      </c>
      <c r="J25" s="2">
        <v>290.40816336838435</v>
      </c>
      <c r="K25">
        <v>2584.4275911111763</v>
      </c>
      <c r="L25">
        <v>611.78271352339596</v>
      </c>
      <c r="M25">
        <v>1057.2681467464208</v>
      </c>
      <c r="N25">
        <v>1210.8648322311074</v>
      </c>
      <c r="O25">
        <v>948.70614492129334</v>
      </c>
      <c r="P25" s="13">
        <v>3065.1690143156452</v>
      </c>
      <c r="Q25" s="55">
        <f>'реальные данные'!U26/1000</f>
        <v>256.84930412995686</v>
      </c>
      <c r="R25" s="36">
        <v>2351.3717580390285</v>
      </c>
      <c r="S25" s="36">
        <v>556.76603702761849</v>
      </c>
      <c r="T25" s="36">
        <v>1017.3804321983231</v>
      </c>
      <c r="U25" s="36">
        <v>1080.4299115274762</v>
      </c>
      <c r="V25" s="36">
        <v>819.15548916033401</v>
      </c>
      <c r="W25" s="75">
        <v>2584.7400320709162</v>
      </c>
      <c r="X25" s="54">
        <f>'реальные данные'!F26/1000</f>
        <v>36.430933896483836</v>
      </c>
      <c r="Y25" s="36">
        <v>235.79309011440935</v>
      </c>
      <c r="Z25" s="36">
        <v>50.8038519497631</v>
      </c>
      <c r="AA25" s="36">
        <v>40.383177733651429</v>
      </c>
      <c r="AB25" s="36">
        <v>127.89710518768716</v>
      </c>
      <c r="AC25" s="36">
        <v>134.68030730314737</v>
      </c>
      <c r="AD25" s="75">
        <v>478.70491153330471</v>
      </c>
      <c r="AE25">
        <f t="shared" si="1"/>
        <v>0.60730436904579521</v>
      </c>
      <c r="AF25">
        <f t="shared" si="2"/>
        <v>1.7345014811245041</v>
      </c>
      <c r="AG25">
        <f t="shared" si="3"/>
        <v>2.3313513510367367</v>
      </c>
      <c r="AH25">
        <f t="shared" si="4"/>
        <v>2.8881200296997163</v>
      </c>
      <c r="AI25">
        <f t="shared" si="5"/>
        <v>3.1662481393549617</v>
      </c>
      <c r="AJ25">
        <f t="shared" si="6"/>
        <v>2.4822430688912096</v>
      </c>
      <c r="AK25">
        <f t="shared" si="7"/>
        <v>2.1316976515041492</v>
      </c>
      <c r="AL25" s="134">
        <f t="shared" si="8"/>
        <v>60.73043690457952</v>
      </c>
      <c r="AM25" s="134">
        <f t="shared" si="8"/>
        <v>173.45014811245042</v>
      </c>
      <c r="AN25" s="134">
        <f t="shared" si="8"/>
        <v>233.13513510367366</v>
      </c>
      <c r="AO25" s="134">
        <f t="shared" si="8"/>
        <v>288.81200296997162</v>
      </c>
      <c r="AP25" s="134">
        <f t="shared" si="8"/>
        <v>316.62481393549615</v>
      </c>
      <c r="AQ25" s="134">
        <f t="shared" si="8"/>
        <v>248.22430688912095</v>
      </c>
      <c r="AR25" s="134">
        <f t="shared" si="8"/>
        <v>213.16976515041492</v>
      </c>
      <c r="AZ25" s="81">
        <f t="shared" si="9"/>
        <v>7.170477383628163</v>
      </c>
      <c r="BA25" s="81">
        <f t="shared" si="10"/>
        <v>11.760635049137768</v>
      </c>
      <c r="BB25" s="81">
        <f t="shared" si="11"/>
        <v>13.548199589780676</v>
      </c>
      <c r="BC25" s="81">
        <f t="shared" si="12"/>
        <v>32.749826004873647</v>
      </c>
      <c r="BD25" s="81">
        <f t="shared" si="13"/>
        <v>12.654523461128479</v>
      </c>
      <c r="BE25" s="81">
        <f t="shared" si="14"/>
        <v>14.209886400672517</v>
      </c>
      <c r="BF25" s="81">
        <f t="shared" si="15"/>
        <v>14.510905344751864</v>
      </c>
    </row>
    <row r="26" spans="1:58" x14ac:dyDescent="0.2">
      <c r="A26" s="1">
        <v>41122</v>
      </c>
      <c r="B26">
        <v>5.25</v>
      </c>
      <c r="C26" s="2">
        <v>514.46773484595599</v>
      </c>
      <c r="D26">
        <v>1580.88097757273</v>
      </c>
      <c r="E26">
        <v>278.91216970183399</v>
      </c>
      <c r="F26">
        <v>396.29706728644499</v>
      </c>
      <c r="G26">
        <v>414.82745528943798</v>
      </c>
      <c r="H26">
        <v>418.022807758412</v>
      </c>
      <c r="I26" s="13">
        <v>1541.8927034015901</v>
      </c>
      <c r="J26" s="2">
        <v>305.44582126379328</v>
      </c>
      <c r="K26">
        <v>2617.0812572557052</v>
      </c>
      <c r="L26">
        <v>615.56702096089998</v>
      </c>
      <c r="M26">
        <v>1064.1756438180819</v>
      </c>
      <c r="N26">
        <v>1218.9317955988627</v>
      </c>
      <c r="O26">
        <v>985.1056861608788</v>
      </c>
      <c r="P26" s="13">
        <v>3101.4469756885105</v>
      </c>
      <c r="Q26" s="55">
        <f>'реальные данные'!U27/1000</f>
        <v>278.45285687142962</v>
      </c>
      <c r="R26" s="36">
        <v>2389.6800365448789</v>
      </c>
      <c r="S26" s="36">
        <v>563.1692115977728</v>
      </c>
      <c r="T26" s="36">
        <v>1018.1344839214745</v>
      </c>
      <c r="U26" s="36">
        <v>1093.6044396364075</v>
      </c>
      <c r="V26" s="36">
        <v>850.03537140675803</v>
      </c>
      <c r="W26" s="75">
        <v>2628.6411295774355</v>
      </c>
      <c r="X26" s="54">
        <f>'реальные данные'!F27/1000</f>
        <v>33.464291824666255</v>
      </c>
      <c r="Y26" s="36">
        <v>237.14036343664125</v>
      </c>
      <c r="Z26" s="36">
        <v>53.997595643505917</v>
      </c>
      <c r="AA26" s="36">
        <v>45.821571066843717</v>
      </c>
      <c r="AB26" s="36">
        <v>121.0404264811082</v>
      </c>
      <c r="AC26" s="36">
        <v>142.66807557905966</v>
      </c>
      <c r="AD26" s="75">
        <v>476.46739551164268</v>
      </c>
      <c r="AE26">
        <f t="shared" si="1"/>
        <v>0.64995612681314263</v>
      </c>
      <c r="AF26">
        <f t="shared" si="2"/>
        <v>1.7819059852681982</v>
      </c>
      <c r="AG26">
        <f t="shared" si="3"/>
        <v>2.3730851821562764</v>
      </c>
      <c r="AH26">
        <f t="shared" si="4"/>
        <v>2.8818691756332058</v>
      </c>
      <c r="AI26">
        <f t="shared" si="5"/>
        <v>3.1394414417392911</v>
      </c>
      <c r="AJ26">
        <f t="shared" si="6"/>
        <v>2.5438977334320647</v>
      </c>
      <c r="AK26">
        <f t="shared" si="7"/>
        <v>2.1568327352869554</v>
      </c>
      <c r="AL26" s="134">
        <f t="shared" si="8"/>
        <v>64.99561268131427</v>
      </c>
      <c r="AM26" s="134">
        <f t="shared" si="8"/>
        <v>178.19059852681983</v>
      </c>
      <c r="AN26" s="134">
        <f t="shared" si="8"/>
        <v>237.30851821562763</v>
      </c>
      <c r="AO26" s="134">
        <f t="shared" si="8"/>
        <v>288.18691756332055</v>
      </c>
      <c r="AP26" s="134">
        <f t="shared" si="8"/>
        <v>313.94414417392909</v>
      </c>
      <c r="AQ26" s="134">
        <f t="shared" si="8"/>
        <v>254.38977334320646</v>
      </c>
      <c r="AR26" s="134">
        <f t="shared" si="8"/>
        <v>215.68327352869554</v>
      </c>
      <c r="AZ26" s="81">
        <f t="shared" si="9"/>
        <v>7.6740691244932613</v>
      </c>
      <c r="BA26" s="81">
        <f t="shared" si="10"/>
        <v>12.08205712861497</v>
      </c>
      <c r="BB26" s="81">
        <f t="shared" si="11"/>
        <v>13.790727715540136</v>
      </c>
      <c r="BC26" s="81">
        <f t="shared" si="12"/>
        <v>32.678944469149748</v>
      </c>
      <c r="BD26" s="81">
        <f t="shared" si="13"/>
        <v>12.547385306137889</v>
      </c>
      <c r="BE26" s="81">
        <f t="shared" si="14"/>
        <v>14.562835630414336</v>
      </c>
      <c r="BF26" s="81">
        <f t="shared" si="15"/>
        <v>14.682005041440721</v>
      </c>
    </row>
    <row r="27" spans="1:58" x14ac:dyDescent="0.2">
      <c r="A27" s="1">
        <v>41153</v>
      </c>
      <c r="B27">
        <v>5.46</v>
      </c>
      <c r="C27" s="2">
        <v>517.00290577453904</v>
      </c>
      <c r="D27">
        <v>1576.8065559342899</v>
      </c>
      <c r="E27">
        <v>274.51118958405903</v>
      </c>
      <c r="F27">
        <v>373.95770449859498</v>
      </c>
      <c r="G27">
        <v>406.13852368234001</v>
      </c>
      <c r="H27">
        <v>414.62569763781499</v>
      </c>
      <c r="I27" s="13">
        <v>1553.9860231269199</v>
      </c>
      <c r="J27" s="2">
        <v>366.01039818139503</v>
      </c>
      <c r="K27">
        <v>2632.4111821552829</v>
      </c>
      <c r="L27">
        <v>613.63096042081065</v>
      </c>
      <c r="M27">
        <v>1071.82458372875</v>
      </c>
      <c r="N27">
        <v>1219.4285509358663</v>
      </c>
      <c r="O27">
        <v>996.98112703548486</v>
      </c>
      <c r="P27" s="13">
        <v>3124.9437642471939</v>
      </c>
      <c r="Q27" s="55">
        <f>'реальные данные'!U28/1000</f>
        <v>252.07420276918737</v>
      </c>
      <c r="R27" s="36">
        <v>2383.1902241171715</v>
      </c>
      <c r="S27" s="36">
        <v>565.37588208913382</v>
      </c>
      <c r="T27" s="36">
        <v>1026.7361486375164</v>
      </c>
      <c r="U27" s="36">
        <v>1088.1079710043546</v>
      </c>
      <c r="V27" s="36">
        <v>878.70272478941104</v>
      </c>
      <c r="W27" s="75">
        <v>2621.0369756243258</v>
      </c>
      <c r="X27" s="54">
        <f>'реальные данные'!F28/1000</f>
        <v>126.48259993274432</v>
      </c>
      <c r="Y27" s="36">
        <v>249.57179518763465</v>
      </c>
      <c r="Z27" s="36">
        <v>50.154111860866138</v>
      </c>
      <c r="AA27" s="36">
        <v>45.491058119493772</v>
      </c>
      <c r="AB27" s="36">
        <v>133.32532253418202</v>
      </c>
      <c r="AC27" s="36">
        <v>128.21591999935191</v>
      </c>
      <c r="AD27" s="75">
        <v>505.99915673966262</v>
      </c>
      <c r="AE27">
        <f t="shared" si="1"/>
        <v>0.78183024654237865</v>
      </c>
      <c r="AF27">
        <f t="shared" si="2"/>
        <v>1.7907187245065326</v>
      </c>
      <c r="AG27">
        <f t="shared" si="3"/>
        <v>2.4054143905841205</v>
      </c>
      <c r="AH27">
        <f t="shared" si="4"/>
        <v>3.0780628168360273</v>
      </c>
      <c r="AI27">
        <f t="shared" si="5"/>
        <v>3.2245922143675814</v>
      </c>
      <c r="AJ27">
        <f t="shared" si="6"/>
        <v>2.6029859449908441</v>
      </c>
      <c r="AK27">
        <f t="shared" si="7"/>
        <v>2.1554761364695727</v>
      </c>
      <c r="AL27" s="134">
        <f t="shared" si="8"/>
        <v>78.183024654237869</v>
      </c>
      <c r="AM27" s="134">
        <f t="shared" si="8"/>
        <v>179.07187245065325</v>
      </c>
      <c r="AN27" s="134">
        <f t="shared" si="8"/>
        <v>240.54143905841207</v>
      </c>
      <c r="AO27" s="134">
        <f t="shared" si="8"/>
        <v>307.80628168360272</v>
      </c>
      <c r="AP27" s="134">
        <f t="shared" si="8"/>
        <v>322.45922143675813</v>
      </c>
      <c r="AQ27" s="134">
        <f t="shared" si="8"/>
        <v>260.2985944990844</v>
      </c>
      <c r="AR27" s="134">
        <f t="shared" si="8"/>
        <v>215.54761364695727</v>
      </c>
      <c r="AZ27" s="81">
        <f t="shared" si="9"/>
        <v>9.2311143907575222</v>
      </c>
      <c r="BA27" s="81">
        <f t="shared" si="10"/>
        <v>12.141811133493693</v>
      </c>
      <c r="BB27" s="81">
        <f t="shared" si="11"/>
        <v>13.978602686923269</v>
      </c>
      <c r="BC27" s="81">
        <f t="shared" si="12"/>
        <v>34.903681511440567</v>
      </c>
      <c r="BD27" s="81">
        <f t="shared" si="13"/>
        <v>12.88770684839624</v>
      </c>
      <c r="BE27" s="81">
        <f t="shared" si="14"/>
        <v>14.90109290440653</v>
      </c>
      <c r="BF27" s="81">
        <f t="shared" si="15"/>
        <v>14.672770393639729</v>
      </c>
    </row>
    <row r="28" spans="1:58" x14ac:dyDescent="0.2">
      <c r="A28" s="1">
        <v>41183</v>
      </c>
      <c r="B28">
        <v>6.02</v>
      </c>
      <c r="C28" s="2">
        <v>514.51722029170401</v>
      </c>
      <c r="D28">
        <v>1556.60375096803</v>
      </c>
      <c r="E28">
        <v>268.35272939721199</v>
      </c>
      <c r="F28">
        <v>369.41321388726101</v>
      </c>
      <c r="G28">
        <v>431.20290871625201</v>
      </c>
      <c r="H28">
        <v>401.36023089675598</v>
      </c>
      <c r="I28" s="13">
        <v>1556.6073712104301</v>
      </c>
      <c r="J28" s="2">
        <v>374.90372342273707</v>
      </c>
      <c r="K28">
        <v>2653.0204048081418</v>
      </c>
      <c r="L28">
        <v>616.62468089549463</v>
      </c>
      <c r="M28">
        <v>1082.5601442061684</v>
      </c>
      <c r="N28">
        <v>1238.8963155421252</v>
      </c>
      <c r="O28">
        <v>1007.4132528524894</v>
      </c>
      <c r="P28" s="13">
        <v>3133.7891091237143</v>
      </c>
      <c r="Q28" s="55">
        <f>'реальные данные'!U29/1000</f>
        <v>312.07892273739668</v>
      </c>
      <c r="R28" s="36">
        <v>2396.2776098709032</v>
      </c>
      <c r="S28" s="36">
        <v>572.16136393410159</v>
      </c>
      <c r="T28" s="36">
        <v>1038.5792686792274</v>
      </c>
      <c r="U28" s="36">
        <v>1110.7799757945511</v>
      </c>
      <c r="V28" s="36">
        <v>911.08814446322299</v>
      </c>
      <c r="W28" s="75">
        <v>2640.0237387435832</v>
      </c>
      <c r="X28" s="54">
        <f>'реальные данные'!F29/1000</f>
        <v>75.082455460389539</v>
      </c>
      <c r="Y28" s="36">
        <v>262.36017748068815</v>
      </c>
      <c r="Z28" s="36">
        <v>43.892058509168706</v>
      </c>
      <c r="AA28" s="36">
        <v>43.684642705448624</v>
      </c>
      <c r="AB28" s="36">
        <v>127.61808574761173</v>
      </c>
      <c r="AC28" s="36">
        <v>96.762392749032216</v>
      </c>
      <c r="AD28" s="75">
        <v>487.50760122378011</v>
      </c>
      <c r="AE28">
        <f t="shared" si="1"/>
        <v>0.80636642433773986</v>
      </c>
      <c r="AF28">
        <f t="shared" si="2"/>
        <v>1.8326009496254851</v>
      </c>
      <c r="AG28">
        <f t="shared" si="3"/>
        <v>2.4640893070548353</v>
      </c>
      <c r="AH28">
        <f t="shared" si="4"/>
        <v>3.1458775585516663</v>
      </c>
      <c r="AI28">
        <f t="shared" si="5"/>
        <v>3.0813450828087294</v>
      </c>
      <c r="AJ28">
        <f t="shared" si="6"/>
        <v>2.6944115393593031</v>
      </c>
      <c r="AK28">
        <f t="shared" si="7"/>
        <v>2.1541767260178628</v>
      </c>
      <c r="AL28" s="134">
        <f t="shared" si="8"/>
        <v>80.636642433773986</v>
      </c>
      <c r="AM28" s="134">
        <f t="shared" si="8"/>
        <v>183.26009496254852</v>
      </c>
      <c r="AN28" s="134">
        <f t="shared" si="8"/>
        <v>246.40893070548353</v>
      </c>
      <c r="AO28" s="134">
        <f t="shared" si="8"/>
        <v>314.58775585516662</v>
      </c>
      <c r="AP28" s="134">
        <f t="shared" si="8"/>
        <v>308.13450828087292</v>
      </c>
      <c r="AQ28" s="134">
        <f t="shared" si="8"/>
        <v>269.44115393593029</v>
      </c>
      <c r="AR28" s="134">
        <f t="shared" si="8"/>
        <v>215.41767260178628</v>
      </c>
      <c r="AZ28" s="81">
        <f t="shared" si="9"/>
        <v>9.5208144438606315</v>
      </c>
      <c r="BA28" s="81">
        <f t="shared" si="10"/>
        <v>12.425789884754545</v>
      </c>
      <c r="BB28" s="81">
        <f t="shared" si="11"/>
        <v>14.319580669030277</v>
      </c>
      <c r="BC28" s="81">
        <f t="shared" si="12"/>
        <v>35.67266651515024</v>
      </c>
      <c r="BD28" s="81">
        <f t="shared" si="13"/>
        <v>12.315191964133207</v>
      </c>
      <c r="BE28" s="81">
        <f t="shared" si="14"/>
        <v>15.424469251538433</v>
      </c>
      <c r="BF28" s="81">
        <f t="shared" si="15"/>
        <v>14.663925038832756</v>
      </c>
    </row>
    <row r="29" spans="1:58" x14ac:dyDescent="0.2">
      <c r="A29" s="1">
        <v>41214</v>
      </c>
      <c r="B29">
        <v>6.07</v>
      </c>
      <c r="C29" s="2">
        <v>516.69941458121104</v>
      </c>
      <c r="D29">
        <v>1558.65443946715</v>
      </c>
      <c r="E29">
        <v>275.28686967336102</v>
      </c>
      <c r="F29">
        <v>375.20936495854602</v>
      </c>
      <c r="G29">
        <v>402.920773661238</v>
      </c>
      <c r="H29">
        <v>410.05004727886399</v>
      </c>
      <c r="I29" s="13">
        <v>1557.7937580142</v>
      </c>
      <c r="J29" s="2">
        <v>372.40973001447179</v>
      </c>
      <c r="K29">
        <v>2644.8604805305863</v>
      </c>
      <c r="L29">
        <v>611.17842529031634</v>
      </c>
      <c r="M29">
        <v>1096.5066437683447</v>
      </c>
      <c r="N29">
        <v>1254.7067397198296</v>
      </c>
      <c r="O29">
        <v>1013.3771078029208</v>
      </c>
      <c r="P29" s="13">
        <v>3159.8550865239968</v>
      </c>
      <c r="Q29" s="55">
        <f>'реальные данные'!U30/1000</f>
        <v>366.13371986754913</v>
      </c>
      <c r="R29" s="36">
        <v>2408.4037856019982</v>
      </c>
      <c r="S29" s="36">
        <v>565.71460937017832</v>
      </c>
      <c r="T29" s="36">
        <v>1054.6679745367546</v>
      </c>
      <c r="U29" s="36">
        <v>1117.7285828068407</v>
      </c>
      <c r="V29" s="36">
        <v>873.25602408149769</v>
      </c>
      <c r="W29" s="75">
        <v>2679.7594378810181</v>
      </c>
      <c r="X29" s="54">
        <f>'реальные данные'!F30/1000</f>
        <v>15.124061210909165</v>
      </c>
      <c r="Y29" s="36">
        <v>241.78928822102969</v>
      </c>
      <c r="Z29" s="36">
        <v>51.83628127194109</v>
      </c>
      <c r="AA29" s="36">
        <v>41.230357452662304</v>
      </c>
      <c r="AB29" s="36">
        <v>129.99851637189295</v>
      </c>
      <c r="AC29" s="36">
        <v>110.84636111589681</v>
      </c>
      <c r="AD29" s="75">
        <v>485.19014541804268</v>
      </c>
      <c r="AE29">
        <f t="shared" si="1"/>
        <v>0.79234407789197847</v>
      </c>
      <c r="AF29">
        <f t="shared" si="2"/>
        <v>1.8246334975084801</v>
      </c>
      <c r="AG29">
        <f t="shared" si="3"/>
        <v>2.4075514420562514</v>
      </c>
      <c r="AH29">
        <f t="shared" si="4"/>
        <v>3.1364688364161211</v>
      </c>
      <c r="AI29">
        <f t="shared" si="5"/>
        <v>3.3225862975652736</v>
      </c>
      <c r="AJ29">
        <f t="shared" si="6"/>
        <v>2.5747377575039092</v>
      </c>
      <c r="AK29">
        <f t="shared" si="7"/>
        <v>2.1785192466821024</v>
      </c>
      <c r="AL29" s="134">
        <f t="shared" si="8"/>
        <v>79.234407789197846</v>
      </c>
      <c r="AM29" s="134">
        <f t="shared" si="8"/>
        <v>182.46334975084801</v>
      </c>
      <c r="AN29" s="134">
        <f t="shared" si="8"/>
        <v>240.75514420562513</v>
      </c>
      <c r="AO29" s="134">
        <f t="shared" si="8"/>
        <v>313.64688364161213</v>
      </c>
      <c r="AP29" s="134">
        <f t="shared" si="8"/>
        <v>332.25862975652734</v>
      </c>
      <c r="AQ29" s="134">
        <f t="shared" si="8"/>
        <v>257.47377575039093</v>
      </c>
      <c r="AR29" s="134">
        <f t="shared" si="8"/>
        <v>217.85192466821024</v>
      </c>
      <c r="AZ29" s="81">
        <f t="shared" si="9"/>
        <v>9.3552517982094692</v>
      </c>
      <c r="BA29" s="81">
        <f t="shared" si="10"/>
        <v>12.371767275008009</v>
      </c>
      <c r="BB29" s="81">
        <f t="shared" si="11"/>
        <v>13.991021750169651</v>
      </c>
      <c r="BC29" s="81">
        <f t="shared" si="12"/>
        <v>35.565976346563538</v>
      </c>
      <c r="BD29" s="81">
        <f t="shared" si="13"/>
        <v>13.279359166944339</v>
      </c>
      <c r="BE29" s="81">
        <f t="shared" si="14"/>
        <v>14.739382900964545</v>
      </c>
      <c r="BF29" s="81">
        <f t="shared" si="15"/>
        <v>14.829629594993525</v>
      </c>
    </row>
    <row r="30" spans="1:58" x14ac:dyDescent="0.2">
      <c r="A30" s="1">
        <v>41244</v>
      </c>
      <c r="B30">
        <v>6.19</v>
      </c>
      <c r="C30" s="2">
        <v>515.89636884209096</v>
      </c>
      <c r="D30">
        <v>1442.4486887865801</v>
      </c>
      <c r="E30">
        <v>283.34675194621798</v>
      </c>
      <c r="F30">
        <v>413.56705011206299</v>
      </c>
      <c r="G30">
        <v>422.21712658969699</v>
      </c>
      <c r="H30">
        <v>413.04096845558001</v>
      </c>
      <c r="I30" s="13">
        <v>1597.7683741646699</v>
      </c>
      <c r="J30" s="2">
        <v>379.31567199962097</v>
      </c>
      <c r="K30">
        <v>2630.9689923607184</v>
      </c>
      <c r="L30">
        <v>614.73129809599823</v>
      </c>
      <c r="M30">
        <v>1104.9002773161287</v>
      </c>
      <c r="N30">
        <v>1264.6405913134354</v>
      </c>
      <c r="O30">
        <v>1009.6861059761138</v>
      </c>
      <c r="P30" s="13">
        <v>3177.881702086976</v>
      </c>
      <c r="Q30" s="55">
        <f>'реальные данные'!U31/1000</f>
        <v>347.86148375116034</v>
      </c>
      <c r="R30" s="36">
        <v>2382.5049262293423</v>
      </c>
      <c r="S30" s="36">
        <v>574.62994568910051</v>
      </c>
      <c r="T30" s="36">
        <v>1061.7243025437654</v>
      </c>
      <c r="U30" s="36">
        <v>1127.9371566493137</v>
      </c>
      <c r="V30" s="36">
        <v>883.40464911369008</v>
      </c>
      <c r="W30" s="75">
        <v>2690.9120540145882</v>
      </c>
      <c r="X30" s="54">
        <f>'реальные данные'!F31/1000</f>
        <v>20.579615141861698</v>
      </c>
      <c r="Y30" s="36">
        <v>244.91922087542645</v>
      </c>
      <c r="Z30" s="36">
        <v>45.391686217362626</v>
      </c>
      <c r="AA30" s="36">
        <v>43.517651872474772</v>
      </c>
      <c r="AB30" s="36">
        <v>149.77430217562048</v>
      </c>
      <c r="AC30" s="36">
        <v>121.93352336171554</v>
      </c>
      <c r="AD30" s="75">
        <v>490.11765415706373</v>
      </c>
      <c r="AE30">
        <f t="shared" si="1"/>
        <v>0.76678976046747549</v>
      </c>
      <c r="AF30">
        <f t="shared" si="2"/>
        <v>1.9548439339515402</v>
      </c>
      <c r="AG30">
        <f t="shared" si="3"/>
        <v>2.3489393048869869</v>
      </c>
      <c r="AH30">
        <f t="shared" si="4"/>
        <v>2.8698899330887397</v>
      </c>
      <c r="AI30">
        <f t="shared" si="5"/>
        <v>3.2468192437267791</v>
      </c>
      <c r="AJ30">
        <f t="shared" si="6"/>
        <v>2.6113175997815827</v>
      </c>
      <c r="AK30">
        <f t="shared" si="7"/>
        <v>2.1351533056561629</v>
      </c>
      <c r="AL30" s="134">
        <f t="shared" si="8"/>
        <v>76.67897604674755</v>
      </c>
      <c r="AM30" s="134">
        <f t="shared" si="8"/>
        <v>195.48439339515403</v>
      </c>
      <c r="AN30" s="134">
        <f t="shared" si="8"/>
        <v>234.89393048869869</v>
      </c>
      <c r="AO30" s="134">
        <f t="shared" si="8"/>
        <v>286.988993308874</v>
      </c>
      <c r="AP30" s="134">
        <f t="shared" si="8"/>
        <v>324.68192437267788</v>
      </c>
      <c r="AQ30" s="134">
        <f t="shared" si="8"/>
        <v>261.1317599781583</v>
      </c>
      <c r="AR30" s="134">
        <f t="shared" si="8"/>
        <v>213.5153305656163</v>
      </c>
      <c r="AZ30" s="81">
        <f t="shared" si="9"/>
        <v>9.0535305123337277</v>
      </c>
      <c r="BA30" s="81">
        <f t="shared" si="10"/>
        <v>13.254647710257322</v>
      </c>
      <c r="BB30" s="81">
        <f t="shared" si="11"/>
        <v>13.650408597887962</v>
      </c>
      <c r="BC30" s="81">
        <f t="shared" si="12"/>
        <v>32.543105894240441</v>
      </c>
      <c r="BD30" s="81">
        <f t="shared" si="13"/>
        <v>12.976541472884787</v>
      </c>
      <c r="BE30" s="81">
        <f t="shared" si="14"/>
        <v>14.948788422057389</v>
      </c>
      <c r="BF30" s="81">
        <f t="shared" si="15"/>
        <v>14.534428694917722</v>
      </c>
    </row>
    <row r="31" spans="1:58" x14ac:dyDescent="0.2">
      <c r="A31" s="1">
        <v>41275</v>
      </c>
      <c r="B31">
        <v>5.37</v>
      </c>
      <c r="C31" s="2">
        <v>515.24488768141396</v>
      </c>
      <c r="D31">
        <v>1597.4834472402199</v>
      </c>
      <c r="E31">
        <v>281.59054164054697</v>
      </c>
      <c r="F31">
        <v>413.42946534107699</v>
      </c>
      <c r="G31">
        <v>425.10139463759702</v>
      </c>
      <c r="H31">
        <v>409.86151056152403</v>
      </c>
      <c r="I31" s="13">
        <v>1563.2357246726001</v>
      </c>
      <c r="J31" s="2">
        <v>397.10693384792052</v>
      </c>
      <c r="K31">
        <v>2653.674727997759</v>
      </c>
      <c r="L31">
        <v>615.23201718627445</v>
      </c>
      <c r="M31">
        <v>1116.7126597219294</v>
      </c>
      <c r="N31">
        <v>1267.0928809908773</v>
      </c>
      <c r="O31">
        <v>1027.3128922757726</v>
      </c>
      <c r="P31" s="13">
        <v>3213.1650115341586</v>
      </c>
      <c r="Q31" s="55">
        <f>'реальные данные'!U32/1000</f>
        <v>348.76829122423334</v>
      </c>
      <c r="R31" s="36">
        <v>2421.3138334974165</v>
      </c>
      <c r="S31" s="36">
        <v>555.77003000301556</v>
      </c>
      <c r="T31" s="36">
        <v>1069.9791376603673</v>
      </c>
      <c r="U31" s="36">
        <v>1121.268397441125</v>
      </c>
      <c r="V31" s="36">
        <v>890.03722576683242</v>
      </c>
      <c r="W31" s="75">
        <v>2725.2664913811018</v>
      </c>
      <c r="X31" s="54">
        <f>'реальные данные'!F32/1000</f>
        <v>49.604311579949403</v>
      </c>
      <c r="Y31" s="36">
        <v>245.40007313255597</v>
      </c>
      <c r="Z31" s="36">
        <v>56.52991492761948</v>
      </c>
      <c r="AA31" s="36">
        <v>42.803132352917771</v>
      </c>
      <c r="AB31" s="36">
        <v>147.55454249515799</v>
      </c>
      <c r="AC31" s="36">
        <v>113.77612226127775</v>
      </c>
      <c r="AD31" s="75">
        <v>512.21661825911156</v>
      </c>
      <c r="AE31">
        <f t="shared" si="1"/>
        <v>0.82867948082968612</v>
      </c>
      <c r="AF31">
        <f t="shared" si="2"/>
        <v>1.790287957051969</v>
      </c>
      <c r="AG31">
        <f t="shared" si="3"/>
        <v>2.3319888723471633</v>
      </c>
      <c r="AH31">
        <f t="shared" si="4"/>
        <v>2.8896123628287356</v>
      </c>
      <c r="AI31">
        <f t="shared" si="5"/>
        <v>3.1995446508058993</v>
      </c>
      <c r="AJ31">
        <f t="shared" si="6"/>
        <v>2.6255494336906029</v>
      </c>
      <c r="AK31">
        <f t="shared" si="7"/>
        <v>2.2182555868492955</v>
      </c>
      <c r="AL31" s="134">
        <f t="shared" si="8"/>
        <v>82.86794808296861</v>
      </c>
      <c r="AM31" s="134">
        <f t="shared" si="8"/>
        <v>179.0287957051969</v>
      </c>
      <c r="AN31" s="134">
        <f t="shared" si="8"/>
        <v>233.19888723471632</v>
      </c>
      <c r="AO31" s="134">
        <f t="shared" si="8"/>
        <v>288.96123628287353</v>
      </c>
      <c r="AP31" s="134">
        <f t="shared" si="8"/>
        <v>319.95446508058996</v>
      </c>
      <c r="AQ31" s="134">
        <f t="shared" si="8"/>
        <v>262.55494336906031</v>
      </c>
      <c r="AR31" s="134">
        <f t="shared" si="8"/>
        <v>221.82555868492955</v>
      </c>
      <c r="AZ31" s="81">
        <f t="shared" si="9"/>
        <v>9.7842659767163962</v>
      </c>
      <c r="BA31" s="81">
        <f t="shared" si="10"/>
        <v>12.138890352578082</v>
      </c>
      <c r="BB31" s="81">
        <f t="shared" si="11"/>
        <v>13.551904422152923</v>
      </c>
      <c r="BC31" s="81">
        <f t="shared" si="12"/>
        <v>32.766748310669151</v>
      </c>
      <c r="BD31" s="81">
        <f t="shared" si="13"/>
        <v>12.787599413102182</v>
      </c>
      <c r="BE31" s="81">
        <f t="shared" si="14"/>
        <v>15.030260194767685</v>
      </c>
      <c r="BF31" s="81">
        <f t="shared" si="15"/>
        <v>15.100123053813137</v>
      </c>
    </row>
    <row r="32" spans="1:58" x14ac:dyDescent="0.2">
      <c r="A32" s="1">
        <v>41306</v>
      </c>
      <c r="B32">
        <v>5.61</v>
      </c>
      <c r="C32" s="2">
        <v>518.42694968078399</v>
      </c>
      <c r="D32">
        <v>1583.47149070863</v>
      </c>
      <c r="E32">
        <v>276.05358213104</v>
      </c>
      <c r="F32">
        <v>414.42421300774799</v>
      </c>
      <c r="G32">
        <v>416.04673156083902</v>
      </c>
      <c r="H32">
        <v>412.32983660295997</v>
      </c>
      <c r="I32" s="13">
        <v>1568.75565412529</v>
      </c>
      <c r="J32" s="2">
        <v>389.24794839041908</v>
      </c>
      <c r="K32">
        <v>2628.5508686847379</v>
      </c>
      <c r="L32">
        <v>599.92746186613203</v>
      </c>
      <c r="M32">
        <v>1127.8554748192855</v>
      </c>
      <c r="N32">
        <v>1244.186874684573</v>
      </c>
      <c r="O32">
        <v>1028.9895791001334</v>
      </c>
      <c r="P32" s="13">
        <v>3270.7095253760203</v>
      </c>
      <c r="Q32" s="55">
        <f>'реальные данные'!U33/1000</f>
        <v>366.71249281653002</v>
      </c>
      <c r="R32" s="36">
        <v>2359.4080075786278</v>
      </c>
      <c r="S32" s="36">
        <v>528.46184702896869</v>
      </c>
      <c r="T32" s="36">
        <v>1084.7430383667097</v>
      </c>
      <c r="U32" s="36">
        <v>1093.2954964891537</v>
      </c>
      <c r="V32" s="36">
        <v>912.71762254148223</v>
      </c>
      <c r="W32" s="75">
        <v>2694.4890960889675</v>
      </c>
      <c r="X32" s="54">
        <f>'реальные данные'!F33/1000</f>
        <v>16.657678192740626</v>
      </c>
      <c r="Y32" s="36">
        <v>255.62586142572439</v>
      </c>
      <c r="Z32" s="36">
        <v>79.483984267206139</v>
      </c>
      <c r="AA32" s="36">
        <v>43.717232405458752</v>
      </c>
      <c r="AB32" s="36">
        <v>165.33092934865903</v>
      </c>
      <c r="AC32" s="36">
        <v>122.11844287331992</v>
      </c>
      <c r="AD32" s="75">
        <v>563.49139745961668</v>
      </c>
      <c r="AE32">
        <f t="shared" si="1"/>
        <v>0.7938931756016645</v>
      </c>
      <c r="AF32">
        <f t="shared" si="2"/>
        <v>1.7713197191598054</v>
      </c>
      <c r="AG32">
        <f t="shared" si="3"/>
        <v>2.3607898330790986</v>
      </c>
      <c r="AH32">
        <f t="shared" si="4"/>
        <v>2.9235281098128452</v>
      </c>
      <c r="AI32">
        <f t="shared" si="5"/>
        <v>3.2429182338189015</v>
      </c>
      <c r="AJ32">
        <f t="shared" si="6"/>
        <v>2.6909575628148135</v>
      </c>
      <c r="AK32">
        <f t="shared" si="7"/>
        <v>2.2246745673731008</v>
      </c>
      <c r="AL32" s="134">
        <f t="shared" si="8"/>
        <v>79.389317560166447</v>
      </c>
      <c r="AM32" s="134">
        <f t="shared" si="8"/>
        <v>177.13197191598053</v>
      </c>
      <c r="AN32" s="134">
        <f t="shared" si="8"/>
        <v>236.07898330790985</v>
      </c>
      <c r="AO32" s="134">
        <f t="shared" si="8"/>
        <v>292.35281098128451</v>
      </c>
      <c r="AP32" s="134">
        <f t="shared" si="8"/>
        <v>324.29182338189014</v>
      </c>
      <c r="AQ32" s="134">
        <f t="shared" si="8"/>
        <v>269.09575628148133</v>
      </c>
      <c r="AR32" s="134">
        <f t="shared" si="8"/>
        <v>222.46745673731007</v>
      </c>
      <c r="AZ32" s="81">
        <f t="shared" si="9"/>
        <v>9.3735420833753516</v>
      </c>
      <c r="BA32" s="81">
        <f t="shared" si="10"/>
        <v>12.010277880462844</v>
      </c>
      <c r="BB32" s="81">
        <f t="shared" si="11"/>
        <v>13.719275661241435</v>
      </c>
      <c r="BC32" s="81">
        <f t="shared" si="12"/>
        <v>33.151335793575946</v>
      </c>
      <c r="BD32" s="81">
        <f t="shared" si="13"/>
        <v>12.960950331815413</v>
      </c>
      <c r="BE32" s="81">
        <f t="shared" si="14"/>
        <v>15.404696564913626</v>
      </c>
      <c r="BF32" s="81">
        <f t="shared" si="15"/>
        <v>15.143818377455784</v>
      </c>
    </row>
    <row r="33" spans="1:58" x14ac:dyDescent="0.2">
      <c r="A33" s="1">
        <v>41334</v>
      </c>
      <c r="B33">
        <v>5.96</v>
      </c>
      <c r="C33" s="2">
        <v>522.74753057047997</v>
      </c>
      <c r="D33">
        <v>1602.6001617102299</v>
      </c>
      <c r="E33">
        <v>284.40316952097697</v>
      </c>
      <c r="F33">
        <v>415.278994978291</v>
      </c>
      <c r="G33">
        <v>424.59360243930098</v>
      </c>
      <c r="H33">
        <v>413.29780401887598</v>
      </c>
      <c r="I33" s="13">
        <v>1587.07721447776</v>
      </c>
      <c r="J33" s="2">
        <v>402.6450056769001</v>
      </c>
      <c r="K33">
        <v>2640.3017105290255</v>
      </c>
      <c r="L33">
        <v>618.53347199500217</v>
      </c>
      <c r="M33">
        <v>1136.5285144165414</v>
      </c>
      <c r="N33">
        <v>1248.9996534597342</v>
      </c>
      <c r="O33">
        <v>1025.9601097916081</v>
      </c>
      <c r="P33" s="13">
        <v>3321.993428995399</v>
      </c>
      <c r="Q33" s="55">
        <f>'реальные данные'!U34/1000</f>
        <v>365.4794809182863</v>
      </c>
      <c r="R33" s="36">
        <v>2301.2303623647958</v>
      </c>
      <c r="S33" s="36">
        <v>556.63907828190395</v>
      </c>
      <c r="T33" s="36">
        <v>1090.3549825089733</v>
      </c>
      <c r="U33" s="36">
        <v>1104.4794308373814</v>
      </c>
      <c r="V33" s="36">
        <v>952.07637922301944</v>
      </c>
      <c r="W33" s="75">
        <v>2714.7352453734125</v>
      </c>
      <c r="X33" s="54">
        <f>'реальные данные'!F34/1000</f>
        <v>41.68377926245067</v>
      </c>
      <c r="Y33" s="36">
        <v>342.25189744873023</v>
      </c>
      <c r="Z33" s="36">
        <v>57.084585071828194</v>
      </c>
      <c r="AA33" s="36">
        <v>46.976222505701308</v>
      </c>
      <c r="AB33" s="36">
        <v>153.29528486108387</v>
      </c>
      <c r="AC33" s="36">
        <v>70.373722689614752</v>
      </c>
      <c r="AD33" s="75">
        <v>599.68476007372738</v>
      </c>
      <c r="AE33">
        <f t="shared" si="1"/>
        <v>0.83563641017548806</v>
      </c>
      <c r="AF33">
        <f t="shared" si="2"/>
        <v>1.7690088250144602</v>
      </c>
      <c r="AG33">
        <f t="shared" si="3"/>
        <v>2.3154486699338666</v>
      </c>
      <c r="AH33">
        <f t="shared" si="4"/>
        <v>2.9407130368511338</v>
      </c>
      <c r="AI33">
        <f t="shared" si="5"/>
        <v>3.1772661024554205</v>
      </c>
      <c r="AJ33">
        <f t="shared" si="6"/>
        <v>2.6553407773836781</v>
      </c>
      <c r="AK33">
        <f t="shared" si="7"/>
        <v>2.2381048984956902</v>
      </c>
      <c r="AL33" s="134">
        <f t="shared" si="8"/>
        <v>83.563641017548804</v>
      </c>
      <c r="AM33" s="134">
        <f t="shared" si="8"/>
        <v>176.90088250144603</v>
      </c>
      <c r="AN33" s="134">
        <f t="shared" si="8"/>
        <v>231.54486699338665</v>
      </c>
      <c r="AO33" s="134">
        <f t="shared" si="8"/>
        <v>294.07130368511338</v>
      </c>
      <c r="AP33" s="134">
        <f t="shared" si="8"/>
        <v>317.72661024554208</v>
      </c>
      <c r="AQ33" s="134">
        <f t="shared" si="8"/>
        <v>265.53407773836784</v>
      </c>
      <c r="AR33" s="134">
        <f t="shared" si="8"/>
        <v>223.81048984956902</v>
      </c>
      <c r="AZ33" s="81">
        <f t="shared" si="9"/>
        <v>9.8664068389860873</v>
      </c>
      <c r="BA33" s="81">
        <f t="shared" si="10"/>
        <v>11.994609065546081</v>
      </c>
      <c r="BB33" s="81">
        <f t="shared" si="11"/>
        <v>13.455784219828606</v>
      </c>
      <c r="BC33" s="81">
        <f t="shared" si="12"/>
        <v>33.346204207846426</v>
      </c>
      <c r="BD33" s="81">
        <f t="shared" si="13"/>
        <v>12.698558882994377</v>
      </c>
      <c r="BE33" s="81">
        <f t="shared" si="14"/>
        <v>15.200804173682325</v>
      </c>
      <c r="BF33" s="81">
        <f t="shared" si="15"/>
        <v>15.235241409953407</v>
      </c>
    </row>
    <row r="34" spans="1:58" x14ac:dyDescent="0.2">
      <c r="A34" s="1">
        <v>41365</v>
      </c>
      <c r="B34">
        <v>6.11</v>
      </c>
      <c r="C34" s="2">
        <v>528.47708741353995</v>
      </c>
      <c r="D34">
        <v>1577.5922241399401</v>
      </c>
      <c r="E34">
        <v>283.75653500006803</v>
      </c>
      <c r="F34">
        <v>415.64825055046202</v>
      </c>
      <c r="G34">
        <v>413.09039869870202</v>
      </c>
      <c r="H34">
        <v>415.05162427473601</v>
      </c>
      <c r="I34" s="13">
        <v>1592.7215377356899</v>
      </c>
      <c r="J34" s="2">
        <v>407.32573118291685</v>
      </c>
      <c r="K34">
        <v>2636.5892362959426</v>
      </c>
      <c r="L34">
        <v>617.70716940465297</v>
      </c>
      <c r="M34">
        <v>1143.8246649939679</v>
      </c>
      <c r="N34">
        <v>1249.0116298412995</v>
      </c>
      <c r="O34">
        <v>933.4388750656442</v>
      </c>
      <c r="P34" s="13">
        <v>3337.02176311429</v>
      </c>
      <c r="Q34" s="55">
        <f>'реальные данные'!U35/1000</f>
        <v>369.52085745740186</v>
      </c>
      <c r="R34" s="36">
        <v>2361.317625390077</v>
      </c>
      <c r="S34" s="36">
        <v>565.25827974008791</v>
      </c>
      <c r="T34" s="36">
        <v>1096.6149221758831</v>
      </c>
      <c r="U34" s="36">
        <v>1096.5581324322511</v>
      </c>
      <c r="V34" s="36">
        <v>881.36340122667559</v>
      </c>
      <c r="W34" s="75">
        <v>2726.3597385833496</v>
      </c>
      <c r="X34" s="54">
        <f>'реальные данные'!F35/1000</f>
        <v>40.527905441288368</v>
      </c>
      <c r="Y34" s="36">
        <v>276.936150324788</v>
      </c>
      <c r="Z34" s="36">
        <v>51.397491428015513</v>
      </c>
      <c r="AA34" s="36">
        <v>43.869711783030155</v>
      </c>
      <c r="AB34" s="36">
        <v>153.04184802796192</v>
      </c>
      <c r="AC34" s="36">
        <v>75.533537866674251</v>
      </c>
      <c r="AD34" s="75">
        <v>594.339669668395</v>
      </c>
      <c r="AE34">
        <f t="shared" si="1"/>
        <v>0.8325901462165276</v>
      </c>
      <c r="AF34">
        <f t="shared" si="2"/>
        <v>1.7943650699212434</v>
      </c>
      <c r="AG34">
        <f t="shared" si="3"/>
        <v>2.3323944578726619</v>
      </c>
      <c r="AH34">
        <f t="shared" si="4"/>
        <v>2.9465202010300104</v>
      </c>
      <c r="AI34">
        <f t="shared" si="5"/>
        <v>3.2450463912761607</v>
      </c>
      <c r="AJ34">
        <f t="shared" si="6"/>
        <v>2.4745247855525734</v>
      </c>
      <c r="AK34">
        <f t="shared" si="7"/>
        <v>2.2350184988114163</v>
      </c>
      <c r="AL34" s="134">
        <f t="shared" si="8"/>
        <v>83.259014621652767</v>
      </c>
      <c r="AM34" s="134">
        <f t="shared" si="8"/>
        <v>179.43650699212435</v>
      </c>
      <c r="AN34" s="134">
        <f t="shared" si="8"/>
        <v>233.23944578726619</v>
      </c>
      <c r="AO34" s="134">
        <f t="shared" si="8"/>
        <v>294.65202010300106</v>
      </c>
      <c r="AP34" s="134">
        <f t="shared" si="8"/>
        <v>324.50463912761609</v>
      </c>
      <c r="AQ34" s="134">
        <f t="shared" si="8"/>
        <v>247.45247855525733</v>
      </c>
      <c r="AR34" s="134">
        <f t="shared" si="8"/>
        <v>223.50184988114162</v>
      </c>
      <c r="AZ34" s="81">
        <f t="shared" si="9"/>
        <v>9.8304394263745039</v>
      </c>
      <c r="BA34" s="81">
        <f t="shared" si="10"/>
        <v>12.166534858524882</v>
      </c>
      <c r="BB34" s="81">
        <f t="shared" si="11"/>
        <v>13.55426140435886</v>
      </c>
      <c r="BC34" s="81">
        <f t="shared" si="12"/>
        <v>33.412054523790438</v>
      </c>
      <c r="BD34" s="81">
        <f t="shared" si="13"/>
        <v>12.969455924961169</v>
      </c>
      <c r="BE34" s="81">
        <f t="shared" si="14"/>
        <v>14.165702198559217</v>
      </c>
      <c r="BF34" s="81">
        <f t="shared" si="15"/>
        <v>15.214231651068054</v>
      </c>
    </row>
    <row r="35" spans="1:58" x14ac:dyDescent="0.2">
      <c r="A35" s="1">
        <v>41395</v>
      </c>
      <c r="B35">
        <v>6.3</v>
      </c>
      <c r="C35" s="2">
        <v>529.88661125380702</v>
      </c>
      <c r="D35">
        <v>1563.68188916244</v>
      </c>
      <c r="E35">
        <v>281.73865969337902</v>
      </c>
      <c r="F35">
        <v>416.271785353925</v>
      </c>
      <c r="G35">
        <v>431.98771772741998</v>
      </c>
      <c r="H35">
        <v>415.73683407407299</v>
      </c>
      <c r="I35" s="13">
        <v>1597.6228294903401</v>
      </c>
      <c r="J35" s="2">
        <v>403.11632592435529</v>
      </c>
      <c r="K35">
        <v>2623.1996955504037</v>
      </c>
      <c r="L35">
        <v>607.71722970104076</v>
      </c>
      <c r="M35">
        <v>1146.4061427432032</v>
      </c>
      <c r="N35">
        <v>1273.1399666746559</v>
      </c>
      <c r="O35">
        <v>927.09102354080824</v>
      </c>
      <c r="P35" s="13">
        <v>3344.246579585847</v>
      </c>
      <c r="Q35" s="55">
        <f>'реальные данные'!U36/1000</f>
        <v>369.83249231494409</v>
      </c>
      <c r="R35" s="36">
        <v>2313.2962057721124</v>
      </c>
      <c r="S35" s="36">
        <v>549.40096224761999</v>
      </c>
      <c r="T35" s="36">
        <v>1097.6219900962665</v>
      </c>
      <c r="U35" s="36">
        <v>1100.6987312952708</v>
      </c>
      <c r="V35" s="36">
        <v>867.89992351019794</v>
      </c>
      <c r="W35" s="75">
        <v>2684.357132607975</v>
      </c>
      <c r="X35" s="54">
        <f>'реальные данные'!F36/1000</f>
        <v>25.562576104158193</v>
      </c>
      <c r="Y35" s="36">
        <v>308.87100989096581</v>
      </c>
      <c r="Z35" s="36">
        <v>54.519693235640027</v>
      </c>
      <c r="AA35" s="36">
        <v>48.355354662892786</v>
      </c>
      <c r="AB35" s="36">
        <v>170.57998495184376</v>
      </c>
      <c r="AC35" s="36">
        <v>65.19697645187432</v>
      </c>
      <c r="AD35" s="75">
        <v>651.58375870697159</v>
      </c>
      <c r="AE35">
        <f t="shared" si="1"/>
        <v>0.80113079723901381</v>
      </c>
      <c r="AF35">
        <f t="shared" si="2"/>
        <v>1.7993792431445463</v>
      </c>
      <c r="AG35">
        <f t="shared" si="3"/>
        <v>2.3007568890555397</v>
      </c>
      <c r="AH35">
        <f t="shared" si="4"/>
        <v>2.9563606289488109</v>
      </c>
      <c r="AI35">
        <f t="shared" si="5"/>
        <v>3.1572190351815141</v>
      </c>
      <c r="AJ35">
        <f t="shared" si="6"/>
        <v>2.4095689757084648</v>
      </c>
      <c r="AK35">
        <f t="shared" si="7"/>
        <v>2.2387108981208423</v>
      </c>
      <c r="AL35" s="134">
        <f t="shared" si="8"/>
        <v>80.113079723901379</v>
      </c>
      <c r="AM35" s="134">
        <f t="shared" si="8"/>
        <v>179.93792431445462</v>
      </c>
      <c r="AN35" s="134">
        <f t="shared" si="8"/>
        <v>230.07568890555396</v>
      </c>
      <c r="AO35" s="134">
        <f t="shared" si="8"/>
        <v>295.63606289488109</v>
      </c>
      <c r="AP35" s="134">
        <f t="shared" si="8"/>
        <v>315.72190351815141</v>
      </c>
      <c r="AQ35" s="134">
        <f t="shared" si="8"/>
        <v>240.95689757084648</v>
      </c>
      <c r="AR35" s="134">
        <f t="shared" si="8"/>
        <v>223.87108981208422</v>
      </c>
      <c r="AZ35" s="81">
        <f t="shared" si="9"/>
        <v>9.458997095568682</v>
      </c>
      <c r="BA35" s="81">
        <f t="shared" si="10"/>
        <v>12.200533019952909</v>
      </c>
      <c r="BB35" s="81">
        <f t="shared" si="11"/>
        <v>13.370405763432329</v>
      </c>
      <c r="BC35" s="81">
        <f t="shared" si="12"/>
        <v>33.523640018451381</v>
      </c>
      <c r="BD35" s="81">
        <f t="shared" si="13"/>
        <v>12.6184368988734</v>
      </c>
      <c r="BE35" s="81">
        <f t="shared" si="14"/>
        <v>13.793855182239108</v>
      </c>
      <c r="BF35" s="81">
        <f t="shared" si="15"/>
        <v>15.239366574323377</v>
      </c>
    </row>
    <row r="36" spans="1:58" x14ac:dyDescent="0.2">
      <c r="A36" s="1">
        <v>41426</v>
      </c>
      <c r="B36">
        <v>6.24</v>
      </c>
      <c r="C36" s="2">
        <v>531.41712399860398</v>
      </c>
      <c r="D36">
        <v>1588.7457145459</v>
      </c>
      <c r="E36">
        <v>280.81512891656899</v>
      </c>
      <c r="F36">
        <v>418.21062877784999</v>
      </c>
      <c r="G36">
        <v>409.90226541920498</v>
      </c>
      <c r="H36">
        <v>410.397788958928</v>
      </c>
      <c r="I36" s="13">
        <v>1613.4096780566699</v>
      </c>
      <c r="J36" s="2">
        <v>412.01043034703332</v>
      </c>
      <c r="K36">
        <v>2630.3999843214683</v>
      </c>
      <c r="L36">
        <v>614.48772992364263</v>
      </c>
      <c r="M36">
        <v>1145.1941903074562</v>
      </c>
      <c r="N36">
        <v>1277.3435461843983</v>
      </c>
      <c r="O36">
        <v>930.29392333377143</v>
      </c>
      <c r="P36" s="13">
        <v>3363.5104040410993</v>
      </c>
      <c r="Q36" s="55">
        <f>'реальные данные'!U37/1000</f>
        <v>372.65159472520617</v>
      </c>
      <c r="R36" s="36">
        <v>2338.0760172853711</v>
      </c>
      <c r="S36" s="36">
        <v>551.10753876259832</v>
      </c>
      <c r="T36" s="36">
        <v>1101.9224997745027</v>
      </c>
      <c r="U36" s="36">
        <v>1132.1212612083507</v>
      </c>
      <c r="V36" s="36">
        <v>857.76547652598299</v>
      </c>
      <c r="W36" s="75">
        <v>2766.180080474875</v>
      </c>
      <c r="X36" s="54">
        <f>'реальные данные'!F37/1000</f>
        <v>42.434634008201925</v>
      </c>
      <c r="Y36" s="36">
        <v>290.112483049133</v>
      </c>
      <c r="Z36" s="36">
        <v>66.845088641202508</v>
      </c>
      <c r="AA36" s="36">
        <v>43.378135125541924</v>
      </c>
      <c r="AB36" s="36">
        <v>141.86758241776653</v>
      </c>
      <c r="AC36" s="36">
        <v>72.509333412861679</v>
      </c>
      <c r="AD36" s="75">
        <v>600.54483033499582</v>
      </c>
      <c r="AE36">
        <f t="shared" si="1"/>
        <v>0.83822433984117128</v>
      </c>
      <c r="AF36">
        <f t="shared" si="2"/>
        <v>1.7750889362020712</v>
      </c>
      <c r="AG36">
        <f t="shared" si="3"/>
        <v>2.3613665006296904</v>
      </c>
      <c r="AH36">
        <f t="shared" si="4"/>
        <v>2.9409894028730514</v>
      </c>
      <c r="AI36">
        <f t="shared" si="5"/>
        <v>3.3350211863569448</v>
      </c>
      <c r="AJ36">
        <f t="shared" si="6"/>
        <v>2.4332197410182985</v>
      </c>
      <c r="AK36">
        <f t="shared" si="7"/>
        <v>2.2374408534372683</v>
      </c>
      <c r="AL36" s="134">
        <f t="shared" si="8"/>
        <v>83.822433984117126</v>
      </c>
      <c r="AM36" s="134">
        <f t="shared" si="8"/>
        <v>177.50889362020712</v>
      </c>
      <c r="AN36" s="134">
        <f t="shared" si="8"/>
        <v>236.13665006296904</v>
      </c>
      <c r="AO36" s="134">
        <f t="shared" si="8"/>
        <v>294.09894028730514</v>
      </c>
      <c r="AP36" s="134">
        <f t="shared" si="8"/>
        <v>333.5021186356945</v>
      </c>
      <c r="AQ36" s="134">
        <f t="shared" si="8"/>
        <v>243.32197410182985</v>
      </c>
      <c r="AR36" s="134">
        <f t="shared" si="8"/>
        <v>223.74408534372682</v>
      </c>
      <c r="AZ36" s="81">
        <f t="shared" si="9"/>
        <v>9.896962672410039</v>
      </c>
      <c r="BA36" s="81">
        <f t="shared" si="10"/>
        <v>12.035834725779772</v>
      </c>
      <c r="BB36" s="81">
        <f t="shared" si="11"/>
        <v>13.72262685370279</v>
      </c>
      <c r="BC36" s="81">
        <f t="shared" si="12"/>
        <v>33.349338059292485</v>
      </c>
      <c r="BD36" s="81">
        <f t="shared" si="13"/>
        <v>13.329057606556463</v>
      </c>
      <c r="BE36" s="81">
        <f t="shared" si="14"/>
        <v>13.929246712808201</v>
      </c>
      <c r="BF36" s="81">
        <f t="shared" si="15"/>
        <v>15.230721118353605</v>
      </c>
    </row>
    <row r="37" spans="1:58" x14ac:dyDescent="0.2">
      <c r="A37" s="1">
        <v>41456</v>
      </c>
      <c r="B37">
        <v>6</v>
      </c>
      <c r="C37" s="2">
        <v>527.43808993825201</v>
      </c>
      <c r="D37">
        <v>1572.7717062714701</v>
      </c>
      <c r="E37">
        <v>276.23945089130302</v>
      </c>
      <c r="F37">
        <v>415.91179137634202</v>
      </c>
      <c r="G37">
        <v>424.27528211229497</v>
      </c>
      <c r="H37">
        <v>412.695638752886</v>
      </c>
      <c r="I37" s="13">
        <v>1621.4321318821401</v>
      </c>
      <c r="J37" s="2">
        <v>412.69988583704793</v>
      </c>
      <c r="K37">
        <v>2618.5115675068109</v>
      </c>
      <c r="L37">
        <v>618.70760267011156</v>
      </c>
      <c r="M37">
        <v>1135.2230809365522</v>
      </c>
      <c r="N37">
        <v>1278.5080169680823</v>
      </c>
      <c r="O37">
        <v>915.6774076838351</v>
      </c>
      <c r="P37" s="13">
        <v>3375.625810801017</v>
      </c>
      <c r="Q37" s="55">
        <f>'реальные данные'!U38/1000</f>
        <v>391.61600038033697</v>
      </c>
      <c r="R37" s="36">
        <v>2330.7537395690297</v>
      </c>
      <c r="S37" s="36">
        <v>548.45245834493448</v>
      </c>
      <c r="T37" s="36">
        <v>1091.1893546785745</v>
      </c>
      <c r="U37" s="36">
        <v>1112.6291478297924</v>
      </c>
      <c r="V37" s="36">
        <v>854.5610387316226</v>
      </c>
      <c r="W37" s="75">
        <v>2772.4669258960985</v>
      </c>
      <c r="X37" s="54">
        <f>'реальные данные'!F38/1000</f>
        <v>18.965748866384573</v>
      </c>
      <c r="Y37" s="36">
        <v>290.30850035210102</v>
      </c>
      <c r="Z37" s="36">
        <v>65.137654891842629</v>
      </c>
      <c r="AA37" s="36">
        <v>45.271139571389597</v>
      </c>
      <c r="AB37" s="36">
        <v>158.03870822647875</v>
      </c>
      <c r="AC37" s="36">
        <v>56.113529664640772</v>
      </c>
      <c r="AD37" s="75">
        <v>599.49250415460813</v>
      </c>
      <c r="AE37">
        <f t="shared" si="1"/>
        <v>0.83581870197511676</v>
      </c>
      <c r="AF37">
        <f t="shared" si="2"/>
        <v>1.7878053318798883</v>
      </c>
      <c r="AG37">
        <f t="shared" si="3"/>
        <v>2.3830216863900366</v>
      </c>
      <c r="AH37">
        <f t="shared" si="4"/>
        <v>2.9340937272183898</v>
      </c>
      <c r="AI37">
        <f t="shared" si="5"/>
        <v>3.2122823170396235</v>
      </c>
      <c r="AJ37">
        <f t="shared" si="6"/>
        <v>2.3687957819191832</v>
      </c>
      <c r="AK37">
        <f t="shared" si="7"/>
        <v>2.2289593598992359</v>
      </c>
      <c r="AL37" s="134">
        <f t="shared" si="8"/>
        <v>83.581870197511677</v>
      </c>
      <c r="AM37" s="134">
        <f t="shared" si="8"/>
        <v>178.78053318798882</v>
      </c>
      <c r="AN37" s="134">
        <f t="shared" si="8"/>
        <v>238.30216863900367</v>
      </c>
      <c r="AO37" s="134">
        <f t="shared" si="8"/>
        <v>293.40937272183896</v>
      </c>
      <c r="AP37" s="134">
        <f t="shared" si="8"/>
        <v>321.22823170396236</v>
      </c>
      <c r="AQ37" s="134">
        <f t="shared" si="8"/>
        <v>236.87957819191831</v>
      </c>
      <c r="AR37" s="134">
        <f t="shared" si="8"/>
        <v>222.8959359899236</v>
      </c>
      <c r="AZ37" s="81">
        <f t="shared" si="9"/>
        <v>9.8685591686795355</v>
      </c>
      <c r="BA37" s="81">
        <f t="shared" si="10"/>
        <v>12.122057130508006</v>
      </c>
      <c r="BB37" s="81">
        <f t="shared" si="11"/>
        <v>13.848471797110605</v>
      </c>
      <c r="BC37" s="81">
        <f t="shared" si="12"/>
        <v>33.271144571641734</v>
      </c>
      <c r="BD37" s="81">
        <f t="shared" si="13"/>
        <v>12.838507961358772</v>
      </c>
      <c r="BE37" s="81">
        <f t="shared" si="14"/>
        <v>13.560444337346668</v>
      </c>
      <c r="BF37" s="81">
        <f t="shared" si="15"/>
        <v>15.172985843453963</v>
      </c>
    </row>
    <row r="38" spans="1:58" x14ac:dyDescent="0.2">
      <c r="A38" s="1">
        <v>41487</v>
      </c>
      <c r="B38">
        <v>6.01</v>
      </c>
      <c r="C38" s="2">
        <v>530.08857864318497</v>
      </c>
      <c r="D38">
        <v>1580.53055811737</v>
      </c>
      <c r="E38">
        <v>274.50670789921401</v>
      </c>
      <c r="F38">
        <v>411.08923518123999</v>
      </c>
      <c r="G38">
        <v>408.37117891815598</v>
      </c>
      <c r="H38">
        <v>417.329889152151</v>
      </c>
      <c r="I38" s="13">
        <v>1620.12284720718</v>
      </c>
      <c r="J38" s="2">
        <v>418.40364482144543</v>
      </c>
      <c r="K38">
        <v>2682.8478002931861</v>
      </c>
      <c r="L38">
        <v>627.31589605402496</v>
      </c>
      <c r="M38">
        <v>1137.660033216453</v>
      </c>
      <c r="N38">
        <v>1303.5566107870384</v>
      </c>
      <c r="O38">
        <v>909.27611644727369</v>
      </c>
      <c r="P38" s="13">
        <v>3401.1699376288598</v>
      </c>
      <c r="Q38" s="55">
        <f>'реальные данные'!U39/1000</f>
        <v>395.16388489065957</v>
      </c>
      <c r="R38" s="36">
        <v>2320.7121979525855</v>
      </c>
      <c r="S38" s="36">
        <v>550.34261631439927</v>
      </c>
      <c r="T38" s="36">
        <v>1095.3415961065161</v>
      </c>
      <c r="U38" s="36">
        <v>1125.7993859984115</v>
      </c>
      <c r="V38" s="36">
        <v>827.4057204768452</v>
      </c>
      <c r="W38" s="75">
        <v>2770.6025510851191</v>
      </c>
      <c r="X38" s="54">
        <f>'реальные данные'!F39/1000</f>
        <v>24.357281954483103</v>
      </c>
      <c r="Y38" s="36">
        <v>361.45879079232066</v>
      </c>
      <c r="Z38" s="36">
        <v>81.768510467351959</v>
      </c>
      <c r="AA38" s="36">
        <v>41.745561354266847</v>
      </c>
      <c r="AB38" s="36">
        <v>163.25009812441786</v>
      </c>
      <c r="AC38" s="36">
        <v>80.10853551972977</v>
      </c>
      <c r="AD38" s="75">
        <v>635.56127761707046</v>
      </c>
      <c r="AE38">
        <f t="shared" si="1"/>
        <v>0.84961613064662733</v>
      </c>
      <c r="AF38">
        <f t="shared" si="2"/>
        <v>1.8199438094485112</v>
      </c>
      <c r="AG38">
        <f t="shared" si="3"/>
        <v>2.4697108954653926</v>
      </c>
      <c r="AH38">
        <f t="shared" si="4"/>
        <v>2.9702851897388634</v>
      </c>
      <c r="AI38">
        <f t="shared" si="5"/>
        <v>3.3856014145969078</v>
      </c>
      <c r="AJ38">
        <f t="shared" si="6"/>
        <v>2.3335487807602759</v>
      </c>
      <c r="AK38">
        <f t="shared" si="7"/>
        <v>2.2531623253969535</v>
      </c>
      <c r="AL38" s="134">
        <f t="shared" si="8"/>
        <v>84.961613064662728</v>
      </c>
      <c r="AM38" s="134">
        <f t="shared" si="8"/>
        <v>181.99438094485112</v>
      </c>
      <c r="AN38" s="134">
        <f t="shared" si="8"/>
        <v>246.97108954653925</v>
      </c>
      <c r="AO38" s="134">
        <f t="shared" si="8"/>
        <v>297.02851897388632</v>
      </c>
      <c r="AP38" s="134">
        <f t="shared" si="8"/>
        <v>338.56014145969078</v>
      </c>
      <c r="AQ38" s="134">
        <f t="shared" si="8"/>
        <v>233.3548780760276</v>
      </c>
      <c r="AR38" s="134">
        <f t="shared" si="8"/>
        <v>225.31623253969536</v>
      </c>
      <c r="AZ38" s="81">
        <f t="shared" si="9"/>
        <v>10.031466197319451</v>
      </c>
      <c r="BA38" s="81">
        <f t="shared" si="10"/>
        <v>12.3399692567487</v>
      </c>
      <c r="BB38" s="81">
        <f t="shared" si="11"/>
        <v>14.352249447918521</v>
      </c>
      <c r="BC38" s="81">
        <f t="shared" si="12"/>
        <v>33.681537522148936</v>
      </c>
      <c r="BD38" s="81">
        <f t="shared" si="13"/>
        <v>13.531211277639942</v>
      </c>
      <c r="BE38" s="81">
        <f t="shared" si="14"/>
        <v>13.358668818780645</v>
      </c>
      <c r="BF38" s="81">
        <f t="shared" si="15"/>
        <v>15.337740418828131</v>
      </c>
    </row>
    <row r="39" spans="1:58" x14ac:dyDescent="0.2">
      <c r="A39" s="1">
        <v>41518</v>
      </c>
      <c r="B39">
        <v>6.18</v>
      </c>
      <c r="C39" s="2">
        <v>526.70143214538803</v>
      </c>
      <c r="D39">
        <v>1550.35239897467</v>
      </c>
      <c r="E39">
        <v>281.86253000808699</v>
      </c>
      <c r="F39">
        <v>378.01952611798498</v>
      </c>
      <c r="G39">
        <v>407.16216509353501</v>
      </c>
      <c r="H39">
        <v>419.78139436122501</v>
      </c>
      <c r="I39" s="13">
        <v>1618.9659211191899</v>
      </c>
      <c r="J39" s="2">
        <v>408.91605754348546</v>
      </c>
      <c r="K39">
        <v>2664.5344385978119</v>
      </c>
      <c r="L39">
        <v>631.64084843576438</v>
      </c>
      <c r="M39">
        <v>1141.7162888035054</v>
      </c>
      <c r="N39">
        <v>1315.7604908296641</v>
      </c>
      <c r="O39">
        <v>929.68361414672165</v>
      </c>
      <c r="P39" s="13">
        <v>3433.1628416554736</v>
      </c>
      <c r="Q39" s="55">
        <f>'реальные данные'!U40/1000</f>
        <v>393.95878995545701</v>
      </c>
      <c r="R39" s="36">
        <v>2355.6405899065558</v>
      </c>
      <c r="S39" s="36">
        <v>558.624490248298</v>
      </c>
      <c r="T39" s="36">
        <v>1094.9459941635293</v>
      </c>
      <c r="U39" s="36">
        <v>1150.9828901810515</v>
      </c>
      <c r="V39" s="36">
        <v>821.52194671487871</v>
      </c>
      <c r="W39" s="75">
        <v>2815.105246315115</v>
      </c>
      <c r="X39" s="54">
        <f>'реальные данные'!F40/1000</f>
        <v>20.292820456863012</v>
      </c>
      <c r="Y39" s="36">
        <v>308.63247372706667</v>
      </c>
      <c r="Z39" s="36">
        <v>75.46654238722391</v>
      </c>
      <c r="AA39" s="36">
        <v>46.531490074042139</v>
      </c>
      <c r="AB39" s="36">
        <v>167.41362926404736</v>
      </c>
      <c r="AC39" s="36">
        <v>122.40919880377955</v>
      </c>
      <c r="AD39" s="75">
        <v>621.73026275537211</v>
      </c>
      <c r="AE39">
        <f t="shared" si="1"/>
        <v>0.84450663895120737</v>
      </c>
      <c r="AF39">
        <f t="shared" si="2"/>
        <v>1.8437912444360918</v>
      </c>
      <c r="AG39">
        <f t="shared" si="3"/>
        <v>2.4135792299212087</v>
      </c>
      <c r="AH39">
        <f t="shared" si="4"/>
        <v>3.2426364976159148</v>
      </c>
      <c r="AI39">
        <f t="shared" si="5"/>
        <v>3.4736447197452534</v>
      </c>
      <c r="AJ39">
        <f t="shared" si="6"/>
        <v>2.4121825544451245</v>
      </c>
      <c r="AK39">
        <f t="shared" si="7"/>
        <v>2.2759012899365163</v>
      </c>
      <c r="AL39" s="134">
        <f t="shared" si="8"/>
        <v>84.450663895120741</v>
      </c>
      <c r="AM39" s="134">
        <f t="shared" si="8"/>
        <v>184.37912444360919</v>
      </c>
      <c r="AN39" s="134">
        <f t="shared" si="8"/>
        <v>241.35792299212088</v>
      </c>
      <c r="AO39" s="134">
        <f t="shared" si="8"/>
        <v>324.26364976159147</v>
      </c>
      <c r="AP39" s="134">
        <f t="shared" si="8"/>
        <v>347.36447197452532</v>
      </c>
      <c r="AQ39" s="134">
        <f t="shared" si="8"/>
        <v>241.21825544451247</v>
      </c>
      <c r="AR39" s="134">
        <f t="shared" si="8"/>
        <v>227.59012899365163</v>
      </c>
      <c r="AZ39" s="81">
        <f t="shared" si="9"/>
        <v>9.9711381369410788</v>
      </c>
      <c r="BA39" s="81">
        <f t="shared" si="10"/>
        <v>12.501664696504191</v>
      </c>
      <c r="BB39" s="81">
        <f t="shared" si="11"/>
        <v>14.026051078993461</v>
      </c>
      <c r="BC39" s="81">
        <f t="shared" si="12"/>
        <v>36.769864133733904</v>
      </c>
      <c r="BD39" s="81">
        <f t="shared" si="13"/>
        <v>13.883093385913998</v>
      </c>
      <c r="BE39" s="81">
        <f t="shared" si="14"/>
        <v>13.808816914799706</v>
      </c>
      <c r="BF39" s="81">
        <f t="shared" si="15"/>
        <v>15.492529237889052</v>
      </c>
    </row>
    <row r="40" spans="1:58" x14ac:dyDescent="0.2">
      <c r="A40" s="1">
        <v>41548</v>
      </c>
      <c r="B40">
        <v>5.98</v>
      </c>
      <c r="C40" s="2">
        <v>524.72629804654503</v>
      </c>
      <c r="D40">
        <v>1523.61279811594</v>
      </c>
      <c r="E40">
        <v>273.61056017688702</v>
      </c>
      <c r="F40">
        <v>451.12738862283999</v>
      </c>
      <c r="G40">
        <v>403.99651415696798</v>
      </c>
      <c r="H40">
        <v>421.696707778193</v>
      </c>
      <c r="I40" s="13">
        <v>1627.7028213880899</v>
      </c>
      <c r="J40" s="2">
        <v>409.99583440321697</v>
      </c>
      <c r="K40">
        <v>2669.1549147623505</v>
      </c>
      <c r="L40">
        <v>662.48811721907214</v>
      </c>
      <c r="M40">
        <v>1147.9596473383647</v>
      </c>
      <c r="N40">
        <v>1332.829560951895</v>
      </c>
      <c r="O40">
        <v>917.28292212933923</v>
      </c>
      <c r="P40" s="13">
        <v>3448.9970827886937</v>
      </c>
      <c r="Q40" s="55">
        <f>'реальные данные'!U41/1000</f>
        <v>384.64679218082159</v>
      </c>
      <c r="R40" s="36">
        <v>2379.9808930080731</v>
      </c>
      <c r="S40" s="36">
        <v>558.66571305131095</v>
      </c>
      <c r="T40" s="36">
        <v>1106.2426842779039</v>
      </c>
      <c r="U40" s="36">
        <v>1182.308564950004</v>
      </c>
      <c r="V40" s="36">
        <v>797.25027530320892</v>
      </c>
      <c r="W40" s="75">
        <v>2822.9198912072184</v>
      </c>
      <c r="X40" s="54">
        <f>'реальные данные'!F41/1000</f>
        <v>28.943100038488883</v>
      </c>
      <c r="Y40" s="36">
        <v>293.01430873913847</v>
      </c>
      <c r="Z40" s="36">
        <v>96.182097570805524</v>
      </c>
      <c r="AA40" s="36">
        <v>41.708489147340686</v>
      </c>
      <c r="AB40" s="36">
        <v>144.23729665082351</v>
      </c>
      <c r="AC40" s="36">
        <v>115.38272934022085</v>
      </c>
      <c r="AD40" s="75">
        <v>626.60650388995225</v>
      </c>
      <c r="AE40">
        <f t="shared" si="1"/>
        <v>0.84601313954402124</v>
      </c>
      <c r="AF40">
        <f t="shared" si="2"/>
        <v>1.8820445595300106</v>
      </c>
      <c r="AG40">
        <f t="shared" si="3"/>
        <v>2.5662213049980784</v>
      </c>
      <c r="AH40">
        <f t="shared" si="4"/>
        <v>2.7325146820803172</v>
      </c>
      <c r="AI40">
        <f t="shared" si="5"/>
        <v>3.5225423763045058</v>
      </c>
      <c r="AJ40">
        <f t="shared" si="6"/>
        <v>2.3211497937241079</v>
      </c>
      <c r="AK40">
        <f t="shared" si="7"/>
        <v>2.2712541555277039</v>
      </c>
      <c r="AL40" s="134">
        <f t="shared" si="8"/>
        <v>84.60131395440213</v>
      </c>
      <c r="AM40" s="134">
        <f t="shared" si="8"/>
        <v>188.20445595300106</v>
      </c>
      <c r="AN40" s="134">
        <f t="shared" si="8"/>
        <v>256.62213049980784</v>
      </c>
      <c r="AO40" s="134">
        <f t="shared" si="8"/>
        <v>273.25146820803172</v>
      </c>
      <c r="AP40" s="134">
        <f t="shared" si="8"/>
        <v>352.25423763045058</v>
      </c>
      <c r="AQ40" s="134">
        <f t="shared" si="8"/>
        <v>232.1149793724108</v>
      </c>
      <c r="AR40" s="134">
        <f t="shared" si="8"/>
        <v>227.12541555277039</v>
      </c>
      <c r="AZ40" s="81">
        <f t="shared" si="9"/>
        <v>9.988925475514268</v>
      </c>
      <c r="BA40" s="81">
        <f t="shared" si="10"/>
        <v>12.761037941863188</v>
      </c>
      <c r="BB40" s="81">
        <f t="shared" si="11"/>
        <v>14.913101114596236</v>
      </c>
      <c r="BC40" s="81">
        <f t="shared" si="12"/>
        <v>30.985339762072641</v>
      </c>
      <c r="BD40" s="81">
        <f t="shared" si="13"/>
        <v>14.078522333643066</v>
      </c>
      <c r="BE40" s="81">
        <f t="shared" si="14"/>
        <v>13.287689389136771</v>
      </c>
      <c r="BF40" s="81">
        <f t="shared" si="15"/>
        <v>15.460895236001853</v>
      </c>
    </row>
    <row r="41" spans="1:58" x14ac:dyDescent="0.2">
      <c r="A41" s="1">
        <v>41579</v>
      </c>
      <c r="B41">
        <v>6.11</v>
      </c>
      <c r="C41" s="2">
        <v>523.36734907331697</v>
      </c>
      <c r="D41">
        <v>1528.19650698749</v>
      </c>
      <c r="E41">
        <v>260.97059711403801</v>
      </c>
      <c r="F41">
        <v>417.47684770384001</v>
      </c>
      <c r="G41">
        <v>403.378835407135</v>
      </c>
      <c r="H41">
        <v>415.65962321064501</v>
      </c>
      <c r="I41" s="13">
        <v>1636.92625872702</v>
      </c>
      <c r="J41" s="2">
        <v>416.48962580516894</v>
      </c>
      <c r="K41">
        <v>2686.7188628841154</v>
      </c>
      <c r="L41">
        <v>650.00342786247779</v>
      </c>
      <c r="M41">
        <v>1157.2526592897593</v>
      </c>
      <c r="N41">
        <v>1365.0210721815388</v>
      </c>
      <c r="O41">
        <v>948.04322889404534</v>
      </c>
      <c r="P41" s="13">
        <v>3457.8670816942627</v>
      </c>
      <c r="Q41" s="55">
        <f>'реальные данные'!U42/1000</f>
        <v>389.30816385448861</v>
      </c>
      <c r="R41" s="36">
        <v>2352.7017947755962</v>
      </c>
      <c r="S41" s="36">
        <v>584.11907254695495</v>
      </c>
      <c r="T41" s="36">
        <v>1116.0497203102884</v>
      </c>
      <c r="U41" s="36">
        <v>1177.4245788613221</v>
      </c>
      <c r="V41" s="36">
        <v>834.42037731608127</v>
      </c>
      <c r="W41" s="75">
        <v>2816.3106729553788</v>
      </c>
      <c r="X41" s="54">
        <f>'реальные данные'!F42/1000</f>
        <v>29.799014082233896</v>
      </c>
      <c r="Y41" s="36">
        <v>335.20136637449889</v>
      </c>
      <c r="Z41" s="36">
        <v>70.673792671081955</v>
      </c>
      <c r="AA41" s="36">
        <v>41.781969763589316</v>
      </c>
      <c r="AB41" s="36">
        <v>175.41961331691633</v>
      </c>
      <c r="AC41" s="36">
        <v>89.450414523034269</v>
      </c>
      <c r="AD41" s="75">
        <v>644.97221533522907</v>
      </c>
      <c r="AE41">
        <f t="shared" si="1"/>
        <v>0.8595859091882101</v>
      </c>
      <c r="AF41">
        <f t="shared" si="2"/>
        <v>1.8867632751729284</v>
      </c>
      <c r="AG41">
        <f t="shared" si="3"/>
        <v>2.6920643767760599</v>
      </c>
      <c r="AH41">
        <f t="shared" si="4"/>
        <v>2.9783226480280112</v>
      </c>
      <c r="AI41">
        <f t="shared" si="5"/>
        <v>3.5974190750718038</v>
      </c>
      <c r="AJ41">
        <f t="shared" si="6"/>
        <v>2.3850975268746422</v>
      </c>
      <c r="AK41">
        <f t="shared" si="7"/>
        <v>2.266521477424964</v>
      </c>
      <c r="AL41" s="134">
        <f t="shared" si="8"/>
        <v>85.958590918821017</v>
      </c>
      <c r="AM41" s="134">
        <f t="shared" si="8"/>
        <v>188.67632751729283</v>
      </c>
      <c r="AN41" s="134">
        <f t="shared" si="8"/>
        <v>269.206437677606</v>
      </c>
      <c r="AO41" s="134">
        <f t="shared" si="8"/>
        <v>297.83226480280109</v>
      </c>
      <c r="AP41" s="134">
        <f t="shared" si="8"/>
        <v>359.74190750718037</v>
      </c>
      <c r="AQ41" s="134">
        <f t="shared" si="8"/>
        <v>238.50975268746421</v>
      </c>
      <c r="AR41" s="134">
        <f t="shared" si="8"/>
        <v>226.6521477424964</v>
      </c>
      <c r="AZ41" s="81">
        <f t="shared" si="9"/>
        <v>10.149179942182714</v>
      </c>
      <c r="BA41" s="81">
        <f t="shared" si="10"/>
        <v>12.793032779100823</v>
      </c>
      <c r="BB41" s="81">
        <f t="shared" si="11"/>
        <v>15.644413901354445</v>
      </c>
      <c r="BC41" s="81">
        <f t="shared" si="12"/>
        <v>33.772678249606301</v>
      </c>
      <c r="BD41" s="81">
        <f t="shared" si="13"/>
        <v>14.37778155134786</v>
      </c>
      <c r="BE41" s="81">
        <f t="shared" si="14"/>
        <v>13.653765554294727</v>
      </c>
      <c r="BF41" s="81">
        <f t="shared" si="15"/>
        <v>15.428678920556003</v>
      </c>
    </row>
    <row r="42" spans="1:58" x14ac:dyDescent="0.2">
      <c r="A42" s="1">
        <v>41609</v>
      </c>
      <c r="B42">
        <v>6.43</v>
      </c>
      <c r="C42" s="2">
        <v>522.39754094907698</v>
      </c>
      <c r="D42">
        <v>1459.6551880300899</v>
      </c>
      <c r="E42">
        <v>265.554084909067</v>
      </c>
      <c r="F42">
        <v>416.813959887669</v>
      </c>
      <c r="G42">
        <v>390.15170851493599</v>
      </c>
      <c r="H42">
        <v>418.55386251539898</v>
      </c>
      <c r="I42" s="13">
        <v>1674.1270040757099</v>
      </c>
      <c r="J42" s="2">
        <v>413.86280490990049</v>
      </c>
      <c r="K42">
        <v>2704.1975260511495</v>
      </c>
      <c r="L42">
        <v>643.69978088173707</v>
      </c>
      <c r="M42">
        <v>1148.0555015129771</v>
      </c>
      <c r="N42">
        <v>1367.3765167502452</v>
      </c>
      <c r="O42">
        <v>914.85576945713115</v>
      </c>
      <c r="P42" s="13">
        <v>3461.6814354766793</v>
      </c>
      <c r="Q42" s="55">
        <f>'реальные данные'!U43/1000</f>
        <v>382.78876982256634</v>
      </c>
      <c r="R42" s="36">
        <v>2387.2429897316401</v>
      </c>
      <c r="S42" s="36">
        <v>561.74484368606329</v>
      </c>
      <c r="T42" s="36">
        <v>1106.9480281300991</v>
      </c>
      <c r="U42" s="36">
        <v>1232.0885332976522</v>
      </c>
      <c r="V42" s="36">
        <v>837.93240211912405</v>
      </c>
      <c r="W42" s="75">
        <v>2802.7453053050044</v>
      </c>
      <c r="X42" s="54">
        <f>'реальные данные'!F43/1000</f>
        <v>21.930011830904679</v>
      </c>
      <c r="Y42" s="36">
        <v>317.7543872388917</v>
      </c>
      <c r="Z42" s="36">
        <v>87.062298600636709</v>
      </c>
      <c r="AA42" s="36">
        <v>40.812702001897904</v>
      </c>
      <c r="AB42" s="36">
        <v>150.78003655333006</v>
      </c>
      <c r="AC42" s="36">
        <v>73.471603920637477</v>
      </c>
      <c r="AD42" s="75">
        <v>670.21252842147703</v>
      </c>
      <c r="AE42">
        <f t="shared" si="1"/>
        <v>0.83192459155982879</v>
      </c>
      <c r="AF42">
        <f t="shared" si="2"/>
        <v>1.9887976155337665</v>
      </c>
      <c r="AG42">
        <f t="shared" si="3"/>
        <v>2.6216127677884669</v>
      </c>
      <c r="AH42">
        <f t="shared" si="4"/>
        <v>2.9574448817552503</v>
      </c>
      <c r="AI42">
        <f t="shared" si="5"/>
        <v>3.8041336774096686</v>
      </c>
      <c r="AJ42">
        <f t="shared" si="6"/>
        <v>2.3376726875559481</v>
      </c>
      <c r="AK42">
        <f t="shared" si="7"/>
        <v>2.2247305726962185</v>
      </c>
      <c r="AL42" s="134">
        <f t="shared" si="8"/>
        <v>83.192459155982874</v>
      </c>
      <c r="AM42" s="134">
        <f t="shared" si="8"/>
        <v>198.87976155337665</v>
      </c>
      <c r="AN42" s="134">
        <f t="shared" si="8"/>
        <v>262.16127677884668</v>
      </c>
      <c r="AO42" s="134">
        <f t="shared" si="8"/>
        <v>295.74448817552502</v>
      </c>
      <c r="AP42" s="134">
        <f t="shared" si="8"/>
        <v>380.41336774096686</v>
      </c>
      <c r="AQ42" s="134">
        <f t="shared" si="8"/>
        <v>233.76726875559481</v>
      </c>
      <c r="AR42" s="134">
        <f t="shared" si="8"/>
        <v>222.47305726962185</v>
      </c>
      <c r="AZ42" s="81">
        <f t="shared" si="9"/>
        <v>9.8225811845164284</v>
      </c>
      <c r="BA42" s="81">
        <f t="shared" si="10"/>
        <v>13.484867667985066</v>
      </c>
      <c r="BB42" s="81">
        <f t="shared" si="11"/>
        <v>15.234997937707163</v>
      </c>
      <c r="BC42" s="81">
        <f t="shared" si="12"/>
        <v>33.535934898993403</v>
      </c>
      <c r="BD42" s="81">
        <f t="shared" si="13"/>
        <v>15.203956465603087</v>
      </c>
      <c r="BE42" s="81">
        <f t="shared" si="14"/>
        <v>13.38227659830388</v>
      </c>
      <c r="BF42" s="81">
        <f t="shared" si="15"/>
        <v>15.144199617235257</v>
      </c>
    </row>
    <row r="43" spans="1:58" x14ac:dyDescent="0.2">
      <c r="A43" s="1">
        <v>41640</v>
      </c>
      <c r="B43">
        <v>6.05</v>
      </c>
      <c r="C43" s="2">
        <v>520.50620200672904</v>
      </c>
      <c r="D43">
        <v>1449.1893538788499</v>
      </c>
      <c r="E43">
        <v>268.562146937016</v>
      </c>
      <c r="F43">
        <v>421.72339698054799</v>
      </c>
      <c r="G43">
        <v>389.88964817821699</v>
      </c>
      <c r="H43">
        <v>427.31131711956198</v>
      </c>
      <c r="I43" s="13">
        <v>1602.6088224720299</v>
      </c>
      <c r="J43" s="2">
        <v>404.64798387917796</v>
      </c>
      <c r="K43">
        <v>2701.966428300927</v>
      </c>
      <c r="L43">
        <v>639.03462032869936</v>
      </c>
      <c r="M43">
        <v>1141.6046513138219</v>
      </c>
      <c r="N43">
        <v>1332.1858923875318</v>
      </c>
      <c r="O43">
        <v>890.52525183766852</v>
      </c>
      <c r="P43" s="13">
        <v>3368.0014170365712</v>
      </c>
      <c r="Q43" s="55">
        <f>'реальные данные'!U44/1000</f>
        <v>391.52460833817537</v>
      </c>
      <c r="R43" s="36">
        <v>2357.2799153605656</v>
      </c>
      <c r="S43" s="36">
        <v>532.67605824013447</v>
      </c>
      <c r="T43" s="36">
        <v>1107.3571204883076</v>
      </c>
      <c r="U43" s="36">
        <v>1175.261709682032</v>
      </c>
      <c r="V43" s="36">
        <v>815.0842198208901</v>
      </c>
      <c r="W43" s="75">
        <v>2731.99226447609</v>
      </c>
      <c r="X43" s="54">
        <f>'реальные данные'!F44/1000</f>
        <v>23.668082122809125</v>
      </c>
      <c r="Y43" s="36">
        <v>336.07283677456326</v>
      </c>
      <c r="Z43" s="36">
        <v>83.154107904228681</v>
      </c>
      <c r="AA43" s="36">
        <v>43.125147043904512</v>
      </c>
      <c r="AB43" s="36">
        <v>158.61155867044098</v>
      </c>
      <c r="AC43" s="36">
        <v>79.344470825872392</v>
      </c>
      <c r="AD43" s="75">
        <v>671.12028943422865</v>
      </c>
      <c r="AE43">
        <f t="shared" si="1"/>
        <v>0.85636009095319332</v>
      </c>
      <c r="AF43">
        <f t="shared" si="2"/>
        <v>1.9935191282327649</v>
      </c>
      <c r="AG43">
        <f t="shared" si="3"/>
        <v>2.4592966604221838</v>
      </c>
      <c r="AH43">
        <f t="shared" si="4"/>
        <v>2.9295056802394077</v>
      </c>
      <c r="AI43">
        <f t="shared" si="5"/>
        <v>3.6699328047692097</v>
      </c>
      <c r="AJ43">
        <f t="shared" si="6"/>
        <v>2.2462396072088087</v>
      </c>
      <c r="AK43">
        <f t="shared" si="7"/>
        <v>2.2755913277619877</v>
      </c>
      <c r="AL43" s="134">
        <f t="shared" si="8"/>
        <v>85.636009095319338</v>
      </c>
      <c r="AM43" s="134">
        <f t="shared" si="8"/>
        <v>199.35191282327648</v>
      </c>
      <c r="AN43" s="134">
        <f t="shared" si="8"/>
        <v>245.92966604221837</v>
      </c>
      <c r="AO43" s="134">
        <f t="shared" si="8"/>
        <v>292.95056802394078</v>
      </c>
      <c r="AP43" s="134">
        <f t="shared" si="8"/>
        <v>366.99328047692097</v>
      </c>
      <c r="AQ43" s="134">
        <f t="shared" si="8"/>
        <v>224.62396072088086</v>
      </c>
      <c r="AR43" s="134">
        <f t="shared" si="8"/>
        <v>227.55913277619877</v>
      </c>
      <c r="AZ43" s="81">
        <f t="shared" si="9"/>
        <v>10.111092521974909</v>
      </c>
      <c r="BA43" s="81">
        <f t="shared" si="10"/>
        <v>13.516881470415946</v>
      </c>
      <c r="BB43" s="81">
        <f t="shared" si="11"/>
        <v>14.291729125712457</v>
      </c>
      <c r="BC43" s="81">
        <f t="shared" si="12"/>
        <v>33.219118430512317</v>
      </c>
      <c r="BD43" s="81">
        <f t="shared" si="13"/>
        <v>14.667596705853311</v>
      </c>
      <c r="BE43" s="81">
        <f t="shared" si="14"/>
        <v>12.858857396824639</v>
      </c>
      <c r="BF43" s="81">
        <f t="shared" si="15"/>
        <v>15.490419261471024</v>
      </c>
    </row>
    <row r="44" spans="1:58" x14ac:dyDescent="0.2">
      <c r="A44" s="1">
        <v>41671</v>
      </c>
      <c r="B44">
        <v>5.96</v>
      </c>
      <c r="C44" s="2">
        <v>518.559820912139</v>
      </c>
      <c r="D44">
        <v>1477.76349395701</v>
      </c>
      <c r="E44">
        <v>270.28817372764797</v>
      </c>
      <c r="F44">
        <v>423.023454821634</v>
      </c>
      <c r="G44">
        <v>390.02788467468901</v>
      </c>
      <c r="H44">
        <v>416.85291849145102</v>
      </c>
      <c r="I44" s="13">
        <v>1627.9791675418801</v>
      </c>
      <c r="J44" s="2">
        <v>413.54559893873869</v>
      </c>
      <c r="K44">
        <v>2725.6858528579005</v>
      </c>
      <c r="L44">
        <v>664.31694398364186</v>
      </c>
      <c r="M44">
        <v>1143.7355683190569</v>
      </c>
      <c r="N44">
        <v>1321.2119183394377</v>
      </c>
      <c r="O44">
        <v>901.01195457612539</v>
      </c>
      <c r="P44" s="13">
        <v>3405.0070340916509</v>
      </c>
      <c r="Q44" s="55">
        <f>'реальные данные'!U45/1000</f>
        <v>343.50405454031181</v>
      </c>
      <c r="R44" s="36">
        <v>2364.2611606527898</v>
      </c>
      <c r="S44" s="36">
        <v>576.05850015619637</v>
      </c>
      <c r="T44" s="36">
        <v>1102.3782860922215</v>
      </c>
      <c r="U44" s="36">
        <v>1176.7361171074006</v>
      </c>
      <c r="V44" s="36">
        <v>812.16542987471269</v>
      </c>
      <c r="W44" s="75">
        <v>2706.8352843844305</v>
      </c>
      <c r="X44" s="54">
        <f>'реальные данные'!F45/1000</f>
        <v>54.824853476326766</v>
      </c>
      <c r="Y44" s="36">
        <v>366.83773686792262</v>
      </c>
      <c r="Z44" s="36">
        <v>101.20870834311243</v>
      </c>
      <c r="AA44" s="36">
        <v>34.2277244877641</v>
      </c>
      <c r="AB44" s="36">
        <v>165.40797905474287</v>
      </c>
      <c r="AC44" s="36">
        <v>78.243346714150064</v>
      </c>
      <c r="AD44" s="75">
        <v>691.73586095824282</v>
      </c>
      <c r="AE44">
        <f t="shared" si="1"/>
        <v>0.82370728194913612</v>
      </c>
      <c r="AF44">
        <f t="shared" si="2"/>
        <v>1.9819024794629476</v>
      </c>
      <c r="AG44">
        <f t="shared" si="3"/>
        <v>2.6865342226981337</v>
      </c>
      <c r="AH44">
        <f t="shared" si="4"/>
        <v>2.8854794242172033</v>
      </c>
      <c r="AI44">
        <f t="shared" si="5"/>
        <v>3.6907914960285244</v>
      </c>
      <c r="AJ44">
        <f t="shared" si="6"/>
        <v>2.2921024487332184</v>
      </c>
      <c r="AK44">
        <f t="shared" si="7"/>
        <v>2.2365735737995447</v>
      </c>
      <c r="AL44" s="134">
        <f t="shared" si="8"/>
        <v>82.37072819491361</v>
      </c>
      <c r="AM44" s="134">
        <f t="shared" si="8"/>
        <v>198.19024794629476</v>
      </c>
      <c r="AN44" s="134">
        <f t="shared" si="8"/>
        <v>268.65342226981335</v>
      </c>
      <c r="AO44" s="134">
        <f t="shared" si="8"/>
        <v>288.54794242172034</v>
      </c>
      <c r="AP44" s="134">
        <f t="shared" si="8"/>
        <v>369.07914960285245</v>
      </c>
      <c r="AQ44" s="134">
        <f t="shared" si="8"/>
        <v>229.21024487332184</v>
      </c>
      <c r="AR44" s="134">
        <f t="shared" si="8"/>
        <v>223.65735737995448</v>
      </c>
      <c r="AZ44" s="81">
        <f t="shared" si="9"/>
        <v>9.7255589404474101</v>
      </c>
      <c r="BA44" s="81">
        <f t="shared" si="10"/>
        <v>13.438115803068539</v>
      </c>
      <c r="BB44" s="81">
        <f t="shared" si="11"/>
        <v>15.612276475489113</v>
      </c>
      <c r="BC44" s="81">
        <f t="shared" si="12"/>
        <v>32.71988286912773</v>
      </c>
      <c r="BD44" s="81">
        <f t="shared" si="13"/>
        <v>14.750962502307662</v>
      </c>
      <c r="BE44" s="81">
        <f t="shared" si="14"/>
        <v>13.121404516500965</v>
      </c>
      <c r="BF44" s="81">
        <f t="shared" si="15"/>
        <v>15.224817367077453</v>
      </c>
    </row>
    <row r="45" spans="1:58" x14ac:dyDescent="0.2">
      <c r="A45" s="1">
        <v>41699</v>
      </c>
      <c r="B45">
        <v>7.83</v>
      </c>
      <c r="C45" s="2">
        <v>517.30048751840695</v>
      </c>
      <c r="D45">
        <v>1458.54123934676</v>
      </c>
      <c r="E45">
        <v>267.06883146247401</v>
      </c>
      <c r="F45">
        <v>424.349454129251</v>
      </c>
      <c r="G45">
        <v>391.68401607391002</v>
      </c>
      <c r="H45">
        <v>413.764495171276</v>
      </c>
      <c r="I45" s="13">
        <v>1652.0423348950801</v>
      </c>
      <c r="J45" s="2">
        <v>407.15167787605606</v>
      </c>
      <c r="K45">
        <v>2771.425469115718</v>
      </c>
      <c r="L45">
        <v>669.96702033521717</v>
      </c>
      <c r="M45">
        <v>1139.1259963508583</v>
      </c>
      <c r="N45">
        <v>1317.7795977397836</v>
      </c>
      <c r="O45">
        <v>907.88379253542917</v>
      </c>
      <c r="P45" s="13">
        <v>3390.1624106528916</v>
      </c>
      <c r="Q45" s="55">
        <f>'реальные данные'!U46/1000</f>
        <v>389.70154341495038</v>
      </c>
      <c r="R45" s="36">
        <v>2440.4967375516276</v>
      </c>
      <c r="S45" s="36">
        <v>601.4530042425688</v>
      </c>
      <c r="T45" s="36">
        <v>1100.4890929043174</v>
      </c>
      <c r="U45" s="36">
        <v>1167.5766613938192</v>
      </c>
      <c r="V45" s="36">
        <v>827.58984777144235</v>
      </c>
      <c r="W45" s="75">
        <v>2760.6530260616264</v>
      </c>
      <c r="X45" s="54">
        <f>'реальные данные'!F46/1000</f>
        <v>21.436814739447829</v>
      </c>
      <c r="Y45" s="36">
        <v>333.45318399137329</v>
      </c>
      <c r="Z45" s="36">
        <v>67.734194034249185</v>
      </c>
      <c r="AA45" s="36">
        <v>38.111114017278723</v>
      </c>
      <c r="AB45" s="36">
        <v>166.09044568689646</v>
      </c>
      <c r="AC45" s="36">
        <v>82.665759548856926</v>
      </c>
      <c r="AD45" s="75">
        <v>611.72704066572794</v>
      </c>
      <c r="AE45">
        <f t="shared" si="1"/>
        <v>0.85404407376035985</v>
      </c>
      <c r="AF45">
        <f t="shared" si="2"/>
        <v>2.0441995525244678</v>
      </c>
      <c r="AG45">
        <f t="shared" si="3"/>
        <v>2.6930078334735676</v>
      </c>
      <c r="AH45">
        <f t="shared" si="4"/>
        <v>2.8830561588918711</v>
      </c>
      <c r="AI45">
        <f t="shared" si="5"/>
        <v>3.6598379461228183</v>
      </c>
      <c r="AJ45">
        <f t="shared" si="6"/>
        <v>2.3643229797366896</v>
      </c>
      <c r="AK45">
        <f t="shared" si="7"/>
        <v>2.1946030141920136</v>
      </c>
      <c r="AL45" s="134">
        <f t="shared" si="8"/>
        <v>85.404407376035991</v>
      </c>
      <c r="AM45" s="134">
        <f t="shared" si="8"/>
        <v>204.41995525244678</v>
      </c>
      <c r="AN45" s="134">
        <f t="shared" si="8"/>
        <v>269.30078334735674</v>
      </c>
      <c r="AO45" s="134">
        <f t="shared" si="8"/>
        <v>288.3056158891871</v>
      </c>
      <c r="AP45" s="134">
        <f t="shared" si="8"/>
        <v>365.98379461228183</v>
      </c>
      <c r="AQ45" s="134">
        <f t="shared" si="8"/>
        <v>236.43229797366897</v>
      </c>
      <c r="AR45" s="134">
        <f t="shared" si="8"/>
        <v>219.46030141920136</v>
      </c>
      <c r="AZ45" s="81">
        <f t="shared" si="9"/>
        <v>10.083747174653597</v>
      </c>
      <c r="BA45" s="81">
        <f t="shared" si="10"/>
        <v>13.860515638917063</v>
      </c>
      <c r="BB45" s="81">
        <f t="shared" si="11"/>
        <v>15.649896618335934</v>
      </c>
      <c r="BC45" s="81">
        <f t="shared" si="12"/>
        <v>32.692404261260961</v>
      </c>
      <c r="BD45" s="81">
        <f t="shared" si="13"/>
        <v>14.627250649588889</v>
      </c>
      <c r="BE45" s="81">
        <f t="shared" si="14"/>
        <v>13.534839265989051</v>
      </c>
      <c r="BF45" s="81">
        <f t="shared" si="15"/>
        <v>14.939115115962521</v>
      </c>
    </row>
    <row r="46" spans="1:58" x14ac:dyDescent="0.2">
      <c r="A46" s="1">
        <v>41730</v>
      </c>
      <c r="B46">
        <v>7.82</v>
      </c>
      <c r="C46" s="2">
        <v>524.70571409558397</v>
      </c>
      <c r="D46">
        <v>1481.58719583024</v>
      </c>
      <c r="E46">
        <v>269.96741775611503</v>
      </c>
      <c r="F46">
        <v>428.88722513315099</v>
      </c>
      <c r="G46">
        <v>389.10808199235498</v>
      </c>
      <c r="H46">
        <v>413.73940804211099</v>
      </c>
      <c r="I46" s="13">
        <v>1645.87040848997</v>
      </c>
      <c r="J46" s="2">
        <v>457.66409424608179</v>
      </c>
      <c r="K46">
        <v>2836.7521799487831</v>
      </c>
      <c r="L46">
        <v>689.28957282321267</v>
      </c>
      <c r="M46">
        <v>1133.9948305974422</v>
      </c>
      <c r="N46">
        <v>1322.6541516758577</v>
      </c>
      <c r="O46">
        <v>903.16687648717971</v>
      </c>
      <c r="P46" s="13">
        <v>3404.8042704923537</v>
      </c>
      <c r="Q46" s="55">
        <f>'реальные данные'!U47/1000</f>
        <v>385.1707993351568</v>
      </c>
      <c r="R46" s="36">
        <v>2479.1309482853599</v>
      </c>
      <c r="S46" s="36">
        <v>607.41223895972234</v>
      </c>
      <c r="T46" s="36">
        <v>1094.7055754801238</v>
      </c>
      <c r="U46" s="36">
        <v>1186.7049528286159</v>
      </c>
      <c r="V46" s="36">
        <v>840.14056672495212</v>
      </c>
      <c r="W46" s="75">
        <v>2782.7870274868069</v>
      </c>
      <c r="X46" s="54">
        <f>'реальные данные'!F47/1000</f>
        <v>71.859473478091616</v>
      </c>
      <c r="Y46" s="36">
        <v>355.59795244014913</v>
      </c>
      <c r="Z46" s="36">
        <v>85.246910353401674</v>
      </c>
      <c r="AA46" s="36">
        <v>37.722549279406373</v>
      </c>
      <c r="AB46" s="36">
        <v>135.06432690130981</v>
      </c>
      <c r="AC46" s="36">
        <v>90.590923755414664</v>
      </c>
      <c r="AD46" s="75">
        <v>605.69246586259123</v>
      </c>
      <c r="AE46">
        <f t="shared" si="1"/>
        <v>0.9363216217791569</v>
      </c>
      <c r="AF46">
        <f t="shared" si="2"/>
        <v>2.0565106021765938</v>
      </c>
      <c r="AG46">
        <f t="shared" si="3"/>
        <v>2.7577264620595048</v>
      </c>
      <c r="AH46">
        <f t="shared" si="4"/>
        <v>2.8370789795171643</v>
      </c>
      <c r="AI46">
        <f t="shared" si="5"/>
        <v>3.6508669616168601</v>
      </c>
      <c r="AJ46">
        <f t="shared" si="6"/>
        <v>2.4176899666839629</v>
      </c>
      <c r="AK46">
        <f t="shared" si="7"/>
        <v>2.2132905706480166</v>
      </c>
      <c r="AL46" s="134">
        <f t="shared" si="8"/>
        <v>93.632162177915689</v>
      </c>
      <c r="AM46" s="134">
        <f t="shared" si="8"/>
        <v>205.65106021765936</v>
      </c>
      <c r="AN46" s="134">
        <f t="shared" si="8"/>
        <v>275.77264620595048</v>
      </c>
      <c r="AO46" s="134">
        <f t="shared" si="8"/>
        <v>283.7078979517164</v>
      </c>
      <c r="AP46" s="134">
        <f t="shared" si="8"/>
        <v>365.08669616168601</v>
      </c>
      <c r="AQ46" s="134">
        <f t="shared" si="8"/>
        <v>241.76899666839628</v>
      </c>
      <c r="AR46" s="134">
        <f t="shared" si="8"/>
        <v>221.32905706480165</v>
      </c>
      <c r="AZ46" s="81">
        <f t="shared" si="9"/>
        <v>11.055202885035085</v>
      </c>
      <c r="BA46" s="81">
        <f t="shared" si="10"/>
        <v>13.943989630496821</v>
      </c>
      <c r="BB46" s="81">
        <f t="shared" si="11"/>
        <v>16.025996469981738</v>
      </c>
      <c r="BC46" s="81">
        <f t="shared" si="12"/>
        <v>32.171046211999737</v>
      </c>
      <c r="BD46" s="81">
        <f t="shared" si="13"/>
        <v>14.59139637383298</v>
      </c>
      <c r="BE46" s="81">
        <f t="shared" si="14"/>
        <v>13.840344730611283</v>
      </c>
      <c r="BF46" s="81">
        <f t="shared" si="15"/>
        <v>15.066325165036048</v>
      </c>
    </row>
    <row r="47" spans="1:58" x14ac:dyDescent="0.2">
      <c r="A47" s="1">
        <v>41760</v>
      </c>
      <c r="B47">
        <v>8.15</v>
      </c>
      <c r="C47" s="2">
        <v>526.79568089301699</v>
      </c>
      <c r="D47">
        <v>1488.2398883253099</v>
      </c>
      <c r="E47">
        <v>273.02298162844897</v>
      </c>
      <c r="F47">
        <v>430.71032726258198</v>
      </c>
      <c r="G47">
        <v>398.81871665413098</v>
      </c>
      <c r="H47">
        <v>420.73640610407801</v>
      </c>
      <c r="I47" s="13">
        <v>1647.3293573620099</v>
      </c>
      <c r="J47" s="2">
        <v>454.42687935607159</v>
      </c>
      <c r="K47">
        <v>2900.1061009559858</v>
      </c>
      <c r="L47">
        <v>720.11805566751002</v>
      </c>
      <c r="M47">
        <v>1127.0405179812724</v>
      </c>
      <c r="N47">
        <v>1320.5165352960369</v>
      </c>
      <c r="O47">
        <v>919.73113768596841</v>
      </c>
      <c r="P47" s="13">
        <v>3397.6798843281017</v>
      </c>
      <c r="Q47" s="55">
        <f>'реальные данные'!U48/1000</f>
        <v>430.77290095690574</v>
      </c>
      <c r="R47" s="36">
        <v>2530.4333792869497</v>
      </c>
      <c r="S47" s="36">
        <v>647.59778461357075</v>
      </c>
      <c r="T47" s="36">
        <v>1091.6087038954611</v>
      </c>
      <c r="U47" s="36">
        <v>1187.4397995212223</v>
      </c>
      <c r="V47" s="36">
        <v>822.54176071333723</v>
      </c>
      <c r="W47" s="75">
        <v>2809.3629069390195</v>
      </c>
      <c r="X47" s="54">
        <f>'реальные данные'!F48/1000</f>
        <v>14.404950633905242</v>
      </c>
      <c r="Y47" s="36">
        <v>365.65406438263796</v>
      </c>
      <c r="Z47" s="36">
        <v>67.728674993797981</v>
      </c>
      <c r="AA47" s="36">
        <v>35.330263781649649</v>
      </c>
      <c r="AB47" s="36">
        <v>131.46683389397626</v>
      </c>
      <c r="AC47" s="36">
        <v>95.297231375670577</v>
      </c>
      <c r="AD47" s="75">
        <v>577.61143931469212</v>
      </c>
      <c r="AE47">
        <f t="shared" si="1"/>
        <v>0.90810676893656339</v>
      </c>
      <c r="AF47">
        <f t="shared" si="2"/>
        <v>2.0924493073411283</v>
      </c>
      <c r="AG47">
        <f t="shared" si="3"/>
        <v>2.8166332939749759</v>
      </c>
      <c r="AH47">
        <f t="shared" si="4"/>
        <v>2.8116274637196921</v>
      </c>
      <c r="AI47">
        <f t="shared" si="5"/>
        <v>3.5553154848186344</v>
      </c>
      <c r="AJ47">
        <f t="shared" si="6"/>
        <v>2.3453517779729474</v>
      </c>
      <c r="AK47">
        <f t="shared" si="7"/>
        <v>2.2114404847152063</v>
      </c>
      <c r="AL47" s="134">
        <f t="shared" si="8"/>
        <v>90.810676893656336</v>
      </c>
      <c r="AM47" s="134">
        <f t="shared" si="8"/>
        <v>209.24493073411284</v>
      </c>
      <c r="AN47" s="134">
        <f t="shared" si="8"/>
        <v>281.66332939749759</v>
      </c>
      <c r="AO47" s="134">
        <f t="shared" si="8"/>
        <v>281.16274637196921</v>
      </c>
      <c r="AP47" s="134">
        <f t="shared" si="8"/>
        <v>355.53154848186341</v>
      </c>
      <c r="AQ47" s="134">
        <f t="shared" si="8"/>
        <v>234.53517779729475</v>
      </c>
      <c r="AR47" s="134">
        <f t="shared" si="8"/>
        <v>221.14404847152062</v>
      </c>
      <c r="AZ47" s="81">
        <f t="shared" si="9"/>
        <v>10.722068505468391</v>
      </c>
      <c r="BA47" s="81">
        <f t="shared" si="10"/>
        <v>14.187668866391528</v>
      </c>
      <c r="BB47" s="81">
        <f t="shared" si="11"/>
        <v>16.368322184052062</v>
      </c>
      <c r="BC47" s="81">
        <f t="shared" si="12"/>
        <v>31.882438846185316</v>
      </c>
      <c r="BD47" s="81">
        <f t="shared" si="13"/>
        <v>14.209506404484285</v>
      </c>
      <c r="BE47" s="81">
        <f t="shared" si="14"/>
        <v>13.42623643602227</v>
      </c>
      <c r="BF47" s="81">
        <f t="shared" si="15"/>
        <v>15.053731248712255</v>
      </c>
    </row>
    <row r="48" spans="1:58" x14ac:dyDescent="0.2">
      <c r="A48" s="1">
        <v>41791</v>
      </c>
      <c r="B48">
        <v>8.18</v>
      </c>
      <c r="C48" s="2">
        <v>528.15969977390705</v>
      </c>
      <c r="D48">
        <v>1465.3305305275101</v>
      </c>
      <c r="E48">
        <v>275.25530615185602</v>
      </c>
      <c r="F48">
        <v>432.63363519566002</v>
      </c>
      <c r="G48">
        <v>394.68330296895499</v>
      </c>
      <c r="H48">
        <v>422.19088716095501</v>
      </c>
      <c r="I48" s="13">
        <v>1641.2784228087801</v>
      </c>
      <c r="J48" s="2">
        <v>476.37854426411127</v>
      </c>
      <c r="K48">
        <v>2940.8364073203065</v>
      </c>
      <c r="L48">
        <v>721.04871096570844</v>
      </c>
      <c r="M48">
        <v>1123.0988652434728</v>
      </c>
      <c r="N48">
        <v>1345.3457418441358</v>
      </c>
      <c r="O48">
        <v>925.61784308847837</v>
      </c>
      <c r="P48" s="13">
        <v>3427.2475266435804</v>
      </c>
      <c r="Q48" s="55">
        <f>'реальные данные'!U49/1000</f>
        <v>426.82298452870913</v>
      </c>
      <c r="R48" s="36">
        <v>2614.2554539072844</v>
      </c>
      <c r="S48" s="36">
        <v>670.46159077044172</v>
      </c>
      <c r="T48" s="36">
        <v>1084.9113739211623</v>
      </c>
      <c r="U48" s="36">
        <v>1196.687231529756</v>
      </c>
      <c r="V48" s="36">
        <v>848.98168623244942</v>
      </c>
      <c r="W48" s="75">
        <v>2864.3228902067199</v>
      </c>
      <c r="X48" s="54">
        <f>'реальные данные'!F49/1000</f>
        <v>53.465114284555057</v>
      </c>
      <c r="Y48" s="36">
        <v>321.45780241674481</v>
      </c>
      <c r="Z48" s="36">
        <v>47.872122390987037</v>
      </c>
      <c r="AA48" s="36">
        <v>35.626990963269044</v>
      </c>
      <c r="AB48" s="36">
        <v>143.79574925904308</v>
      </c>
      <c r="AC48" s="36">
        <v>78.244514319853096</v>
      </c>
      <c r="AD48" s="75">
        <v>554.82832024815445</v>
      </c>
      <c r="AE48">
        <f t="shared" si="1"/>
        <v>0.97773963896609672</v>
      </c>
      <c r="AF48">
        <f t="shared" si="2"/>
        <v>2.1540671042613759</v>
      </c>
      <c r="AG48">
        <f t="shared" si="3"/>
        <v>2.8050656948920101</v>
      </c>
      <c r="AH48">
        <f t="shared" si="4"/>
        <v>2.7832630240409184</v>
      </c>
      <c r="AI48">
        <f t="shared" si="5"/>
        <v>3.6516324242269338</v>
      </c>
      <c r="AJ48">
        <f t="shared" si="6"/>
        <v>2.3609273103300947</v>
      </c>
      <c r="AK48">
        <f t="shared" si="7"/>
        <v>2.240658516825528</v>
      </c>
      <c r="AL48" s="134">
        <f t="shared" si="8"/>
        <v>97.773963896609672</v>
      </c>
      <c r="AM48" s="134">
        <f t="shared" si="8"/>
        <v>215.40671042613758</v>
      </c>
      <c r="AN48" s="134">
        <f t="shared" si="8"/>
        <v>280.50656948920101</v>
      </c>
      <c r="AO48" s="134">
        <f t="shared" si="8"/>
        <v>278.32630240409185</v>
      </c>
      <c r="AP48" s="134">
        <f t="shared" si="8"/>
        <v>365.16324242269337</v>
      </c>
      <c r="AQ48" s="134">
        <f t="shared" si="8"/>
        <v>236.09273103300947</v>
      </c>
      <c r="AR48" s="134">
        <f t="shared" si="8"/>
        <v>224.06585168255279</v>
      </c>
      <c r="AZ48" s="81">
        <f t="shared" si="9"/>
        <v>11.544227780377604</v>
      </c>
      <c r="BA48" s="81">
        <f t="shared" si="10"/>
        <v>14.605462929986738</v>
      </c>
      <c r="BB48" s="81">
        <f t="shared" si="11"/>
        <v>16.301099308752338</v>
      </c>
      <c r="BC48" s="81">
        <f t="shared" si="12"/>
        <v>31.560800391185872</v>
      </c>
      <c r="BD48" s="81">
        <f t="shared" si="13"/>
        <v>14.594455693296098</v>
      </c>
      <c r="BE48" s="81">
        <f t="shared" si="14"/>
        <v>13.515400365292066</v>
      </c>
      <c r="BF48" s="81">
        <f t="shared" si="15"/>
        <v>15.252624416330859</v>
      </c>
    </row>
    <row r="49" spans="1:58" x14ac:dyDescent="0.2">
      <c r="A49" s="1">
        <v>41821</v>
      </c>
      <c r="B49">
        <v>8.1199999999999992</v>
      </c>
      <c r="C49" s="2">
        <v>525.11702286833599</v>
      </c>
      <c r="D49">
        <v>1475.63569797736</v>
      </c>
      <c r="E49">
        <v>276.90874123396702</v>
      </c>
      <c r="F49">
        <v>452.16442662708499</v>
      </c>
      <c r="G49">
        <v>399.26105646884702</v>
      </c>
      <c r="H49">
        <v>407.89850212121002</v>
      </c>
      <c r="I49" s="13">
        <v>1642.43692785345</v>
      </c>
      <c r="J49" s="2">
        <v>484.40505175012379</v>
      </c>
      <c r="K49">
        <v>2979.8011442174443</v>
      </c>
      <c r="L49">
        <v>712.22599275820096</v>
      </c>
      <c r="M49">
        <v>1122.5176244074323</v>
      </c>
      <c r="N49">
        <v>1350.6066880938859</v>
      </c>
      <c r="O49">
        <v>939.45573428120611</v>
      </c>
      <c r="P49" s="13">
        <v>3409.4664209712992</v>
      </c>
      <c r="Q49" s="55">
        <f>'реальные данные'!U50/1000</f>
        <v>452.99733206472365</v>
      </c>
      <c r="R49" s="36">
        <v>2670.0208467095808</v>
      </c>
      <c r="S49" s="36">
        <v>663.97911679017193</v>
      </c>
      <c r="T49" s="36">
        <v>1085.1775677255951</v>
      </c>
      <c r="U49" s="36">
        <v>1233.7851327687004</v>
      </c>
      <c r="V49" s="36">
        <v>858.51934834155395</v>
      </c>
      <c r="W49" s="75">
        <v>2901.9162916506402</v>
      </c>
      <c r="X49" s="54">
        <f>'реальные данные'!F50/1000</f>
        <v>29.866281965611538</v>
      </c>
      <c r="Y49" s="36">
        <v>314.67608228267829</v>
      </c>
      <c r="Z49" s="36">
        <v>50.167862850334608</v>
      </c>
      <c r="AA49" s="36">
        <v>39.077757802478061</v>
      </c>
      <c r="AB49" s="36">
        <v>110.11834879678098</v>
      </c>
      <c r="AC49" s="36">
        <v>78.28679113097246</v>
      </c>
      <c r="AD49" s="75">
        <v>503.99925991659688</v>
      </c>
      <c r="AE49">
        <f t="shared" si="1"/>
        <v>0.98830611984884864</v>
      </c>
      <c r="AF49">
        <f t="shared" si="2"/>
        <v>2.1745255079016945</v>
      </c>
      <c r="AG49">
        <f t="shared" si="3"/>
        <v>2.7720255225880162</v>
      </c>
      <c r="AH49">
        <f t="shared" si="4"/>
        <v>2.671879323413838</v>
      </c>
      <c r="AI49">
        <f t="shared" si="5"/>
        <v>3.6181760402156584</v>
      </c>
      <c r="AJ49">
        <f t="shared" si="6"/>
        <v>2.4687702787523507</v>
      </c>
      <c r="AK49">
        <f t="shared" si="7"/>
        <v>2.230006042065972</v>
      </c>
      <c r="AL49" s="134">
        <f t="shared" si="8"/>
        <v>98.830611984884868</v>
      </c>
      <c r="AM49" s="134">
        <f t="shared" si="8"/>
        <v>217.45255079016945</v>
      </c>
      <c r="AN49" s="134">
        <f t="shared" si="8"/>
        <v>277.20255225880163</v>
      </c>
      <c r="AO49" s="134">
        <f t="shared" si="8"/>
        <v>267.18793234138383</v>
      </c>
      <c r="AP49" s="134">
        <f t="shared" si="8"/>
        <v>361.81760402156584</v>
      </c>
      <c r="AQ49" s="134">
        <f t="shared" si="8"/>
        <v>246.87702787523506</v>
      </c>
      <c r="AR49" s="134">
        <f t="shared" si="8"/>
        <v>223.00060420659719</v>
      </c>
      <c r="AZ49" s="81">
        <f t="shared" si="9"/>
        <v>11.668986823875608</v>
      </c>
      <c r="BA49" s="81">
        <f t="shared" si="10"/>
        <v>14.744179340159967</v>
      </c>
      <c r="BB49" s="81">
        <f t="shared" si="11"/>
        <v>16.109092707664008</v>
      </c>
      <c r="BC49" s="81">
        <f t="shared" si="12"/>
        <v>30.29776534492601</v>
      </c>
      <c r="BD49" s="81">
        <f t="shared" si="13"/>
        <v>14.460740779694458</v>
      </c>
      <c r="BE49" s="81">
        <f t="shared" si="14"/>
        <v>14.13275986146586</v>
      </c>
      <c r="BF49" s="81">
        <f t="shared" si="15"/>
        <v>15.180110824727377</v>
      </c>
    </row>
    <row r="50" spans="1:58" x14ac:dyDescent="0.2">
      <c r="A50" s="1">
        <v>41852</v>
      </c>
      <c r="B50">
        <v>7.85</v>
      </c>
      <c r="C50" s="2">
        <v>527.20276716313697</v>
      </c>
      <c r="D50">
        <v>1472.51248082597</v>
      </c>
      <c r="E50">
        <v>276.05645850467698</v>
      </c>
      <c r="F50">
        <v>433.65305111439397</v>
      </c>
      <c r="G50">
        <v>396.98584827879</v>
      </c>
      <c r="H50">
        <v>411.16742874420902</v>
      </c>
      <c r="I50" s="13">
        <v>1643.9934066998501</v>
      </c>
      <c r="J50" s="2">
        <v>505.92136051148287</v>
      </c>
      <c r="K50">
        <v>2988.6820072715536</v>
      </c>
      <c r="L50">
        <v>712.56049473254643</v>
      </c>
      <c r="M50">
        <v>1118.0672266052045</v>
      </c>
      <c r="N50">
        <v>1506.6403503199003</v>
      </c>
      <c r="O50">
        <v>907.60380443644078</v>
      </c>
      <c r="P50" s="13">
        <v>3401.658730882843</v>
      </c>
      <c r="Q50" s="55">
        <f>'реальные данные'!U51/1000</f>
        <v>464.27946256586301</v>
      </c>
      <c r="R50" s="36">
        <v>2637.5768518898212</v>
      </c>
      <c r="S50" s="36">
        <v>651.41389275352981</v>
      </c>
      <c r="T50" s="36">
        <v>1085.062142949944</v>
      </c>
      <c r="U50" s="36">
        <v>1376.7383094223558</v>
      </c>
      <c r="V50" s="36">
        <v>843.89152311621433</v>
      </c>
      <c r="W50" s="75">
        <v>2791.9397277689422</v>
      </c>
      <c r="X50" s="54">
        <f>'реальные данные'!F51/1000</f>
        <v>45.301452075485436</v>
      </c>
      <c r="Y50" s="36">
        <v>356.01118803104225</v>
      </c>
      <c r="Z50" s="36">
        <v>65.711601511288535</v>
      </c>
      <c r="AA50" s="36">
        <v>32.935169031803582</v>
      </c>
      <c r="AB50" s="36">
        <v>117.85446824450781</v>
      </c>
      <c r="AC50" s="36">
        <v>59.931623896167693</v>
      </c>
      <c r="AD50" s="75">
        <v>614.51173025623405</v>
      </c>
      <c r="AE50">
        <f t="shared" si="1"/>
        <v>1.038810361322668</v>
      </c>
      <c r="AF50">
        <f t="shared" si="2"/>
        <v>2.1851638392730193</v>
      </c>
      <c r="AG50">
        <f t="shared" si="3"/>
        <v>2.7919177164327276</v>
      </c>
      <c r="AH50">
        <f t="shared" si="4"/>
        <v>2.7701280523876215</v>
      </c>
      <c r="AI50">
        <f t="shared" si="5"/>
        <v>4.0460558400448141</v>
      </c>
      <c r="AJ50">
        <f t="shared" si="6"/>
        <v>2.3622606515818663</v>
      </c>
      <c r="AK50">
        <f t="shared" si="7"/>
        <v>2.2276951204965485</v>
      </c>
      <c r="AL50" s="134">
        <f t="shared" si="8"/>
        <v>103.8810361322668</v>
      </c>
      <c r="AM50" s="134">
        <f t="shared" si="8"/>
        <v>218.51638392730192</v>
      </c>
      <c r="AN50" s="134">
        <f t="shared" si="8"/>
        <v>279.19177164327277</v>
      </c>
      <c r="AO50" s="134">
        <f t="shared" si="8"/>
        <v>277.01280523876216</v>
      </c>
      <c r="AP50" s="134">
        <f t="shared" si="8"/>
        <v>404.60558400448139</v>
      </c>
      <c r="AQ50" s="134">
        <f t="shared" si="8"/>
        <v>236.22606515818663</v>
      </c>
      <c r="AR50" s="134">
        <f t="shared" si="8"/>
        <v>222.76951204965485</v>
      </c>
      <c r="AZ50" s="81">
        <f t="shared" si="9"/>
        <v>12.265293288514279</v>
      </c>
      <c r="BA50" s="81">
        <f t="shared" si="10"/>
        <v>14.816311612257438</v>
      </c>
      <c r="BB50" s="81">
        <f t="shared" si="11"/>
        <v>16.22469236293129</v>
      </c>
      <c r="BC50" s="81">
        <f t="shared" si="12"/>
        <v>31.411856430477581</v>
      </c>
      <c r="BD50" s="81">
        <f t="shared" si="13"/>
        <v>16.170845208396653</v>
      </c>
      <c r="BE50" s="81">
        <f t="shared" si="14"/>
        <v>13.523033230887888</v>
      </c>
      <c r="BF50" s="81">
        <f t="shared" si="15"/>
        <v>15.164379905227893</v>
      </c>
    </row>
    <row r="51" spans="1:58" x14ac:dyDescent="0.2">
      <c r="A51" s="1">
        <v>41883</v>
      </c>
      <c r="B51">
        <v>7.94</v>
      </c>
      <c r="C51" s="2">
        <v>529.90179569963004</v>
      </c>
      <c r="D51">
        <v>1484.2899890178201</v>
      </c>
      <c r="E51">
        <v>278.93443586340101</v>
      </c>
      <c r="F51">
        <v>435.60221909673697</v>
      </c>
      <c r="G51">
        <v>383.23823900087001</v>
      </c>
      <c r="H51">
        <v>410.30138992084397</v>
      </c>
      <c r="I51" s="13">
        <v>1650.28194235109</v>
      </c>
      <c r="J51" s="2">
        <v>540.73392156479451</v>
      </c>
      <c r="K51">
        <v>2973.7717005625664</v>
      </c>
      <c r="L51">
        <v>701.4697394334878</v>
      </c>
      <c r="M51">
        <v>1111.0905292431651</v>
      </c>
      <c r="N51">
        <v>1512.1849436639054</v>
      </c>
      <c r="O51">
        <v>903.52146944167453</v>
      </c>
      <c r="P51" s="13">
        <v>3399.4362286330074</v>
      </c>
      <c r="Q51" s="55">
        <f>'реальные данные'!U52/1000</f>
        <v>471.3602761759459</v>
      </c>
      <c r="R51" s="36">
        <v>2646.7625126628072</v>
      </c>
      <c r="S51" s="36">
        <v>641.65436712257076</v>
      </c>
      <c r="T51" s="36">
        <v>1078.9675178521629</v>
      </c>
      <c r="U51" s="36">
        <v>1402.405359366297</v>
      </c>
      <c r="V51" s="36">
        <v>838.24814030746234</v>
      </c>
      <c r="W51" s="75">
        <v>2865.8381048956617</v>
      </c>
      <c r="X51" s="54">
        <f>'реальные данные'!F52/1000</f>
        <v>79.755856264897133</v>
      </c>
      <c r="Y51" s="36">
        <v>326.51381374157967</v>
      </c>
      <c r="Z51" s="36">
        <v>59.092768276347584</v>
      </c>
      <c r="AA51" s="36">
        <v>30.847005260450523</v>
      </c>
      <c r="AB51" s="36">
        <v>114.11434454154774</v>
      </c>
      <c r="AC51" s="36">
        <v>65.534279208631048</v>
      </c>
      <c r="AD51" s="75">
        <v>539.31318734610409</v>
      </c>
      <c r="AE51">
        <f t="shared" si="1"/>
        <v>1.1181353651203541</v>
      </c>
      <c r="AF51">
        <f t="shared" si="2"/>
        <v>2.1532387577529399</v>
      </c>
      <c r="AG51">
        <f t="shared" si="3"/>
        <v>2.7001197754120514</v>
      </c>
      <c r="AH51">
        <f t="shared" si="4"/>
        <v>2.7375946428865516</v>
      </c>
      <c r="AI51">
        <f t="shared" si="5"/>
        <v>4.2528942310855609</v>
      </c>
      <c r="AJ51">
        <f t="shared" si="6"/>
        <v>2.3673403206562247</v>
      </c>
      <c r="AK51">
        <f t="shared" si="7"/>
        <v>2.218465618119128</v>
      </c>
      <c r="AL51" s="134">
        <f t="shared" si="8"/>
        <v>111.8135365120354</v>
      </c>
      <c r="AM51" s="134">
        <f t="shared" si="8"/>
        <v>215.323875775294</v>
      </c>
      <c r="AN51" s="134">
        <f t="shared" si="8"/>
        <v>270.01197754120511</v>
      </c>
      <c r="AO51" s="134">
        <f t="shared" si="8"/>
        <v>273.75946428865518</v>
      </c>
      <c r="AP51" s="134">
        <f t="shared" si="8"/>
        <v>425.28942310855609</v>
      </c>
      <c r="AQ51" s="134">
        <f t="shared" si="8"/>
        <v>236.73403206562247</v>
      </c>
      <c r="AR51" s="134">
        <f t="shared" si="8"/>
        <v>221.84656181191281</v>
      </c>
      <c r="AZ51" s="81">
        <f t="shared" si="9"/>
        <v>13.201888140583645</v>
      </c>
      <c r="BA51" s="81">
        <f t="shared" si="10"/>
        <v>14.599846399193332</v>
      </c>
      <c r="BB51" s="81">
        <f t="shared" si="11"/>
        <v>15.691226299857624</v>
      </c>
      <c r="BC51" s="81">
        <f t="shared" si="12"/>
        <v>31.042943958160382</v>
      </c>
      <c r="BD51" s="81">
        <f t="shared" si="13"/>
        <v>16.997514868160096</v>
      </c>
      <c r="BE51" s="81">
        <f t="shared" si="14"/>
        <v>13.552112381678663</v>
      </c>
      <c r="BF51" s="81">
        <f t="shared" si="15"/>
        <v>15.10155277996301</v>
      </c>
    </row>
    <row r="52" spans="1:58" x14ac:dyDescent="0.2">
      <c r="A52" s="1">
        <v>41913</v>
      </c>
      <c r="B52">
        <v>8.23</v>
      </c>
      <c r="C52" s="2">
        <v>529.04380136284601</v>
      </c>
      <c r="D52">
        <v>1493.0267947610701</v>
      </c>
      <c r="E52">
        <v>280.114912956556</v>
      </c>
      <c r="F52">
        <v>398.13842406744499</v>
      </c>
      <c r="G52">
        <v>379.56765627648201</v>
      </c>
      <c r="H52">
        <v>411.18773879576599</v>
      </c>
      <c r="I52" s="13">
        <v>1657.45369133851</v>
      </c>
      <c r="J52" s="2">
        <v>562.94825991652476</v>
      </c>
      <c r="K52">
        <v>2958.1439145594472</v>
      </c>
      <c r="L52">
        <v>696.9914473336147</v>
      </c>
      <c r="M52">
        <v>1099.5317328996473</v>
      </c>
      <c r="N52">
        <v>1494.332173599955</v>
      </c>
      <c r="O52">
        <v>906.85612695074531</v>
      </c>
      <c r="P52" s="13">
        <v>3364.7779937030323</v>
      </c>
      <c r="Q52" s="55">
        <f>'реальные данные'!U53/1000</f>
        <v>518.50976379086853</v>
      </c>
      <c r="R52" s="36">
        <v>2636.3760622703185</v>
      </c>
      <c r="S52" s="36">
        <v>652.04449672968053</v>
      </c>
      <c r="T52" s="36">
        <v>1062.6329853102843</v>
      </c>
      <c r="U52" s="36">
        <v>1380.3770470718134</v>
      </c>
      <c r="V52" s="36">
        <v>826.00212623453137</v>
      </c>
      <c r="W52" s="75">
        <v>2786.3996487521008</v>
      </c>
      <c r="X52" s="54">
        <f>'реальные данные'!F53/1000</f>
        <v>51.480668229463575</v>
      </c>
      <c r="Y52" s="36">
        <v>329.19067384469565</v>
      </c>
      <c r="Z52" s="36">
        <v>47.066539049588741</v>
      </c>
      <c r="AA52" s="36">
        <v>37.618541676348237</v>
      </c>
      <c r="AB52" s="36">
        <v>109.75322266000921</v>
      </c>
      <c r="AC52" s="36">
        <v>80.145537218465449</v>
      </c>
      <c r="AD52" s="75">
        <v>580.25251448250935</v>
      </c>
      <c r="AE52">
        <f t="shared" si="1"/>
        <v>1.1582912413419044</v>
      </c>
      <c r="AF52">
        <f t="shared" si="2"/>
        <v>2.1357392577330843</v>
      </c>
      <c r="AG52">
        <f t="shared" si="3"/>
        <v>2.6827367446248331</v>
      </c>
      <c r="AH52">
        <f t="shared" si="4"/>
        <v>2.9697493467721303</v>
      </c>
      <c r="AI52">
        <f t="shared" si="5"/>
        <v>4.2201069778895581</v>
      </c>
      <c r="AJ52">
        <f t="shared" si="6"/>
        <v>2.3691614426981702</v>
      </c>
      <c r="AK52">
        <f t="shared" si="7"/>
        <v>2.1850507388698457</v>
      </c>
      <c r="AL52" s="134">
        <f t="shared" si="8"/>
        <v>115.82912413419044</v>
      </c>
      <c r="AM52" s="134">
        <f t="shared" si="8"/>
        <v>213.57392577330842</v>
      </c>
      <c r="AN52" s="134">
        <f t="shared" ref="AN52:AR102" si="16">AG52*100</f>
        <v>268.27367446248331</v>
      </c>
      <c r="AO52" s="134">
        <f t="shared" si="16"/>
        <v>296.97493467721301</v>
      </c>
      <c r="AP52" s="134">
        <f t="shared" si="16"/>
        <v>422.01069778895584</v>
      </c>
      <c r="AQ52" s="134">
        <f t="shared" si="16"/>
        <v>236.91614426981701</v>
      </c>
      <c r="AR52" s="134">
        <f t="shared" si="16"/>
        <v>218.50507388698458</v>
      </c>
      <c r="AZ52" s="81">
        <f t="shared" si="9"/>
        <v>13.676010865435449</v>
      </c>
      <c r="BA52" s="81">
        <f t="shared" si="10"/>
        <v>14.481192575304709</v>
      </c>
      <c r="BB52" s="81">
        <f t="shared" si="11"/>
        <v>15.590208162683318</v>
      </c>
      <c r="BC52" s="81">
        <f t="shared" si="12"/>
        <v>33.675461332881873</v>
      </c>
      <c r="BD52" s="81">
        <f t="shared" si="13"/>
        <v>16.86647426536031</v>
      </c>
      <c r="BE52" s="81">
        <f t="shared" si="14"/>
        <v>13.562537604599866</v>
      </c>
      <c r="BF52" s="81">
        <f t="shared" si="15"/>
        <v>14.874090808725901</v>
      </c>
    </row>
    <row r="53" spans="1:58" x14ac:dyDescent="0.2">
      <c r="A53" s="1">
        <v>41944</v>
      </c>
      <c r="B53">
        <v>10.23</v>
      </c>
      <c r="C53" s="2">
        <v>533.062788716971</v>
      </c>
      <c r="D53">
        <v>1492.9569483912201</v>
      </c>
      <c r="E53">
        <v>277.11105775381299</v>
      </c>
      <c r="F53">
        <v>426.14359732004499</v>
      </c>
      <c r="G53">
        <v>382.10778387803299</v>
      </c>
      <c r="H53">
        <v>410.06793075636898</v>
      </c>
      <c r="I53" s="13">
        <v>1667.3564148629</v>
      </c>
      <c r="J53" s="2">
        <v>563.65778831344574</v>
      </c>
      <c r="K53">
        <v>2963.7789482292346</v>
      </c>
      <c r="L53">
        <v>691.67528088846473</v>
      </c>
      <c r="M53">
        <v>1089.1826207364168</v>
      </c>
      <c r="N53">
        <v>1485.1307177943686</v>
      </c>
      <c r="O53">
        <v>899.27443729533229</v>
      </c>
      <c r="P53" s="13">
        <v>3357.5250399347442</v>
      </c>
      <c r="Q53" s="55">
        <f>'реальные данные'!U54/1000</f>
        <v>507.3514361277476</v>
      </c>
      <c r="R53" s="36">
        <v>2640.9228752227204</v>
      </c>
      <c r="S53" s="36">
        <v>641.61596639379286</v>
      </c>
      <c r="T53" s="36">
        <v>1052.602863912253</v>
      </c>
      <c r="U53" s="36">
        <v>1386.782435028234</v>
      </c>
      <c r="V53" s="36">
        <v>793.85265285206117</v>
      </c>
      <c r="W53" s="75">
        <v>2752.4950977456738</v>
      </c>
      <c r="X53" s="54">
        <f>'реальные данные'!F54/1000</f>
        <v>53.366296815974799</v>
      </c>
      <c r="Y53" s="36">
        <v>329.84071578874926</v>
      </c>
      <c r="Z53" s="36">
        <v>53.58256181495436</v>
      </c>
      <c r="AA53" s="36">
        <v>38.674532524546912</v>
      </c>
      <c r="AB53" s="36">
        <v>97.410132492432069</v>
      </c>
      <c r="AC53" s="36">
        <v>85.246399299374573</v>
      </c>
      <c r="AD53" s="75">
        <v>608.56388359931373</v>
      </c>
      <c r="AE53">
        <f t="shared" si="1"/>
        <v>1.1328999656299916</v>
      </c>
      <c r="AF53">
        <f t="shared" si="2"/>
        <v>2.1440010295947705</v>
      </c>
      <c r="AG53">
        <f t="shared" si="3"/>
        <v>2.700702237425066</v>
      </c>
      <c r="AH53">
        <f t="shared" si="4"/>
        <v>2.7537940263836442</v>
      </c>
      <c r="AI53">
        <f t="shared" si="5"/>
        <v>4.1802004292755317</v>
      </c>
      <c r="AJ53">
        <f t="shared" si="6"/>
        <v>2.3090209073176791</v>
      </c>
      <c r="AK53">
        <f t="shared" si="7"/>
        <v>2.1759038171519349</v>
      </c>
      <c r="AL53" s="134">
        <f t="shared" ref="AL53:AR116" si="17">AE53*100</f>
        <v>113.28999656299916</v>
      </c>
      <c r="AM53" s="134">
        <f t="shared" si="17"/>
        <v>214.40010295947704</v>
      </c>
      <c r="AN53" s="134">
        <f t="shared" si="16"/>
        <v>270.07022374250658</v>
      </c>
      <c r="AO53" s="134">
        <f t="shared" si="16"/>
        <v>275.37940263836441</v>
      </c>
      <c r="AP53" s="134">
        <f t="shared" si="16"/>
        <v>418.02004292755316</v>
      </c>
      <c r="AQ53" s="134">
        <f t="shared" si="16"/>
        <v>230.90209073176791</v>
      </c>
      <c r="AR53" s="134">
        <f t="shared" si="16"/>
        <v>217.5903817151935</v>
      </c>
      <c r="AZ53" s="81">
        <f t="shared" si="9"/>
        <v>13.37621462237564</v>
      </c>
      <c r="BA53" s="81">
        <f t="shared" si="10"/>
        <v>14.537210794246519</v>
      </c>
      <c r="BB53" s="81">
        <f t="shared" si="11"/>
        <v>15.694611165721913</v>
      </c>
      <c r="BC53" s="81">
        <f t="shared" si="12"/>
        <v>31.226636805223652</v>
      </c>
      <c r="BD53" s="81">
        <f t="shared" si="13"/>
        <v>16.706980020606725</v>
      </c>
      <c r="BE53" s="81">
        <f t="shared" si="14"/>
        <v>13.218256181663257</v>
      </c>
      <c r="BF53" s="81">
        <f t="shared" si="15"/>
        <v>14.811825827033585</v>
      </c>
    </row>
    <row r="54" spans="1:58" x14ac:dyDescent="0.2">
      <c r="A54" s="1">
        <v>41974</v>
      </c>
      <c r="B54">
        <v>15.45</v>
      </c>
      <c r="C54" s="2">
        <v>536.30906802859897</v>
      </c>
      <c r="D54">
        <v>1500.28798558527</v>
      </c>
      <c r="E54">
        <v>275.76785606430599</v>
      </c>
      <c r="F54">
        <v>433.57161325973902</v>
      </c>
      <c r="G54">
        <v>361.74221346304898</v>
      </c>
      <c r="H54">
        <v>409.44331680221597</v>
      </c>
      <c r="I54" s="13">
        <v>1782.6560505109601</v>
      </c>
      <c r="J54" s="2">
        <v>574.13589442838509</v>
      </c>
      <c r="K54">
        <v>2945.6579404293666</v>
      </c>
      <c r="L54">
        <v>687.92375505752841</v>
      </c>
      <c r="M54">
        <v>1062.5656979085545</v>
      </c>
      <c r="N54">
        <v>1428.8531266522295</v>
      </c>
      <c r="O54">
        <v>898.84659744925477</v>
      </c>
      <c r="P54" s="13">
        <v>3270.5693849224817</v>
      </c>
      <c r="Q54" s="55">
        <f>'реальные данные'!U55/1000</f>
        <v>511.40563594913601</v>
      </c>
      <c r="R54" s="36">
        <v>2620.4598681839798</v>
      </c>
      <c r="S54" s="36">
        <v>647.8922876714372</v>
      </c>
      <c r="T54" s="36">
        <v>1027.2865570656943</v>
      </c>
      <c r="U54" s="36">
        <v>1364.1411500293498</v>
      </c>
      <c r="V54" s="36">
        <v>834.47842043448497</v>
      </c>
      <c r="W54" s="75">
        <v>2765.9799736697705</v>
      </c>
      <c r="X54" s="54">
        <f>'реальные данные'!F55/1000</f>
        <v>52.553844600334862</v>
      </c>
      <c r="Y54" s="36">
        <v>324.44314410198189</v>
      </c>
      <c r="Z54" s="36">
        <v>45.667708680134957</v>
      </c>
      <c r="AA54" s="36">
        <v>34.878594510483147</v>
      </c>
      <c r="AB54" s="36">
        <v>80.933247568119128</v>
      </c>
      <c r="AC54" s="36">
        <v>62.996103117834203</v>
      </c>
      <c r="AD54" s="75">
        <v>517.44794611466409</v>
      </c>
      <c r="AE54">
        <f t="shared" si="1"/>
        <v>1.1376094318503052</v>
      </c>
      <c r="AF54">
        <f t="shared" si="2"/>
        <v>2.1261935671330257</v>
      </c>
      <c r="AG54">
        <f t="shared" si="3"/>
        <v>2.7153158548168093</v>
      </c>
      <c r="AH54">
        <f t="shared" si="4"/>
        <v>2.6384317558773658</v>
      </c>
      <c r="AI54">
        <f t="shared" si="5"/>
        <v>4.30976613197247</v>
      </c>
      <c r="AJ54">
        <f t="shared" si="6"/>
        <v>2.367273381490183</v>
      </c>
      <c r="AK54">
        <f t="shared" si="7"/>
        <v>2.0021072287504045</v>
      </c>
      <c r="AL54" s="134">
        <f t="shared" si="17"/>
        <v>113.76094318503051</v>
      </c>
      <c r="AM54" s="134">
        <f t="shared" si="17"/>
        <v>212.61935671330258</v>
      </c>
      <c r="AN54" s="134">
        <f t="shared" si="16"/>
        <v>271.53158548168091</v>
      </c>
      <c r="AO54" s="134">
        <f t="shared" si="16"/>
        <v>263.8431755877366</v>
      </c>
      <c r="AP54" s="134">
        <f t="shared" si="16"/>
        <v>430.97661319724699</v>
      </c>
      <c r="AQ54" s="134">
        <f t="shared" si="16"/>
        <v>236.72733814901829</v>
      </c>
      <c r="AR54" s="134">
        <f t="shared" si="16"/>
        <v>200.21072287504046</v>
      </c>
      <c r="AZ54" s="81">
        <f t="shared" si="9"/>
        <v>13.431819559113997</v>
      </c>
      <c r="BA54" s="81">
        <f t="shared" si="10"/>
        <v>14.416468858051676</v>
      </c>
      <c r="BB54" s="81">
        <f t="shared" si="11"/>
        <v>15.779535390062437</v>
      </c>
      <c r="BC54" s="81">
        <f t="shared" si="12"/>
        <v>29.918486781070882</v>
      </c>
      <c r="BD54" s="81">
        <f t="shared" si="13"/>
        <v>17.224814426620785</v>
      </c>
      <c r="BE54" s="81">
        <f t="shared" si="14"/>
        <v>13.551729180711307</v>
      </c>
      <c r="BF54" s="81">
        <f t="shared" si="15"/>
        <v>13.628756623126598</v>
      </c>
    </row>
    <row r="55" spans="1:58" x14ac:dyDescent="0.2">
      <c r="A55" s="1">
        <v>42005</v>
      </c>
      <c r="B55">
        <v>16.96</v>
      </c>
      <c r="C55" s="2">
        <v>529.21797211532601</v>
      </c>
      <c r="D55">
        <v>1457.1474194196701</v>
      </c>
      <c r="E55">
        <v>272.00405952477001</v>
      </c>
      <c r="F55">
        <v>434.85882638389597</v>
      </c>
      <c r="G55">
        <v>351.50572638635998</v>
      </c>
      <c r="H55">
        <v>408.82848281666003</v>
      </c>
      <c r="I55" s="13">
        <v>1553.7125951570399</v>
      </c>
      <c r="J55" s="2">
        <v>529.07194716666652</v>
      </c>
      <c r="K55">
        <v>2935.7410908400166</v>
      </c>
      <c r="L55">
        <v>666.34328687453205</v>
      </c>
      <c r="M55">
        <v>1016.1066570691319</v>
      </c>
      <c r="N55">
        <v>1424.9725686852935</v>
      </c>
      <c r="O55">
        <v>901.26769158942761</v>
      </c>
      <c r="P55" s="13">
        <v>3287.5668595853167</v>
      </c>
      <c r="Q55" s="55">
        <f>'реальные данные'!U56/1000</f>
        <v>496.8598948746461</v>
      </c>
      <c r="R55" s="36">
        <v>2581.3060023423031</v>
      </c>
      <c r="S55" s="36">
        <v>630.69431468495486</v>
      </c>
      <c r="T55" s="36">
        <v>988.01686364016609</v>
      </c>
      <c r="U55" s="36">
        <v>1335.9648053819374</v>
      </c>
      <c r="V55" s="36">
        <v>859.77104276979833</v>
      </c>
      <c r="W55" s="75">
        <v>2722.0275711770823</v>
      </c>
      <c r="X55" s="54">
        <f>'реальные данные'!F56/1000</f>
        <v>47.534859237438518</v>
      </c>
      <c r="Y55" s="36">
        <v>349.6939349909149</v>
      </c>
      <c r="Z55" s="36">
        <v>29.839962826745857</v>
      </c>
      <c r="AA55" s="36">
        <v>33.64508434691701</v>
      </c>
      <c r="AB55" s="36">
        <v>97.664395681670698</v>
      </c>
      <c r="AC55" s="36">
        <v>65.596813079498958</v>
      </c>
      <c r="AD55" s="75">
        <v>619.40966568044939</v>
      </c>
      <c r="AE55">
        <f t="shared" si="1"/>
        <v>1.1137304342955257</v>
      </c>
      <c r="AF55">
        <f t="shared" si="2"/>
        <v>2.183903601416378</v>
      </c>
      <c r="AG55">
        <f t="shared" si="3"/>
        <v>2.6194365114603881</v>
      </c>
      <c r="AH55">
        <f t="shared" si="4"/>
        <v>2.5314952230858476</v>
      </c>
      <c r="AI55">
        <f t="shared" si="5"/>
        <v>4.4083022244723518</v>
      </c>
      <c r="AJ55">
        <f t="shared" si="6"/>
        <v>2.4470673468420148</v>
      </c>
      <c r="AK55">
        <f t="shared" si="7"/>
        <v>2.348513811167154</v>
      </c>
      <c r="AL55" s="134">
        <f t="shared" si="17"/>
        <v>111.37304342955257</v>
      </c>
      <c r="AM55" s="134">
        <f t="shared" si="17"/>
        <v>218.39036014163779</v>
      </c>
      <c r="AN55" s="134">
        <f t="shared" si="16"/>
        <v>261.9436511460388</v>
      </c>
      <c r="AO55" s="134">
        <f t="shared" si="16"/>
        <v>253.14952230858475</v>
      </c>
      <c r="AP55" s="134">
        <f t="shared" si="16"/>
        <v>440.8302224472352</v>
      </c>
      <c r="AQ55" s="134">
        <f t="shared" si="16"/>
        <v>244.70673468420148</v>
      </c>
      <c r="AR55" s="134">
        <f t="shared" si="16"/>
        <v>234.8513811167154</v>
      </c>
      <c r="AZ55" s="81">
        <f t="shared" si="9"/>
        <v>13.149878870659396</v>
      </c>
      <c r="BA55" s="81">
        <f t="shared" si="10"/>
        <v>14.807766680086232</v>
      </c>
      <c r="BB55" s="81">
        <f t="shared" si="11"/>
        <v>15.222351042987402</v>
      </c>
      <c r="BC55" s="81">
        <f t="shared" si="12"/>
        <v>28.705880377433697</v>
      </c>
      <c r="BD55" s="81">
        <f t="shared" si="13"/>
        <v>17.618632990241547</v>
      </c>
      <c r="BE55" s="81">
        <f t="shared" si="14"/>
        <v>14.008518927581349</v>
      </c>
      <c r="BF55" s="81">
        <f t="shared" si="15"/>
        <v>15.986817638346819</v>
      </c>
    </row>
    <row r="56" spans="1:58" x14ac:dyDescent="0.2">
      <c r="A56" s="1">
        <v>42036</v>
      </c>
      <c r="B56">
        <v>15.1</v>
      </c>
      <c r="C56" s="2">
        <v>520.34714999121604</v>
      </c>
      <c r="D56">
        <v>1444.5882707672299</v>
      </c>
      <c r="E56">
        <v>266.33562924978901</v>
      </c>
      <c r="F56">
        <v>437.07657529039699</v>
      </c>
      <c r="G56">
        <v>358.57115700855502</v>
      </c>
      <c r="H56">
        <v>410.83572679774301</v>
      </c>
      <c r="I56" s="13">
        <v>1534.30815023116</v>
      </c>
      <c r="J56" s="2">
        <v>521.60146671847008</v>
      </c>
      <c r="K56">
        <v>2865.6730809750011</v>
      </c>
      <c r="L56">
        <v>654.23223921308806</v>
      </c>
      <c r="M56">
        <v>1005.8587736946419</v>
      </c>
      <c r="N56">
        <v>1432.0993205569944</v>
      </c>
      <c r="O56">
        <v>882.85845671858385</v>
      </c>
      <c r="P56" s="13">
        <v>3203.1106203010154</v>
      </c>
      <c r="Q56" s="55">
        <f>'реальные данные'!U57/1000</f>
        <v>469.23902173105637</v>
      </c>
      <c r="R56" s="36">
        <v>2528.8559604350658</v>
      </c>
      <c r="S56" s="36">
        <v>621.72963403917799</v>
      </c>
      <c r="T56" s="36">
        <v>975.81090969097579</v>
      </c>
      <c r="U56" s="36">
        <v>1358.3601523733651</v>
      </c>
      <c r="V56" s="36">
        <v>822.19086476455539</v>
      </c>
      <c r="W56" s="75">
        <v>2844.194944741329</v>
      </c>
      <c r="X56" s="54">
        <f>'реальные данные'!F57/1000</f>
        <v>38.554589329196112</v>
      </c>
      <c r="Y56" s="36">
        <v>315.71307859104917</v>
      </c>
      <c r="Z56" s="36">
        <v>28.209774539469617</v>
      </c>
      <c r="AA56" s="36">
        <v>21.885587587034049</v>
      </c>
      <c r="AB56" s="36">
        <v>52.668512387833538</v>
      </c>
      <c r="AC56" s="36">
        <v>27.665903529630963</v>
      </c>
      <c r="AD56" s="75">
        <v>331.74009756599577</v>
      </c>
      <c r="AE56">
        <f t="shared" si="1"/>
        <v>1.0541247226587904</v>
      </c>
      <c r="AF56">
        <f t="shared" si="2"/>
        <v>2.1323049227400759</v>
      </c>
      <c r="AG56">
        <f t="shared" si="3"/>
        <v>2.6298946498965474</v>
      </c>
      <c r="AH56">
        <f t="shared" si="4"/>
        <v>2.4562478541002495</v>
      </c>
      <c r="AI56">
        <f t="shared" si="5"/>
        <v>4.2390399404507644</v>
      </c>
      <c r="AJ56">
        <f t="shared" si="6"/>
        <v>2.227599322462543</v>
      </c>
      <c r="AK56">
        <f t="shared" si="7"/>
        <v>2.2404490719224799</v>
      </c>
      <c r="AL56" s="134">
        <f t="shared" si="17"/>
        <v>105.41247226587905</v>
      </c>
      <c r="AM56" s="134">
        <f t="shared" si="17"/>
        <v>213.23049227400759</v>
      </c>
      <c r="AN56" s="134">
        <f t="shared" si="16"/>
        <v>262.98946498965472</v>
      </c>
      <c r="AO56" s="134">
        <f t="shared" si="16"/>
        <v>245.62478541002494</v>
      </c>
      <c r="AP56" s="134">
        <f t="shared" si="16"/>
        <v>423.90399404507644</v>
      </c>
      <c r="AQ56" s="134">
        <f t="shared" si="16"/>
        <v>222.75993224625429</v>
      </c>
      <c r="AR56" s="134">
        <f t="shared" si="16"/>
        <v>224.04490719224799</v>
      </c>
      <c r="AZ56" s="81">
        <f t="shared" si="9"/>
        <v>12.44611082779514</v>
      </c>
      <c r="BA56" s="81">
        <f t="shared" si="10"/>
        <v>14.457906368328935</v>
      </c>
      <c r="BB56" s="81">
        <f t="shared" si="11"/>
        <v>15.283126501310161</v>
      </c>
      <c r="BC56" s="81">
        <f t="shared" si="12"/>
        <v>27.852613125290066</v>
      </c>
      <c r="BD56" s="81">
        <f t="shared" si="13"/>
        <v>16.94214351438141</v>
      </c>
      <c r="BE56" s="81">
        <f t="shared" si="14"/>
        <v>12.75214893944583</v>
      </c>
      <c r="BF56" s="81">
        <f t="shared" si="15"/>
        <v>15.251198681700563</v>
      </c>
    </row>
    <row r="57" spans="1:58" x14ac:dyDescent="0.2">
      <c r="A57" s="1">
        <v>42064</v>
      </c>
      <c r="B57">
        <v>14.83</v>
      </c>
      <c r="C57" s="2">
        <v>519.90250323443001</v>
      </c>
      <c r="D57">
        <v>1430.1023286132199</v>
      </c>
      <c r="E57">
        <v>271.857204944317</v>
      </c>
      <c r="F57">
        <v>440.85105591178399</v>
      </c>
      <c r="G57">
        <v>341.27121484853802</v>
      </c>
      <c r="H57">
        <v>412.04081081457298</v>
      </c>
      <c r="I57" s="13">
        <v>1528.10444192973</v>
      </c>
      <c r="J57" s="2">
        <v>508.09344129292833</v>
      </c>
      <c r="K57">
        <v>2815.681981576774</v>
      </c>
      <c r="L57">
        <v>658.26131206216382</v>
      </c>
      <c r="M57">
        <v>992.29325020333636</v>
      </c>
      <c r="N57">
        <v>1386.0023977740077</v>
      </c>
      <c r="O57">
        <v>891.92397551163651</v>
      </c>
      <c r="P57" s="13">
        <v>3152.9140389322142</v>
      </c>
      <c r="Q57" s="55">
        <f>'реальные данные'!U58/1000</f>
        <v>466.45519788552468</v>
      </c>
      <c r="R57" s="36">
        <v>2442.7178630110625</v>
      </c>
      <c r="S57" s="36">
        <v>617.97585849127142</v>
      </c>
      <c r="T57" s="36">
        <v>965.07963900578613</v>
      </c>
      <c r="U57" s="36">
        <v>1325.0835260025653</v>
      </c>
      <c r="V57" s="36">
        <v>813.78460287140626</v>
      </c>
      <c r="W57" s="75">
        <v>2775.8131090436132</v>
      </c>
      <c r="X57" s="54">
        <f>'реальные данные'!F58/1000</f>
        <v>45.562334299736385</v>
      </c>
      <c r="Y57" s="36">
        <v>389.39596486956532</v>
      </c>
      <c r="Z57" s="36">
        <v>36.473700098525299</v>
      </c>
      <c r="AA57" s="36">
        <v>26.291719741696252</v>
      </c>
      <c r="AB57" s="36">
        <v>52.317150934187254</v>
      </c>
      <c r="AC57" s="36">
        <v>76.254840977850961</v>
      </c>
      <c r="AD57" s="75">
        <v>352.93166501471313</v>
      </c>
      <c r="AE57">
        <f t="shared" si="1"/>
        <v>1.064551222825511</v>
      </c>
      <c r="AF57">
        <f t="shared" si="2"/>
        <v>2.1477599240634251</v>
      </c>
      <c r="AG57">
        <f t="shared" si="3"/>
        <v>2.5962711453502689</v>
      </c>
      <c r="AH57">
        <f t="shared" si="4"/>
        <v>2.4204083071962312</v>
      </c>
      <c r="AI57">
        <f t="shared" si="5"/>
        <v>4.3475700303349392</v>
      </c>
      <c r="AJ57">
        <f t="shared" si="6"/>
        <v>2.3343948904190932</v>
      </c>
      <c r="AK57">
        <f t="shared" si="7"/>
        <v>2.21680576004609</v>
      </c>
      <c r="AL57" s="134">
        <f t="shared" si="17"/>
        <v>106.4551222825511</v>
      </c>
      <c r="AM57" s="134">
        <f t="shared" si="17"/>
        <v>214.77599240634251</v>
      </c>
      <c r="AN57" s="134">
        <f t="shared" si="16"/>
        <v>259.62711453502692</v>
      </c>
      <c r="AO57" s="134">
        <f t="shared" si="16"/>
        <v>242.04083071962313</v>
      </c>
      <c r="AP57" s="134">
        <f t="shared" si="16"/>
        <v>434.7570030334939</v>
      </c>
      <c r="AQ57" s="134">
        <f t="shared" si="16"/>
        <v>233.43948904190933</v>
      </c>
      <c r="AR57" s="134">
        <f t="shared" si="16"/>
        <v>221.68057600460901</v>
      </c>
      <c r="AZ57" s="81">
        <f t="shared" si="9"/>
        <v>12.569217110981169</v>
      </c>
      <c r="BA57" s="81">
        <f t="shared" si="10"/>
        <v>14.562697648259126</v>
      </c>
      <c r="BB57" s="81">
        <f t="shared" si="11"/>
        <v>15.087729977187662</v>
      </c>
      <c r="BC57" s="81">
        <f t="shared" si="12"/>
        <v>27.446210720566555</v>
      </c>
      <c r="BD57" s="81">
        <f t="shared" si="13"/>
        <v>17.375905022712676</v>
      </c>
      <c r="BE57" s="81">
        <f t="shared" si="14"/>
        <v>13.363512470993832</v>
      </c>
      <c r="BF57" s="81">
        <f t="shared" si="15"/>
        <v>15.090253783894509</v>
      </c>
    </row>
    <row r="58" spans="1:58" x14ac:dyDescent="0.2">
      <c r="A58" s="1">
        <v>42095</v>
      </c>
      <c r="B58">
        <v>14.37</v>
      </c>
      <c r="C58" s="2">
        <v>520.62837575723404</v>
      </c>
      <c r="D58">
        <v>1380.887817008</v>
      </c>
      <c r="E58">
        <v>274.602834666158</v>
      </c>
      <c r="F58">
        <v>442.78179039982098</v>
      </c>
      <c r="G58">
        <v>333.65757060202401</v>
      </c>
      <c r="H58">
        <v>408.28741359844901</v>
      </c>
      <c r="I58" s="13">
        <v>1503.3150871489399</v>
      </c>
      <c r="J58" s="2">
        <v>487.39885671564485</v>
      </c>
      <c r="K58">
        <v>2825.6361163167699</v>
      </c>
      <c r="L58">
        <v>662.4332157783258</v>
      </c>
      <c r="M58">
        <v>986.29678744222178</v>
      </c>
      <c r="N58">
        <v>1365.3971879997082</v>
      </c>
      <c r="O58">
        <v>874.62637303370911</v>
      </c>
      <c r="P58" s="13">
        <v>3129.6912267111493</v>
      </c>
      <c r="Q58" s="55">
        <f>'реальные данные'!U59/1000</f>
        <v>464.95133075282132</v>
      </c>
      <c r="R58" s="36">
        <v>2442.5219925748434</v>
      </c>
      <c r="S58" s="36">
        <v>628.0592793204496</v>
      </c>
      <c r="T58" s="36">
        <v>957.14505257767939</v>
      </c>
      <c r="U58" s="36">
        <v>1299.4329973650983</v>
      </c>
      <c r="V58" s="36">
        <v>843.86820374671493</v>
      </c>
      <c r="W58" s="75">
        <v>2749.5544587888803</v>
      </c>
      <c r="X58" s="54">
        <f>'реальные данные'!F59/1000</f>
        <v>23.27978975521647</v>
      </c>
      <c r="Y58" s="36">
        <v>377.42040724022388</v>
      </c>
      <c r="Z58" s="36">
        <v>38.783114206593773</v>
      </c>
      <c r="AA58" s="36">
        <v>28.402556330211677</v>
      </c>
      <c r="AB58" s="36">
        <v>63.825427325304602</v>
      </c>
      <c r="AC58" s="36">
        <v>56.140649758752275</v>
      </c>
      <c r="AD58" s="75">
        <v>366.71832842350216</v>
      </c>
      <c r="AE58">
        <f t="shared" si="1"/>
        <v>1.0106114714073859</v>
      </c>
      <c r="AF58">
        <f t="shared" si="2"/>
        <v>2.2129374506939934</v>
      </c>
      <c r="AG58">
        <f t="shared" si="3"/>
        <v>2.6187704885960668</v>
      </c>
      <c r="AH58">
        <f t="shared" si="4"/>
        <v>2.395780840076625</v>
      </c>
      <c r="AI58">
        <f t="shared" si="5"/>
        <v>4.4029086573616185</v>
      </c>
      <c r="AJ58">
        <f t="shared" si="6"/>
        <v>2.3778136602273219</v>
      </c>
      <c r="AK58">
        <f t="shared" si="7"/>
        <v>2.2440030551335166</v>
      </c>
      <c r="AL58" s="134">
        <f t="shared" si="17"/>
        <v>101.0611471407386</v>
      </c>
      <c r="AM58" s="134">
        <f t="shared" si="17"/>
        <v>221.29374506939934</v>
      </c>
      <c r="AN58" s="134">
        <f t="shared" si="16"/>
        <v>261.8770488596067</v>
      </c>
      <c r="AO58" s="134">
        <f t="shared" si="16"/>
        <v>239.57808400766248</v>
      </c>
      <c r="AP58" s="134">
        <f t="shared" si="16"/>
        <v>440.29086573616183</v>
      </c>
      <c r="AQ58" s="134">
        <f t="shared" si="16"/>
        <v>237.78136602273219</v>
      </c>
      <c r="AR58" s="134">
        <f t="shared" si="16"/>
        <v>224.40030551335167</v>
      </c>
      <c r="AZ58" s="81">
        <f t="shared" si="9"/>
        <v>11.932347384142393</v>
      </c>
      <c r="BA58" s="81">
        <f t="shared" si="10"/>
        <v>15.004628146704489</v>
      </c>
      <c r="BB58" s="81">
        <f t="shared" si="11"/>
        <v>15.21848057932127</v>
      </c>
      <c r="BC58" s="81">
        <f t="shared" si="12"/>
        <v>27.166947651575715</v>
      </c>
      <c r="BD58" s="81">
        <f t="shared" si="13"/>
        <v>17.597076555452499</v>
      </c>
      <c r="BE58" s="81">
        <f t="shared" si="14"/>
        <v>13.61206822057539</v>
      </c>
      <c r="BF58" s="81">
        <f t="shared" si="15"/>
        <v>15.275391378040874</v>
      </c>
    </row>
    <row r="59" spans="1:58" x14ac:dyDescent="0.2">
      <c r="A59" s="1">
        <v>42125</v>
      </c>
      <c r="B59">
        <v>12.79</v>
      </c>
      <c r="C59" s="2">
        <v>522.672208894086</v>
      </c>
      <c r="D59">
        <v>1382.6486945772599</v>
      </c>
      <c r="E59">
        <v>269.10934554226401</v>
      </c>
      <c r="F59">
        <v>443.37233873259402</v>
      </c>
      <c r="G59">
        <v>334.859431554727</v>
      </c>
      <c r="H59">
        <v>405.51678582693501</v>
      </c>
      <c r="I59" s="13">
        <v>1515.09238671613</v>
      </c>
      <c r="J59" s="2">
        <v>482.34372579526473</v>
      </c>
      <c r="K59">
        <v>2852.2154556734999</v>
      </c>
      <c r="L59">
        <v>660.97287233195505</v>
      </c>
      <c r="M59">
        <v>984.83514783923181</v>
      </c>
      <c r="N59">
        <v>1350.4585400071301</v>
      </c>
      <c r="O59">
        <v>860.77878521975128</v>
      </c>
      <c r="P59" s="13">
        <v>3125.8867563254785</v>
      </c>
      <c r="Q59" s="55">
        <f>'реальные данные'!U60/1000</f>
        <v>446.80074775367939</v>
      </c>
      <c r="R59" s="36">
        <v>2480.3474639430997</v>
      </c>
      <c r="S59" s="36">
        <v>616.26636526742357</v>
      </c>
      <c r="T59" s="36">
        <v>955.57994519019485</v>
      </c>
      <c r="U59" s="36">
        <v>1278.2825823860323</v>
      </c>
      <c r="V59" s="36">
        <v>784.50966830900893</v>
      </c>
      <c r="W59" s="75">
        <v>2724.9610841364029</v>
      </c>
      <c r="X59" s="54">
        <f>'реальные данные'!F60/1000</f>
        <v>26.08424988676671</v>
      </c>
      <c r="Y59" s="36">
        <v>365.70395324259749</v>
      </c>
      <c r="Z59" s="36">
        <v>40.879328837879555</v>
      </c>
      <c r="AA59" s="36">
        <v>28.637638173340104</v>
      </c>
      <c r="AB59" s="36">
        <v>71.929817612119081</v>
      </c>
      <c r="AC59" s="36">
        <v>74.664544316965987</v>
      </c>
      <c r="AD59" s="75">
        <v>389.09105767411518</v>
      </c>
      <c r="AE59">
        <f t="shared" si="1"/>
        <v>0.97469878902261931</v>
      </c>
      <c r="AF59">
        <f t="shared" si="2"/>
        <v>2.2256402135819018</v>
      </c>
      <c r="AG59">
        <f t="shared" si="3"/>
        <v>2.6316568053695573</v>
      </c>
      <c r="AH59">
        <f t="shared" si="4"/>
        <v>2.3883831432042428</v>
      </c>
      <c r="AI59">
        <f t="shared" si="5"/>
        <v>4.3435330825711835</v>
      </c>
      <c r="AJ59">
        <f t="shared" si="6"/>
        <v>2.2861314410517752</v>
      </c>
      <c r="AK59">
        <f t="shared" si="7"/>
        <v>2.221951244331259</v>
      </c>
      <c r="AL59" s="134">
        <f t="shared" si="17"/>
        <v>97.469878902261925</v>
      </c>
      <c r="AM59" s="134">
        <f t="shared" si="17"/>
        <v>222.56402135819019</v>
      </c>
      <c r="AN59" s="134">
        <f t="shared" si="16"/>
        <v>263.16568053695573</v>
      </c>
      <c r="AO59" s="134">
        <f t="shared" si="16"/>
        <v>238.83831432042427</v>
      </c>
      <c r="AP59" s="134">
        <f t="shared" si="16"/>
        <v>434.35330825711833</v>
      </c>
      <c r="AQ59" s="134">
        <f t="shared" si="16"/>
        <v>228.61314410517753</v>
      </c>
      <c r="AR59" s="134">
        <f t="shared" si="16"/>
        <v>222.1951244331259</v>
      </c>
      <c r="AZ59" s="81">
        <f t="shared" si="9"/>
        <v>11.508324291356159</v>
      </c>
      <c r="BA59" s="81">
        <f t="shared" si="10"/>
        <v>15.09075811549735</v>
      </c>
      <c r="BB59" s="81">
        <f t="shared" si="11"/>
        <v>15.293366928625396</v>
      </c>
      <c r="BC59" s="81">
        <f t="shared" si="12"/>
        <v>27.083061496251172</v>
      </c>
      <c r="BD59" s="81">
        <f t="shared" si="13"/>
        <v>17.35977057969388</v>
      </c>
      <c r="BE59" s="81">
        <f t="shared" si="14"/>
        <v>13.0872227951723</v>
      </c>
      <c r="BF59" s="81">
        <f t="shared" si="15"/>
        <v>15.125280156120565</v>
      </c>
    </row>
    <row r="60" spans="1:58" x14ac:dyDescent="0.2">
      <c r="A60" s="1">
        <v>42156</v>
      </c>
      <c r="B60">
        <v>12.5</v>
      </c>
      <c r="C60" s="2">
        <v>522.55520425111695</v>
      </c>
      <c r="D60">
        <v>1364.1900894274099</v>
      </c>
      <c r="E60">
        <v>271.55633115305898</v>
      </c>
      <c r="F60">
        <v>443.44682545241398</v>
      </c>
      <c r="G60">
        <v>336.580916159602</v>
      </c>
      <c r="H60">
        <v>406.56867496371802</v>
      </c>
      <c r="I60" s="13">
        <v>1506.1649286695399</v>
      </c>
      <c r="J60" s="2">
        <v>484.79628685720576</v>
      </c>
      <c r="K60">
        <v>2874.8275937781527</v>
      </c>
      <c r="L60">
        <v>666.43314478537604</v>
      </c>
      <c r="M60">
        <v>990.93845883670599</v>
      </c>
      <c r="N60">
        <v>1330.5830231240295</v>
      </c>
      <c r="O60">
        <v>843.63650498012476</v>
      </c>
      <c r="P60" s="13">
        <v>3110.6275528103142</v>
      </c>
      <c r="Q60" s="55">
        <f>'реальные данные'!U61/1000</f>
        <v>461.42179636212569</v>
      </c>
      <c r="R60" s="36">
        <v>2468.4757674252705</v>
      </c>
      <c r="S60" s="36">
        <v>623.45744235573522</v>
      </c>
      <c r="T60" s="36">
        <v>957.37591314049405</v>
      </c>
      <c r="U60" s="36">
        <v>1252.9855488283501</v>
      </c>
      <c r="V60" s="36">
        <v>782.01114417166798</v>
      </c>
      <c r="W60" s="75">
        <v>2703.2939543300276</v>
      </c>
      <c r="X60" s="54">
        <f>'реальные данные'!F61/1000</f>
        <v>18.874803776915797</v>
      </c>
      <c r="Y60" s="36">
        <v>409.39018767196598</v>
      </c>
      <c r="Z60" s="36">
        <v>40.41746614374204</v>
      </c>
      <c r="AA60" s="36">
        <v>29.967592780678903</v>
      </c>
      <c r="AB60" s="36">
        <v>71.64457567260547</v>
      </c>
      <c r="AC60" s="36">
        <v>54.4634266588901</v>
      </c>
      <c r="AD60" s="75">
        <v>391.42059893541239</v>
      </c>
      <c r="AE60">
        <f t="shared" si="1"/>
        <v>0.98931184982001807</v>
      </c>
      <c r="AF60">
        <f t="shared" si="2"/>
        <v>2.281654503205842</v>
      </c>
      <c r="AG60">
        <f t="shared" si="3"/>
        <v>2.6340433341198586</v>
      </c>
      <c r="AH60">
        <f t="shared" si="4"/>
        <v>2.3955199039697659</v>
      </c>
      <c r="AI60">
        <f t="shared" si="5"/>
        <v>4.2389962811661102</v>
      </c>
      <c r="AJ60">
        <f t="shared" si="6"/>
        <v>2.2171839973711727</v>
      </c>
      <c r="AK60">
        <f t="shared" si="7"/>
        <v>2.2206567766850065</v>
      </c>
      <c r="AL60" s="134">
        <f t="shared" si="17"/>
        <v>98.93118498200181</v>
      </c>
      <c r="AM60" s="134">
        <f t="shared" si="17"/>
        <v>228.1654503205842</v>
      </c>
      <c r="AN60" s="134">
        <f t="shared" si="16"/>
        <v>263.40433341198587</v>
      </c>
      <c r="AO60" s="134">
        <f t="shared" si="16"/>
        <v>239.55199039697658</v>
      </c>
      <c r="AP60" s="134">
        <f t="shared" si="16"/>
        <v>423.89962811661104</v>
      </c>
      <c r="AQ60" s="134">
        <f t="shared" si="16"/>
        <v>221.71839973711727</v>
      </c>
      <c r="AR60" s="134">
        <f t="shared" si="16"/>
        <v>222.06567766850065</v>
      </c>
      <c r="AZ60" s="81">
        <f t="shared" si="9"/>
        <v>11.680861535107537</v>
      </c>
      <c r="BA60" s="81">
        <f t="shared" si="10"/>
        <v>15.470558089710561</v>
      </c>
      <c r="BB60" s="81">
        <f t="shared" si="11"/>
        <v>15.307235781049314</v>
      </c>
      <c r="BC60" s="81">
        <f t="shared" si="12"/>
        <v>27.163988767592311</v>
      </c>
      <c r="BD60" s="81">
        <f t="shared" si="13"/>
        <v>16.941969021600798</v>
      </c>
      <c r="BE60" s="81">
        <f t="shared" si="14"/>
        <v>12.692525211121531</v>
      </c>
      <c r="BF60" s="81">
        <f t="shared" si="15"/>
        <v>15.116468448009259</v>
      </c>
    </row>
    <row r="61" spans="1:58" x14ac:dyDescent="0.2">
      <c r="A61" s="1">
        <v>42186</v>
      </c>
      <c r="B61">
        <v>11.49</v>
      </c>
      <c r="C61" s="2">
        <v>525.58859524780303</v>
      </c>
      <c r="D61">
        <v>1382.3517713993399</v>
      </c>
      <c r="E61">
        <v>273.22110006858099</v>
      </c>
      <c r="F61">
        <v>441.69224009851598</v>
      </c>
      <c r="G61">
        <v>318.14111385503202</v>
      </c>
      <c r="H61">
        <v>417.45185488572901</v>
      </c>
      <c r="I61" s="13">
        <v>1499.8808077464601</v>
      </c>
      <c r="J61" s="2">
        <v>475.96994952043332</v>
      </c>
      <c r="K61">
        <v>2891.5599340795188</v>
      </c>
      <c r="L61">
        <v>660.59365989543892</v>
      </c>
      <c r="M61">
        <v>993.7034465543735</v>
      </c>
      <c r="N61">
        <v>1325.0276576307263</v>
      </c>
      <c r="O61">
        <v>837.05318124973519</v>
      </c>
      <c r="P61" s="13">
        <v>3085.1299313990498</v>
      </c>
      <c r="Q61" s="55">
        <f>'реальные данные'!U62/1000</f>
        <v>454.76336881631335</v>
      </c>
      <c r="R61" s="36">
        <v>2492.6596836944695</v>
      </c>
      <c r="S61" s="36">
        <v>622.93969357200319</v>
      </c>
      <c r="T61" s="36">
        <v>953.07261993547411</v>
      </c>
      <c r="U61" s="36">
        <v>1253.3542034830932</v>
      </c>
      <c r="V61" s="36">
        <v>755.59137330862075</v>
      </c>
      <c r="W61" s="75">
        <v>2680.7109811621954</v>
      </c>
      <c r="X61" s="54">
        <f>'реальные данные'!F62/1000</f>
        <v>22.734432113633613</v>
      </c>
      <c r="Y61" s="36">
        <v>402.54772269034925</v>
      </c>
      <c r="Z61" s="36">
        <v>46.492340245567689</v>
      </c>
      <c r="AA61" s="36">
        <v>41.356951614243087</v>
      </c>
      <c r="AB61" s="36">
        <v>68.951146789586318</v>
      </c>
      <c r="AC61" s="36">
        <v>78.061944618191745</v>
      </c>
      <c r="AD61" s="75">
        <v>401.79286906736519</v>
      </c>
      <c r="AE61">
        <f t="shared" si="1"/>
        <v>0.97781598796581748</v>
      </c>
      <c r="AF61">
        <f t="shared" si="2"/>
        <v>2.2619635597592196</v>
      </c>
      <c r="AG61">
        <f t="shared" si="3"/>
        <v>2.6392527983957765</v>
      </c>
      <c r="AH61">
        <f t="shared" si="4"/>
        <v>2.4226318939708036</v>
      </c>
      <c r="AI61">
        <f t="shared" si="5"/>
        <v>4.4742246314034508</v>
      </c>
      <c r="AJ61">
        <f t="shared" si="6"/>
        <v>2.1530937095754088</v>
      </c>
      <c r="AK61">
        <f t="shared" si="7"/>
        <v>2.2188587621485567</v>
      </c>
      <c r="AL61" s="134">
        <f t="shared" si="17"/>
        <v>97.781598796581747</v>
      </c>
      <c r="AM61" s="134">
        <f t="shared" si="17"/>
        <v>226.19635597592196</v>
      </c>
      <c r="AN61" s="134">
        <f t="shared" si="16"/>
        <v>263.92527983957763</v>
      </c>
      <c r="AO61" s="134">
        <f t="shared" si="16"/>
        <v>242.26318939708037</v>
      </c>
      <c r="AP61" s="134">
        <f t="shared" si="16"/>
        <v>447.42246314034509</v>
      </c>
      <c r="AQ61" s="134">
        <f t="shared" si="16"/>
        <v>215.30937095754089</v>
      </c>
      <c r="AR61" s="134">
        <f t="shared" si="16"/>
        <v>221.88587621485567</v>
      </c>
      <c r="AZ61" s="81">
        <f t="shared" si="9"/>
        <v>11.545129237379504</v>
      </c>
      <c r="BA61" s="81">
        <f t="shared" si="10"/>
        <v>15.337045376017864</v>
      </c>
      <c r="BB61" s="81">
        <f t="shared" si="11"/>
        <v>15.337509579863285</v>
      </c>
      <c r="BC61" s="81">
        <f t="shared" si="12"/>
        <v>27.471425074272467</v>
      </c>
      <c r="BD61" s="81">
        <f t="shared" si="13"/>
        <v>17.8821046476757</v>
      </c>
      <c r="BE61" s="81">
        <f t="shared" si="14"/>
        <v>12.325632975474754</v>
      </c>
      <c r="BF61" s="81">
        <f t="shared" si="15"/>
        <v>15.104228992414559</v>
      </c>
    </row>
    <row r="62" spans="1:58" x14ac:dyDescent="0.2">
      <c r="A62" s="1">
        <v>42217</v>
      </c>
      <c r="B62">
        <v>10.81</v>
      </c>
      <c r="C62" s="2">
        <v>530.58685365868405</v>
      </c>
      <c r="D62">
        <v>1381.05662523704</v>
      </c>
      <c r="E62">
        <v>272.83139777647102</v>
      </c>
      <c r="F62">
        <v>447.40886120961102</v>
      </c>
      <c r="G62">
        <v>325.04406804183799</v>
      </c>
      <c r="H62">
        <v>411.53240325609198</v>
      </c>
      <c r="I62" s="13">
        <v>1497.9635923124199</v>
      </c>
      <c r="J62" s="2">
        <v>458.66883246531773</v>
      </c>
      <c r="K62">
        <v>2911.1936553594342</v>
      </c>
      <c r="L62">
        <v>659.32239793111341</v>
      </c>
      <c r="M62">
        <v>987.42388578244231</v>
      </c>
      <c r="N62">
        <v>1320.1914718103999</v>
      </c>
      <c r="O62">
        <v>830.11433120574804</v>
      </c>
      <c r="P62" s="13">
        <v>3051.4635471908737</v>
      </c>
      <c r="Q62" s="55">
        <f>'реальные данные'!U63/1000</f>
        <v>440.5099412182833</v>
      </c>
      <c r="R62" s="36">
        <v>2465.1974508645794</v>
      </c>
      <c r="S62" s="36">
        <v>616.70712655587727</v>
      </c>
      <c r="T62" s="36">
        <v>945.24156903206995</v>
      </c>
      <c r="U62" s="36">
        <v>1240.2206173657155</v>
      </c>
      <c r="V62" s="36">
        <v>765.74592267252126</v>
      </c>
      <c r="W62" s="75">
        <v>2639.9865569595604</v>
      </c>
      <c r="X62" s="54">
        <f>'реальные данные'!F63/1000</f>
        <v>15.247444348890417</v>
      </c>
      <c r="Y62" s="36">
        <v>439.53077379372422</v>
      </c>
      <c r="Z62" s="36">
        <v>45.756552282274377</v>
      </c>
      <c r="AA62" s="36">
        <v>43.335267981697548</v>
      </c>
      <c r="AB62" s="36">
        <v>73.66116371029247</v>
      </c>
      <c r="AC62" s="36">
        <v>62.072594338102057</v>
      </c>
      <c r="AD62" s="75">
        <v>412.58701067704919</v>
      </c>
      <c r="AE62">
        <f t="shared" si="1"/>
        <v>0.92381596812115419</v>
      </c>
      <c r="AF62">
        <f t="shared" si="2"/>
        <v>2.2704126542301717</v>
      </c>
      <c r="AG62">
        <f t="shared" si="3"/>
        <v>2.6143326095873403</v>
      </c>
      <c r="AH62">
        <f t="shared" si="4"/>
        <v>2.3771438843807693</v>
      </c>
      <c r="AI62">
        <f t="shared" si="5"/>
        <v>4.350409590993138</v>
      </c>
      <c r="AJ62">
        <f t="shared" si="6"/>
        <v>2.1662305041476735</v>
      </c>
      <c r="AK62">
        <f t="shared" si="7"/>
        <v>2.1986512545297656</v>
      </c>
      <c r="AL62" s="134">
        <f t="shared" si="17"/>
        <v>92.381596812115419</v>
      </c>
      <c r="AM62" s="134">
        <f t="shared" si="17"/>
        <v>227.04126542301717</v>
      </c>
      <c r="AN62" s="134">
        <f t="shared" si="16"/>
        <v>261.43326095873402</v>
      </c>
      <c r="AO62" s="134">
        <f t="shared" si="16"/>
        <v>237.71438843807692</v>
      </c>
      <c r="AP62" s="134">
        <f t="shared" si="16"/>
        <v>435.0409590993138</v>
      </c>
      <c r="AQ62" s="134">
        <f t="shared" si="16"/>
        <v>216.62305041476736</v>
      </c>
      <c r="AR62" s="134">
        <f t="shared" si="16"/>
        <v>219.86512545297657</v>
      </c>
      <c r="AZ62" s="81">
        <f t="shared" si="9"/>
        <v>10.907547917785157</v>
      </c>
      <c r="BA62" s="81">
        <f t="shared" si="10"/>
        <v>15.394333719469801</v>
      </c>
      <c r="BB62" s="81">
        <f t="shared" si="11"/>
        <v>15.192690699756874</v>
      </c>
      <c r="BC62" s="81">
        <f t="shared" si="12"/>
        <v>26.955613963909254</v>
      </c>
      <c r="BD62" s="81">
        <f t="shared" si="13"/>
        <v>17.387253876430691</v>
      </c>
      <c r="BE62" s="81">
        <f t="shared" si="14"/>
        <v>12.400836069353968</v>
      </c>
      <c r="BF62" s="81">
        <f t="shared" si="15"/>
        <v>14.966672322451197</v>
      </c>
    </row>
    <row r="63" spans="1:58" x14ac:dyDescent="0.2">
      <c r="A63" s="1">
        <v>42248</v>
      </c>
      <c r="B63">
        <v>11.1</v>
      </c>
      <c r="C63" s="2">
        <v>533.10659926632798</v>
      </c>
      <c r="D63">
        <v>1397.5950691103301</v>
      </c>
      <c r="E63">
        <v>270.78527428853801</v>
      </c>
      <c r="F63">
        <v>445.90274284401403</v>
      </c>
      <c r="G63">
        <v>328.416986457691</v>
      </c>
      <c r="H63">
        <v>415.43697247545401</v>
      </c>
      <c r="I63" s="13">
        <v>1478.85249929152</v>
      </c>
      <c r="J63" s="2">
        <v>462.75097055930911</v>
      </c>
      <c r="K63">
        <v>2937.3559619952648</v>
      </c>
      <c r="L63">
        <v>661.81911845556544</v>
      </c>
      <c r="M63">
        <v>982.83821111861721</v>
      </c>
      <c r="N63">
        <v>1256.4436448311803</v>
      </c>
      <c r="O63">
        <v>825.26289459999691</v>
      </c>
      <c r="P63" s="13">
        <v>3030.2095740869586</v>
      </c>
      <c r="Q63" s="55">
        <f>'реальные данные'!U64/1000</f>
        <v>452.26644310396807</v>
      </c>
      <c r="R63" s="36">
        <v>2542.4448816723025</v>
      </c>
      <c r="S63" s="36">
        <v>621.69400358156975</v>
      </c>
      <c r="T63" s="36">
        <v>944.99690566597963</v>
      </c>
      <c r="U63" s="36">
        <v>1201.9108029288877</v>
      </c>
      <c r="V63" s="36">
        <v>762.01323953968779</v>
      </c>
      <c r="W63" s="75">
        <v>2610.4053879504772</v>
      </c>
      <c r="X63" s="54">
        <f>'реальные данные'!F64/1000</f>
        <v>14.728610893696962</v>
      </c>
      <c r="Y63" s="36">
        <v>394.8760648479153</v>
      </c>
      <c r="Z63" s="36">
        <v>36.683922492518363</v>
      </c>
      <c r="AA63" s="36">
        <v>37.402505716845631</v>
      </c>
      <c r="AB63" s="36">
        <v>59.627987262128485</v>
      </c>
      <c r="AC63" s="36">
        <v>63.356230633937059</v>
      </c>
      <c r="AD63" s="75">
        <v>427.28830756337589</v>
      </c>
      <c r="AE63">
        <f t="shared" si="1"/>
        <v>0.94214400722582547</v>
      </c>
      <c r="AF63">
        <f t="shared" si="2"/>
        <v>2.2683420835176165</v>
      </c>
      <c r="AG63">
        <f t="shared" si="3"/>
        <v>2.6171391909843384</v>
      </c>
      <c r="AH63">
        <f t="shared" si="4"/>
        <v>2.3700835453361204</v>
      </c>
      <c r="AI63">
        <f t="shared" si="5"/>
        <v>4.1335828606442551</v>
      </c>
      <c r="AJ63">
        <f t="shared" si="6"/>
        <v>2.1400837354141169</v>
      </c>
      <c r="AK63">
        <f t="shared" si="7"/>
        <v>2.2174274805892997</v>
      </c>
      <c r="AL63" s="134">
        <f t="shared" si="17"/>
        <v>94.214400722582553</v>
      </c>
      <c r="AM63" s="134">
        <f t="shared" si="17"/>
        <v>226.83420835176165</v>
      </c>
      <c r="AN63" s="134">
        <f t="shared" si="16"/>
        <v>261.71391909843385</v>
      </c>
      <c r="AO63" s="134">
        <f t="shared" si="16"/>
        <v>237.00835453361205</v>
      </c>
      <c r="AP63" s="134">
        <f t="shared" si="16"/>
        <v>413.3582860644255</v>
      </c>
      <c r="AQ63" s="134">
        <f t="shared" si="16"/>
        <v>214.00837354141169</v>
      </c>
      <c r="AR63" s="134">
        <f t="shared" si="16"/>
        <v>221.74274805892998</v>
      </c>
      <c r="AZ63" s="81">
        <f t="shared" si="9"/>
        <v>11.123948122665601</v>
      </c>
      <c r="BA63" s="81">
        <f t="shared" si="10"/>
        <v>15.380294396494989</v>
      </c>
      <c r="BB63" s="81">
        <f t="shared" si="11"/>
        <v>15.209000607276643</v>
      </c>
      <c r="BC63" s="81">
        <f t="shared" si="12"/>
        <v>26.875553276378998</v>
      </c>
      <c r="BD63" s="81">
        <f t="shared" si="13"/>
        <v>16.520663885553127</v>
      </c>
      <c r="BE63" s="81">
        <f t="shared" si="14"/>
        <v>12.251155879647783</v>
      </c>
      <c r="BF63" s="81">
        <f t="shared" si="15"/>
        <v>15.09448596379443</v>
      </c>
    </row>
    <row r="64" spans="1:58" x14ac:dyDescent="0.2">
      <c r="A64" s="1">
        <v>42278</v>
      </c>
      <c r="B64">
        <v>11.16</v>
      </c>
      <c r="C64" s="2">
        <v>536.69425686323098</v>
      </c>
      <c r="D64">
        <v>1391.97182150654</v>
      </c>
      <c r="E64">
        <v>269.59584023594903</v>
      </c>
      <c r="F64">
        <v>426.45837808981901</v>
      </c>
      <c r="G64">
        <v>329.78206662319599</v>
      </c>
      <c r="H64">
        <v>427.715283328743</v>
      </c>
      <c r="I64" s="13">
        <v>1466.74064451144</v>
      </c>
      <c r="J64" s="2">
        <v>464.09709424951933</v>
      </c>
      <c r="K64">
        <v>2942.970118083274</v>
      </c>
      <c r="L64">
        <v>666.43621417343923</v>
      </c>
      <c r="M64">
        <v>981.61338539374719</v>
      </c>
      <c r="N64">
        <v>1260.6133322542169</v>
      </c>
      <c r="O64">
        <v>825.35549481667147</v>
      </c>
      <c r="P64" s="13">
        <v>3009.3690387637662</v>
      </c>
      <c r="Q64" s="55">
        <f>'реальные данные'!U65/1000</f>
        <v>447.7639077907553</v>
      </c>
      <c r="R64" s="36">
        <v>2516.2343857344499</v>
      </c>
      <c r="S64" s="36">
        <v>620.8967751726816</v>
      </c>
      <c r="T64" s="36">
        <v>941.06781607901576</v>
      </c>
      <c r="U64" s="36">
        <v>1182.7291742459593</v>
      </c>
      <c r="V64" s="36">
        <v>771.60401639887016</v>
      </c>
      <c r="W64" s="75">
        <v>2586.2725719821169</v>
      </c>
      <c r="X64" s="54">
        <f>'реальные данные'!F65/1000</f>
        <v>16.847279595448711</v>
      </c>
      <c r="Y64" s="36">
        <v>428.0008786219247</v>
      </c>
      <c r="Z64" s="36">
        <v>47.473208316791805</v>
      </c>
      <c r="AA64" s="36">
        <v>41.616092570553768</v>
      </c>
      <c r="AB64" s="36">
        <v>75.920642617952083</v>
      </c>
      <c r="AC64" s="36">
        <v>54.713334022913251</v>
      </c>
      <c r="AD64" s="75">
        <v>419.15152719754309</v>
      </c>
      <c r="AE64">
        <f t="shared" si="1"/>
        <v>0.93123740313158165</v>
      </c>
      <c r="AF64">
        <f t="shared" si="2"/>
        <v>2.283898613563998</v>
      </c>
      <c r="AG64">
        <f t="shared" si="3"/>
        <v>2.6700768765962679</v>
      </c>
      <c r="AH64">
        <f t="shared" si="4"/>
        <v>2.4792847139193328</v>
      </c>
      <c r="AI64">
        <f t="shared" si="5"/>
        <v>4.1090088450040856</v>
      </c>
      <c r="AJ64">
        <f t="shared" si="6"/>
        <v>2.0803663494134987</v>
      </c>
      <c r="AK64">
        <f t="shared" si="7"/>
        <v>2.212069484921336</v>
      </c>
      <c r="AL64" s="134">
        <f t="shared" si="17"/>
        <v>93.123740313158166</v>
      </c>
      <c r="AM64" s="134">
        <f t="shared" si="17"/>
        <v>228.38986135639979</v>
      </c>
      <c r="AN64" s="134">
        <f t="shared" si="16"/>
        <v>267.00768765962681</v>
      </c>
      <c r="AO64" s="134">
        <f t="shared" si="16"/>
        <v>247.92847139193327</v>
      </c>
      <c r="AP64" s="134">
        <f t="shared" si="16"/>
        <v>410.90088450040855</v>
      </c>
      <c r="AQ64" s="134">
        <f t="shared" si="16"/>
        <v>208.03663494134986</v>
      </c>
      <c r="AR64" s="134">
        <f t="shared" si="16"/>
        <v>221.20694849213359</v>
      </c>
      <c r="AZ64" s="81">
        <f t="shared" si="9"/>
        <v>10.99517322497659</v>
      </c>
      <c r="BA64" s="81">
        <f t="shared" si="10"/>
        <v>15.48577408302015</v>
      </c>
      <c r="BB64" s="81">
        <f t="shared" si="11"/>
        <v>15.516637776668782</v>
      </c>
      <c r="BC64" s="81">
        <f t="shared" si="12"/>
        <v>28.11383950889438</v>
      </c>
      <c r="BD64" s="81">
        <f t="shared" si="13"/>
        <v>16.422449076174349</v>
      </c>
      <c r="BE64" s="81">
        <f t="shared" si="14"/>
        <v>11.909296824082791</v>
      </c>
      <c r="BF64" s="81">
        <f t="shared" si="15"/>
        <v>15.058012982778312</v>
      </c>
    </row>
    <row r="65" spans="1:65" x14ac:dyDescent="0.2">
      <c r="A65" s="1">
        <v>42309</v>
      </c>
      <c r="B65">
        <v>11.45</v>
      </c>
      <c r="C65" s="2">
        <v>534.04748525174296</v>
      </c>
      <c r="D65">
        <v>1388.91322269234</v>
      </c>
      <c r="E65">
        <v>266.85705151113302</v>
      </c>
      <c r="F65">
        <v>442.92045178872598</v>
      </c>
      <c r="G65">
        <v>341.13077121808197</v>
      </c>
      <c r="H65">
        <v>423.40947622154903</v>
      </c>
      <c r="I65" s="13">
        <v>1452.74694769078</v>
      </c>
      <c r="J65" s="2">
        <v>515.26650203144482</v>
      </c>
      <c r="K65">
        <v>2995.2312514616006</v>
      </c>
      <c r="L65">
        <v>679.82854243685949</v>
      </c>
      <c r="M65">
        <v>982.90708050124488</v>
      </c>
      <c r="N65">
        <v>1241.539450560364</v>
      </c>
      <c r="O65">
        <v>820.18884013545483</v>
      </c>
      <c r="P65" s="13">
        <v>2935.7960708218757</v>
      </c>
      <c r="Q65" s="55">
        <f>'реальные данные'!U66/1000</f>
        <v>392.02958156132854</v>
      </c>
      <c r="R65" s="36">
        <v>2530.1891078032959</v>
      </c>
      <c r="S65" s="36">
        <v>636.43220438273522</v>
      </c>
      <c r="T65" s="36">
        <v>943.7559838202601</v>
      </c>
      <c r="U65" s="36">
        <v>1176.7148736957383</v>
      </c>
      <c r="V65" s="36">
        <v>757.6769984244097</v>
      </c>
      <c r="W65" s="75">
        <v>2523.4587549063767</v>
      </c>
      <c r="X65" s="54">
        <f>'реальные данные'!F66/1000</f>
        <v>104.7756319034783</v>
      </c>
      <c r="Y65" s="36">
        <v>472.08221674485702</v>
      </c>
      <c r="Z65" s="36">
        <v>45.527408644097392</v>
      </c>
      <c r="AA65" s="36">
        <v>42.893166610071141</v>
      </c>
      <c r="AB65" s="36">
        <v>67.255448368863</v>
      </c>
      <c r="AC65" s="36">
        <v>51.080825128643127</v>
      </c>
      <c r="AD65" s="75">
        <v>421.46582636010578</v>
      </c>
      <c r="AE65">
        <f t="shared" si="1"/>
        <v>1.0073181132546671</v>
      </c>
      <c r="AF65">
        <f t="shared" si="2"/>
        <v>2.3359881621284506</v>
      </c>
      <c r="AG65">
        <f t="shared" si="3"/>
        <v>2.7524153129445792</v>
      </c>
      <c r="AH65">
        <f t="shared" si="4"/>
        <v>2.3971433141346279</v>
      </c>
      <c r="AI65">
        <f t="shared" si="5"/>
        <v>3.9257047219470689</v>
      </c>
      <c r="AJ65">
        <f t="shared" si="6"/>
        <v>2.0569969592910144</v>
      </c>
      <c r="AK65">
        <f t="shared" si="7"/>
        <v>2.1895361899828969</v>
      </c>
      <c r="AL65" s="134">
        <f t="shared" si="17"/>
        <v>100.73181132546671</v>
      </c>
      <c r="AM65" s="134">
        <f t="shared" si="17"/>
        <v>233.59881621284507</v>
      </c>
      <c r="AN65" s="134">
        <f t="shared" si="16"/>
        <v>275.2415312944579</v>
      </c>
      <c r="AO65" s="134">
        <f t="shared" si="16"/>
        <v>239.71433141346279</v>
      </c>
      <c r="AP65" s="134">
        <f t="shared" si="16"/>
        <v>392.57047219470689</v>
      </c>
      <c r="AQ65" s="134">
        <f t="shared" si="16"/>
        <v>205.69969592910144</v>
      </c>
      <c r="AR65" s="134">
        <f t="shared" si="16"/>
        <v>218.9536189982897</v>
      </c>
      <c r="AZ65" s="81">
        <f t="shared" si="9"/>
        <v>11.893462516267389</v>
      </c>
      <c r="BA65" s="81">
        <f t="shared" si="10"/>
        <v>15.838962694968584</v>
      </c>
      <c r="BB65" s="81">
        <f t="shared" si="11"/>
        <v>15.995131749300276</v>
      </c>
      <c r="BC65" s="81">
        <f t="shared" si="12"/>
        <v>27.182397420933256</v>
      </c>
      <c r="BD65" s="81">
        <f t="shared" si="13"/>
        <v>15.689838673055672</v>
      </c>
      <c r="BE65" s="81">
        <f t="shared" si="14"/>
        <v>11.77551605818792</v>
      </c>
      <c r="BF65" s="81">
        <f t="shared" si="15"/>
        <v>14.904624199089245</v>
      </c>
    </row>
    <row r="66" spans="1:65" x14ac:dyDescent="0.2">
      <c r="A66" s="1">
        <v>42339</v>
      </c>
      <c r="B66">
        <v>11.2</v>
      </c>
      <c r="C66" s="2">
        <v>537.01577258268401</v>
      </c>
      <c r="D66">
        <v>1383.5007498975301</v>
      </c>
      <c r="E66">
        <v>258.39427467044402</v>
      </c>
      <c r="F66">
        <v>450.40186652401201</v>
      </c>
      <c r="G66">
        <v>347.83424086120601</v>
      </c>
      <c r="H66">
        <v>421.26552467792197</v>
      </c>
      <c r="I66" s="13">
        <v>1461.49182433232</v>
      </c>
      <c r="J66" s="2">
        <v>517.98710913974287</v>
      </c>
      <c r="K66">
        <v>3005.7114840829677</v>
      </c>
      <c r="L66">
        <v>682.06069446726917</v>
      </c>
      <c r="M66">
        <v>983.62962650658187</v>
      </c>
      <c r="N66">
        <v>1224.7339342763908</v>
      </c>
      <c r="O66">
        <v>813.82381879681463</v>
      </c>
      <c r="P66" s="13">
        <v>2896.1620917396626</v>
      </c>
      <c r="Q66" s="55">
        <f>'реальные данные'!U67/1000</f>
        <v>494.43152703294095</v>
      </c>
      <c r="R66" s="36">
        <v>2616.9308325156089</v>
      </c>
      <c r="S66" s="36">
        <v>643.68854195998074</v>
      </c>
      <c r="T66" s="36">
        <v>951.20762346297738</v>
      </c>
      <c r="U66" s="36">
        <v>1176.2013513636639</v>
      </c>
      <c r="V66" s="36">
        <v>756.80576812178367</v>
      </c>
      <c r="W66" s="75">
        <v>2542.351954897576</v>
      </c>
      <c r="X66" s="54">
        <f>'реальные данные'!F67/1000</f>
        <v>18.331878695816368</v>
      </c>
      <c r="Y66" s="36">
        <v>398.30683375556589</v>
      </c>
      <c r="Z66" s="36">
        <v>39.215678957814717</v>
      </c>
      <c r="AA66" s="36">
        <v>32.864046639615857</v>
      </c>
      <c r="AB66" s="36">
        <v>62.490111673887725</v>
      </c>
      <c r="AC66" s="36">
        <v>62.133822309658164</v>
      </c>
      <c r="AD66" s="75">
        <v>368.96733496656606</v>
      </c>
      <c r="AE66">
        <f t="shared" si="1"/>
        <v>1.0271308812905018</v>
      </c>
      <c r="AF66">
        <f t="shared" si="2"/>
        <v>2.3523361135037248</v>
      </c>
      <c r="AG66">
        <f t="shared" si="3"/>
        <v>2.8451285792416656</v>
      </c>
      <c r="AH66">
        <f t="shared" si="4"/>
        <v>2.350101215191537</v>
      </c>
      <c r="AI66">
        <f t="shared" si="5"/>
        <v>3.8327445052527418</v>
      </c>
      <c r="AJ66">
        <f t="shared" si="6"/>
        <v>2.0941168075930574</v>
      </c>
      <c r="AK66">
        <f t="shared" si="7"/>
        <v>2.1496584447074181</v>
      </c>
      <c r="AL66" s="134">
        <f t="shared" si="17"/>
        <v>102.71308812905018</v>
      </c>
      <c r="AM66" s="134">
        <f t="shared" si="17"/>
        <v>235.23361135037248</v>
      </c>
      <c r="AN66" s="134">
        <f t="shared" si="16"/>
        <v>284.51285792416655</v>
      </c>
      <c r="AO66" s="134">
        <f t="shared" si="16"/>
        <v>235.0101215191537</v>
      </c>
      <c r="AP66" s="134">
        <f t="shared" si="16"/>
        <v>383.27445052527418</v>
      </c>
      <c r="AQ66" s="134">
        <f t="shared" si="16"/>
        <v>209.41168075930574</v>
      </c>
      <c r="AR66" s="134">
        <f t="shared" si="16"/>
        <v>214.96584447074181</v>
      </c>
      <c r="AZ66" s="81">
        <f t="shared" si="9"/>
        <v>12.127393000467992</v>
      </c>
      <c r="BA66" s="81">
        <f t="shared" si="10"/>
        <v>15.949808544348317</v>
      </c>
      <c r="BB66" s="81">
        <f t="shared" si="11"/>
        <v>16.533917049017042</v>
      </c>
      <c r="BC66" s="81">
        <f t="shared" si="12"/>
        <v>26.648963720308821</v>
      </c>
      <c r="BD66" s="81">
        <f t="shared" si="13"/>
        <v>15.318305176205483</v>
      </c>
      <c r="BE66" s="81">
        <f t="shared" si="14"/>
        <v>11.988012905975612</v>
      </c>
      <c r="BF66" s="81">
        <f t="shared" si="15"/>
        <v>14.633168166548096</v>
      </c>
    </row>
    <row r="67" spans="1:65" s="91" customFormat="1" x14ac:dyDescent="0.2">
      <c r="A67" s="107">
        <v>42370</v>
      </c>
      <c r="B67" s="91">
        <v>11.06</v>
      </c>
      <c r="C67" s="108">
        <v>533.33661502606901</v>
      </c>
      <c r="D67" s="91">
        <v>1394.36298517827</v>
      </c>
      <c r="E67" s="91">
        <v>278.40349137534901</v>
      </c>
      <c r="F67" s="91">
        <v>453.74062192343098</v>
      </c>
      <c r="G67" s="91">
        <v>355.40161575428101</v>
      </c>
      <c r="H67" s="91">
        <v>413.47286374408901</v>
      </c>
      <c r="I67" s="109">
        <v>1433.36278134844</v>
      </c>
      <c r="J67" s="108">
        <v>513.19176581661259</v>
      </c>
      <c r="K67" s="91">
        <v>3058.5732315024029</v>
      </c>
      <c r="L67" s="91">
        <v>660.89819134178822</v>
      </c>
      <c r="M67" s="91">
        <v>985.18180884103731</v>
      </c>
      <c r="N67" s="91">
        <v>1255.7706649559134</v>
      </c>
      <c r="O67" s="91">
        <v>807.9469778496333</v>
      </c>
      <c r="P67" s="109">
        <v>2610.5210903298712</v>
      </c>
      <c r="Q67" s="55">
        <f>'реальные данные'!U68/1000</f>
        <v>512.38612450881089</v>
      </c>
      <c r="R67" s="111">
        <v>2594.9117226648691</v>
      </c>
      <c r="S67" s="111">
        <v>592.76096967115927</v>
      </c>
      <c r="T67" s="111">
        <v>950.38269162601466</v>
      </c>
      <c r="U67" s="111">
        <v>1165.1228134099165</v>
      </c>
      <c r="V67" s="111">
        <v>741.0742533866262</v>
      </c>
      <c r="W67" s="113">
        <v>2257.1929020236694</v>
      </c>
      <c r="X67" s="54">
        <f>'реальные данные'!F68/1000</f>
        <v>21.908607543832115</v>
      </c>
      <c r="Y67" s="111">
        <v>443.6833905218748</v>
      </c>
      <c r="Z67" s="111">
        <v>48.300228623643754</v>
      </c>
      <c r="AA67" s="111">
        <v>35.124948549495819</v>
      </c>
      <c r="AB67" s="111">
        <v>96.350173055873512</v>
      </c>
      <c r="AC67" s="111">
        <v>72.108695865336344</v>
      </c>
      <c r="AD67" s="113">
        <v>401.11566255848561</v>
      </c>
      <c r="AE67">
        <f t="shared" ref="AE67:AE130" si="18">((1+$B$158/100)*Q67+(1+B67/100)*X67)/C67</f>
        <v>1.0777845126800867</v>
      </c>
      <c r="AF67">
        <f t="shared" ref="AF67:AF130" si="19">((1+$B$158/100)*R67+(1+B67/100)*Y67)/D67</f>
        <v>2.3527874755388214</v>
      </c>
      <c r="AG67">
        <f t="shared" ref="AG67:AG130" si="20">((1+$B$158/100)*S67+(1+B67/100)*Z67)/E67</f>
        <v>2.48015740621305</v>
      </c>
      <c r="AH67">
        <f t="shared" ref="AH67:AH130" si="21">((1+$B$158/100)*T67+(1+B67/100)*AA67)/F67</f>
        <v>2.3362877200759407</v>
      </c>
      <c r="AI67">
        <f t="shared" ref="AI67:AI130" si="22">((1+$B$158/100)*U67+(1+B67/100)*AB67)/G67</f>
        <v>3.8232095983553167</v>
      </c>
      <c r="AJ67">
        <f t="shared" ref="AJ67:AJ130" si="23">((1+$B$158/100)*V67+(1+B67/100)*AC67)/H67</f>
        <v>2.1192900303277753</v>
      </c>
      <c r="AK67">
        <f t="shared" ref="AK67:AK130" si="24">((1+$B$158/100)*W67+(1+B67/100)*AD67)/I67</f>
        <v>2.002654498527789</v>
      </c>
      <c r="AL67" s="108">
        <f t="shared" si="17"/>
        <v>107.77845126800867</v>
      </c>
      <c r="AM67" s="108">
        <f t="shared" si="17"/>
        <v>235.27874755388214</v>
      </c>
      <c r="AN67" s="108">
        <f t="shared" si="16"/>
        <v>248.01574062130501</v>
      </c>
      <c r="AO67" s="108">
        <f t="shared" si="16"/>
        <v>233.62877200759408</v>
      </c>
      <c r="AP67" s="108">
        <f t="shared" si="16"/>
        <v>382.32095983553165</v>
      </c>
      <c r="AQ67" s="108">
        <f t="shared" si="16"/>
        <v>211.92900303277753</v>
      </c>
      <c r="AR67" s="108">
        <f t="shared" si="16"/>
        <v>200.26544985277889</v>
      </c>
      <c r="AZ67" s="81">
        <f t="shared" ref="AZ67:AZ130" si="25">AL67/$AS$81</f>
        <v>12.725463320377491</v>
      </c>
      <c r="BA67" s="81">
        <f t="shared" ref="BA67:BA130" si="26">AM67/$AT$81</f>
        <v>15.95286896500957</v>
      </c>
      <c r="BB67" s="81">
        <f t="shared" ref="BB67:BB130" si="27">AN67/$AU$81</f>
        <v>14.41295733416789</v>
      </c>
      <c r="BC67" s="81">
        <f t="shared" ref="BC67:BC130" si="28">AO67/$AV$81</f>
        <v>26.492325645400975</v>
      </c>
      <c r="BD67" s="81">
        <f t="shared" ref="BD67:BD130" si="29">AP67/$AW$81</f>
        <v>15.280197075474716</v>
      </c>
      <c r="BE67" s="81">
        <f t="shared" ref="BE67:BE130" si="30">AQ67/$AX$81</f>
        <v>12.132119919459571</v>
      </c>
      <c r="BF67" s="81">
        <f t="shared" ref="BF67:BF130" si="31">AR67/$AY$81</f>
        <v>13.632482001316166</v>
      </c>
    </row>
    <row r="68" spans="1:65" s="91" customFormat="1" x14ac:dyDescent="0.2">
      <c r="A68" s="107">
        <v>42401</v>
      </c>
      <c r="B68" s="91">
        <v>10.88</v>
      </c>
      <c r="C68" s="108">
        <v>536.03409501199098</v>
      </c>
      <c r="D68" s="91">
        <v>1395.38270542178</v>
      </c>
      <c r="E68" s="91">
        <v>266.83897498885898</v>
      </c>
      <c r="F68" s="91">
        <v>456.35186697888599</v>
      </c>
      <c r="G68" s="91">
        <v>363.081836393831</v>
      </c>
      <c r="H68" s="91">
        <v>413.13014777205899</v>
      </c>
      <c r="I68" s="109">
        <v>1443.4962408911499</v>
      </c>
      <c r="J68" s="108">
        <v>624.61410607865503</v>
      </c>
      <c r="K68" s="91">
        <v>3075.9654757869462</v>
      </c>
      <c r="L68" s="91">
        <v>640.68489721852507</v>
      </c>
      <c r="M68" s="91">
        <v>981.84909554668002</v>
      </c>
      <c r="N68" s="91">
        <v>1259.4284884093984</v>
      </c>
      <c r="O68" s="91">
        <v>822.34336522729507</v>
      </c>
      <c r="P68" s="109">
        <v>2584.6798495971793</v>
      </c>
      <c r="Q68" s="55">
        <f>'реальные данные'!U69/1000</f>
        <v>488.53369250722119</v>
      </c>
      <c r="R68" s="111">
        <v>2653.5259671744507</v>
      </c>
      <c r="S68" s="111">
        <v>592.23185296035285</v>
      </c>
      <c r="T68" s="111">
        <v>938.7539198232497</v>
      </c>
      <c r="U68" s="111">
        <v>1188.1160825581019</v>
      </c>
      <c r="V68" s="111">
        <v>751.53489970282476</v>
      </c>
      <c r="W68" s="113">
        <v>2213.222064407561</v>
      </c>
      <c r="X68" s="54">
        <f>'реальные данные'!F69/1000</f>
        <v>113.24100922519899</v>
      </c>
      <c r="Y68" s="111">
        <v>410.85023547680646</v>
      </c>
      <c r="Z68" s="111">
        <v>46.955662717745327</v>
      </c>
      <c r="AA68" s="111">
        <v>43.771638154487</v>
      </c>
      <c r="AB68" s="111">
        <v>60.389935602448311</v>
      </c>
      <c r="AC68" s="111">
        <v>54.714635029524501</v>
      </c>
      <c r="AD68" s="113">
        <v>361.2749268187211</v>
      </c>
      <c r="AE68">
        <f t="shared" si="18"/>
        <v>1.2134034731971084</v>
      </c>
      <c r="AF68">
        <f t="shared" si="19"/>
        <v>2.3695355227910277</v>
      </c>
      <c r="AG68">
        <f t="shared" si="20"/>
        <v>2.5796015030158546</v>
      </c>
      <c r="AH68">
        <f t="shared" si="21"/>
        <v>2.3164128094386491</v>
      </c>
      <c r="AI68">
        <f t="shared" si="22"/>
        <v>3.7000802010842566</v>
      </c>
      <c r="AJ68">
        <f t="shared" si="23"/>
        <v>2.1012534556639264</v>
      </c>
      <c r="AK68">
        <f t="shared" si="24"/>
        <v>1.9247658243570629</v>
      </c>
      <c r="AL68" s="108">
        <f t="shared" si="17"/>
        <v>121.34034731971084</v>
      </c>
      <c r="AM68" s="108">
        <f t="shared" si="17"/>
        <v>236.95355227910278</v>
      </c>
      <c r="AN68" s="108">
        <f t="shared" si="16"/>
        <v>257.96015030158543</v>
      </c>
      <c r="AO68" s="108">
        <f t="shared" si="16"/>
        <v>231.6412809438649</v>
      </c>
      <c r="AP68" s="108">
        <f t="shared" si="16"/>
        <v>370.00802010842568</v>
      </c>
      <c r="AQ68" s="108">
        <f t="shared" si="16"/>
        <v>210.12534556639264</v>
      </c>
      <c r="AR68" s="108">
        <f t="shared" si="16"/>
        <v>192.47658243570629</v>
      </c>
      <c r="AZ68" s="81">
        <f t="shared" si="25"/>
        <v>14.326724135784429</v>
      </c>
      <c r="BA68" s="81">
        <f t="shared" si="26"/>
        <v>16.066427629364942</v>
      </c>
      <c r="BB68" s="81">
        <f t="shared" si="27"/>
        <v>14.990857559679043</v>
      </c>
      <c r="BC68" s="81">
        <f t="shared" si="28"/>
        <v>26.266954172421926</v>
      </c>
      <c r="BD68" s="81">
        <f t="shared" si="29"/>
        <v>14.788086609730025</v>
      </c>
      <c r="BE68" s="81">
        <f t="shared" si="30"/>
        <v>12.028867469994569</v>
      </c>
      <c r="BF68" s="81">
        <f t="shared" si="31"/>
        <v>13.102277740162096</v>
      </c>
    </row>
    <row r="69" spans="1:65" s="91" customFormat="1" x14ac:dyDescent="0.2">
      <c r="A69" s="107">
        <v>42430</v>
      </c>
      <c r="B69" s="91">
        <v>10.93</v>
      </c>
      <c r="C69" s="108">
        <v>541.70358097057795</v>
      </c>
      <c r="D69" s="91">
        <v>1394.6918425788399</v>
      </c>
      <c r="E69" s="91">
        <v>265.93350099205003</v>
      </c>
      <c r="F69" s="91">
        <v>456.41243562594798</v>
      </c>
      <c r="G69" s="91">
        <v>365.532436488423</v>
      </c>
      <c r="H69" s="91">
        <v>410.29494535471201</v>
      </c>
      <c r="I69" s="109">
        <v>1411.47690289773</v>
      </c>
      <c r="J69" s="108">
        <v>679.32155756393934</v>
      </c>
      <c r="K69" s="91">
        <v>3094.9138356025842</v>
      </c>
      <c r="L69" s="91">
        <v>650.54793104760381</v>
      </c>
      <c r="M69" s="91">
        <v>981.72089234107034</v>
      </c>
      <c r="N69" s="91">
        <v>1270.7400025691945</v>
      </c>
      <c r="O69" s="91">
        <v>821.70109188300398</v>
      </c>
      <c r="P69" s="109">
        <v>2563.8646526705411</v>
      </c>
      <c r="Q69" s="55">
        <f>'реальные данные'!U70/1000</f>
        <v>566.42051492163046</v>
      </c>
      <c r="R69" s="111">
        <v>2730.2272246082025</v>
      </c>
      <c r="S69" s="111">
        <v>599.19520343696558</v>
      </c>
      <c r="T69" s="111">
        <v>942.6550490856165</v>
      </c>
      <c r="U69" s="111">
        <v>1206.9208991318271</v>
      </c>
      <c r="V69" s="111">
        <v>749.28994141400869</v>
      </c>
      <c r="W69" s="113">
        <v>2187.7703996947384</v>
      </c>
      <c r="X69" s="54">
        <f>'реальные данные'!F70/1000</f>
        <v>122.99598397426638</v>
      </c>
      <c r="Y69" s="111">
        <v>368.5143170853151</v>
      </c>
      <c r="Z69" s="111">
        <v>55.75788606824549</v>
      </c>
      <c r="AA69" s="111">
        <v>40.251406806140089</v>
      </c>
      <c r="AB69" s="111">
        <v>59.560259215598123</v>
      </c>
      <c r="AC69" s="111">
        <v>67.497369752760974</v>
      </c>
      <c r="AD69" s="113">
        <v>364.76566128354585</v>
      </c>
      <c r="AE69">
        <f t="shared" si="18"/>
        <v>1.3752584045055665</v>
      </c>
      <c r="AF69">
        <f t="shared" si="19"/>
        <v>2.396268625306067</v>
      </c>
      <c r="AG69">
        <f t="shared" si="20"/>
        <v>2.6533219383154631</v>
      </c>
      <c r="AH69">
        <f t="shared" si="21"/>
        <v>2.3167805293394927</v>
      </c>
      <c r="AI69">
        <f t="shared" si="22"/>
        <v>3.7281096536952001</v>
      </c>
      <c r="AJ69">
        <f t="shared" si="23"/>
        <v>2.1445218827051731</v>
      </c>
      <c r="AK69">
        <f t="shared" si="24"/>
        <v>1.9519276098254195</v>
      </c>
      <c r="AL69" s="108">
        <f t="shared" si="17"/>
        <v>137.52584045055664</v>
      </c>
      <c r="AM69" s="108">
        <f t="shared" si="17"/>
        <v>239.6268625306067</v>
      </c>
      <c r="AN69" s="108">
        <f t="shared" si="16"/>
        <v>265.33219383154631</v>
      </c>
      <c r="AO69" s="108">
        <f t="shared" si="16"/>
        <v>231.67805293394929</v>
      </c>
      <c r="AP69" s="108">
        <f t="shared" si="16"/>
        <v>372.81096536952003</v>
      </c>
      <c r="AQ69" s="108">
        <f t="shared" si="16"/>
        <v>214.4521882705173</v>
      </c>
      <c r="AR69" s="108">
        <f t="shared" si="16"/>
        <v>195.19276098254196</v>
      </c>
      <c r="AZ69" s="81">
        <f t="shared" si="25"/>
        <v>16.23775455731672</v>
      </c>
      <c r="BA69" s="81">
        <f t="shared" si="26"/>
        <v>16.247689084504625</v>
      </c>
      <c r="BB69" s="81">
        <f t="shared" si="27"/>
        <v>15.419269678187248</v>
      </c>
      <c r="BC69" s="81">
        <f t="shared" si="28"/>
        <v>26.271123930827855</v>
      </c>
      <c r="BD69" s="81">
        <f t="shared" si="29"/>
        <v>14.900111741702162</v>
      </c>
      <c r="BE69" s="81">
        <f t="shared" si="30"/>
        <v>12.276562565087147</v>
      </c>
      <c r="BF69" s="81">
        <f t="shared" si="31"/>
        <v>13.287173613011451</v>
      </c>
    </row>
    <row r="70" spans="1:65" s="91" customFormat="1" x14ac:dyDescent="0.2">
      <c r="A70" s="107">
        <v>42461</v>
      </c>
      <c r="B70" s="91">
        <v>10.71</v>
      </c>
      <c r="C70" s="108">
        <v>530.10201352490196</v>
      </c>
      <c r="D70" s="91">
        <v>1395.3109132452801</v>
      </c>
      <c r="E70" s="91">
        <v>268.702948903074</v>
      </c>
      <c r="F70" s="91">
        <v>458.31116295547997</v>
      </c>
      <c r="G70" s="91">
        <v>358.18219480691698</v>
      </c>
      <c r="H70" s="91">
        <v>412.16106140084202</v>
      </c>
      <c r="I70" s="109">
        <v>1406.61443803314</v>
      </c>
      <c r="J70" s="108">
        <v>646.80735049288398</v>
      </c>
      <c r="K70" s="91">
        <v>3063.3430812682491</v>
      </c>
      <c r="L70" s="91">
        <v>662.79443672973184</v>
      </c>
      <c r="M70" s="91">
        <v>981.87971754539376</v>
      </c>
      <c r="N70" s="91">
        <v>1242.1744823531319</v>
      </c>
      <c r="O70" s="91">
        <v>834.75121791765264</v>
      </c>
      <c r="P70" s="109">
        <v>2540.8469364680509</v>
      </c>
      <c r="Q70" s="55">
        <f>'реальные данные'!U71/1000</f>
        <v>622.77400602692865</v>
      </c>
      <c r="R70" s="111">
        <v>2654.6280908356189</v>
      </c>
      <c r="S70" s="111">
        <v>617.75609634701948</v>
      </c>
      <c r="T70" s="111">
        <v>943.56434675211665</v>
      </c>
      <c r="U70" s="111">
        <v>1173.4680498825126</v>
      </c>
      <c r="V70" s="111">
        <v>754.79663095434478</v>
      </c>
      <c r="W70" s="113">
        <v>2183.0073821959904</v>
      </c>
      <c r="X70" s="54">
        <f>'реальные данные'!F71/1000</f>
        <v>24.291319412912696</v>
      </c>
      <c r="Y70" s="111">
        <v>398.80309077130323</v>
      </c>
      <c r="Z70" s="111">
        <v>56.233942239710395</v>
      </c>
      <c r="AA70" s="111">
        <v>34.624157695350462</v>
      </c>
      <c r="AB70" s="111">
        <v>67.242947961672371</v>
      </c>
      <c r="AC70" s="111">
        <v>103.75768536237116</v>
      </c>
      <c r="AD70" s="113">
        <v>345.35934136928216</v>
      </c>
      <c r="AE70">
        <f t="shared" si="18"/>
        <v>1.3129173926765945</v>
      </c>
      <c r="AF70">
        <f t="shared" si="19"/>
        <v>2.3604467664046909</v>
      </c>
      <c r="AG70">
        <f t="shared" si="20"/>
        <v>2.7016925659543451</v>
      </c>
      <c r="AH70">
        <f t="shared" si="21"/>
        <v>2.2955275087710696</v>
      </c>
      <c r="AI70">
        <f t="shared" si="22"/>
        <v>3.7276528314790012</v>
      </c>
      <c r="AJ70">
        <f t="shared" si="23"/>
        <v>2.2462044009780033</v>
      </c>
      <c r="AK70">
        <f t="shared" si="24"/>
        <v>1.9391925876994254</v>
      </c>
      <c r="AL70" s="108">
        <f t="shared" si="17"/>
        <v>131.29173926765944</v>
      </c>
      <c r="AM70" s="108">
        <f t="shared" si="17"/>
        <v>236.04467664046908</v>
      </c>
      <c r="AN70" s="108">
        <f t="shared" si="16"/>
        <v>270.16925659543449</v>
      </c>
      <c r="AO70" s="108">
        <f t="shared" si="16"/>
        <v>229.55275087710697</v>
      </c>
      <c r="AP70" s="108">
        <f t="shared" si="16"/>
        <v>372.76528314790011</v>
      </c>
      <c r="AQ70" s="108">
        <f t="shared" si="16"/>
        <v>224.62044009780033</v>
      </c>
      <c r="AR70" s="108">
        <f t="shared" si="16"/>
        <v>193.91925876994253</v>
      </c>
      <c r="AZ70" s="81">
        <f t="shared" si="25"/>
        <v>15.501690668801483</v>
      </c>
      <c r="BA70" s="81">
        <f t="shared" si="26"/>
        <v>16.004802114441233</v>
      </c>
      <c r="BB70" s="81">
        <f t="shared" si="27"/>
        <v>15.700366269330882</v>
      </c>
      <c r="BC70" s="81">
        <f t="shared" si="28"/>
        <v>26.030125385567867</v>
      </c>
      <c r="BD70" s="81">
        <f t="shared" si="29"/>
        <v>14.898285963305135</v>
      </c>
      <c r="BE70" s="81">
        <f t="shared" si="30"/>
        <v>12.858655854700659</v>
      </c>
      <c r="BF70" s="81">
        <f t="shared" si="31"/>
        <v>13.200483692185564</v>
      </c>
    </row>
    <row r="71" spans="1:65" s="91" customFormat="1" x14ac:dyDescent="0.2">
      <c r="A71" s="107">
        <v>42491</v>
      </c>
      <c r="B71" s="91">
        <v>11.06</v>
      </c>
      <c r="C71" s="108">
        <v>528.21844602218903</v>
      </c>
      <c r="D71" s="91">
        <v>1377.0052217929201</v>
      </c>
      <c r="E71" s="91">
        <v>274.295633416763</v>
      </c>
      <c r="F71" s="91">
        <v>459.39971173132602</v>
      </c>
      <c r="G71" s="91">
        <v>349.10580772433002</v>
      </c>
      <c r="H71" s="91">
        <v>404.29546310770399</v>
      </c>
      <c r="I71" s="109">
        <v>1396.43989041231</v>
      </c>
      <c r="J71" s="108">
        <v>658.37158471822784</v>
      </c>
      <c r="K71" s="91">
        <v>3034.4372599391681</v>
      </c>
      <c r="L71" s="91">
        <v>671.41424010560991</v>
      </c>
      <c r="M71" s="91">
        <v>982.00519098817767</v>
      </c>
      <c r="N71" s="91">
        <v>1232.4852694132921</v>
      </c>
      <c r="O71" s="91">
        <v>832.38717810415926</v>
      </c>
      <c r="P71" s="109">
        <v>2506.8833831553275</v>
      </c>
      <c r="Q71" s="55">
        <f>'реальные данные'!U72/1000</f>
        <v>621.26048898884756</v>
      </c>
      <c r="R71" s="111">
        <v>2633.5641075119579</v>
      </c>
      <c r="S71" s="111">
        <v>611.49444053137165</v>
      </c>
      <c r="T71" s="111">
        <v>939.55891392679905</v>
      </c>
      <c r="U71" s="111">
        <v>1162.4237253841413</v>
      </c>
      <c r="V71" s="111">
        <v>776.72193997727732</v>
      </c>
      <c r="W71" s="113">
        <v>2142.5908507172257</v>
      </c>
      <c r="X71" s="54">
        <f>'реальные данные'!F72/1000</f>
        <v>28.97000543383049</v>
      </c>
      <c r="Y71" s="111">
        <v>393.17372979642619</v>
      </c>
      <c r="Z71" s="111">
        <v>59.025325509600385</v>
      </c>
      <c r="AA71" s="111">
        <v>40.938715567051894</v>
      </c>
      <c r="AB71" s="111">
        <v>69.790406562509787</v>
      </c>
      <c r="AC71" s="111">
        <v>51.966720916198774</v>
      </c>
      <c r="AD71" s="113">
        <v>353.90454358509146</v>
      </c>
      <c r="AE71">
        <f t="shared" si="18"/>
        <v>1.3245187776879921</v>
      </c>
      <c r="AF71">
        <f t="shared" si="19"/>
        <v>2.3718650416719727</v>
      </c>
      <c r="AG71">
        <f t="shared" si="20"/>
        <v>2.6341009125305277</v>
      </c>
      <c r="AH71">
        <f t="shared" si="21"/>
        <v>2.2962502735239942</v>
      </c>
      <c r="AI71">
        <f t="shared" si="22"/>
        <v>3.7993575418472765</v>
      </c>
      <c r="AJ71">
        <f t="shared" si="23"/>
        <v>2.2067967250313276</v>
      </c>
      <c r="AK71">
        <f t="shared" si="24"/>
        <v>1.929888440933738</v>
      </c>
      <c r="AL71" s="108">
        <f t="shared" si="17"/>
        <v>132.45187776879922</v>
      </c>
      <c r="AM71" s="108">
        <f t="shared" si="17"/>
        <v>237.18650416719726</v>
      </c>
      <c r="AN71" s="108">
        <f t="shared" si="16"/>
        <v>263.41009125305277</v>
      </c>
      <c r="AO71" s="108">
        <f t="shared" si="16"/>
        <v>229.62502735239943</v>
      </c>
      <c r="AP71" s="108">
        <f t="shared" si="16"/>
        <v>379.93575418472767</v>
      </c>
      <c r="AQ71" s="108">
        <f t="shared" si="16"/>
        <v>220.67967250313276</v>
      </c>
      <c r="AR71" s="108">
        <f t="shared" si="16"/>
        <v>192.98884409337381</v>
      </c>
      <c r="AZ71" s="81">
        <f t="shared" si="25"/>
        <v>15.638668884475605</v>
      </c>
      <c r="BA71" s="81">
        <f t="shared" si="26"/>
        <v>16.082222727666675</v>
      </c>
      <c r="BB71" s="81">
        <f t="shared" si="27"/>
        <v>15.307570386899034</v>
      </c>
      <c r="BC71" s="81">
        <f t="shared" si="28"/>
        <v>26.038321173712863</v>
      </c>
      <c r="BD71" s="81">
        <f t="shared" si="29"/>
        <v>15.184867715490112</v>
      </c>
      <c r="BE71" s="81">
        <f t="shared" si="30"/>
        <v>12.633062074004995</v>
      </c>
      <c r="BF71" s="81">
        <f t="shared" si="31"/>
        <v>13.137148447182456</v>
      </c>
    </row>
    <row r="72" spans="1:65" s="91" customFormat="1" x14ac:dyDescent="0.2">
      <c r="A72" s="107">
        <v>42522</v>
      </c>
      <c r="B72" s="91">
        <v>10.55</v>
      </c>
      <c r="C72" s="108">
        <v>528.01284659844202</v>
      </c>
      <c r="D72" s="91">
        <v>1385.0544788161999</v>
      </c>
      <c r="E72" s="91">
        <v>276.37063429072703</v>
      </c>
      <c r="F72" s="91">
        <v>461.32316739058899</v>
      </c>
      <c r="G72" s="91">
        <v>354.14889243451398</v>
      </c>
      <c r="H72" s="91">
        <v>413.88860442581</v>
      </c>
      <c r="I72" s="109">
        <v>1391.8762741215601</v>
      </c>
      <c r="J72" s="108">
        <v>646.69882183640243</v>
      </c>
      <c r="K72" s="91">
        <v>3031.3536271228631</v>
      </c>
      <c r="L72" s="91">
        <v>680.73203511479369</v>
      </c>
      <c r="M72" s="91">
        <v>978.86565567039554</v>
      </c>
      <c r="N72" s="91">
        <v>1228.3852045227266</v>
      </c>
      <c r="O72" s="91">
        <v>847.71342048614736</v>
      </c>
      <c r="P72" s="109">
        <v>2489.6712149909276</v>
      </c>
      <c r="Q72" s="55">
        <f>'реальные данные'!U73/1000</f>
        <v>613.13669546733888</v>
      </c>
      <c r="R72" s="111">
        <v>2649.2459695372954</v>
      </c>
      <c r="S72" s="111">
        <v>626.13964950625461</v>
      </c>
      <c r="T72" s="111">
        <v>939.59460272272474</v>
      </c>
      <c r="U72" s="111">
        <v>1175.2997470694083</v>
      </c>
      <c r="V72" s="111">
        <v>777.4476195700546</v>
      </c>
      <c r="W72" s="113">
        <v>2149.5592095545703</v>
      </c>
      <c r="X72" s="54">
        <f>'реальные данные'!F73/1000</f>
        <v>26.398727182401156</v>
      </c>
      <c r="Y72" s="111">
        <v>377.428367569665</v>
      </c>
      <c r="Z72" s="111">
        <v>53.765274041722044</v>
      </c>
      <c r="AA72" s="111">
        <v>35.620306018418944</v>
      </c>
      <c r="AB72" s="111">
        <v>48.191620439973043</v>
      </c>
      <c r="AC72" s="111">
        <v>62.852004795705888</v>
      </c>
      <c r="AD72" s="113">
        <v>332.52209423205119</v>
      </c>
      <c r="AE72">
        <f t="shared" si="18"/>
        <v>1.3028414592859852</v>
      </c>
      <c r="AF72">
        <f t="shared" si="19"/>
        <v>2.3562300064722796</v>
      </c>
      <c r="AG72">
        <f t="shared" si="20"/>
        <v>2.6491261601232594</v>
      </c>
      <c r="AH72">
        <f t="shared" si="21"/>
        <v>2.2735618791421026</v>
      </c>
      <c r="AI72">
        <f t="shared" si="22"/>
        <v>3.715888945877734</v>
      </c>
      <c r="AJ72">
        <f t="shared" si="23"/>
        <v>2.1859654767213708</v>
      </c>
      <c r="AK72">
        <f t="shared" si="24"/>
        <v>1.9233150315118761</v>
      </c>
      <c r="AL72" s="108">
        <f t="shared" si="17"/>
        <v>130.28414592859852</v>
      </c>
      <c r="AM72" s="108">
        <f t="shared" si="17"/>
        <v>235.62300064722797</v>
      </c>
      <c r="AN72" s="108">
        <f t="shared" si="16"/>
        <v>264.91261601232594</v>
      </c>
      <c r="AO72" s="108">
        <f t="shared" si="16"/>
        <v>227.35618791421027</v>
      </c>
      <c r="AP72" s="108">
        <f t="shared" si="16"/>
        <v>371.58889458777338</v>
      </c>
      <c r="AQ72" s="108">
        <f t="shared" si="16"/>
        <v>218.59654767213706</v>
      </c>
      <c r="AR72" s="108">
        <f t="shared" si="16"/>
        <v>192.3315031511876</v>
      </c>
      <c r="AZ72" s="81">
        <f t="shared" si="25"/>
        <v>15.382723547570615</v>
      </c>
      <c r="BA72" s="81">
        <f t="shared" si="26"/>
        <v>15.976210743840177</v>
      </c>
      <c r="BB72" s="81">
        <f t="shared" si="27"/>
        <v>15.394886720913499</v>
      </c>
      <c r="BC72" s="81">
        <f t="shared" si="28"/>
        <v>25.781046212597705</v>
      </c>
      <c r="BD72" s="81">
        <f t="shared" si="29"/>
        <v>14.851269317804446</v>
      </c>
      <c r="BE72" s="81">
        <f t="shared" si="30"/>
        <v>12.513811193308241</v>
      </c>
      <c r="BF72" s="81">
        <f t="shared" si="31"/>
        <v>13.092401894196561</v>
      </c>
    </row>
    <row r="73" spans="1:65" s="91" customFormat="1" x14ac:dyDescent="0.2">
      <c r="A73" s="107">
        <v>42552</v>
      </c>
      <c r="B73" s="91">
        <v>10.28</v>
      </c>
      <c r="C73" s="108">
        <v>530.18368902899203</v>
      </c>
      <c r="D73" s="91">
        <v>1392.3664898316199</v>
      </c>
      <c r="E73" s="91">
        <v>274.880097863412</v>
      </c>
      <c r="F73" s="91">
        <v>472.29824637945501</v>
      </c>
      <c r="G73" s="91">
        <v>365.439533319286</v>
      </c>
      <c r="H73" s="91">
        <v>420.79195512424099</v>
      </c>
      <c r="I73" s="109">
        <v>1397.93339183226</v>
      </c>
      <c r="J73" s="108">
        <v>646.4283119732936</v>
      </c>
      <c r="K73" s="91">
        <v>3031.5995655893798</v>
      </c>
      <c r="L73" s="91">
        <v>708.78553453129496</v>
      </c>
      <c r="M73" s="91">
        <v>974.40868063007565</v>
      </c>
      <c r="N73" s="91">
        <v>1234.2932408437332</v>
      </c>
      <c r="O73" s="91">
        <v>836.69723276968386</v>
      </c>
      <c r="P73" s="109">
        <v>2461.4163688055355</v>
      </c>
      <c r="Q73" s="55">
        <f>'реальные данные'!U74/1000</f>
        <v>614.99311794335006</v>
      </c>
      <c r="R73" s="111">
        <v>2594.3248138060139</v>
      </c>
      <c r="S73" s="111">
        <v>636.00466897390083</v>
      </c>
      <c r="T73" s="111">
        <v>933.71097745089503</v>
      </c>
      <c r="U73" s="111">
        <v>1159.79392766094</v>
      </c>
      <c r="V73" s="111">
        <v>764.52219769182477</v>
      </c>
      <c r="W73" s="113">
        <v>2101.6996552192313</v>
      </c>
      <c r="X73" s="54">
        <f>'реальные данные'!F74/1000</f>
        <v>37.779927986385687</v>
      </c>
      <c r="Y73" s="111">
        <v>440.9896706408781</v>
      </c>
      <c r="Z73" s="111">
        <v>81.645159877708039</v>
      </c>
      <c r="AA73" s="111">
        <v>39.803994640983021</v>
      </c>
      <c r="AB73" s="111">
        <v>71.137937223774259</v>
      </c>
      <c r="AC73" s="111">
        <v>66.135714792180707</v>
      </c>
      <c r="AD73" s="113">
        <v>353.76886439655385</v>
      </c>
      <c r="AE73">
        <f t="shared" si="18"/>
        <v>1.3248076676805438</v>
      </c>
      <c r="AF73">
        <f t="shared" si="19"/>
        <v>2.3510892226437439</v>
      </c>
      <c r="AG73">
        <f t="shared" si="20"/>
        <v>2.8133724369962767</v>
      </c>
      <c r="AH73">
        <f t="shared" si="21"/>
        <v>2.2169110413977138</v>
      </c>
      <c r="AI73">
        <f t="shared" si="22"/>
        <v>3.6243864963477876</v>
      </c>
      <c r="AJ73">
        <f t="shared" si="23"/>
        <v>2.1253047507937151</v>
      </c>
      <c r="AK73">
        <f t="shared" si="24"/>
        <v>1.8943184452119246</v>
      </c>
      <c r="AL73" s="108">
        <f t="shared" si="17"/>
        <v>132.48076676805439</v>
      </c>
      <c r="AM73" s="108">
        <f t="shared" si="17"/>
        <v>235.1089222643744</v>
      </c>
      <c r="AN73" s="108">
        <f t="shared" si="16"/>
        <v>281.33724369962766</v>
      </c>
      <c r="AO73" s="108">
        <f t="shared" si="16"/>
        <v>221.69110413977137</v>
      </c>
      <c r="AP73" s="108">
        <f t="shared" si="16"/>
        <v>362.43864963477876</v>
      </c>
      <c r="AQ73" s="108">
        <f t="shared" si="16"/>
        <v>212.53047507937151</v>
      </c>
      <c r="AR73" s="108">
        <f t="shared" si="16"/>
        <v>189.43184452119246</v>
      </c>
      <c r="AZ73" s="81">
        <f t="shared" si="25"/>
        <v>15.642079825123378</v>
      </c>
      <c r="BA73" s="81">
        <f t="shared" si="26"/>
        <v>15.94135411031645</v>
      </c>
      <c r="BB73" s="81">
        <f t="shared" si="27"/>
        <v>16.349372341437608</v>
      </c>
      <c r="BC73" s="81">
        <f t="shared" si="28"/>
        <v>25.138654255172039</v>
      </c>
      <c r="BD73" s="81">
        <f t="shared" si="29"/>
        <v>14.485562069552159</v>
      </c>
      <c r="BE73" s="81">
        <f t="shared" si="30"/>
        <v>12.166551879658773</v>
      </c>
      <c r="BF73" s="81">
        <f t="shared" si="31"/>
        <v>12.895016153858277</v>
      </c>
    </row>
    <row r="74" spans="1:65" s="91" customFormat="1" x14ac:dyDescent="0.2">
      <c r="A74" s="107">
        <v>42583</v>
      </c>
      <c r="B74" s="91">
        <v>10.29</v>
      </c>
      <c r="C74" s="108">
        <v>528.60540784291504</v>
      </c>
      <c r="D74" s="91">
        <v>1381.3253889043499</v>
      </c>
      <c r="E74" s="91">
        <v>274.44765540058103</v>
      </c>
      <c r="F74" s="91">
        <v>478.22106056497603</v>
      </c>
      <c r="G74" s="91">
        <v>356.866747625399</v>
      </c>
      <c r="H74" s="91">
        <v>421.18054686318999</v>
      </c>
      <c r="I74" s="109">
        <v>1394.1349608165999</v>
      </c>
      <c r="J74" s="108">
        <v>659.38939406583484</v>
      </c>
      <c r="K74" s="91">
        <v>2995.5485112432439</v>
      </c>
      <c r="L74" s="91">
        <v>705.51094723000745</v>
      </c>
      <c r="M74" s="91">
        <v>981.02317879656528</v>
      </c>
      <c r="N74" s="91">
        <v>1221.3123465116489</v>
      </c>
      <c r="O74" s="91">
        <v>839.58178650603281</v>
      </c>
      <c r="P74" s="109">
        <v>2439.6885683525734</v>
      </c>
      <c r="Q74" s="55">
        <f>'реальные данные'!U75/1000</f>
        <v>628.96167822159691</v>
      </c>
      <c r="R74" s="111">
        <v>2614.8015778255617</v>
      </c>
      <c r="S74" s="111">
        <v>654.45192145338126</v>
      </c>
      <c r="T74" s="111">
        <v>937.31911710276154</v>
      </c>
      <c r="U74" s="111">
        <v>1147.7748756708886</v>
      </c>
      <c r="V74" s="111">
        <v>769.14583899259765</v>
      </c>
      <c r="W74" s="113">
        <v>2100.7795146314083</v>
      </c>
      <c r="X74" s="54">
        <f>'реальные данные'!F75/1000</f>
        <v>27.202542680894499</v>
      </c>
      <c r="Y74" s="111">
        <v>382.78050023543022</v>
      </c>
      <c r="Z74" s="111">
        <v>53.498521244562248</v>
      </c>
      <c r="AA74" s="111">
        <v>44.98727659488555</v>
      </c>
      <c r="AB74" s="111">
        <v>68.068201404641414</v>
      </c>
      <c r="AC74" s="111">
        <v>68.941251754761694</v>
      </c>
      <c r="AD74" s="113">
        <v>333.45257610196995</v>
      </c>
      <c r="AE74">
        <f t="shared" si="18"/>
        <v>1.3350917950577004</v>
      </c>
      <c r="AF74">
        <f t="shared" si="19"/>
        <v>2.3393637868924655</v>
      </c>
      <c r="AG74">
        <f t="shared" si="20"/>
        <v>2.7769391135560642</v>
      </c>
      <c r="AH74">
        <f t="shared" si="21"/>
        <v>2.2095226854024808</v>
      </c>
      <c r="AI74">
        <f t="shared" si="22"/>
        <v>3.6658017580487687</v>
      </c>
      <c r="AJ74">
        <f t="shared" si="23"/>
        <v>2.1425003397183291</v>
      </c>
      <c r="AK74">
        <f t="shared" si="24"/>
        <v>1.8827237375412058</v>
      </c>
      <c r="AL74" s="108">
        <f t="shared" si="17"/>
        <v>133.50917950577005</v>
      </c>
      <c r="AM74" s="108">
        <f t="shared" si="17"/>
        <v>233.93637868924654</v>
      </c>
      <c r="AN74" s="108">
        <f t="shared" si="16"/>
        <v>277.69391135560642</v>
      </c>
      <c r="AO74" s="108">
        <f t="shared" si="16"/>
        <v>220.95226854024807</v>
      </c>
      <c r="AP74" s="108">
        <f t="shared" si="16"/>
        <v>366.58017580487689</v>
      </c>
      <c r="AQ74" s="108">
        <f t="shared" si="16"/>
        <v>214.25003397183292</v>
      </c>
      <c r="AR74" s="108">
        <f t="shared" si="16"/>
        <v>188.27237375412059</v>
      </c>
      <c r="AZ74" s="81">
        <f t="shared" si="25"/>
        <v>15.763505104648564</v>
      </c>
      <c r="BA74" s="81">
        <f t="shared" si="26"/>
        <v>15.861850822389883</v>
      </c>
      <c r="BB74" s="81">
        <f t="shared" si="27"/>
        <v>16.137647095705113</v>
      </c>
      <c r="BC74" s="81">
        <f t="shared" si="28"/>
        <v>25.054874020688121</v>
      </c>
      <c r="BD74" s="81">
        <f t="shared" si="29"/>
        <v>14.651086178142906</v>
      </c>
      <c r="BE74" s="81">
        <f t="shared" si="30"/>
        <v>12.264990009378508</v>
      </c>
      <c r="BF74" s="81">
        <f t="shared" si="31"/>
        <v>12.816088588595377</v>
      </c>
    </row>
    <row r="75" spans="1:65" s="91" customFormat="1" x14ac:dyDescent="0.2">
      <c r="A75" s="107">
        <v>42614</v>
      </c>
      <c r="B75" s="91">
        <v>10.24</v>
      </c>
      <c r="C75" s="108">
        <v>533.61208604563706</v>
      </c>
      <c r="D75" s="91">
        <v>1366.42966936165</v>
      </c>
      <c r="E75" s="91">
        <v>273.592065081116</v>
      </c>
      <c r="F75" s="91">
        <v>461.24025498442199</v>
      </c>
      <c r="G75" s="91">
        <v>350.39462921727397</v>
      </c>
      <c r="H75" s="91">
        <v>430.26492384634798</v>
      </c>
      <c r="I75" s="109">
        <v>1399.5303257506</v>
      </c>
      <c r="J75" s="108">
        <v>651.36696193294051</v>
      </c>
      <c r="K75" s="91">
        <v>2982.985456869992</v>
      </c>
      <c r="L75" s="91">
        <v>728.79720325434982</v>
      </c>
      <c r="M75" s="91">
        <v>985.83412374612442</v>
      </c>
      <c r="N75" s="91">
        <v>1216.4864171633078</v>
      </c>
      <c r="O75" s="91">
        <v>834.137060485961</v>
      </c>
      <c r="P75" s="109">
        <v>2396.4915643429808</v>
      </c>
      <c r="Q75" s="55">
        <f>'реальные данные'!U76/1000</f>
        <v>615.65964967864272</v>
      </c>
      <c r="R75" s="111">
        <v>2493.1965080213208</v>
      </c>
      <c r="S75" s="111">
        <v>667.21245987242662</v>
      </c>
      <c r="T75" s="111">
        <v>941.53325055303128</v>
      </c>
      <c r="U75" s="111">
        <v>1161.2769650285584</v>
      </c>
      <c r="V75" s="111">
        <v>770.70999639457841</v>
      </c>
      <c r="W75" s="113">
        <v>2034.876368024798</v>
      </c>
      <c r="X75" s="54">
        <f>'реальные данные'!F76/1000</f>
        <v>41.218706492852306</v>
      </c>
      <c r="Y75" s="111">
        <v>487.80196039394684</v>
      </c>
      <c r="Z75" s="111">
        <v>60.145286154384898</v>
      </c>
      <c r="AA75" s="111">
        <v>45.850994715613602</v>
      </c>
      <c r="AB75" s="111">
        <v>60.23842228625125</v>
      </c>
      <c r="AC75" s="111">
        <v>64.109048077580994</v>
      </c>
      <c r="AD75" s="113">
        <v>362.33580072118099</v>
      </c>
      <c r="AE75">
        <f t="shared" si="18"/>
        <v>1.3247138351923571</v>
      </c>
      <c r="AF75">
        <f t="shared" si="19"/>
        <v>2.3538412380242089</v>
      </c>
      <c r="AG75">
        <f t="shared" si="20"/>
        <v>2.8624169417914858</v>
      </c>
      <c r="AH75">
        <f t="shared" si="21"/>
        <v>2.3026989979786134</v>
      </c>
      <c r="AI75">
        <f t="shared" si="22"/>
        <v>3.7501812092552123</v>
      </c>
      <c r="AJ75">
        <f t="shared" si="23"/>
        <v>2.0887095381028833</v>
      </c>
      <c r="AK75">
        <f t="shared" si="24"/>
        <v>1.8475062492939831</v>
      </c>
      <c r="AL75" s="108">
        <f t="shared" si="17"/>
        <v>132.4713835192357</v>
      </c>
      <c r="AM75" s="108">
        <f t="shared" si="17"/>
        <v>235.38412380242087</v>
      </c>
      <c r="AN75" s="108">
        <f t="shared" si="16"/>
        <v>286.24169417914857</v>
      </c>
      <c r="AO75" s="108">
        <f t="shared" si="16"/>
        <v>230.26989979786134</v>
      </c>
      <c r="AP75" s="108">
        <f t="shared" si="16"/>
        <v>375.0181209255212</v>
      </c>
      <c r="AQ75" s="108">
        <f t="shared" si="16"/>
        <v>208.87095381028834</v>
      </c>
      <c r="AR75" s="108">
        <f t="shared" si="16"/>
        <v>184.7506249293983</v>
      </c>
      <c r="AZ75" s="81">
        <f t="shared" si="25"/>
        <v>15.640971939574241</v>
      </c>
      <c r="BA75" s="81">
        <f t="shared" si="26"/>
        <v>15.960013909049097</v>
      </c>
      <c r="BB75" s="81">
        <f t="shared" si="27"/>
        <v>16.634385039953411</v>
      </c>
      <c r="BC75" s="81">
        <f t="shared" si="28"/>
        <v>26.111446459944165</v>
      </c>
      <c r="BD75" s="81">
        <f t="shared" si="29"/>
        <v>14.988324985063015</v>
      </c>
      <c r="BE75" s="81">
        <f t="shared" si="30"/>
        <v>11.957058368865145</v>
      </c>
      <c r="BF75" s="81">
        <f t="shared" si="31"/>
        <v>12.576355886317092</v>
      </c>
    </row>
    <row r="76" spans="1:65" s="91" customFormat="1" x14ac:dyDescent="0.2">
      <c r="A76" s="107">
        <v>42644</v>
      </c>
      <c r="B76" s="91">
        <v>10.32</v>
      </c>
      <c r="C76" s="108">
        <v>534.57639786119205</v>
      </c>
      <c r="D76" s="91">
        <v>1380.02021800739</v>
      </c>
      <c r="E76" s="91">
        <v>273.16085351155499</v>
      </c>
      <c r="F76" s="91">
        <v>441.71808867193602</v>
      </c>
      <c r="G76" s="91">
        <v>386.042802059015</v>
      </c>
      <c r="H76" s="91">
        <v>425.64996394779303</v>
      </c>
      <c r="I76" s="109">
        <v>1393.91879107826</v>
      </c>
      <c r="J76" s="108">
        <v>647.73058147912468</v>
      </c>
      <c r="K76" s="91">
        <v>2967.7956134877768</v>
      </c>
      <c r="L76" s="91">
        <v>728.06146098713316</v>
      </c>
      <c r="M76" s="91">
        <v>991.0347218093342</v>
      </c>
      <c r="N76" s="91">
        <v>1182.4403028183692</v>
      </c>
      <c r="O76" s="91">
        <v>825.50504409672385</v>
      </c>
      <c r="P76" s="109">
        <v>2383.4753955726046</v>
      </c>
      <c r="Q76" s="55">
        <f>'реальные данные'!U77/1000</f>
        <v>610.60482316926834</v>
      </c>
      <c r="R76" s="111">
        <v>2541.5753075291209</v>
      </c>
      <c r="S76" s="111">
        <v>650.40270099483723</v>
      </c>
      <c r="T76" s="111">
        <v>952.11388786489158</v>
      </c>
      <c r="U76" s="111">
        <v>1119.7297541252719</v>
      </c>
      <c r="V76" s="111">
        <v>772.51680921460718</v>
      </c>
      <c r="W76" s="113">
        <v>2030.7970889415888</v>
      </c>
      <c r="X76" s="54">
        <f>'реальные данные'!F77/1000</f>
        <v>35.248638128581661</v>
      </c>
      <c r="Y76" s="111">
        <v>431.33959072747462</v>
      </c>
      <c r="Z76" s="111">
        <v>75.288592801611628</v>
      </c>
      <c r="AA76" s="111">
        <v>40.460288487050207</v>
      </c>
      <c r="AB76" s="111">
        <v>62.055155510316006</v>
      </c>
      <c r="AC76" s="111">
        <v>55.523051969904394</v>
      </c>
      <c r="AD76" s="113">
        <v>337.08364552396876</v>
      </c>
      <c r="AE76">
        <f t="shared" si="18"/>
        <v>1.2999065755040999</v>
      </c>
      <c r="AF76">
        <f t="shared" si="19"/>
        <v>2.3234703062088098</v>
      </c>
      <c r="AG76">
        <f t="shared" si="20"/>
        <v>2.8621558706605716</v>
      </c>
      <c r="AH76">
        <f t="shared" si="21"/>
        <v>2.4168233796619889</v>
      </c>
      <c r="AI76">
        <f t="shared" si="22"/>
        <v>3.2935696417833533</v>
      </c>
      <c r="AJ76">
        <f t="shared" si="23"/>
        <v>2.093783438213312</v>
      </c>
      <c r="AK76">
        <f t="shared" si="24"/>
        <v>1.8320221317170027</v>
      </c>
      <c r="AL76" s="108">
        <f t="shared" si="17"/>
        <v>129.99065755040999</v>
      </c>
      <c r="AM76" s="108">
        <f t="shared" si="17"/>
        <v>232.34703062088099</v>
      </c>
      <c r="AN76" s="108">
        <f t="shared" si="16"/>
        <v>286.21558706605714</v>
      </c>
      <c r="AO76" s="108">
        <f t="shared" si="16"/>
        <v>241.6823379661989</v>
      </c>
      <c r="AP76" s="108">
        <f t="shared" si="16"/>
        <v>329.35696417833532</v>
      </c>
      <c r="AQ76" s="108">
        <f t="shared" si="16"/>
        <v>209.37834382133121</v>
      </c>
      <c r="AR76" s="108">
        <f t="shared" si="16"/>
        <v>183.20221317170027</v>
      </c>
      <c r="AZ76" s="81">
        <f t="shared" si="25"/>
        <v>15.34807120707346</v>
      </c>
      <c r="BA76" s="81">
        <f t="shared" si="26"/>
        <v>15.754086471644092</v>
      </c>
      <c r="BB76" s="81">
        <f t="shared" si="27"/>
        <v>16.632867875332479</v>
      </c>
      <c r="BC76" s="81">
        <f t="shared" si="28"/>
        <v>27.405559448535204</v>
      </c>
      <c r="BD76" s="81">
        <f t="shared" si="29"/>
        <v>13.163388486443408</v>
      </c>
      <c r="BE76" s="81">
        <f t="shared" si="30"/>
        <v>11.986104494557322</v>
      </c>
      <c r="BF76" s="81">
        <f t="shared" si="31"/>
        <v>12.470952306054183</v>
      </c>
    </row>
    <row r="77" spans="1:65" s="91" customFormat="1" x14ac:dyDescent="0.2">
      <c r="A77" s="107">
        <v>42675</v>
      </c>
      <c r="B77" s="91">
        <v>10</v>
      </c>
      <c r="C77" s="108">
        <v>536.40265412599194</v>
      </c>
      <c r="D77" s="91">
        <v>1415.17322075328</v>
      </c>
      <c r="E77" s="91">
        <v>276.73413125181997</v>
      </c>
      <c r="F77" s="91">
        <v>477.84233070445998</v>
      </c>
      <c r="G77" s="91">
        <v>404.78157607615702</v>
      </c>
      <c r="H77" s="91">
        <v>434.22963766433298</v>
      </c>
      <c r="I77" s="109">
        <v>1393.9379704373</v>
      </c>
      <c r="J77" s="108">
        <v>641.4536178328749</v>
      </c>
      <c r="K77" s="91">
        <v>2973.1325349694566</v>
      </c>
      <c r="L77" s="91">
        <v>716.63337669796817</v>
      </c>
      <c r="M77" s="91">
        <v>986.00922131296443</v>
      </c>
      <c r="N77" s="91">
        <v>1169.464977417882</v>
      </c>
      <c r="O77" s="91">
        <v>829.04019659578057</v>
      </c>
      <c r="P77" s="109">
        <v>2401.156310487499</v>
      </c>
      <c r="Q77" s="55">
        <f>'реальные данные'!U78/1000</f>
        <v>622.06981257203267</v>
      </c>
      <c r="R77" s="111">
        <v>2607.0225383396237</v>
      </c>
      <c r="S77" s="111">
        <v>663.28983090198437</v>
      </c>
      <c r="T77" s="111">
        <v>956.30349956773864</v>
      </c>
      <c r="U77" s="111">
        <v>1118.1224316981411</v>
      </c>
      <c r="V77" s="111">
        <v>740.50348628795552</v>
      </c>
      <c r="W77" s="113">
        <v>2044.4236144809058</v>
      </c>
      <c r="X77" s="54">
        <f>'реальные данные'!F78/1000</f>
        <v>25.750547574705745</v>
      </c>
      <c r="Y77" s="111">
        <v>380.33813599125318</v>
      </c>
      <c r="Z77" s="111">
        <v>54.176080092871203</v>
      </c>
      <c r="AA77" s="111">
        <v>35.602212342885785</v>
      </c>
      <c r="AB77" s="111">
        <v>53.993772553076369</v>
      </c>
      <c r="AC77" s="111">
        <v>85.569266958278234</v>
      </c>
      <c r="AD77" s="113">
        <v>371.33783246606828</v>
      </c>
      <c r="AE77">
        <f t="shared" si="18"/>
        <v>1.2987562033442437</v>
      </c>
      <c r="AF77">
        <f t="shared" si="19"/>
        <v>2.2748228595997033</v>
      </c>
      <c r="AG77">
        <f t="shared" si="20"/>
        <v>2.7904391268373865</v>
      </c>
      <c r="AH77">
        <f t="shared" si="21"/>
        <v>2.2320802389816721</v>
      </c>
      <c r="AI77">
        <f t="shared" si="22"/>
        <v>3.1144349877594446</v>
      </c>
      <c r="AJ77">
        <f t="shared" si="23"/>
        <v>2.048911230417608</v>
      </c>
      <c r="AK77">
        <f t="shared" si="24"/>
        <v>1.8687566766776422</v>
      </c>
      <c r="AL77" s="108">
        <f t="shared" si="17"/>
        <v>129.87562033442435</v>
      </c>
      <c r="AM77" s="108">
        <f t="shared" si="17"/>
        <v>227.48228595997034</v>
      </c>
      <c r="AN77" s="108">
        <f t="shared" si="16"/>
        <v>279.04391268373865</v>
      </c>
      <c r="AO77" s="108">
        <f t="shared" si="16"/>
        <v>223.2080238981672</v>
      </c>
      <c r="AP77" s="108">
        <f t="shared" si="16"/>
        <v>311.44349877594448</v>
      </c>
      <c r="AQ77" s="108">
        <f t="shared" si="16"/>
        <v>204.89112304176081</v>
      </c>
      <c r="AR77" s="108">
        <f t="shared" si="16"/>
        <v>186.87566766776422</v>
      </c>
      <c r="AZ77" s="81">
        <f t="shared" si="25"/>
        <v>15.33448869725558</v>
      </c>
      <c r="BA77" s="81">
        <f t="shared" si="26"/>
        <v>15.424236729877832</v>
      </c>
      <c r="BB77" s="81">
        <f t="shared" si="27"/>
        <v>16.216099824127497</v>
      </c>
      <c r="BC77" s="81">
        <f t="shared" si="28"/>
        <v>25.31066531302265</v>
      </c>
      <c r="BD77" s="81">
        <f t="shared" si="29"/>
        <v>12.447442173243681</v>
      </c>
      <c r="BE77" s="81">
        <f t="shared" si="30"/>
        <v>11.729228371781341</v>
      </c>
      <c r="BF77" s="81">
        <f t="shared" si="31"/>
        <v>12.721011926108766</v>
      </c>
    </row>
    <row r="78" spans="1:65" s="91" customFormat="1" x14ac:dyDescent="0.2">
      <c r="A78" s="107">
        <v>42705</v>
      </c>
      <c r="B78" s="91">
        <v>10.18</v>
      </c>
      <c r="C78" s="108">
        <v>540.83423603220103</v>
      </c>
      <c r="D78" s="91">
        <v>1415.41892077748</v>
      </c>
      <c r="E78" s="91">
        <v>272.40370704768998</v>
      </c>
      <c r="F78" s="91">
        <v>467.044484999269</v>
      </c>
      <c r="G78" s="91">
        <v>385.75201555011898</v>
      </c>
      <c r="H78" s="91">
        <v>438.47869796390501</v>
      </c>
      <c r="I78" s="109">
        <v>1363.79344097122</v>
      </c>
      <c r="J78" s="108">
        <v>642.42741749687082</v>
      </c>
      <c r="K78" s="91">
        <v>2997.3242286651539</v>
      </c>
      <c r="L78" s="91">
        <v>721.80214615444277</v>
      </c>
      <c r="M78" s="91">
        <v>996.27087160539293</v>
      </c>
      <c r="N78" s="91">
        <v>1170.0197276912968</v>
      </c>
      <c r="O78" s="91">
        <v>833.58362081558801</v>
      </c>
      <c r="P78" s="109">
        <v>2415.9995613891692</v>
      </c>
      <c r="Q78" s="55">
        <f>'реальные данные'!U79/1000</f>
        <v>594.56251614340738</v>
      </c>
      <c r="R78" s="111">
        <v>2611.3073294780229</v>
      </c>
      <c r="S78" s="111">
        <v>663.89726495397917</v>
      </c>
      <c r="T78" s="111">
        <v>957.90248734756369</v>
      </c>
      <c r="U78" s="111">
        <v>1117.7229337496115</v>
      </c>
      <c r="V78" s="111">
        <v>734.74442081080997</v>
      </c>
      <c r="W78" s="113">
        <v>2019.1098476010445</v>
      </c>
      <c r="X78" s="54">
        <f>'реальные данные'!F79/1000</f>
        <v>37.9392846558857</v>
      </c>
      <c r="Y78" s="111">
        <v>395.75018366047277</v>
      </c>
      <c r="Z78" s="111">
        <v>50.510022967538021</v>
      </c>
      <c r="AA78" s="111">
        <v>41.575954938291098</v>
      </c>
      <c r="AB78" s="111">
        <v>63.045474110277866</v>
      </c>
      <c r="AC78" s="111">
        <v>107.55026093316032</v>
      </c>
      <c r="AD78" s="113">
        <v>407.49169718197732</v>
      </c>
      <c r="AE78">
        <f t="shared" si="18"/>
        <v>1.2583879236103948</v>
      </c>
      <c r="AF78">
        <f t="shared" si="19"/>
        <v>2.2901611544624103</v>
      </c>
      <c r="AG78">
        <f t="shared" si="20"/>
        <v>2.8227244688471558</v>
      </c>
      <c r="AH78">
        <f t="shared" si="21"/>
        <v>2.301592910225557</v>
      </c>
      <c r="AI78">
        <f t="shared" si="22"/>
        <v>3.2930665253</v>
      </c>
      <c r="AJ78">
        <f t="shared" si="23"/>
        <v>2.070530050742212</v>
      </c>
      <c r="AK78">
        <f t="shared" si="24"/>
        <v>1.919819597013406</v>
      </c>
      <c r="AL78" s="108">
        <f t="shared" si="17"/>
        <v>125.83879236103948</v>
      </c>
      <c r="AM78" s="108">
        <f t="shared" si="17"/>
        <v>229.01611544624103</v>
      </c>
      <c r="AN78" s="108">
        <f t="shared" si="16"/>
        <v>282.27244688471558</v>
      </c>
      <c r="AO78" s="108">
        <f t="shared" si="16"/>
        <v>230.15929102255569</v>
      </c>
      <c r="AP78" s="108">
        <f t="shared" si="16"/>
        <v>329.30665253000001</v>
      </c>
      <c r="AQ78" s="108">
        <f t="shared" si="16"/>
        <v>207.0530050742212</v>
      </c>
      <c r="AR78" s="108">
        <f t="shared" si="16"/>
        <v>191.9819597013406</v>
      </c>
      <c r="AS78" s="91">
        <f>AVERAGE(AL67:AL78)</f>
        <v>128.73656683685562</v>
      </c>
      <c r="AT78" s="91">
        <f t="shared" ref="AT78:AY78" si="32">AVERAGE(AM67:AM78)</f>
        <v>234.49901671680172</v>
      </c>
      <c r="AU78" s="91">
        <f t="shared" si="32"/>
        <v>271.88373704034535</v>
      </c>
      <c r="AV78" s="91">
        <f t="shared" si="32"/>
        <v>229.2870831161606</v>
      </c>
      <c r="AW78" s="91">
        <f t="shared" si="32"/>
        <v>360.29782825694457</v>
      </c>
      <c r="AX78" s="91">
        <f t="shared" si="32"/>
        <v>213.1147609951303</v>
      </c>
      <c r="AY78" s="91">
        <f t="shared" si="32"/>
        <v>190.9740902525873</v>
      </c>
      <c r="AZ78" s="81">
        <f t="shared" si="25"/>
        <v>14.857858111998404</v>
      </c>
      <c r="BA78" s="81">
        <f t="shared" si="26"/>
        <v>15.528236691895398</v>
      </c>
      <c r="BB78" s="81">
        <f t="shared" si="27"/>
        <v>16.403719874266304</v>
      </c>
      <c r="BC78" s="81">
        <f t="shared" si="28"/>
        <v>26.098903982108684</v>
      </c>
      <c r="BD78" s="81">
        <f t="shared" si="29"/>
        <v>13.161377684048253</v>
      </c>
      <c r="BE78" s="81">
        <f t="shared" si="30"/>
        <v>11.852987799203731</v>
      </c>
      <c r="BF78" s="81">
        <f t="shared" si="31"/>
        <v>13.068607751012001</v>
      </c>
      <c r="BG78" s="91">
        <f>AVERAGE(AZ67:AZ78)</f>
        <v>15.199999999999998</v>
      </c>
      <c r="BH78" s="91">
        <f t="shared" ref="BH78:BM78" si="33">AVERAGE(BA67:BA78)</f>
        <v>15.899999999999999</v>
      </c>
      <c r="BI78" s="91">
        <f t="shared" si="33"/>
        <v>15.799999999999999</v>
      </c>
      <c r="BJ78" s="91">
        <f t="shared" si="33"/>
        <v>26.000000000000011</v>
      </c>
      <c r="BK78" s="91">
        <f t="shared" si="33"/>
        <v>14.4</v>
      </c>
      <c r="BL78" s="91">
        <f t="shared" si="33"/>
        <v>12.200000000000001</v>
      </c>
      <c r="BM78" s="91">
        <f t="shared" si="33"/>
        <v>12.999999999999998</v>
      </c>
    </row>
    <row r="79" spans="1:65" x14ac:dyDescent="0.2">
      <c r="A79" s="1">
        <v>42736</v>
      </c>
      <c r="B79">
        <v>10.119999999999999</v>
      </c>
      <c r="C79" s="2">
        <v>544.663107669346</v>
      </c>
      <c r="D79">
        <v>1356.3668333834501</v>
      </c>
      <c r="E79">
        <v>270.26559798836701</v>
      </c>
      <c r="F79">
        <v>462.87020490755998</v>
      </c>
      <c r="G79">
        <v>383.00470830993999</v>
      </c>
      <c r="H79">
        <v>442.23874935416501</v>
      </c>
      <c r="I79" s="13">
        <v>1399.40554307105</v>
      </c>
      <c r="J79" s="2">
        <v>669.03032936191937</v>
      </c>
      <c r="K79">
        <v>2704.7407701897637</v>
      </c>
      <c r="L79">
        <v>735.53809198310921</v>
      </c>
      <c r="M79">
        <v>1016.9837071745015</v>
      </c>
      <c r="N79">
        <v>1152.4987741397795</v>
      </c>
      <c r="O79">
        <v>825.17135537777381</v>
      </c>
      <c r="P79" s="13">
        <v>2417.0031141115501</v>
      </c>
      <c r="Q79" s="55">
        <f>'реальные данные'!U80/1000</f>
        <v>589.28087492005989</v>
      </c>
      <c r="R79" s="36">
        <v>2288.0977406178108</v>
      </c>
      <c r="S79" s="36">
        <v>600.62253493687797</v>
      </c>
      <c r="T79" s="36">
        <v>960.86262106406934</v>
      </c>
      <c r="U79" s="36">
        <v>978.73142471590222</v>
      </c>
      <c r="V79" s="36">
        <v>731.72096307752247</v>
      </c>
      <c r="W79" s="75">
        <v>1957.8097657858739</v>
      </c>
      <c r="X79" s="54">
        <f>'реальные данные'!F80/1000</f>
        <v>114.90299678894674</v>
      </c>
      <c r="Y79" s="36">
        <v>404.00102139395324</v>
      </c>
      <c r="Z79" s="36">
        <v>95.679592056737491</v>
      </c>
      <c r="AA79" s="36">
        <v>63.808857459452469</v>
      </c>
      <c r="AB79" s="36">
        <v>182.07292929948065</v>
      </c>
      <c r="AC79" s="36">
        <v>89.317254523310396</v>
      </c>
      <c r="AD79" s="75">
        <v>498.49773060094071</v>
      </c>
      <c r="AE79">
        <f t="shared" si="18"/>
        <v>1.3946869559215274</v>
      </c>
      <c r="AF79">
        <f t="shared" si="19"/>
        <v>2.1403799688782716</v>
      </c>
      <c r="AG79">
        <f t="shared" si="20"/>
        <v>2.7774560215235429</v>
      </c>
      <c r="AH79">
        <f t="shared" si="21"/>
        <v>2.3820597167928961</v>
      </c>
      <c r="AI79">
        <f t="shared" si="22"/>
        <v>3.2689271790189576</v>
      </c>
      <c r="AJ79">
        <f t="shared" si="23"/>
        <v>2.0000334772847981</v>
      </c>
      <c r="AK79">
        <f t="shared" si="24"/>
        <v>1.8953404973269059</v>
      </c>
      <c r="AL79" s="134">
        <f t="shared" si="17"/>
        <v>139.46869559215273</v>
      </c>
      <c r="AM79" s="134">
        <f t="shared" si="17"/>
        <v>214.03799688782718</v>
      </c>
      <c r="AN79" s="134">
        <f t="shared" si="16"/>
        <v>277.74560215235431</v>
      </c>
      <c r="AO79" s="134">
        <f t="shared" si="16"/>
        <v>238.2059716792896</v>
      </c>
      <c r="AP79" s="134">
        <f t="shared" si="16"/>
        <v>326.89271790189576</v>
      </c>
      <c r="AQ79" s="134">
        <f t="shared" si="16"/>
        <v>200.00334772847981</v>
      </c>
      <c r="AR79" s="134">
        <f t="shared" si="16"/>
        <v>189.53404973269059</v>
      </c>
      <c r="AS79">
        <v>15.2</v>
      </c>
      <c r="AT79">
        <v>15.9</v>
      </c>
      <c r="AU79">
        <v>15.8</v>
      </c>
      <c r="AV79">
        <v>26</v>
      </c>
      <c r="AW79">
        <v>14.4</v>
      </c>
      <c r="AX79">
        <v>12.2</v>
      </c>
      <c r="AY79">
        <v>13</v>
      </c>
      <c r="AZ79" s="81">
        <f t="shared" si="25"/>
        <v>16.467148573934274</v>
      </c>
      <c r="BA79" s="81">
        <f t="shared" si="26"/>
        <v>14.512658509892228</v>
      </c>
      <c r="BB79" s="81">
        <f t="shared" si="27"/>
        <v>16.14065100685297</v>
      </c>
      <c r="BC79" s="81">
        <f t="shared" si="28"/>
        <v>27.011357026701216</v>
      </c>
      <c r="BD79" s="81">
        <f t="shared" si="29"/>
        <v>13.06490011488591</v>
      </c>
      <c r="BE79" s="81">
        <f t="shared" si="30"/>
        <v>11.449422043286852</v>
      </c>
      <c r="BF79" s="81">
        <f t="shared" si="31"/>
        <v>12.901973473292125</v>
      </c>
    </row>
    <row r="80" spans="1:65" x14ac:dyDescent="0.2">
      <c r="A80" s="1">
        <v>42767</v>
      </c>
      <c r="B80">
        <v>10.16</v>
      </c>
      <c r="C80" s="2">
        <v>549.50724165854001</v>
      </c>
      <c r="D80">
        <v>1339.3043438325501</v>
      </c>
      <c r="E80">
        <v>261.29598132904403</v>
      </c>
      <c r="F80">
        <v>461.97920280612499</v>
      </c>
      <c r="G80">
        <v>363.41238294622099</v>
      </c>
      <c r="H80">
        <v>442.99173307516702</v>
      </c>
      <c r="I80" s="13">
        <v>1412.20788638305</v>
      </c>
      <c r="J80" s="2">
        <v>680.11816889928355</v>
      </c>
      <c r="K80">
        <v>2795.3966805299315</v>
      </c>
      <c r="L80">
        <v>777.85768988645725</v>
      </c>
      <c r="M80">
        <v>1037.9808623974286</v>
      </c>
      <c r="N80">
        <v>1150.8073660852067</v>
      </c>
      <c r="O80">
        <v>821.87431770292244</v>
      </c>
      <c r="P80" s="13">
        <v>2376.6955931955808</v>
      </c>
      <c r="Q80" s="55">
        <f>'реальные данные'!U81/1000</f>
        <v>641.63520342693664</v>
      </c>
      <c r="R80" s="36">
        <v>2392.5143456843753</v>
      </c>
      <c r="S80" s="36">
        <v>706.69692800403573</v>
      </c>
      <c r="T80" s="36">
        <v>989.08483148755806</v>
      </c>
      <c r="U80" s="36">
        <v>1086.6604611678374</v>
      </c>
      <c r="V80" s="36">
        <v>737.55702675978659</v>
      </c>
      <c r="W80" s="75">
        <v>1998.9191380048217</v>
      </c>
      <c r="X80" s="54">
        <f>'реальные данные'!F81/1000</f>
        <v>22.719716634511709</v>
      </c>
      <c r="Y80" s="36">
        <v>398.85918711621343</v>
      </c>
      <c r="Z80" s="36">
        <v>83.143183814439752</v>
      </c>
      <c r="AA80" s="36">
        <v>36.543311367969963</v>
      </c>
      <c r="AB80" s="36">
        <v>55.212632531067996</v>
      </c>
      <c r="AC80" s="36">
        <v>73.972762399091934</v>
      </c>
      <c r="AD80" s="75">
        <v>373.80136202298644</v>
      </c>
      <c r="AE80">
        <f t="shared" si="18"/>
        <v>1.3000358304752919</v>
      </c>
      <c r="AF80">
        <f t="shared" si="19"/>
        <v>2.247300565587945</v>
      </c>
      <c r="AG80">
        <f t="shared" si="20"/>
        <v>3.256237225060723</v>
      </c>
      <c r="AH80">
        <f t="shared" si="21"/>
        <v>2.387326625378221</v>
      </c>
      <c r="AI80">
        <f t="shared" si="22"/>
        <v>3.3798884532344764</v>
      </c>
      <c r="AJ80">
        <f t="shared" si="23"/>
        <v>1.9727108687016521</v>
      </c>
      <c r="AK80">
        <f t="shared" si="24"/>
        <v>1.8123042754247471</v>
      </c>
      <c r="AL80" s="134">
        <f t="shared" si="17"/>
        <v>130.00358304752919</v>
      </c>
      <c r="AM80" s="134">
        <f t="shared" si="17"/>
        <v>224.7300565587945</v>
      </c>
      <c r="AN80" s="134">
        <f t="shared" si="16"/>
        <v>325.62372250607228</v>
      </c>
      <c r="AO80" s="134">
        <f t="shared" si="16"/>
        <v>238.73266253782211</v>
      </c>
      <c r="AP80" s="134">
        <f t="shared" si="16"/>
        <v>337.98884532344766</v>
      </c>
      <c r="AQ80" s="134">
        <f t="shared" si="16"/>
        <v>197.27108687016522</v>
      </c>
      <c r="AR80" s="134">
        <f t="shared" si="16"/>
        <v>181.23042754247473</v>
      </c>
      <c r="AZ80" s="81">
        <f t="shared" si="25"/>
        <v>15.349597327903298</v>
      </c>
      <c r="BA80" s="81">
        <f t="shared" si="26"/>
        <v>15.237624231064908</v>
      </c>
      <c r="BB80" s="81">
        <f t="shared" si="27"/>
        <v>18.922995805491993</v>
      </c>
      <c r="BC80" s="81">
        <f t="shared" si="28"/>
        <v>27.071081116413271</v>
      </c>
      <c r="BD80" s="81">
        <f t="shared" si="29"/>
        <v>13.508378321910788</v>
      </c>
      <c r="BE80" s="81">
        <f t="shared" si="30"/>
        <v>11.293010622905699</v>
      </c>
      <c r="BF80" s="81">
        <f t="shared" si="31"/>
        <v>12.33672879360792</v>
      </c>
    </row>
    <row r="81" spans="1:58" x14ac:dyDescent="0.2">
      <c r="A81" s="1">
        <v>42795</v>
      </c>
      <c r="B81">
        <v>9.89</v>
      </c>
      <c r="C81" s="2">
        <v>546.59489705371004</v>
      </c>
      <c r="D81">
        <v>1351.08898692551</v>
      </c>
      <c r="E81">
        <v>259.63879881338801</v>
      </c>
      <c r="F81">
        <v>462.88743602577301</v>
      </c>
      <c r="G81">
        <v>380.70093628664</v>
      </c>
      <c r="H81">
        <v>429.759894067468</v>
      </c>
      <c r="I81" s="13">
        <v>1411.5752174838799</v>
      </c>
      <c r="J81" s="2">
        <v>675.5678699030683</v>
      </c>
      <c r="K81">
        <v>2823.483431387368</v>
      </c>
      <c r="L81">
        <v>788.55407155433591</v>
      </c>
      <c r="M81">
        <v>1033.8486257457064</v>
      </c>
      <c r="N81">
        <v>1150.3274244218408</v>
      </c>
      <c r="O81">
        <v>833.77614727675211</v>
      </c>
      <c r="P81" s="13">
        <v>2323.9068604521049</v>
      </c>
      <c r="Q81" s="55">
        <f>'реальные данные'!U82/1000</f>
        <v>647.32119528818839</v>
      </c>
      <c r="R81" s="36">
        <v>2483.9973550278687</v>
      </c>
      <c r="S81" s="36">
        <v>716.57472094271964</v>
      </c>
      <c r="T81" s="36">
        <v>998.98531279201939</v>
      </c>
      <c r="U81" s="36">
        <v>1087.7482449222011</v>
      </c>
      <c r="V81" s="36">
        <v>738.74976665527402</v>
      </c>
      <c r="W81" s="75">
        <v>1962.4069561921922</v>
      </c>
      <c r="X81" s="54">
        <f>'реальные данные'!F82/1000</f>
        <v>21.460058755193888</v>
      </c>
      <c r="Y81" s="36">
        <v>336.14276217370184</v>
      </c>
      <c r="Z81" s="36">
        <v>87.892259874637219</v>
      </c>
      <c r="AA81" s="36">
        <v>36.106967201585789</v>
      </c>
      <c r="AB81" s="36">
        <v>60.404113311966839</v>
      </c>
      <c r="AC81" s="36">
        <v>92.706058963486427</v>
      </c>
      <c r="AD81" s="75">
        <v>358.07480319136977</v>
      </c>
      <c r="AE81">
        <f t="shared" si="18"/>
        <v>1.3154940932249437</v>
      </c>
      <c r="AF81">
        <f t="shared" si="19"/>
        <v>2.2486377113399514</v>
      </c>
      <c r="AG81">
        <f t="shared" si="20"/>
        <v>3.3371296714904464</v>
      </c>
      <c r="AH81">
        <f t="shared" si="21"/>
        <v>2.4043725100673794</v>
      </c>
      <c r="AI81">
        <f t="shared" si="22"/>
        <v>3.2440630458121813</v>
      </c>
      <c r="AJ81">
        <f t="shared" si="23"/>
        <v>2.0838667155829174</v>
      </c>
      <c r="AK81">
        <f t="shared" si="24"/>
        <v>1.7723687214493584</v>
      </c>
      <c r="AL81" s="134">
        <f t="shared" si="17"/>
        <v>131.54940932249437</v>
      </c>
      <c r="AM81" s="134">
        <f t="shared" si="17"/>
        <v>224.86377113399513</v>
      </c>
      <c r="AN81" s="134">
        <f t="shared" si="16"/>
        <v>333.71296714904463</v>
      </c>
      <c r="AO81" s="134">
        <f t="shared" si="16"/>
        <v>240.43725100673794</v>
      </c>
      <c r="AP81" s="134">
        <f t="shared" si="16"/>
        <v>324.40630458121814</v>
      </c>
      <c r="AQ81" s="134">
        <f t="shared" si="16"/>
        <v>208.38667155829174</v>
      </c>
      <c r="AR81" s="134">
        <f t="shared" si="16"/>
        <v>177.23687214493583</v>
      </c>
      <c r="AS81" s="134">
        <f>AS78/AS79</f>
        <v>8.4695109761089231</v>
      </c>
      <c r="AT81" s="134">
        <f t="shared" ref="AT81:AY81" si="34">AT78/AT79</f>
        <v>14.74836583124539</v>
      </c>
      <c r="AU81" s="134">
        <f t="shared" si="34"/>
        <v>17.207831458249704</v>
      </c>
      <c r="AV81" s="134">
        <f t="shared" si="34"/>
        <v>8.8187339660061763</v>
      </c>
      <c r="AW81" s="134">
        <f t="shared" si="34"/>
        <v>25.020682517843372</v>
      </c>
      <c r="AX81" s="134">
        <f t="shared" si="34"/>
        <v>17.468423032387729</v>
      </c>
      <c r="AY81" s="134">
        <f t="shared" si="34"/>
        <v>14.690314634814408</v>
      </c>
      <c r="AZ81" s="81">
        <f t="shared" si="25"/>
        <v>15.532113919395499</v>
      </c>
      <c r="BA81" s="81">
        <f t="shared" si="26"/>
        <v>15.246690630470145</v>
      </c>
      <c r="BB81" s="81">
        <f t="shared" si="27"/>
        <v>19.393086686065686</v>
      </c>
      <c r="BC81" s="81">
        <f t="shared" si="28"/>
        <v>27.264372860498824</v>
      </c>
      <c r="BD81" s="81">
        <f t="shared" si="29"/>
        <v>12.965525794504984</v>
      </c>
      <c r="BE81" s="81">
        <f t="shared" si="30"/>
        <v>11.92933507345956</v>
      </c>
      <c r="BF81" s="81">
        <f t="shared" si="31"/>
        <v>12.064879245329722</v>
      </c>
    </row>
    <row r="82" spans="1:58" x14ac:dyDescent="0.2">
      <c r="A82" s="1">
        <v>42826</v>
      </c>
      <c r="B82">
        <v>9.5500000000000007</v>
      </c>
      <c r="C82" s="2">
        <v>555.93372192438301</v>
      </c>
      <c r="D82">
        <v>1370.2425567764001</v>
      </c>
      <c r="E82">
        <v>260.23109556123001</v>
      </c>
      <c r="F82">
        <v>463.111474071168</v>
      </c>
      <c r="G82">
        <v>371.38924649185401</v>
      </c>
      <c r="H82">
        <v>447.18011706563601</v>
      </c>
      <c r="I82" s="13">
        <v>1409.5262794406999</v>
      </c>
      <c r="J82" s="2">
        <v>725.50620087528819</v>
      </c>
      <c r="K82">
        <v>2793.7134875317174</v>
      </c>
      <c r="L82">
        <v>759.86425293335321</v>
      </c>
      <c r="M82">
        <v>1038.688256383002</v>
      </c>
      <c r="N82">
        <v>1180.6500010105349</v>
      </c>
      <c r="O82">
        <v>852.87125148107111</v>
      </c>
      <c r="P82" s="13">
        <v>2328.8208043724576</v>
      </c>
      <c r="Q82" s="55">
        <f>'реальные данные'!U83/1000</f>
        <v>638.78668457394906</v>
      </c>
      <c r="R82" s="36">
        <v>2457.3622893920092</v>
      </c>
      <c r="S82" s="36">
        <v>663.06977534373118</v>
      </c>
      <c r="T82" s="36">
        <v>985.30219486475994</v>
      </c>
      <c r="U82" s="36">
        <v>1076.0835191444576</v>
      </c>
      <c r="V82" s="36">
        <v>725.79048001994738</v>
      </c>
      <c r="W82" s="75">
        <v>1903.9365117068696</v>
      </c>
      <c r="X82" s="54">
        <f>'реальные данные'!F83/1000</f>
        <v>76.970225161586967</v>
      </c>
      <c r="Y82" s="36">
        <v>326.26394404780399</v>
      </c>
      <c r="Z82" s="36">
        <v>118.6277307657313</v>
      </c>
      <c r="AA82" s="36">
        <v>47.125754843570085</v>
      </c>
      <c r="AB82" s="36">
        <v>101.76220538110886</v>
      </c>
      <c r="AC82" s="36">
        <v>143.93783382799052</v>
      </c>
      <c r="AD82" s="75">
        <v>415.98127867351013</v>
      </c>
      <c r="AE82">
        <f t="shared" si="18"/>
        <v>1.3861573112261334</v>
      </c>
      <c r="AF82">
        <f t="shared" si="19"/>
        <v>2.1875898484502692</v>
      </c>
      <c r="AG82">
        <f t="shared" si="20"/>
        <v>3.2368780390981251</v>
      </c>
      <c r="AH82">
        <f t="shared" si="21"/>
        <v>2.3972661653655205</v>
      </c>
      <c r="AI82">
        <f t="shared" si="22"/>
        <v>3.4130984719931767</v>
      </c>
      <c r="AJ82">
        <f t="shared" si="23"/>
        <v>2.0963555727324303</v>
      </c>
      <c r="AK82">
        <f t="shared" si="24"/>
        <v>1.7745197307954181</v>
      </c>
      <c r="AL82" s="134">
        <f t="shared" si="17"/>
        <v>138.61573112261334</v>
      </c>
      <c r="AM82" s="134">
        <f t="shared" si="17"/>
        <v>218.75898484502693</v>
      </c>
      <c r="AN82" s="134">
        <f t="shared" si="16"/>
        <v>323.68780390981249</v>
      </c>
      <c r="AO82" s="134">
        <f t="shared" si="16"/>
        <v>239.72661653655206</v>
      </c>
      <c r="AP82" s="134">
        <f t="shared" si="16"/>
        <v>341.30984719931769</v>
      </c>
      <c r="AQ82" s="134">
        <f t="shared" si="16"/>
        <v>209.63555727324302</v>
      </c>
      <c r="AR82" s="134">
        <f t="shared" si="16"/>
        <v>177.4519730795418</v>
      </c>
      <c r="AZ82" s="81">
        <f t="shared" si="25"/>
        <v>16.366438571674937</v>
      </c>
      <c r="BA82" s="81">
        <f t="shared" si="26"/>
        <v>14.832760954543962</v>
      </c>
      <c r="BB82" s="81">
        <f t="shared" si="27"/>
        <v>18.810493622927222</v>
      </c>
      <c r="BC82" s="81">
        <f t="shared" si="28"/>
        <v>27.183790491995001</v>
      </c>
      <c r="BD82" s="81">
        <f t="shared" si="29"/>
        <v>13.64110858910081</v>
      </c>
      <c r="BE82" s="81">
        <f t="shared" si="30"/>
        <v>12.000828974920257</v>
      </c>
      <c r="BF82" s="81">
        <f t="shared" si="31"/>
        <v>12.079521609360253</v>
      </c>
    </row>
    <row r="83" spans="1:58" x14ac:dyDescent="0.2">
      <c r="A83" s="1">
        <v>42856</v>
      </c>
      <c r="B83">
        <v>9.1199999999999992</v>
      </c>
      <c r="C83" s="2">
        <v>559.97811025691703</v>
      </c>
      <c r="D83">
        <v>1389.6759467157401</v>
      </c>
      <c r="E83">
        <v>261.177842130138</v>
      </c>
      <c r="F83">
        <v>462.83434670748102</v>
      </c>
      <c r="G83">
        <v>370.37780552502898</v>
      </c>
      <c r="H83">
        <v>447.58110694042699</v>
      </c>
      <c r="I83" s="13">
        <v>1413.80551459614</v>
      </c>
      <c r="J83" s="2">
        <v>751.54860203536225</v>
      </c>
      <c r="K83">
        <v>2810.8801712944492</v>
      </c>
      <c r="L83">
        <v>743.97803272166425</v>
      </c>
      <c r="M83">
        <v>1044.8012222286077</v>
      </c>
      <c r="N83">
        <v>1163.1113910351044</v>
      </c>
      <c r="O83">
        <v>860.46490027996504</v>
      </c>
      <c r="P83" s="13">
        <v>2318.4628651094336</v>
      </c>
      <c r="Q83" s="55">
        <f>'реальные данные'!U84/1000</f>
        <v>653.69647526583685</v>
      </c>
      <c r="R83" s="36">
        <v>2427.222203095941</v>
      </c>
      <c r="S83" s="36">
        <v>670.64125807341327</v>
      </c>
      <c r="T83" s="36">
        <v>996.23324940781595</v>
      </c>
      <c r="U83" s="36">
        <v>1100.5235848880095</v>
      </c>
      <c r="V83" s="36">
        <v>754.52564497789751</v>
      </c>
      <c r="W83" s="75">
        <v>1900.2920274843916</v>
      </c>
      <c r="X83" s="54">
        <f>'реальные данные'!F84/1000</f>
        <v>109.89068703875076</v>
      </c>
      <c r="Y83" s="36">
        <v>377.52424569156426</v>
      </c>
      <c r="Z83" s="36">
        <v>76.493505732401445</v>
      </c>
      <c r="AA83" s="36">
        <v>47.308439633249193</v>
      </c>
      <c r="AB83" s="36">
        <v>62.064280190536273</v>
      </c>
      <c r="AC83" s="36">
        <v>97.53961865783954</v>
      </c>
      <c r="AD83" s="75">
        <v>414.60486313439787</v>
      </c>
      <c r="AE83">
        <f t="shared" si="18"/>
        <v>1.4683109692026264</v>
      </c>
      <c r="AF83">
        <f t="shared" si="19"/>
        <v>2.1729378965815509</v>
      </c>
      <c r="AG83">
        <f t="shared" si="20"/>
        <v>3.0783005555341982</v>
      </c>
      <c r="AH83">
        <f t="shared" si="21"/>
        <v>2.4240684255324019</v>
      </c>
      <c r="AI83">
        <f t="shared" si="22"/>
        <v>3.3751744135753321</v>
      </c>
      <c r="AJ83">
        <f t="shared" si="23"/>
        <v>2.0489514327078866</v>
      </c>
      <c r="AK83">
        <f t="shared" si="24"/>
        <v>1.7640516987871684</v>
      </c>
      <c r="AL83" s="134">
        <f t="shared" si="17"/>
        <v>146.83109692026264</v>
      </c>
      <c r="AM83" s="134">
        <f t="shared" si="17"/>
        <v>217.29378965815508</v>
      </c>
      <c r="AN83" s="134">
        <f t="shared" si="16"/>
        <v>307.83005555341981</v>
      </c>
      <c r="AO83" s="134">
        <f t="shared" si="16"/>
        <v>242.40684255324018</v>
      </c>
      <c r="AP83" s="134">
        <f t="shared" si="16"/>
        <v>337.51744135753319</v>
      </c>
      <c r="AQ83" s="134">
        <f t="shared" si="16"/>
        <v>204.89514327078865</v>
      </c>
      <c r="AR83" s="134">
        <f t="shared" si="16"/>
        <v>176.40516987871683</v>
      </c>
      <c r="AZ83" s="81">
        <f t="shared" si="25"/>
        <v>17.336431505248491</v>
      </c>
      <c r="BA83" s="81">
        <f t="shared" si="26"/>
        <v>14.733414680954263</v>
      </c>
      <c r="BB83" s="81">
        <f t="shared" si="27"/>
        <v>17.888951103472209</v>
      </c>
      <c r="BC83" s="81">
        <f t="shared" si="28"/>
        <v>27.48771461840812</v>
      </c>
      <c r="BD83" s="81">
        <f t="shared" si="29"/>
        <v>13.489537750092722</v>
      </c>
      <c r="BE83" s="81">
        <f t="shared" si="30"/>
        <v>11.729458514423317</v>
      </c>
      <c r="BF83" s="81">
        <f t="shared" si="31"/>
        <v>12.008263557586183</v>
      </c>
    </row>
    <row r="84" spans="1:58" x14ac:dyDescent="0.2">
      <c r="A84" s="1">
        <v>42887</v>
      </c>
      <c r="B84">
        <v>9.11</v>
      </c>
      <c r="C84" s="2">
        <v>557.06338590254097</v>
      </c>
      <c r="D84">
        <v>1394.3108346113299</v>
      </c>
      <c r="E84">
        <v>253.89061508768901</v>
      </c>
      <c r="F84">
        <v>461.844849720475</v>
      </c>
      <c r="G84">
        <v>374.94941749139099</v>
      </c>
      <c r="H84">
        <v>449.296436921701</v>
      </c>
      <c r="I84" s="13">
        <v>1413.4403539539101</v>
      </c>
      <c r="J84" s="2">
        <v>762.30826202395974</v>
      </c>
      <c r="K84">
        <v>2839.6935752402183</v>
      </c>
      <c r="L84">
        <v>726.34948574921623</v>
      </c>
      <c r="M84">
        <v>1049.8816628532086</v>
      </c>
      <c r="N84">
        <v>1157.6407732494022</v>
      </c>
      <c r="O84">
        <v>849.4373828341636</v>
      </c>
      <c r="P84" s="13">
        <v>2298.0251602812405</v>
      </c>
      <c r="Q84" s="55">
        <f>'реальные данные'!U85/1000</f>
        <v>678.0552846683953</v>
      </c>
      <c r="R84" s="36">
        <v>2443.2559076333282</v>
      </c>
      <c r="S84" s="36">
        <v>625.52305807016774</v>
      </c>
      <c r="T84" s="36">
        <v>997.79103187393605</v>
      </c>
      <c r="U84" s="36">
        <v>1088.9615927686189</v>
      </c>
      <c r="V84" s="36">
        <v>755.3237818628196</v>
      </c>
      <c r="W84" s="75">
        <v>1862.9315683901179</v>
      </c>
      <c r="X84" s="54">
        <f>'реальные данные'!F85/1000</f>
        <v>88.751829968222793</v>
      </c>
      <c r="Y84" s="36">
        <v>394.45586891281522</v>
      </c>
      <c r="Z84" s="36">
        <v>105.90334482339443</v>
      </c>
      <c r="AA84" s="36">
        <v>48.909113481784317</v>
      </c>
      <c r="AB84" s="36">
        <v>65.821528371928025</v>
      </c>
      <c r="AC84" s="36">
        <v>87.910616081581125</v>
      </c>
      <c r="AD84" s="75">
        <v>430.88848014778637</v>
      </c>
      <c r="AE84">
        <f t="shared" si="18"/>
        <v>1.4815489653753626</v>
      </c>
      <c r="AF84">
        <f t="shared" si="19"/>
        <v>2.1912918280739304</v>
      </c>
      <c r="AG84">
        <f t="shared" si="20"/>
        <v>3.1020912730880306</v>
      </c>
      <c r="AH84">
        <f t="shared" si="21"/>
        <v>2.4366570716025957</v>
      </c>
      <c r="AI84">
        <f t="shared" si="22"/>
        <v>3.3118099406933048</v>
      </c>
      <c r="AJ84">
        <f t="shared" si="23"/>
        <v>2.0196320474200755</v>
      </c>
      <c r="AK84">
        <f t="shared" si="24"/>
        <v>1.7486502341239498</v>
      </c>
      <c r="AL84" s="134">
        <f t="shared" si="17"/>
        <v>148.15489653753627</v>
      </c>
      <c r="AM84" s="134">
        <f t="shared" si="17"/>
        <v>219.12918280739305</v>
      </c>
      <c r="AN84" s="134">
        <f t="shared" si="16"/>
        <v>310.20912730880303</v>
      </c>
      <c r="AO84" s="134">
        <f t="shared" si="16"/>
        <v>243.66570716025956</v>
      </c>
      <c r="AP84" s="134">
        <f t="shared" si="16"/>
        <v>331.1809940693305</v>
      </c>
      <c r="AQ84" s="134">
        <f t="shared" si="16"/>
        <v>201.96320474200755</v>
      </c>
      <c r="AR84" s="134">
        <f t="shared" si="16"/>
        <v>174.86502341239498</v>
      </c>
      <c r="AZ84" s="81">
        <f t="shared" si="25"/>
        <v>17.492733282412232</v>
      </c>
      <c r="BA84" s="81">
        <f t="shared" si="26"/>
        <v>14.857861902445718</v>
      </c>
      <c r="BB84" s="81">
        <f t="shared" si="27"/>
        <v>18.027206278806499</v>
      </c>
      <c r="BC84" s="81">
        <f t="shared" si="28"/>
        <v>27.630463522261206</v>
      </c>
      <c r="BD84" s="81">
        <f t="shared" si="29"/>
        <v>13.236289371129283</v>
      </c>
      <c r="BE84" s="81">
        <f t="shared" si="30"/>
        <v>11.561616315768919</v>
      </c>
      <c r="BF84" s="81">
        <f t="shared" si="31"/>
        <v>11.903422612745432</v>
      </c>
    </row>
    <row r="85" spans="1:58" x14ac:dyDescent="0.2">
      <c r="A85" s="1">
        <v>42917</v>
      </c>
      <c r="B85">
        <v>8.93</v>
      </c>
      <c r="C85" s="2">
        <v>557.18243470157097</v>
      </c>
      <c r="D85">
        <v>1364.4178381376901</v>
      </c>
      <c r="E85">
        <v>253.64133538506201</v>
      </c>
      <c r="F85">
        <v>458.70091171695998</v>
      </c>
      <c r="G85">
        <v>370.45176517214401</v>
      </c>
      <c r="H85">
        <v>445.55662580120497</v>
      </c>
      <c r="I85" s="13">
        <v>1416.4195617934199</v>
      </c>
      <c r="J85" s="2">
        <v>810.92873780478953</v>
      </c>
      <c r="K85">
        <v>2795.1869494703074</v>
      </c>
      <c r="L85">
        <v>725.21256206337262</v>
      </c>
      <c r="M85">
        <v>1055.1317257755841</v>
      </c>
      <c r="N85">
        <v>1168.4603781917972</v>
      </c>
      <c r="O85">
        <v>843.68001543410708</v>
      </c>
      <c r="P85" s="13">
        <v>2293.5429562754293</v>
      </c>
      <c r="Q85" s="55">
        <f>'реальные данные'!U86/1000</f>
        <v>653.30209130478033</v>
      </c>
      <c r="R85" s="36">
        <v>2442.5082380261279</v>
      </c>
      <c r="S85" s="36">
        <v>636.35718863868988</v>
      </c>
      <c r="T85" s="36">
        <v>1008.731008124002</v>
      </c>
      <c r="U85" s="36">
        <v>1066.0823665252724</v>
      </c>
      <c r="V85" s="36">
        <v>759.16751267823463</v>
      </c>
      <c r="W85" s="75">
        <v>1874.6778051449744</v>
      </c>
      <c r="X85" s="54">
        <f>'реальные данные'!F86/1000</f>
        <v>172.37504871897389</v>
      </c>
      <c r="Y85" s="36">
        <v>353.35080527591026</v>
      </c>
      <c r="Z85" s="36">
        <v>97.607779004391517</v>
      </c>
      <c r="AA85" s="36">
        <v>43.896852163349109</v>
      </c>
      <c r="AB85" s="36">
        <v>94.687132454086438</v>
      </c>
      <c r="AC85" s="36">
        <v>78.30626253052074</v>
      </c>
      <c r="AD85" s="75">
        <v>406.33298681099973</v>
      </c>
      <c r="AE85">
        <f t="shared" si="18"/>
        <v>1.5967009305025337</v>
      </c>
      <c r="AF85">
        <f t="shared" si="19"/>
        <v>2.2053749345418527</v>
      </c>
      <c r="AG85">
        <f t="shared" si="20"/>
        <v>3.1146528073430733</v>
      </c>
      <c r="AH85">
        <f t="shared" si="21"/>
        <v>2.4668866712408306</v>
      </c>
      <c r="AI85">
        <f t="shared" si="22"/>
        <v>3.3702238344897846</v>
      </c>
      <c r="AJ85">
        <f t="shared" si="23"/>
        <v>2.0220163790547261</v>
      </c>
      <c r="AK85">
        <f t="shared" si="24"/>
        <v>1.7344498280535414</v>
      </c>
      <c r="AL85" s="134">
        <f t="shared" si="17"/>
        <v>159.67009305025337</v>
      </c>
      <c r="AM85" s="134">
        <f t="shared" si="17"/>
        <v>220.53749345418527</v>
      </c>
      <c r="AN85" s="134">
        <f t="shared" si="16"/>
        <v>311.46528073430733</v>
      </c>
      <c r="AO85" s="134">
        <f t="shared" si="16"/>
        <v>246.68866712408305</v>
      </c>
      <c r="AP85" s="134">
        <f t="shared" si="16"/>
        <v>337.02238344897847</v>
      </c>
      <c r="AQ85" s="134">
        <f t="shared" si="16"/>
        <v>202.20163790547261</v>
      </c>
      <c r="AR85" s="134">
        <f t="shared" si="16"/>
        <v>173.44498280535413</v>
      </c>
      <c r="AZ85" s="81">
        <f t="shared" si="25"/>
        <v>18.852339113870453</v>
      </c>
      <c r="BA85" s="81">
        <f t="shared" si="26"/>
        <v>14.953351169724986</v>
      </c>
      <c r="BB85" s="81">
        <f t="shared" si="27"/>
        <v>18.100205217025529</v>
      </c>
      <c r="BC85" s="81">
        <f t="shared" si="28"/>
        <v>27.973251951470683</v>
      </c>
      <c r="BD85" s="81">
        <f t="shared" si="29"/>
        <v>13.469751802678951</v>
      </c>
      <c r="BE85" s="81">
        <f t="shared" si="30"/>
        <v>11.575265696884946</v>
      </c>
      <c r="BF85" s="81">
        <f t="shared" si="31"/>
        <v>11.80675752133374</v>
      </c>
    </row>
    <row r="86" spans="1:58" x14ac:dyDescent="0.2">
      <c r="A86" s="1">
        <v>42948</v>
      </c>
      <c r="B86">
        <v>8.5</v>
      </c>
      <c r="C86" s="2">
        <v>550.32640545648701</v>
      </c>
      <c r="D86">
        <v>1366.0002031265201</v>
      </c>
      <c r="E86">
        <v>255.66940925611499</v>
      </c>
      <c r="F86">
        <v>511.880280894907</v>
      </c>
      <c r="G86">
        <v>387.62342702469402</v>
      </c>
      <c r="H86">
        <v>447.92301665398497</v>
      </c>
      <c r="I86" s="13">
        <v>1421.3224237023901</v>
      </c>
      <c r="J86" s="2">
        <v>833.83212553487033</v>
      </c>
      <c r="K86">
        <v>2839.7837394288699</v>
      </c>
      <c r="L86">
        <v>728.70628642378915</v>
      </c>
      <c r="M86">
        <v>1058.2452220341438</v>
      </c>
      <c r="N86">
        <v>1127.6204352467735</v>
      </c>
      <c r="O86">
        <v>862.31109640195871</v>
      </c>
      <c r="P86" s="13">
        <v>2296.2898038498679</v>
      </c>
      <c r="Q86" s="55">
        <f>'реальные данные'!U87/1000</f>
        <v>637.4366104940807</v>
      </c>
      <c r="R86" s="36">
        <v>2526.5894619116648</v>
      </c>
      <c r="S86" s="36">
        <v>642.78635618401358</v>
      </c>
      <c r="T86" s="36">
        <v>1019.4618200185033</v>
      </c>
      <c r="U86" s="36">
        <v>1060.188328688339</v>
      </c>
      <c r="V86" s="36">
        <v>752.26779677391096</v>
      </c>
      <c r="W86" s="75">
        <v>1905.7159813465573</v>
      </c>
      <c r="X86" s="54">
        <f>'реальные данные'!F87/1000</f>
        <v>223.67370823797708</v>
      </c>
      <c r="Y86" s="36">
        <v>323.36445804381009</v>
      </c>
      <c r="Z86" s="36">
        <v>89.675636302067048</v>
      </c>
      <c r="AA86" s="36">
        <v>37.750057561123548</v>
      </c>
      <c r="AB86" s="36">
        <v>65.051743975064895</v>
      </c>
      <c r="AC86" s="36">
        <v>103.50218507171849</v>
      </c>
      <c r="AD86" s="75">
        <v>377.51953218149515</v>
      </c>
      <c r="AE86">
        <f t="shared" si="18"/>
        <v>1.6854110616106979</v>
      </c>
      <c r="AF86">
        <f t="shared" si="19"/>
        <v>2.2440203951522788</v>
      </c>
      <c r="AG86">
        <f t="shared" si="20"/>
        <v>3.0816588128780755</v>
      </c>
      <c r="AH86">
        <f t="shared" si="21"/>
        <v>2.2197259764205346</v>
      </c>
      <c r="AI86">
        <f t="shared" si="22"/>
        <v>3.120583997261285</v>
      </c>
      <c r="AJ86">
        <f t="shared" si="23"/>
        <v>2.0550648205506605</v>
      </c>
      <c r="AK86">
        <f t="shared" si="24"/>
        <v>1.7287036047010891</v>
      </c>
      <c r="AL86" s="134">
        <f t="shared" si="17"/>
        <v>168.54110616106979</v>
      </c>
      <c r="AM86" s="134">
        <f t="shared" si="17"/>
        <v>224.40203951522787</v>
      </c>
      <c r="AN86" s="134">
        <f t="shared" si="16"/>
        <v>308.16588128780757</v>
      </c>
      <c r="AO86" s="134">
        <f t="shared" si="16"/>
        <v>221.97259764205347</v>
      </c>
      <c r="AP86" s="134">
        <f t="shared" si="16"/>
        <v>312.05839972612853</v>
      </c>
      <c r="AQ86" s="134">
        <f t="shared" si="16"/>
        <v>205.50648205506604</v>
      </c>
      <c r="AR86" s="134">
        <f t="shared" si="16"/>
        <v>172.87036047010892</v>
      </c>
      <c r="AZ86" s="81">
        <f t="shared" si="25"/>
        <v>19.899744700313409</v>
      </c>
      <c r="BA86" s="81">
        <f t="shared" si="26"/>
        <v>15.215383323338594</v>
      </c>
      <c r="BB86" s="81">
        <f t="shared" si="27"/>
        <v>17.90846696955926</v>
      </c>
      <c r="BC86" s="81">
        <f t="shared" si="28"/>
        <v>25.170574200071975</v>
      </c>
      <c r="BD86" s="81">
        <f t="shared" si="29"/>
        <v>12.472017879751508</v>
      </c>
      <c r="BE86" s="81">
        <f t="shared" si="30"/>
        <v>11.764455307387625</v>
      </c>
      <c r="BF86" s="81">
        <f t="shared" si="31"/>
        <v>11.767641794439545</v>
      </c>
    </row>
    <row r="87" spans="1:58" x14ac:dyDescent="0.2">
      <c r="A87" s="1">
        <v>42979</v>
      </c>
      <c r="B87">
        <v>8.34</v>
      </c>
      <c r="C87" s="2">
        <v>536.75051346375403</v>
      </c>
      <c r="D87">
        <v>1361.68572092824</v>
      </c>
      <c r="E87">
        <v>256.53855703091398</v>
      </c>
      <c r="F87">
        <v>497.15165784065601</v>
      </c>
      <c r="G87">
        <v>384.443722711688</v>
      </c>
      <c r="H87">
        <v>446.82935554465399</v>
      </c>
      <c r="I87" s="13">
        <v>1435.96137395799</v>
      </c>
      <c r="J87" s="2">
        <v>844.74167498559586</v>
      </c>
      <c r="K87">
        <v>2858.1587134384054</v>
      </c>
      <c r="L87">
        <v>727.20612599462368</v>
      </c>
      <c r="M87">
        <v>1057.8828423293223</v>
      </c>
      <c r="N87">
        <v>1110.8525029261407</v>
      </c>
      <c r="O87">
        <v>862.81517075502268</v>
      </c>
      <c r="P87" s="13">
        <v>2270.0086466218909</v>
      </c>
      <c r="Q87" s="55">
        <f>'реальные данные'!U88/1000</f>
        <v>769.22205752550644</v>
      </c>
      <c r="R87" s="36">
        <v>2513.3632745367827</v>
      </c>
      <c r="S87" s="36">
        <v>653.86001006344327</v>
      </c>
      <c r="T87" s="36">
        <v>1020.7838039480439</v>
      </c>
      <c r="U87" s="36">
        <v>1046.4414989804275</v>
      </c>
      <c r="V87" s="36">
        <v>788.98897067545749</v>
      </c>
      <c r="W87" s="75">
        <v>1878.198878880115</v>
      </c>
      <c r="X87" s="54">
        <f>'реальные данные'!F88/1000</f>
        <v>83.848773891459089</v>
      </c>
      <c r="Y87" s="36">
        <v>345.59775668849693</v>
      </c>
      <c r="Z87" s="36">
        <v>75.141763775423911</v>
      </c>
      <c r="AA87" s="36">
        <v>37.754035607641079</v>
      </c>
      <c r="AB87" s="36">
        <v>67.77101322893003</v>
      </c>
      <c r="AC87" s="36">
        <v>76.140082922102238</v>
      </c>
      <c r="AD87" s="75">
        <v>388.57116449761651</v>
      </c>
      <c r="AE87">
        <f t="shared" si="18"/>
        <v>1.7089276738531509</v>
      </c>
      <c r="AF87">
        <f t="shared" si="19"/>
        <v>2.2580046736162767</v>
      </c>
      <c r="AG87">
        <f t="shared" si="20"/>
        <v>3.0556559461636574</v>
      </c>
      <c r="AH87">
        <f t="shared" si="21"/>
        <v>2.2882316547123378</v>
      </c>
      <c r="AI87">
        <f t="shared" si="22"/>
        <v>3.1153696608953623</v>
      </c>
      <c r="AJ87">
        <f t="shared" si="23"/>
        <v>2.0816741312871185</v>
      </c>
      <c r="AK87">
        <f t="shared" si="24"/>
        <v>1.698409935470818</v>
      </c>
      <c r="AL87" s="134">
        <f t="shared" si="17"/>
        <v>170.8927673853151</v>
      </c>
      <c r="AM87" s="134">
        <f t="shared" si="17"/>
        <v>225.80046736162765</v>
      </c>
      <c r="AN87" s="134">
        <f t="shared" si="16"/>
        <v>305.56559461636573</v>
      </c>
      <c r="AO87" s="134">
        <f t="shared" si="16"/>
        <v>228.82316547123378</v>
      </c>
      <c r="AP87" s="134">
        <f t="shared" si="16"/>
        <v>311.53696608953624</v>
      </c>
      <c r="AQ87" s="134">
        <f t="shared" si="16"/>
        <v>208.16741312871184</v>
      </c>
      <c r="AR87" s="134">
        <f t="shared" si="16"/>
        <v>169.84099354708181</v>
      </c>
      <c r="AZ87" s="81">
        <f t="shared" si="25"/>
        <v>20.177406684680506</v>
      </c>
      <c r="BA87" s="81">
        <f t="shared" si="26"/>
        <v>15.310202496011755</v>
      </c>
      <c r="BB87" s="81">
        <f t="shared" si="27"/>
        <v>17.757356315218487</v>
      </c>
      <c r="BC87" s="81">
        <f t="shared" si="28"/>
        <v>25.947394076438286</v>
      </c>
      <c r="BD87" s="81">
        <f t="shared" si="29"/>
        <v>12.451177775321087</v>
      </c>
      <c r="BE87" s="81">
        <f t="shared" si="30"/>
        <v>11.916783372073958</v>
      </c>
      <c r="BF87" s="81">
        <f t="shared" si="31"/>
        <v>11.561426543212191</v>
      </c>
    </row>
    <row r="88" spans="1:58" x14ac:dyDescent="0.2">
      <c r="A88" s="1">
        <v>43009</v>
      </c>
      <c r="B88">
        <v>8.0299999999999994</v>
      </c>
      <c r="C88" s="2">
        <v>540.25899254413503</v>
      </c>
      <c r="D88">
        <v>1364.1102351991501</v>
      </c>
      <c r="E88">
        <v>260.98133780377998</v>
      </c>
      <c r="F88">
        <v>427.58441315483901</v>
      </c>
      <c r="G88">
        <v>376.688165932088</v>
      </c>
      <c r="H88">
        <v>450.19910252941202</v>
      </c>
      <c r="I88" s="13">
        <v>1427.1787960665599</v>
      </c>
      <c r="J88" s="2">
        <v>872.53815530885106</v>
      </c>
      <c r="K88">
        <v>2877.5982172281324</v>
      </c>
      <c r="L88">
        <v>720.44692142164945</v>
      </c>
      <c r="M88">
        <v>1059.7176319212542</v>
      </c>
      <c r="N88">
        <v>1112.7865451180089</v>
      </c>
      <c r="O88">
        <v>862.15368015935076</v>
      </c>
      <c r="P88" s="13">
        <v>2309.3982084371219</v>
      </c>
      <c r="Q88" s="55">
        <f>'реальные данные'!U89/1000</f>
        <v>763.53477548147885</v>
      </c>
      <c r="R88" s="36">
        <v>2567.2668789082572</v>
      </c>
      <c r="S88" s="36">
        <v>642.86921198036532</v>
      </c>
      <c r="T88" s="36">
        <v>1020.5047590284346</v>
      </c>
      <c r="U88" s="36">
        <v>1049.0656908118603</v>
      </c>
      <c r="V88" s="36">
        <v>797.24098649068321</v>
      </c>
      <c r="W88" s="75">
        <v>1893.1878590883591</v>
      </c>
      <c r="X88" s="54">
        <f>'реальные данные'!F89/1000</f>
        <v>97.501491634489838</v>
      </c>
      <c r="Y88" s="36">
        <v>320.49942146680775</v>
      </c>
      <c r="Z88" s="36">
        <v>74.392701809725352</v>
      </c>
      <c r="AA88" s="36">
        <v>42.810265888610004</v>
      </c>
      <c r="AB88" s="36">
        <v>62.375469101414396</v>
      </c>
      <c r="AC88" s="36">
        <v>70.871966462398404</v>
      </c>
      <c r="AD88" s="75">
        <v>391.97160881220543</v>
      </c>
      <c r="AE88">
        <f t="shared" si="18"/>
        <v>1.7133387807698</v>
      </c>
      <c r="AF88">
        <f t="shared" si="19"/>
        <v>2.2757837001420009</v>
      </c>
      <c r="AG88">
        <f t="shared" si="20"/>
        <v>2.9544000446004377</v>
      </c>
      <c r="AH88">
        <f t="shared" si="21"/>
        <v>2.6723227909872791</v>
      </c>
      <c r="AI88">
        <f t="shared" si="22"/>
        <v>3.1709643789539701</v>
      </c>
      <c r="AJ88">
        <f t="shared" si="23"/>
        <v>2.0726198925340928</v>
      </c>
      <c r="AK88">
        <f t="shared" si="24"/>
        <v>1.7218751089445281</v>
      </c>
      <c r="AL88" s="134">
        <f t="shared" si="17"/>
        <v>171.33387807698</v>
      </c>
      <c r="AM88" s="134">
        <f t="shared" si="17"/>
        <v>227.57837001420009</v>
      </c>
      <c r="AN88" s="134">
        <f t="shared" si="16"/>
        <v>295.44000446004378</v>
      </c>
      <c r="AO88" s="134">
        <f t="shared" si="16"/>
        <v>267.23227909872793</v>
      </c>
      <c r="AP88" s="134">
        <f t="shared" si="16"/>
        <v>317.096437895397</v>
      </c>
      <c r="AQ88" s="134">
        <f t="shared" si="16"/>
        <v>207.2619892534093</v>
      </c>
      <c r="AR88" s="134">
        <f t="shared" si="16"/>
        <v>172.1875108944528</v>
      </c>
      <c r="AZ88" s="81">
        <f t="shared" si="25"/>
        <v>20.229488876073752</v>
      </c>
      <c r="BA88" s="81">
        <f t="shared" si="26"/>
        <v>15.430751624838342</v>
      </c>
      <c r="BB88" s="81">
        <f t="shared" si="27"/>
        <v>17.168927135115869</v>
      </c>
      <c r="BC88" s="81">
        <f t="shared" si="28"/>
        <v>30.302794043774963</v>
      </c>
      <c r="BD88" s="81">
        <f t="shared" si="29"/>
        <v>12.673372825431972</v>
      </c>
      <c r="BE88" s="81">
        <f t="shared" si="30"/>
        <v>11.864951339289783</v>
      </c>
      <c r="BF88" s="81">
        <f t="shared" si="31"/>
        <v>11.721158816189519</v>
      </c>
    </row>
    <row r="89" spans="1:58" x14ac:dyDescent="0.2">
      <c r="A89" s="1">
        <v>43040</v>
      </c>
      <c r="B89">
        <v>7.99</v>
      </c>
      <c r="C89" s="2">
        <v>537.11495680315795</v>
      </c>
      <c r="D89">
        <v>1369.02606189781</v>
      </c>
      <c r="E89">
        <v>257.21096645420403</v>
      </c>
      <c r="F89">
        <v>486.46693929146898</v>
      </c>
      <c r="G89">
        <v>380.14900358436199</v>
      </c>
      <c r="H89">
        <v>432.98191468716402</v>
      </c>
      <c r="I89" s="13">
        <v>1423.2968692806101</v>
      </c>
      <c r="J89" s="2">
        <v>844.34672053674433</v>
      </c>
      <c r="K89">
        <v>2873.0527714813379</v>
      </c>
      <c r="L89">
        <v>724.55154141767503</v>
      </c>
      <c r="M89">
        <v>1060.1363374982222</v>
      </c>
      <c r="N89">
        <v>996.23741876020733</v>
      </c>
      <c r="O89">
        <v>863.38987338989455</v>
      </c>
      <c r="P89" s="13">
        <v>2262.8785750738325</v>
      </c>
      <c r="Q89" s="55">
        <f>'реальные данные'!U90/1000</f>
        <v>770.73452326627046</v>
      </c>
      <c r="R89" s="36">
        <v>2570.9917900525547</v>
      </c>
      <c r="S89" s="36">
        <v>633.66160665857683</v>
      </c>
      <c r="T89" s="36">
        <v>1023.0130893133663</v>
      </c>
      <c r="U89" s="36">
        <v>930.86185903243177</v>
      </c>
      <c r="V89" s="36">
        <v>811.35249227595546</v>
      </c>
      <c r="W89" s="75">
        <v>1910.8779256426649</v>
      </c>
      <c r="X89" s="54">
        <f>'реальные данные'!F90/1000</f>
        <v>72.289203642917883</v>
      </c>
      <c r="Y89" s="36">
        <v>317.327310773384</v>
      </c>
      <c r="Z89" s="36">
        <v>85.260609913686153</v>
      </c>
      <c r="AA89" s="36">
        <v>46.748834430986875</v>
      </c>
      <c r="AB89" s="36">
        <v>67.028149012166594</v>
      </c>
      <c r="AC89" s="36">
        <v>51.064669503024568</v>
      </c>
      <c r="AD89" s="75">
        <v>374.57234555908423</v>
      </c>
      <c r="AE89">
        <f t="shared" si="18"/>
        <v>1.6870058934738887</v>
      </c>
      <c r="AF89">
        <f t="shared" si="19"/>
        <v>2.2679392896542296</v>
      </c>
      <c r="AG89">
        <f t="shared" si="20"/>
        <v>3.0047608204546665</v>
      </c>
      <c r="AH89">
        <f t="shared" si="21"/>
        <v>2.3631093511117283</v>
      </c>
      <c r="AI89">
        <f t="shared" si="22"/>
        <v>2.8211833883966193</v>
      </c>
      <c r="AJ89">
        <f t="shared" si="23"/>
        <v>2.1405843008164145</v>
      </c>
      <c r="AK89">
        <f t="shared" si="24"/>
        <v>1.726613085061615</v>
      </c>
      <c r="AL89" s="134">
        <f t="shared" si="17"/>
        <v>168.70058934738887</v>
      </c>
      <c r="AM89" s="134">
        <f t="shared" si="17"/>
        <v>226.79392896542296</v>
      </c>
      <c r="AN89" s="134">
        <f t="shared" si="16"/>
        <v>300.47608204546663</v>
      </c>
      <c r="AO89" s="134">
        <f t="shared" si="16"/>
        <v>236.31093511117282</v>
      </c>
      <c r="AP89" s="134">
        <f t="shared" si="16"/>
        <v>282.11833883966193</v>
      </c>
      <c r="AQ89" s="134">
        <f t="shared" si="16"/>
        <v>214.05843008164146</v>
      </c>
      <c r="AR89" s="134">
        <f t="shared" si="16"/>
        <v>172.6613085061615</v>
      </c>
      <c r="AZ89" s="81">
        <f t="shared" si="25"/>
        <v>19.918574971242741</v>
      </c>
      <c r="BA89" s="81">
        <f t="shared" si="26"/>
        <v>15.377563288059006</v>
      </c>
      <c r="BB89" s="81">
        <f t="shared" si="27"/>
        <v>17.461589089508063</v>
      </c>
      <c r="BC89" s="81">
        <f t="shared" si="28"/>
        <v>26.796469427707795</v>
      </c>
      <c r="BD89" s="81">
        <f t="shared" si="29"/>
        <v>11.275405402649215</v>
      </c>
      <c r="BE89" s="81">
        <f t="shared" si="30"/>
        <v>12.254021423958049</v>
      </c>
      <c r="BF89" s="81">
        <f t="shared" si="31"/>
        <v>11.75341119631117</v>
      </c>
    </row>
    <row r="90" spans="1:58" x14ac:dyDescent="0.2">
      <c r="A90" s="1">
        <v>43070</v>
      </c>
      <c r="B90">
        <v>7.78</v>
      </c>
      <c r="C90" s="2">
        <v>537.00300451488204</v>
      </c>
      <c r="D90">
        <v>1380.51081767458</v>
      </c>
      <c r="E90">
        <v>257.07771162146798</v>
      </c>
      <c r="F90">
        <v>481.48362663717</v>
      </c>
      <c r="G90">
        <v>363.28528577456501</v>
      </c>
      <c r="H90">
        <v>441.029354640203</v>
      </c>
      <c r="I90" s="13">
        <v>1419.3425704113699</v>
      </c>
      <c r="J90" s="2">
        <v>854.56688057959343</v>
      </c>
      <c r="K90">
        <v>2875.7751608760536</v>
      </c>
      <c r="L90">
        <v>721.87187222809359</v>
      </c>
      <c r="M90">
        <v>1060.9461060612973</v>
      </c>
      <c r="N90">
        <v>974.63666386626494</v>
      </c>
      <c r="O90">
        <v>866.62312659571819</v>
      </c>
      <c r="P90" s="13">
        <v>2246.9315848930628</v>
      </c>
      <c r="Q90" s="55">
        <f>'реальные данные'!U91/1000</f>
        <v>807.54919626040248</v>
      </c>
      <c r="R90" s="36">
        <v>2571.071292228773</v>
      </c>
      <c r="S90" s="36">
        <v>628.08143633718225</v>
      </c>
      <c r="T90" s="36">
        <v>994.61953009551178</v>
      </c>
      <c r="U90" s="36">
        <v>916.59236641274913</v>
      </c>
      <c r="V90" s="36">
        <v>820.35119868340348</v>
      </c>
      <c r="W90" s="75">
        <v>1873.0218561020308</v>
      </c>
      <c r="X90" s="54">
        <f>'реальные данные'!F91/1000</f>
        <v>40.453622446564843</v>
      </c>
      <c r="Y90" s="36">
        <v>315.93824284105227</v>
      </c>
      <c r="Z90" s="36">
        <v>70.641467206867759</v>
      </c>
      <c r="AA90" s="36">
        <v>70.307229036574867</v>
      </c>
      <c r="AB90" s="36">
        <v>64.692273869833713</v>
      </c>
      <c r="AC90" s="36">
        <v>63.503059212440576</v>
      </c>
      <c r="AD90" s="75">
        <v>381.70252790295945</v>
      </c>
      <c r="AE90">
        <f t="shared" si="18"/>
        <v>1.6968328428478068</v>
      </c>
      <c r="AF90">
        <f t="shared" si="19"/>
        <v>2.24756651254076</v>
      </c>
      <c r="AG90">
        <f t="shared" si="20"/>
        <v>2.9210106358724071</v>
      </c>
      <c r="AH90">
        <f t="shared" si="21"/>
        <v>2.3767424263663139</v>
      </c>
      <c r="AI90">
        <f t="shared" si="22"/>
        <v>2.902625214683284</v>
      </c>
      <c r="AJ90">
        <f t="shared" si="23"/>
        <v>2.1536005351692911</v>
      </c>
      <c r="AK90">
        <f t="shared" si="24"/>
        <v>1.7076286462333463</v>
      </c>
      <c r="AL90" s="134">
        <f t="shared" si="17"/>
        <v>169.68328428478068</v>
      </c>
      <c r="AM90" s="134">
        <f t="shared" si="17"/>
        <v>224.75665125407599</v>
      </c>
      <c r="AN90" s="134">
        <f t="shared" si="16"/>
        <v>292.10106358724073</v>
      </c>
      <c r="AO90" s="134">
        <f t="shared" si="16"/>
        <v>237.67424263663139</v>
      </c>
      <c r="AP90" s="134">
        <f t="shared" si="16"/>
        <v>290.26252146832843</v>
      </c>
      <c r="AQ90" s="134">
        <f t="shared" si="16"/>
        <v>215.3600535169291</v>
      </c>
      <c r="AR90" s="134">
        <f t="shared" si="16"/>
        <v>170.76286462333462</v>
      </c>
      <c r="AZ90" s="81">
        <f t="shared" si="25"/>
        <v>20.034602323962847</v>
      </c>
      <c r="BA90" s="81">
        <f t="shared" si="26"/>
        <v>15.239427461035319</v>
      </c>
      <c r="BB90" s="81">
        <f t="shared" si="27"/>
        <v>16.974891013777505</v>
      </c>
      <c r="BC90" s="81">
        <f t="shared" si="28"/>
        <v>26.951061632293367</v>
      </c>
      <c r="BD90" s="81">
        <f t="shared" si="29"/>
        <v>11.600903423051276</v>
      </c>
      <c r="BE90" s="81">
        <f t="shared" si="30"/>
        <v>12.328534356972915</v>
      </c>
      <c r="BF90" s="81">
        <f t="shared" si="31"/>
        <v>11.624180207729905</v>
      </c>
    </row>
    <row r="91" spans="1:58" x14ac:dyDescent="0.2">
      <c r="A91" s="1">
        <v>43101</v>
      </c>
      <c r="B91">
        <v>7.08</v>
      </c>
      <c r="C91" s="2">
        <v>543.33796433906105</v>
      </c>
      <c r="D91">
        <v>1385.1045623881801</v>
      </c>
      <c r="E91">
        <v>265.79624661465198</v>
      </c>
      <c r="F91">
        <v>476.88540921757101</v>
      </c>
      <c r="G91">
        <v>450.32331344650697</v>
      </c>
      <c r="H91">
        <v>449.83320724933702</v>
      </c>
      <c r="I91" s="13">
        <v>1436.25076338134</v>
      </c>
      <c r="J91" s="2">
        <v>867.14811676627676</v>
      </c>
      <c r="K91">
        <v>2876.984503287963</v>
      </c>
      <c r="L91">
        <v>732.51951717357781</v>
      </c>
      <c r="M91">
        <v>1061.4153112101258</v>
      </c>
      <c r="N91">
        <v>1010.2822911211567</v>
      </c>
      <c r="O91">
        <v>878.86882511528449</v>
      </c>
      <c r="P91" s="13">
        <v>2269.9557850401375</v>
      </c>
      <c r="Q91" s="55">
        <f>'реальные данные'!U92/1000</f>
        <v>684.08576739425007</v>
      </c>
      <c r="R91" s="36">
        <v>2497.0595558722503</v>
      </c>
      <c r="S91" s="36">
        <v>513.62358581607714</v>
      </c>
      <c r="T91" s="36">
        <v>1001.0200418517703</v>
      </c>
      <c r="U91" s="36">
        <v>862.89093530422167</v>
      </c>
      <c r="V91" s="36">
        <v>795.07585119262126</v>
      </c>
      <c r="W91" s="75">
        <v>1772.3826401694978</v>
      </c>
      <c r="X91" s="54">
        <f>'реальные данные'!F92/1000</f>
        <v>259.41595486591007</v>
      </c>
      <c r="Y91" s="36">
        <v>382.10611041157688</v>
      </c>
      <c r="Z91" s="36">
        <v>162.25633426682805</v>
      </c>
      <c r="AA91" s="36">
        <v>58.101508645078319</v>
      </c>
      <c r="AB91" s="36">
        <v>156.43817705504617</v>
      </c>
      <c r="AC91" s="36">
        <v>90.030284830257742</v>
      </c>
      <c r="AD91" s="75">
        <v>541.30182030834419</v>
      </c>
      <c r="AE91">
        <f t="shared" si="18"/>
        <v>1.863924809331718</v>
      </c>
      <c r="AF91">
        <f t="shared" si="19"/>
        <v>2.2322612009371259</v>
      </c>
      <c r="AG91">
        <f t="shared" si="20"/>
        <v>2.7297744890790114</v>
      </c>
      <c r="AH91">
        <f t="shared" si="21"/>
        <v>2.3856402343595362</v>
      </c>
      <c r="AI91">
        <f t="shared" si="22"/>
        <v>2.4306418789153583</v>
      </c>
      <c r="AJ91">
        <f t="shared" si="23"/>
        <v>2.1132430776687907</v>
      </c>
      <c r="AK91">
        <f t="shared" si="24"/>
        <v>1.7293732720967385</v>
      </c>
      <c r="AL91" s="134">
        <f t="shared" si="17"/>
        <v>186.39248093317181</v>
      </c>
      <c r="AM91" s="134">
        <f t="shared" si="17"/>
        <v>223.22612009371258</v>
      </c>
      <c r="AN91" s="134">
        <f t="shared" si="16"/>
        <v>272.97744890790113</v>
      </c>
      <c r="AO91" s="134">
        <f t="shared" si="16"/>
        <v>238.56402343595363</v>
      </c>
      <c r="AP91" s="134">
        <f t="shared" si="16"/>
        <v>243.06418789153582</v>
      </c>
      <c r="AQ91" s="134">
        <f t="shared" si="16"/>
        <v>211.32430776687906</v>
      </c>
      <c r="AR91" s="134">
        <f t="shared" si="16"/>
        <v>172.93732720967384</v>
      </c>
      <c r="AZ91" s="81">
        <f t="shared" si="25"/>
        <v>22.007466719029456</v>
      </c>
      <c r="BA91" s="81">
        <f t="shared" si="26"/>
        <v>15.135651139110832</v>
      </c>
      <c r="BB91" s="81">
        <f t="shared" si="27"/>
        <v>15.863558959779995</v>
      </c>
      <c r="BC91" s="81">
        <f t="shared" si="28"/>
        <v>27.051958291921849</v>
      </c>
      <c r="BD91" s="81">
        <f t="shared" si="29"/>
        <v>9.7145306774983382</v>
      </c>
      <c r="BE91" s="81">
        <f t="shared" si="30"/>
        <v>12.097503442358157</v>
      </c>
      <c r="BF91" s="81">
        <f t="shared" si="31"/>
        <v>11.772200358447847</v>
      </c>
    </row>
    <row r="92" spans="1:58" x14ac:dyDescent="0.2">
      <c r="A92" s="1">
        <v>43132</v>
      </c>
      <c r="B92">
        <v>7.16</v>
      </c>
      <c r="C92" s="2">
        <v>543.64911985562196</v>
      </c>
      <c r="D92">
        <v>1349.3320830392099</v>
      </c>
      <c r="E92">
        <v>269.42005785441398</v>
      </c>
      <c r="F92">
        <v>475.01660406987702</v>
      </c>
      <c r="G92">
        <v>402.34236314672103</v>
      </c>
      <c r="H92">
        <v>449.81817549108399</v>
      </c>
      <c r="I92" s="13">
        <v>1433.84963063858</v>
      </c>
      <c r="J92" s="2">
        <v>836.23127134456706</v>
      </c>
      <c r="K92">
        <v>2890.474399535975</v>
      </c>
      <c r="L92">
        <v>724.14048914061266</v>
      </c>
      <c r="M92">
        <v>1066.041657305537</v>
      </c>
      <c r="N92">
        <v>1026.2295266200633</v>
      </c>
      <c r="O92">
        <v>1020.6037024967196</v>
      </c>
      <c r="P92" s="13">
        <v>2278.5591281428888</v>
      </c>
      <c r="Q92" s="55">
        <f>'реальные данные'!U93/1000</f>
        <v>768.07986168911418</v>
      </c>
      <c r="R92" s="36">
        <v>2548.485435111214</v>
      </c>
      <c r="S92" s="36">
        <v>653.0155710572941</v>
      </c>
      <c r="T92" s="36">
        <v>1026.2431906497923</v>
      </c>
      <c r="U92" s="36">
        <v>960.39281083988794</v>
      </c>
      <c r="V92" s="36">
        <v>802.74743667566997</v>
      </c>
      <c r="W92" s="75">
        <v>1822.6599213499696</v>
      </c>
      <c r="X92" s="54">
        <f>'реальные данные'!F93/1000</f>
        <v>49.701080060554013</v>
      </c>
      <c r="Y92" s="36">
        <v>319.67426023387236</v>
      </c>
      <c r="Z92" s="36">
        <v>84.487511960082031</v>
      </c>
      <c r="AA92" s="36">
        <v>27.231479205129293</v>
      </c>
      <c r="AB92" s="36">
        <v>61.293280068884386</v>
      </c>
      <c r="AC92" s="36">
        <v>225.68189640931328</v>
      </c>
      <c r="AD92" s="75">
        <v>449.76645432528397</v>
      </c>
      <c r="AE92">
        <f t="shared" si="18"/>
        <v>1.6158558042069966</v>
      </c>
      <c r="AF92">
        <f t="shared" si="19"/>
        <v>2.2830325790908916</v>
      </c>
      <c r="AG92">
        <f t="shared" si="20"/>
        <v>2.9400727172398842</v>
      </c>
      <c r="AH92">
        <f t="shared" si="21"/>
        <v>2.3825316031043728</v>
      </c>
      <c r="AI92">
        <f t="shared" si="22"/>
        <v>2.7277646767657426</v>
      </c>
      <c r="AJ92">
        <f t="shared" si="23"/>
        <v>2.4549592557512585</v>
      </c>
      <c r="AK92">
        <f t="shared" si="24"/>
        <v>1.7018337042526341</v>
      </c>
      <c r="AL92" s="134">
        <f t="shared" si="17"/>
        <v>161.58558042069967</v>
      </c>
      <c r="AM92" s="134">
        <f t="shared" si="17"/>
        <v>228.30325790908915</v>
      </c>
      <c r="AN92" s="134">
        <f t="shared" si="16"/>
        <v>294.00727172398842</v>
      </c>
      <c r="AO92" s="134">
        <f t="shared" si="16"/>
        <v>238.25316031043729</v>
      </c>
      <c r="AP92" s="134">
        <f t="shared" si="16"/>
        <v>272.77646767657427</v>
      </c>
      <c r="AQ92" s="134">
        <f t="shared" si="16"/>
        <v>245.49592557512585</v>
      </c>
      <c r="AR92" s="134">
        <f t="shared" si="16"/>
        <v>170.1833704252634</v>
      </c>
      <c r="AZ92" s="81">
        <f t="shared" si="25"/>
        <v>19.078501802111788</v>
      </c>
      <c r="BA92" s="81">
        <f t="shared" si="26"/>
        <v>15.479902012290308</v>
      </c>
      <c r="BB92" s="81">
        <f t="shared" si="27"/>
        <v>17.085666630180569</v>
      </c>
      <c r="BC92" s="81">
        <f t="shared" si="28"/>
        <v>27.016707979721183</v>
      </c>
      <c r="BD92" s="81">
        <f t="shared" si="29"/>
        <v>10.902039442051395</v>
      </c>
      <c r="BE92" s="81">
        <f t="shared" si="30"/>
        <v>14.053697069275144</v>
      </c>
      <c r="BF92" s="81">
        <f t="shared" si="31"/>
        <v>11.584732843090221</v>
      </c>
    </row>
    <row r="93" spans="1:58" x14ac:dyDescent="0.2">
      <c r="A93" s="1">
        <v>43160</v>
      </c>
      <c r="B93">
        <v>7.16</v>
      </c>
      <c r="C93" s="2">
        <v>547.67514766541694</v>
      </c>
      <c r="D93">
        <v>1371.2843757373901</v>
      </c>
      <c r="E93">
        <v>277.43641060620502</v>
      </c>
      <c r="F93">
        <v>474.32407949481399</v>
      </c>
      <c r="G93">
        <v>395.756281376125</v>
      </c>
      <c r="H93">
        <v>454.58951933588901</v>
      </c>
      <c r="I93" s="13">
        <v>1436.0745782054</v>
      </c>
      <c r="J93" s="2">
        <v>836.02108397086363</v>
      </c>
      <c r="K93">
        <v>2911.7550645139031</v>
      </c>
      <c r="L93">
        <v>729.42490843309724</v>
      </c>
      <c r="M93">
        <v>1074.7074606437839</v>
      </c>
      <c r="N93">
        <v>1021.9885471116542</v>
      </c>
      <c r="O93">
        <v>1024.490009957349</v>
      </c>
      <c r="P93" s="13">
        <v>2316.8686625800101</v>
      </c>
      <c r="Q93" s="55">
        <f>'реальные данные'!U94/1000</f>
        <v>777.43961338218548</v>
      </c>
      <c r="R93" s="36">
        <v>2579.4465352780094</v>
      </c>
      <c r="S93" s="36">
        <v>516.06767596015072</v>
      </c>
      <c r="T93" s="36">
        <v>1034.4979177601892</v>
      </c>
      <c r="U93" s="36">
        <v>950.78489893018627</v>
      </c>
      <c r="V93" s="36">
        <v>934.92990435148067</v>
      </c>
      <c r="W93" s="75">
        <v>1905.2589611520893</v>
      </c>
      <c r="X93" s="54">
        <f>'реальные данные'!F94/1000</f>
        <v>51.110501789845451</v>
      </c>
      <c r="Y93" s="36">
        <v>314.31162080247321</v>
      </c>
      <c r="Z93" s="36">
        <v>269.01606759644773</v>
      </c>
      <c r="AA93" s="36">
        <v>40.775949780018493</v>
      </c>
      <c r="AB93" s="36">
        <v>73.08317876597502</v>
      </c>
      <c r="AC93" s="36">
        <v>86.123736130415139</v>
      </c>
      <c r="AD93" s="75">
        <v>409.24816120809726</v>
      </c>
      <c r="AE93">
        <f t="shared" si="18"/>
        <v>1.625096053960517</v>
      </c>
      <c r="AF93">
        <f t="shared" si="19"/>
        <v>2.2665510599438918</v>
      </c>
      <c r="AG93">
        <f t="shared" si="20"/>
        <v>3.0375364004244845</v>
      </c>
      <c r="AH93">
        <f t="shared" si="21"/>
        <v>2.435307365066691</v>
      </c>
      <c r="AI93">
        <f t="shared" si="22"/>
        <v>2.7790005597497913</v>
      </c>
      <c r="AJ93">
        <f t="shared" si="23"/>
        <v>2.4126097821846795</v>
      </c>
      <c r="AK93">
        <f t="shared" si="24"/>
        <v>1.7307567901985512</v>
      </c>
      <c r="AL93" s="134">
        <f t="shared" si="17"/>
        <v>162.50960539605171</v>
      </c>
      <c r="AM93" s="134">
        <f t="shared" si="17"/>
        <v>226.65510599438917</v>
      </c>
      <c r="AN93" s="134">
        <f t="shared" si="16"/>
        <v>303.75364004244847</v>
      </c>
      <c r="AO93" s="134">
        <f t="shared" si="16"/>
        <v>243.53073650666909</v>
      </c>
      <c r="AP93" s="134">
        <f t="shared" si="16"/>
        <v>277.90005597497913</v>
      </c>
      <c r="AQ93" s="134">
        <f t="shared" si="16"/>
        <v>241.26097821846795</v>
      </c>
      <c r="AR93" s="134">
        <f t="shared" si="16"/>
        <v>173.07567901985513</v>
      </c>
      <c r="AZ93" s="81">
        <f t="shared" si="25"/>
        <v>19.18760195889281</v>
      </c>
      <c r="BA93" s="81">
        <f t="shared" si="26"/>
        <v>15.36815051835813</v>
      </c>
      <c r="BB93" s="81">
        <f t="shared" si="27"/>
        <v>17.652058063180544</v>
      </c>
      <c r="BC93" s="81">
        <f t="shared" si="28"/>
        <v>27.615158530171556</v>
      </c>
      <c r="BD93" s="81">
        <f t="shared" si="29"/>
        <v>11.106813564210173</v>
      </c>
      <c r="BE93" s="81">
        <f t="shared" si="30"/>
        <v>13.81126262921115</v>
      </c>
      <c r="BF93" s="81">
        <f t="shared" si="31"/>
        <v>11.781618251367133</v>
      </c>
    </row>
    <row r="94" spans="1:58" x14ac:dyDescent="0.2">
      <c r="A94" s="1">
        <v>43191</v>
      </c>
      <c r="B94">
        <v>7.01</v>
      </c>
      <c r="C94" s="2">
        <v>551.07478301407605</v>
      </c>
      <c r="D94">
        <v>1367.8520889271999</v>
      </c>
      <c r="E94">
        <v>267.42896544322002</v>
      </c>
      <c r="F94">
        <v>474.34391729496201</v>
      </c>
      <c r="G94">
        <v>420.343835372451</v>
      </c>
      <c r="H94">
        <v>454.59025556112402</v>
      </c>
      <c r="I94" s="13">
        <v>1439.3657969281701</v>
      </c>
      <c r="J94" s="2">
        <v>849.14245269246135</v>
      </c>
      <c r="K94">
        <v>2918.4984528464265</v>
      </c>
      <c r="L94">
        <v>710.46242138506636</v>
      </c>
      <c r="M94">
        <v>1081.6202599023711</v>
      </c>
      <c r="N94">
        <v>1038.153918112203</v>
      </c>
      <c r="O94">
        <v>1016.1437230444524</v>
      </c>
      <c r="P94" s="13">
        <v>2308.2354815027034</v>
      </c>
      <c r="Q94" s="55">
        <f>'реальные данные'!U95/1000</f>
        <v>761.53494492824336</v>
      </c>
      <c r="R94" s="36">
        <v>2577.3223946997755</v>
      </c>
      <c r="S94" s="36">
        <v>630.72985378635394</v>
      </c>
      <c r="T94" s="36">
        <v>1023.0515630277032</v>
      </c>
      <c r="U94" s="36">
        <v>951.85988601857582</v>
      </c>
      <c r="V94" s="36">
        <v>925.76109445220266</v>
      </c>
      <c r="W94" s="75">
        <v>1864.4304972883751</v>
      </c>
      <c r="X94" s="54">
        <f>'реальные данные'!F95/1000</f>
        <v>81.540565002888883</v>
      </c>
      <c r="Y94" s="36">
        <v>328.80438608892837</v>
      </c>
      <c r="Z94" s="36">
        <v>105.2611968593807</v>
      </c>
      <c r="AA94" s="36">
        <v>51.17404784444836</v>
      </c>
      <c r="AB94" s="36">
        <v>84.440260221147255</v>
      </c>
      <c r="AC94" s="36">
        <v>96.903590058347092</v>
      </c>
      <c r="AD94" s="75">
        <v>439.69604929747123</v>
      </c>
      <c r="AE94">
        <f t="shared" si="18"/>
        <v>1.6430144486502087</v>
      </c>
      <c r="AF94">
        <f t="shared" si="19"/>
        <v>2.2815633479718058</v>
      </c>
      <c r="AG94">
        <f t="shared" si="20"/>
        <v>2.9550827888634341</v>
      </c>
      <c r="AH94">
        <f t="shared" si="21"/>
        <v>2.4326088062318925</v>
      </c>
      <c r="AI94">
        <f t="shared" si="22"/>
        <v>2.6478452911896615</v>
      </c>
      <c r="AJ94">
        <f t="shared" si="23"/>
        <v>2.4160280296933445</v>
      </c>
      <c r="AK94">
        <f t="shared" si="24"/>
        <v>1.7185343233025974</v>
      </c>
      <c r="AL94" s="134">
        <f t="shared" si="17"/>
        <v>164.30144486502087</v>
      </c>
      <c r="AM94" s="134">
        <f t="shared" si="17"/>
        <v>228.15633479718059</v>
      </c>
      <c r="AN94" s="134">
        <f t="shared" si="16"/>
        <v>295.50827888634342</v>
      </c>
      <c r="AO94" s="134">
        <f t="shared" si="16"/>
        <v>243.26088062318925</v>
      </c>
      <c r="AP94" s="134">
        <f t="shared" si="16"/>
        <v>264.78452911896613</v>
      </c>
      <c r="AQ94" s="134">
        <f t="shared" si="16"/>
        <v>241.60280296933445</v>
      </c>
      <c r="AR94" s="134">
        <f t="shared" si="16"/>
        <v>171.85343233025975</v>
      </c>
      <c r="AZ94" s="81">
        <f t="shared" si="25"/>
        <v>19.399165468760572</v>
      </c>
      <c r="BA94" s="81">
        <f t="shared" si="26"/>
        <v>15.469940019647213</v>
      </c>
      <c r="BB94" s="81">
        <f t="shared" si="27"/>
        <v>17.172894771971521</v>
      </c>
      <c r="BC94" s="81">
        <f t="shared" si="28"/>
        <v>27.584558232609563</v>
      </c>
      <c r="BD94" s="81">
        <f t="shared" si="29"/>
        <v>10.582626150591071</v>
      </c>
      <c r="BE94" s="81">
        <f t="shared" si="30"/>
        <v>13.830830780854416</v>
      </c>
      <c r="BF94" s="81">
        <f t="shared" si="31"/>
        <v>11.698417399650943</v>
      </c>
    </row>
    <row r="95" spans="1:58" x14ac:dyDescent="0.2">
      <c r="A95" s="1">
        <v>43221</v>
      </c>
      <c r="B95">
        <v>6.95</v>
      </c>
      <c r="C95" s="2">
        <v>553.56456474889501</v>
      </c>
      <c r="D95">
        <v>1407.64255106262</v>
      </c>
      <c r="E95">
        <v>261.65522003733201</v>
      </c>
      <c r="F95">
        <v>474.90088646165498</v>
      </c>
      <c r="G95">
        <v>411.36915960658899</v>
      </c>
      <c r="H95">
        <v>455.98412698561299</v>
      </c>
      <c r="I95" s="13">
        <v>1441.94212932703</v>
      </c>
      <c r="J95" s="2">
        <v>833.21393817948604</v>
      </c>
      <c r="K95">
        <v>2916.3997011878382</v>
      </c>
      <c r="L95">
        <v>722.31581701908806</v>
      </c>
      <c r="M95">
        <v>1081.9971997592154</v>
      </c>
      <c r="N95">
        <v>1040.77231561799</v>
      </c>
      <c r="O95">
        <v>1035.8519753399805</v>
      </c>
      <c r="P95" s="13">
        <v>2343.6872922604912</v>
      </c>
      <c r="Q95" s="55">
        <f>'реальные данные'!U96/1000</f>
        <v>742.05321331142852</v>
      </c>
      <c r="R95" s="36">
        <v>2581.4201553326234</v>
      </c>
      <c r="S95" s="36">
        <v>491.87865771952914</v>
      </c>
      <c r="T95" s="36">
        <v>1015.822540173343</v>
      </c>
      <c r="U95" s="36">
        <v>964.28621449720333</v>
      </c>
      <c r="V95" s="36">
        <v>916.38368005446159</v>
      </c>
      <c r="W95" s="75">
        <v>1878.1709401462135</v>
      </c>
      <c r="X95" s="54">
        <f>'реальные данные'!F96/1000</f>
        <v>104.55885440937588</v>
      </c>
      <c r="Y95" s="36">
        <v>333.05146412880015</v>
      </c>
      <c r="Z95" s="36">
        <v>251.18343733796038</v>
      </c>
      <c r="AA95" s="36">
        <v>65.55644020906081</v>
      </c>
      <c r="AB95" s="36">
        <v>77.895560994915144</v>
      </c>
      <c r="AC95" s="36">
        <v>105.09597314655394</v>
      </c>
      <c r="AD95" s="75">
        <v>467.72032845524564</v>
      </c>
      <c r="AE95">
        <f t="shared" si="18"/>
        <v>1.6421977024536303</v>
      </c>
      <c r="AF95">
        <f t="shared" si="19"/>
        <v>2.2232836392432125</v>
      </c>
      <c r="AG95">
        <f t="shared" si="20"/>
        <v>3.0463692056707088</v>
      </c>
      <c r="AH95">
        <f t="shared" si="21"/>
        <v>2.445726826706982</v>
      </c>
      <c r="AI95">
        <f t="shared" si="22"/>
        <v>2.7209274788715194</v>
      </c>
      <c r="AJ95">
        <f t="shared" si="23"/>
        <v>2.4056355707690202</v>
      </c>
      <c r="AK95">
        <f t="shared" si="24"/>
        <v>1.7463044379578896</v>
      </c>
      <c r="AL95" s="134">
        <f t="shared" si="17"/>
        <v>164.21977024536304</v>
      </c>
      <c r="AM95" s="134">
        <f t="shared" si="17"/>
        <v>222.32836392432125</v>
      </c>
      <c r="AN95" s="134">
        <f t="shared" si="16"/>
        <v>304.63692056707089</v>
      </c>
      <c r="AO95" s="134">
        <f t="shared" si="16"/>
        <v>244.57268267069821</v>
      </c>
      <c r="AP95" s="134">
        <f t="shared" si="16"/>
        <v>272.09274788715192</v>
      </c>
      <c r="AQ95" s="134">
        <f t="shared" si="16"/>
        <v>240.56355707690201</v>
      </c>
      <c r="AR95" s="134">
        <f t="shared" si="16"/>
        <v>174.63044379578895</v>
      </c>
      <c r="AZ95" s="81">
        <f t="shared" si="25"/>
        <v>19.389522099752821</v>
      </c>
      <c r="BA95" s="81">
        <f t="shared" si="26"/>
        <v>15.074779570039135</v>
      </c>
      <c r="BB95" s="81">
        <f t="shared" si="27"/>
        <v>17.703388210547772</v>
      </c>
      <c r="BC95" s="81">
        <f t="shared" si="28"/>
        <v>27.733309975497555</v>
      </c>
      <c r="BD95" s="81">
        <f t="shared" si="29"/>
        <v>10.874713257446528</v>
      </c>
      <c r="BE95" s="81">
        <f t="shared" si="30"/>
        <v>13.771337952537539</v>
      </c>
      <c r="BF95" s="81">
        <f t="shared" si="31"/>
        <v>11.887454294677546</v>
      </c>
    </row>
    <row r="96" spans="1:58" x14ac:dyDescent="0.2">
      <c r="A96" s="1">
        <v>43252</v>
      </c>
      <c r="B96">
        <v>7</v>
      </c>
      <c r="C96" s="2">
        <v>560.826342435622</v>
      </c>
      <c r="D96">
        <v>1361.0087330584299</v>
      </c>
      <c r="E96">
        <v>261.97672718075802</v>
      </c>
      <c r="F96">
        <v>471.88277316030297</v>
      </c>
      <c r="G96">
        <v>406.53056352664299</v>
      </c>
      <c r="H96">
        <v>460.28425059119797</v>
      </c>
      <c r="I96" s="13">
        <v>1448.5816730521301</v>
      </c>
      <c r="J96" s="2">
        <v>857.7219645213188</v>
      </c>
      <c r="K96">
        <v>2912.821956961564</v>
      </c>
      <c r="L96">
        <v>721.2994067947285</v>
      </c>
      <c r="M96">
        <v>1078.5726219460246</v>
      </c>
      <c r="N96">
        <v>1028.9505016805122</v>
      </c>
      <c r="O96">
        <v>1046.5928934981741</v>
      </c>
      <c r="P96" s="13">
        <v>2336.2503240282717</v>
      </c>
      <c r="Q96" s="55">
        <f>'реальные данные'!U97/1000</f>
        <v>760.90085918118166</v>
      </c>
      <c r="R96" s="36">
        <v>2607.2977048540579</v>
      </c>
      <c r="S96" s="36">
        <v>653.50070044920744</v>
      </c>
      <c r="T96" s="36">
        <v>1025.341823129759</v>
      </c>
      <c r="U96" s="36">
        <v>957.19046236885526</v>
      </c>
      <c r="V96" s="36">
        <v>922.18487593745351</v>
      </c>
      <c r="W96" s="75">
        <v>1904.194082187295</v>
      </c>
      <c r="X96" s="54">
        <f>'реальные данные'!F97/1000</f>
        <v>101.49394531556656</v>
      </c>
      <c r="Y96" s="36">
        <v>299.86355118879652</v>
      </c>
      <c r="Z96" s="36">
        <v>67.46215661049817</v>
      </c>
      <c r="AA96" s="36">
        <v>49.29147644976409</v>
      </c>
      <c r="AB96" s="36">
        <v>71.314485682230341</v>
      </c>
      <c r="AC96" s="36">
        <v>113.83349540040254</v>
      </c>
      <c r="AD96" s="75">
        <v>426.06080821515491</v>
      </c>
      <c r="AE96">
        <f t="shared" si="18"/>
        <v>1.6512857606707205</v>
      </c>
      <c r="AF96">
        <f t="shared" si="19"/>
        <v>2.2939206757206021</v>
      </c>
      <c r="AG96">
        <f t="shared" si="20"/>
        <v>2.955542907192044</v>
      </c>
      <c r="AH96">
        <f t="shared" si="21"/>
        <v>2.4462310660545179</v>
      </c>
      <c r="AI96">
        <f t="shared" si="22"/>
        <v>2.7173342218937777</v>
      </c>
      <c r="AJ96">
        <f t="shared" si="23"/>
        <v>2.4171279784537791</v>
      </c>
      <c r="AK96">
        <f t="shared" si="24"/>
        <v>1.7269902964103787</v>
      </c>
      <c r="AL96" s="134">
        <f t="shared" si="17"/>
        <v>165.12857606707206</v>
      </c>
      <c r="AM96" s="134">
        <f t="shared" si="17"/>
        <v>229.3920675720602</v>
      </c>
      <c r="AN96" s="134">
        <f t="shared" si="16"/>
        <v>295.5542907192044</v>
      </c>
      <c r="AO96" s="134">
        <f t="shared" si="16"/>
        <v>244.6231066054518</v>
      </c>
      <c r="AP96" s="134">
        <f t="shared" si="16"/>
        <v>271.73342218937779</v>
      </c>
      <c r="AQ96" s="134">
        <f t="shared" si="16"/>
        <v>241.71279784537791</v>
      </c>
      <c r="AR96" s="134">
        <f t="shared" si="16"/>
        <v>172.69902964103787</v>
      </c>
      <c r="AZ96" s="81">
        <f t="shared" si="25"/>
        <v>19.496825322367751</v>
      </c>
      <c r="BA96" s="81">
        <f t="shared" si="26"/>
        <v>15.553727795799444</v>
      </c>
      <c r="BB96" s="81">
        <f t="shared" si="27"/>
        <v>17.175568661065135</v>
      </c>
      <c r="BC96" s="81">
        <f t="shared" si="28"/>
        <v>27.739027795645885</v>
      </c>
      <c r="BD96" s="81">
        <f t="shared" si="29"/>
        <v>10.860352110522664</v>
      </c>
      <c r="BE96" s="81">
        <f t="shared" si="30"/>
        <v>13.837127564246913</v>
      </c>
      <c r="BF96" s="81">
        <f t="shared" si="31"/>
        <v>11.755978951721049</v>
      </c>
    </row>
    <row r="97" spans="1:58" x14ac:dyDescent="0.2">
      <c r="A97" s="1">
        <v>43282</v>
      </c>
      <c r="B97">
        <v>7.08</v>
      </c>
      <c r="C97" s="2">
        <v>565.46181516473905</v>
      </c>
      <c r="D97">
        <v>1363.24765425176</v>
      </c>
      <c r="E97">
        <v>261.29012378316901</v>
      </c>
      <c r="F97">
        <v>464.91684842271002</v>
      </c>
      <c r="G97">
        <v>410.28065994261198</v>
      </c>
      <c r="H97">
        <v>459.20595573258203</v>
      </c>
      <c r="I97" s="13">
        <v>1452.0784794912399</v>
      </c>
      <c r="J97" s="2">
        <v>880.24292541919738</v>
      </c>
      <c r="K97">
        <v>2925.1408104410084</v>
      </c>
      <c r="L97">
        <v>720.091244724288</v>
      </c>
      <c r="M97">
        <v>1082.4363765630274</v>
      </c>
      <c r="N97">
        <v>1021.1921804430388</v>
      </c>
      <c r="O97">
        <v>1066.859192396598</v>
      </c>
      <c r="P97" s="13">
        <v>2341.9823317348614</v>
      </c>
      <c r="Q97" s="55">
        <f>'реальные данные'!U98/1000</f>
        <v>821.97531398459671</v>
      </c>
      <c r="R97" s="36">
        <v>2670.8624793336817</v>
      </c>
      <c r="S97" s="36">
        <v>644.25975061957308</v>
      </c>
      <c r="T97" s="36">
        <v>1037.7061335353926</v>
      </c>
      <c r="U97" s="36">
        <v>954.66549347267392</v>
      </c>
      <c r="V97" s="36">
        <v>968.14930066692216</v>
      </c>
      <c r="W97" s="75">
        <v>1896.2971917410866</v>
      </c>
      <c r="X97" s="54">
        <f>'реальные данные'!F98/1000</f>
        <v>70.342129071413297</v>
      </c>
      <c r="Y97" s="36">
        <v>256.26167585767917</v>
      </c>
      <c r="Z97" s="36">
        <v>83.845115440818972</v>
      </c>
      <c r="AA97" s="36">
        <v>41.550662130077214</v>
      </c>
      <c r="AB97" s="36">
        <v>65.813330707546569</v>
      </c>
      <c r="AC97" s="36">
        <v>90.138268136166573</v>
      </c>
      <c r="AD97" s="75">
        <v>428.90851296811121</v>
      </c>
      <c r="AE97">
        <f t="shared" si="18"/>
        <v>1.6949415104026286</v>
      </c>
      <c r="AF97">
        <f t="shared" si="19"/>
        <v>2.3061759172359917</v>
      </c>
      <c r="AG97">
        <f t="shared" si="20"/>
        <v>2.9926586051011981</v>
      </c>
      <c r="AH97">
        <f t="shared" si="21"/>
        <v>2.49371187000843</v>
      </c>
      <c r="AI97">
        <f t="shared" si="22"/>
        <v>2.6716664799989056</v>
      </c>
      <c r="AJ97">
        <f t="shared" si="23"/>
        <v>2.4752875255973446</v>
      </c>
      <c r="AK97">
        <f t="shared" si="24"/>
        <v>1.7193234031579931</v>
      </c>
      <c r="AL97" s="134">
        <f t="shared" si="17"/>
        <v>169.49415104026286</v>
      </c>
      <c r="AM97" s="134">
        <f t="shared" si="17"/>
        <v>230.61759172359916</v>
      </c>
      <c r="AN97" s="134">
        <f t="shared" si="16"/>
        <v>299.26586051011981</v>
      </c>
      <c r="AO97" s="134">
        <f t="shared" si="16"/>
        <v>249.37118700084301</v>
      </c>
      <c r="AP97" s="134">
        <f t="shared" si="16"/>
        <v>267.16664799989059</v>
      </c>
      <c r="AQ97" s="134">
        <f t="shared" si="16"/>
        <v>247.52875255973444</v>
      </c>
      <c r="AR97" s="134">
        <f t="shared" si="16"/>
        <v>171.93234031579931</v>
      </c>
      <c r="AZ97" s="81">
        <f t="shared" si="25"/>
        <v>20.012271253721444</v>
      </c>
      <c r="BA97" s="81">
        <f t="shared" si="26"/>
        <v>15.636823385206551</v>
      </c>
      <c r="BB97" s="81">
        <f t="shared" si="27"/>
        <v>17.391259394666321</v>
      </c>
      <c r="BC97" s="81">
        <f t="shared" si="28"/>
        <v>28.277436190058708</v>
      </c>
      <c r="BD97" s="81">
        <f t="shared" si="29"/>
        <v>10.677832141843535</v>
      </c>
      <c r="BE97" s="81">
        <f t="shared" si="30"/>
        <v>14.170068591812672</v>
      </c>
      <c r="BF97" s="81">
        <f t="shared" si="31"/>
        <v>11.703788828888582</v>
      </c>
    </row>
    <row r="98" spans="1:58" x14ac:dyDescent="0.2">
      <c r="A98" s="1">
        <v>43313</v>
      </c>
      <c r="B98">
        <v>7.03</v>
      </c>
      <c r="C98" s="2">
        <v>570.28369542297605</v>
      </c>
      <c r="D98">
        <v>1368.8047957190699</v>
      </c>
      <c r="E98">
        <v>260.85709122171602</v>
      </c>
      <c r="F98">
        <v>466.98786932158902</v>
      </c>
      <c r="G98">
        <v>402.24062405586102</v>
      </c>
      <c r="H98">
        <v>460.27891270433003</v>
      </c>
      <c r="I98" s="13">
        <v>1457.8080193533799</v>
      </c>
      <c r="J98" s="2">
        <v>877.21959792703001</v>
      </c>
      <c r="K98">
        <v>2941.5750141224066</v>
      </c>
      <c r="L98">
        <v>727.82803152340432</v>
      </c>
      <c r="M98">
        <v>1087.2713411671934</v>
      </c>
      <c r="N98">
        <v>1017.3204324705009</v>
      </c>
      <c r="O98">
        <v>1097.6091739885919</v>
      </c>
      <c r="P98" s="13">
        <v>2366.9181741759967</v>
      </c>
      <c r="Q98" s="55">
        <f>'реальные данные'!U99/1000</f>
        <v>815.93422537784534</v>
      </c>
      <c r="R98" s="36">
        <v>2673.6567225772046</v>
      </c>
      <c r="S98" s="36">
        <v>671.46448954236985</v>
      </c>
      <c r="T98" s="36">
        <v>1039.424489147983</v>
      </c>
      <c r="U98" s="36">
        <v>958.90986390654541</v>
      </c>
      <c r="V98" s="36">
        <v>988.67280289952316</v>
      </c>
      <c r="W98" s="75">
        <v>1891.2878120908956</v>
      </c>
      <c r="X98" s="54">
        <f>'реальные данные'!F99/1000</f>
        <v>59.454681401458075</v>
      </c>
      <c r="Y98" s="36">
        <v>287.33359101888743</v>
      </c>
      <c r="Z98" s="36">
        <v>59.48216208277357</v>
      </c>
      <c r="AA98" s="36">
        <v>47.961453423591649</v>
      </c>
      <c r="AB98" s="36">
        <v>59.748591784446909</v>
      </c>
      <c r="AC98" s="36">
        <v>104.72875582971558</v>
      </c>
      <c r="AD98" s="75">
        <v>456.93473590338147</v>
      </c>
      <c r="AE98">
        <f t="shared" si="18"/>
        <v>1.6487344175433423</v>
      </c>
      <c r="AF98">
        <f t="shared" si="19"/>
        <v>2.3232086119048461</v>
      </c>
      <c r="AG98">
        <f t="shared" si="20"/>
        <v>3.0095497476763748</v>
      </c>
      <c r="AH98">
        <f t="shared" si="21"/>
        <v>2.5012544815265132</v>
      </c>
      <c r="AI98">
        <f t="shared" si="22"/>
        <v>2.7201854606017948</v>
      </c>
      <c r="AJ98">
        <f t="shared" si="23"/>
        <v>2.5512523490934007</v>
      </c>
      <c r="AK98">
        <f t="shared" si="24"/>
        <v>1.7293035738512388</v>
      </c>
      <c r="AL98" s="134">
        <f t="shared" si="17"/>
        <v>164.87344175433424</v>
      </c>
      <c r="AM98" s="134">
        <f t="shared" si="17"/>
        <v>232.32086119048461</v>
      </c>
      <c r="AN98" s="134">
        <f t="shared" si="16"/>
        <v>300.95497476763751</v>
      </c>
      <c r="AO98" s="134">
        <f t="shared" si="16"/>
        <v>250.12544815265133</v>
      </c>
      <c r="AP98" s="134">
        <f t="shared" si="16"/>
        <v>272.01854606017946</v>
      </c>
      <c r="AQ98" s="134">
        <f t="shared" si="16"/>
        <v>255.12523490934007</v>
      </c>
      <c r="AR98" s="134">
        <f t="shared" si="16"/>
        <v>172.93035738512387</v>
      </c>
      <c r="AZ98" s="81">
        <f t="shared" si="25"/>
        <v>19.466701468291937</v>
      </c>
      <c r="BA98" s="81">
        <f t="shared" si="26"/>
        <v>15.752312076385945</v>
      </c>
      <c r="BB98" s="81">
        <f t="shared" si="27"/>
        <v>17.489419018185174</v>
      </c>
      <c r="BC98" s="81">
        <f t="shared" si="28"/>
        <v>28.362965604452633</v>
      </c>
      <c r="BD98" s="81">
        <f t="shared" si="29"/>
        <v>10.871747637826859</v>
      </c>
      <c r="BE98" s="81">
        <f t="shared" si="30"/>
        <v>14.604937975014646</v>
      </c>
      <c r="BF98" s="81">
        <f t="shared" si="31"/>
        <v>11.771725908123043</v>
      </c>
    </row>
    <row r="99" spans="1:58" x14ac:dyDescent="0.2">
      <c r="A99" s="1">
        <v>43344</v>
      </c>
      <c r="B99">
        <v>7.13</v>
      </c>
      <c r="C99" s="2">
        <v>570.81411078921406</v>
      </c>
      <c r="D99">
        <v>1385.6389918032601</v>
      </c>
      <c r="E99">
        <v>258.41950690232801</v>
      </c>
      <c r="F99">
        <v>471.52287705340098</v>
      </c>
      <c r="G99">
        <v>401.49596361313098</v>
      </c>
      <c r="H99">
        <v>452.57735686283098</v>
      </c>
      <c r="I99" s="13">
        <v>1464.9294327704199</v>
      </c>
      <c r="J99" s="2">
        <v>890.89603238206337</v>
      </c>
      <c r="K99">
        <v>2942.8355953890386</v>
      </c>
      <c r="L99">
        <v>719.4352368303455</v>
      </c>
      <c r="M99">
        <v>1104.1006239526398</v>
      </c>
      <c r="N99">
        <v>1006.198926843444</v>
      </c>
      <c r="O99">
        <v>1127.6626020822284</v>
      </c>
      <c r="P99" s="13">
        <v>2391.3760566282867</v>
      </c>
      <c r="Q99" s="55">
        <f>'реальные данные'!U100/1000</f>
        <v>761.9488270682707</v>
      </c>
      <c r="R99" s="36">
        <v>2700.3166094501225</v>
      </c>
      <c r="S99" s="36">
        <v>674.14143377888217</v>
      </c>
      <c r="T99" s="36">
        <v>1056.2444357820548</v>
      </c>
      <c r="U99" s="36">
        <v>930.91424713388847</v>
      </c>
      <c r="V99" s="36">
        <v>1007.7564548728318</v>
      </c>
      <c r="W99" s="75">
        <v>1990.7654053765932</v>
      </c>
      <c r="X99" s="54">
        <f>'реальные данные'!F100/1000</f>
        <v>138.34571883861122</v>
      </c>
      <c r="Y99" s="36">
        <v>250.70684010854401</v>
      </c>
      <c r="Z99" s="36">
        <v>47.69736871663342</v>
      </c>
      <c r="AA99" s="36">
        <v>49.334737836934821</v>
      </c>
      <c r="AB99" s="36">
        <v>76.410663530275158</v>
      </c>
      <c r="AC99" s="36">
        <v>124.65839365095452</v>
      </c>
      <c r="AD99" s="75">
        <v>396.01098255231148</v>
      </c>
      <c r="AE99">
        <f t="shared" si="18"/>
        <v>1.6937592876501331</v>
      </c>
      <c r="AF99">
        <f t="shared" si="19"/>
        <v>2.2875443605629369</v>
      </c>
      <c r="AG99">
        <f t="shared" si="20"/>
        <v>3.0004423943435077</v>
      </c>
      <c r="AH99">
        <f t="shared" si="21"/>
        <v>2.5187440504330367</v>
      </c>
      <c r="AI99">
        <f t="shared" si="22"/>
        <v>2.6949246861879037</v>
      </c>
      <c r="AJ99">
        <f t="shared" si="23"/>
        <v>2.6873766791711287</v>
      </c>
      <c r="AK99">
        <f t="shared" si="24"/>
        <v>1.7496114316709639</v>
      </c>
      <c r="AL99" s="134">
        <f t="shared" si="17"/>
        <v>169.3759287650133</v>
      </c>
      <c r="AM99" s="134">
        <f t="shared" si="17"/>
        <v>228.75443605629368</v>
      </c>
      <c r="AN99" s="134">
        <f t="shared" si="16"/>
        <v>300.04423943435074</v>
      </c>
      <c r="AO99" s="134">
        <f t="shared" si="16"/>
        <v>251.87440504330368</v>
      </c>
      <c r="AP99" s="134">
        <f t="shared" si="16"/>
        <v>269.49246861879038</v>
      </c>
      <c r="AQ99" s="134">
        <f t="shared" si="16"/>
        <v>268.73766791711284</v>
      </c>
      <c r="AR99" s="134">
        <f t="shared" si="16"/>
        <v>174.9611431670964</v>
      </c>
      <c r="AZ99" s="81">
        <f t="shared" si="25"/>
        <v>19.998312682136493</v>
      </c>
      <c r="BA99" s="81">
        <f t="shared" si="26"/>
        <v>15.510493750545722</v>
      </c>
      <c r="BB99" s="81">
        <f t="shared" si="27"/>
        <v>17.436493387463116</v>
      </c>
      <c r="BC99" s="81">
        <f t="shared" si="28"/>
        <v>28.561288504020087</v>
      </c>
      <c r="BD99" s="81">
        <f t="shared" si="29"/>
        <v>10.770788064098699</v>
      </c>
      <c r="BE99" s="81">
        <f t="shared" si="30"/>
        <v>15.38419738397986</v>
      </c>
      <c r="BF99" s="81">
        <f t="shared" si="31"/>
        <v>11.909965682590487</v>
      </c>
    </row>
    <row r="100" spans="1:58" x14ac:dyDescent="0.2">
      <c r="A100" s="1">
        <v>43374</v>
      </c>
      <c r="B100">
        <v>7.26</v>
      </c>
      <c r="C100" s="2">
        <v>574.67184937490197</v>
      </c>
      <c r="D100">
        <v>1377.86187155471</v>
      </c>
      <c r="E100">
        <v>257.77437915022699</v>
      </c>
      <c r="F100">
        <v>474.10951350074799</v>
      </c>
      <c r="G100">
        <v>395.24005408104699</v>
      </c>
      <c r="H100">
        <v>454.18597539618798</v>
      </c>
      <c r="I100" s="13">
        <v>1459.6739486301501</v>
      </c>
      <c r="J100" s="2">
        <v>877.90529390074778</v>
      </c>
      <c r="K100">
        <v>2983.0114599366398</v>
      </c>
      <c r="L100">
        <v>727.26344046108125</v>
      </c>
      <c r="M100">
        <v>1111.3618570499923</v>
      </c>
      <c r="N100">
        <v>1010.6396160703861</v>
      </c>
      <c r="O100">
        <v>1148.4263537781851</v>
      </c>
      <c r="P100" s="13">
        <v>2398.6651035741593</v>
      </c>
      <c r="Q100" s="55">
        <f>'реальные данные'!U101/1000</f>
        <v>852.24311974360364</v>
      </c>
      <c r="R100" s="36">
        <v>2745.8656914187236</v>
      </c>
      <c r="S100" s="36">
        <v>687.7904138481415</v>
      </c>
      <c r="T100" s="36">
        <v>1065.8043391762626</v>
      </c>
      <c r="U100" s="36">
        <v>932.87783309127724</v>
      </c>
      <c r="V100" s="36">
        <v>1029.9493551769203</v>
      </c>
      <c r="W100" s="75">
        <v>2053.2242665840213</v>
      </c>
      <c r="X100" s="54">
        <f>'реальные данные'!F101/1000</f>
        <v>23.900186131666814</v>
      </c>
      <c r="Y100" s="36">
        <v>247.8857431024629</v>
      </c>
      <c r="Z100" s="36">
        <v>38.363188053134579</v>
      </c>
      <c r="AA100" s="36">
        <v>50.327372765176115</v>
      </c>
      <c r="AB100" s="36">
        <v>75.561028935401808</v>
      </c>
      <c r="AC100" s="36">
        <v>128.92460617317292</v>
      </c>
      <c r="AD100" s="75">
        <v>316.57278299032083</v>
      </c>
      <c r="AE100">
        <f t="shared" si="18"/>
        <v>1.6379023856963233</v>
      </c>
      <c r="AF100">
        <f t="shared" si="19"/>
        <v>2.3340126643148706</v>
      </c>
      <c r="AG100">
        <f t="shared" si="20"/>
        <v>3.0262395024572757</v>
      </c>
      <c r="AH100">
        <f t="shared" si="21"/>
        <v>2.5290467241758843</v>
      </c>
      <c r="AI100">
        <f t="shared" si="22"/>
        <v>2.7408634281809428</v>
      </c>
      <c r="AJ100">
        <f t="shared" si="23"/>
        <v>2.7407872443186809</v>
      </c>
      <c r="AK100">
        <f t="shared" si="24"/>
        <v>1.7438622950446108</v>
      </c>
      <c r="AL100" s="134">
        <f t="shared" si="17"/>
        <v>163.79023856963232</v>
      </c>
      <c r="AM100" s="134">
        <f t="shared" si="17"/>
        <v>233.40126643148707</v>
      </c>
      <c r="AN100" s="134">
        <f t="shared" si="16"/>
        <v>302.62395024572754</v>
      </c>
      <c r="AO100" s="134">
        <f t="shared" si="16"/>
        <v>252.90467241758842</v>
      </c>
      <c r="AP100" s="134">
        <f t="shared" si="16"/>
        <v>274.08634281809429</v>
      </c>
      <c r="AQ100" s="134">
        <f t="shared" si="16"/>
        <v>274.07872443186807</v>
      </c>
      <c r="AR100" s="134">
        <f t="shared" si="16"/>
        <v>174.38622950446108</v>
      </c>
      <c r="AZ100" s="81">
        <f t="shared" si="25"/>
        <v>19.338807049386588</v>
      </c>
      <c r="BA100" s="81">
        <f t="shared" si="26"/>
        <v>15.825568005440374</v>
      </c>
      <c r="BB100" s="81">
        <f t="shared" si="27"/>
        <v>17.586408315304883</v>
      </c>
      <c r="BC100" s="81">
        <f t="shared" si="28"/>
        <v>28.678115633430743</v>
      </c>
      <c r="BD100" s="81">
        <f t="shared" si="29"/>
        <v>10.954391137117502</v>
      </c>
      <c r="BE100" s="81">
        <f t="shared" si="30"/>
        <v>15.689952317029771</v>
      </c>
      <c r="BF100" s="81">
        <f t="shared" si="31"/>
        <v>11.8708301244403</v>
      </c>
    </row>
    <row r="101" spans="1:58" x14ac:dyDescent="0.2">
      <c r="A101" s="1">
        <v>43405</v>
      </c>
      <c r="B101">
        <v>7.24</v>
      </c>
      <c r="C101" s="2">
        <v>572.23119946366103</v>
      </c>
      <c r="D101">
        <v>1386.0823342574199</v>
      </c>
      <c r="E101">
        <v>265.02560292829497</v>
      </c>
      <c r="F101">
        <v>455.31028803530103</v>
      </c>
      <c r="G101">
        <v>402.77070518644501</v>
      </c>
      <c r="H101">
        <v>453.86607376069003</v>
      </c>
      <c r="I101" s="13">
        <v>1474.6659401564</v>
      </c>
      <c r="J101" s="2">
        <v>869.97805297008802</v>
      </c>
      <c r="K101">
        <v>2989.001810941892</v>
      </c>
      <c r="L101">
        <v>738.26068233699664</v>
      </c>
      <c r="M101">
        <v>1129.889912901288</v>
      </c>
      <c r="N101">
        <v>1005.8030426817074</v>
      </c>
      <c r="O101">
        <v>1163.0242688596657</v>
      </c>
      <c r="P101" s="13">
        <v>2409.8691107464056</v>
      </c>
      <c r="Q101" s="55">
        <f>'реальные данные'!U102/1000</f>
        <v>822.85302065519079</v>
      </c>
      <c r="R101" s="36">
        <v>2733.342541346</v>
      </c>
      <c r="S101" s="36">
        <v>683.4086228749278</v>
      </c>
      <c r="T101" s="36">
        <v>1068.2774266645201</v>
      </c>
      <c r="U101" s="36">
        <v>928.12490508392591</v>
      </c>
      <c r="V101" s="36">
        <v>1078.9037457555701</v>
      </c>
      <c r="W101" s="75">
        <v>2015.1093585350441</v>
      </c>
      <c r="X101" s="54">
        <f>'реальные данные'!F102/1000</f>
        <v>42.45092039356544</v>
      </c>
      <c r="Y101" s="36">
        <v>268.21322468217375</v>
      </c>
      <c r="Z101" s="36">
        <v>50.445339740179882</v>
      </c>
      <c r="AA101" s="36">
        <v>72.455985558470303</v>
      </c>
      <c r="AB101" s="36">
        <v>78.587973113753989</v>
      </c>
      <c r="AC101" s="36">
        <v>90.297921327145133</v>
      </c>
      <c r="AD101" s="75">
        <v>425.69112102697335</v>
      </c>
      <c r="AE101">
        <f t="shared" si="18"/>
        <v>1.6244652465460705</v>
      </c>
      <c r="AF101">
        <f t="shared" si="19"/>
        <v>2.3261549082060573</v>
      </c>
      <c r="AG101">
        <f t="shared" si="20"/>
        <v>2.9745374774134592</v>
      </c>
      <c r="AH101">
        <f t="shared" si="21"/>
        <v>2.6914014558473518</v>
      </c>
      <c r="AI101">
        <f t="shared" si="22"/>
        <v>2.6849609319030883</v>
      </c>
      <c r="AJ101">
        <f t="shared" si="23"/>
        <v>2.7672767206435762</v>
      </c>
      <c r="AK101">
        <f t="shared" si="24"/>
        <v>1.7776746038310411</v>
      </c>
      <c r="AL101" s="134">
        <f t="shared" si="17"/>
        <v>162.44652465460706</v>
      </c>
      <c r="AM101" s="134">
        <f t="shared" si="17"/>
        <v>232.61549082060574</v>
      </c>
      <c r="AN101" s="134">
        <f t="shared" si="16"/>
        <v>297.45374774134592</v>
      </c>
      <c r="AO101" s="134">
        <f t="shared" si="16"/>
        <v>269.14014558473519</v>
      </c>
      <c r="AP101" s="134">
        <f t="shared" si="16"/>
        <v>268.49609319030884</v>
      </c>
      <c r="AQ101" s="134">
        <f t="shared" si="16"/>
        <v>276.72767206435765</v>
      </c>
      <c r="AR101" s="134">
        <f t="shared" si="16"/>
        <v>177.76746038310412</v>
      </c>
      <c r="AZ101" s="81">
        <f t="shared" si="25"/>
        <v>19.180153979709289</v>
      </c>
      <c r="BA101" s="81">
        <f t="shared" si="26"/>
        <v>15.772289179848958</v>
      </c>
      <c r="BB101" s="81">
        <f t="shared" si="27"/>
        <v>17.285951949438807</v>
      </c>
      <c r="BC101" s="81">
        <f t="shared" si="28"/>
        <v>30.519136490815725</v>
      </c>
      <c r="BD101" s="81">
        <f t="shared" si="29"/>
        <v>10.730965991788283</v>
      </c>
      <c r="BE101" s="81">
        <f t="shared" si="30"/>
        <v>15.84159437582227</v>
      </c>
      <c r="BF101" s="81">
        <f t="shared" si="31"/>
        <v>12.100997480463425</v>
      </c>
    </row>
    <row r="102" spans="1:58" x14ac:dyDescent="0.2">
      <c r="A102" s="1">
        <v>43435</v>
      </c>
      <c r="B102">
        <v>7.48</v>
      </c>
      <c r="C102" s="2">
        <v>571.44935567107495</v>
      </c>
      <c r="D102">
        <v>1367.9165470635501</v>
      </c>
      <c r="E102">
        <v>268.19488447581398</v>
      </c>
      <c r="F102">
        <v>477.13673974526398</v>
      </c>
      <c r="G102">
        <v>409.52857862073603</v>
      </c>
      <c r="H102">
        <v>456.97175017204302</v>
      </c>
      <c r="I102" s="13">
        <v>1464.28239974092</v>
      </c>
      <c r="J102" s="2">
        <v>917.59986758464993</v>
      </c>
      <c r="K102">
        <v>2991.2384607578874</v>
      </c>
      <c r="L102">
        <v>749.94665114638826</v>
      </c>
      <c r="M102">
        <v>1143.0283613672816</v>
      </c>
      <c r="N102">
        <v>988.20880176865296</v>
      </c>
      <c r="O102">
        <v>1169.694034155815</v>
      </c>
      <c r="P102" s="13">
        <v>2404.9966664538156</v>
      </c>
      <c r="Q102" s="55">
        <f>'реальные данные'!U103/1000</f>
        <v>827.13701105519522</v>
      </c>
      <c r="R102" s="36">
        <v>2722.4404613914294</v>
      </c>
      <c r="S102" s="36">
        <v>696.55325288666415</v>
      </c>
      <c r="T102" s="36">
        <v>1099.7409205081224</v>
      </c>
      <c r="U102" s="36">
        <v>926.53391551114225</v>
      </c>
      <c r="V102" s="36">
        <v>1126.8553635913734</v>
      </c>
      <c r="W102" s="75">
        <v>2104.2386698624268</v>
      </c>
      <c r="X102" s="54">
        <f>'реальные данные'!F103/1000</f>
        <v>65.883377889360858</v>
      </c>
      <c r="Y102" s="36">
        <v>283.30478024604594</v>
      </c>
      <c r="Z102" s="36">
        <v>39.963344116024913</v>
      </c>
      <c r="AA102" s="36">
        <v>51.793953775772323</v>
      </c>
      <c r="AB102" s="36">
        <v>64.980803363021408</v>
      </c>
      <c r="AC102" s="36">
        <v>71.882322282971757</v>
      </c>
      <c r="AD102" s="75">
        <v>315.04981555025466</v>
      </c>
      <c r="AE102">
        <f t="shared" si="18"/>
        <v>1.6789928070821292</v>
      </c>
      <c r="AF102">
        <f t="shared" si="19"/>
        <v>2.3608117931538191</v>
      </c>
      <c r="AG102">
        <f t="shared" si="20"/>
        <v>2.9504878653956497</v>
      </c>
      <c r="AH102">
        <f t="shared" si="21"/>
        <v>2.5929514968389</v>
      </c>
      <c r="AI102">
        <f t="shared" si="22"/>
        <v>2.6012297639194841</v>
      </c>
      <c r="AJ102">
        <f t="shared" si="23"/>
        <v>2.8183673016084567</v>
      </c>
      <c r="AK102">
        <f t="shared" si="24"/>
        <v>1.7751617303831395</v>
      </c>
      <c r="AL102" s="134">
        <f t="shared" si="17"/>
        <v>167.89928070821293</v>
      </c>
      <c r="AM102" s="134">
        <f t="shared" si="17"/>
        <v>236.08117931538192</v>
      </c>
      <c r="AN102" s="134">
        <f t="shared" si="16"/>
        <v>295.04878653956496</v>
      </c>
      <c r="AO102" s="134">
        <f t="shared" si="16"/>
        <v>259.29514968389003</v>
      </c>
      <c r="AP102" s="134">
        <f t="shared" si="16"/>
        <v>260.12297639194844</v>
      </c>
      <c r="AQ102" s="134">
        <f t="shared" si="16"/>
        <v>281.83673016084566</v>
      </c>
      <c r="AR102" s="134">
        <f t="shared" si="16"/>
        <v>177.51617303831395</v>
      </c>
      <c r="AZ102" s="81">
        <f t="shared" si="25"/>
        <v>19.82396400238795</v>
      </c>
      <c r="BA102" s="81">
        <f t="shared" si="26"/>
        <v>16.00727714627395</v>
      </c>
      <c r="BB102" s="81">
        <f t="shared" si="27"/>
        <v>17.146192258764479</v>
      </c>
      <c r="BC102" s="81">
        <f t="shared" si="28"/>
        <v>29.402763558057472</v>
      </c>
      <c r="BD102" s="81">
        <f t="shared" si="29"/>
        <v>10.39631817423218</v>
      </c>
      <c r="BE102" s="81">
        <f t="shared" si="30"/>
        <v>16.134068292157789</v>
      </c>
      <c r="BF102" s="81">
        <f t="shared" si="31"/>
        <v>12.083891832896514</v>
      </c>
    </row>
    <row r="103" spans="1:58" x14ac:dyDescent="0.2">
      <c r="A103" s="1">
        <v>43466</v>
      </c>
      <c r="B103">
        <v>7.62</v>
      </c>
      <c r="C103" s="2">
        <v>568.91133878860501</v>
      </c>
      <c r="D103">
        <v>1368.5685567962601</v>
      </c>
      <c r="E103">
        <v>265.863981378772</v>
      </c>
      <c r="F103">
        <v>480.87993943085598</v>
      </c>
      <c r="G103">
        <v>407.26472176151299</v>
      </c>
      <c r="H103">
        <v>456.693839122138</v>
      </c>
      <c r="I103" s="13">
        <v>1460.8328366912399</v>
      </c>
      <c r="J103" s="2">
        <v>965.77632400954815</v>
      </c>
      <c r="K103">
        <v>2980.0571934328241</v>
      </c>
      <c r="L103">
        <v>739.2658784669959</v>
      </c>
      <c r="M103">
        <v>1149.3044979005226</v>
      </c>
      <c r="N103">
        <v>973.27114622764441</v>
      </c>
      <c r="O103">
        <v>1163.6738352230311</v>
      </c>
      <c r="P103" s="13">
        <v>2411.6664005663706</v>
      </c>
      <c r="Q103" s="55">
        <f>'реальные данные'!U104/1000</f>
        <v>972.0931779213646</v>
      </c>
      <c r="R103" s="36">
        <v>2784.2921823733318</v>
      </c>
      <c r="S103" s="36">
        <v>693.37856106110166</v>
      </c>
      <c r="T103" s="36">
        <v>1114.1508686972613</v>
      </c>
      <c r="U103" s="36">
        <v>919.841826683666</v>
      </c>
      <c r="V103" s="36">
        <v>1115.7406238941044</v>
      </c>
      <c r="W103" s="75">
        <v>2144.5503161250799</v>
      </c>
      <c r="X103" s="54">
        <f>'реальные данные'!F104/1000</f>
        <v>29.429247810180417</v>
      </c>
      <c r="Y103" s="36">
        <v>196.29395610489752</v>
      </c>
      <c r="Z103" s="36">
        <v>22.847777051661218</v>
      </c>
      <c r="AA103" s="36">
        <v>40.971287892600024</v>
      </c>
      <c r="AB103" s="36">
        <v>43.915139767788624</v>
      </c>
      <c r="AC103" s="36">
        <v>74.869056689165191</v>
      </c>
      <c r="AD103" s="75">
        <v>315.73247707575678</v>
      </c>
      <c r="AE103">
        <f t="shared" si="18"/>
        <v>1.8914294148200936</v>
      </c>
      <c r="AF103">
        <f t="shared" si="19"/>
        <v>2.3401096465762796</v>
      </c>
      <c r="AG103">
        <f t="shared" si="20"/>
        <v>2.8944543092453303</v>
      </c>
      <c r="AH103">
        <f t="shared" si="21"/>
        <v>2.5808919005140623</v>
      </c>
      <c r="AI103">
        <f t="shared" si="22"/>
        <v>2.542592632359109</v>
      </c>
      <c r="AJ103">
        <f t="shared" si="23"/>
        <v>2.8011936859215982</v>
      </c>
      <c r="AK103">
        <f t="shared" si="24"/>
        <v>1.8098054926939133</v>
      </c>
      <c r="AL103" s="134">
        <f t="shared" si="17"/>
        <v>189.14294148200938</v>
      </c>
      <c r="AM103" s="134">
        <f t="shared" si="17"/>
        <v>234.01096465762797</v>
      </c>
      <c r="AN103" s="134">
        <f t="shared" si="17"/>
        <v>289.44543092453301</v>
      </c>
      <c r="AO103" s="134">
        <f t="shared" si="17"/>
        <v>258.08919005140621</v>
      </c>
      <c r="AP103" s="134">
        <f t="shared" si="17"/>
        <v>254.25926323591091</v>
      </c>
      <c r="AQ103" s="134">
        <f t="shared" si="17"/>
        <v>280.11936859215984</v>
      </c>
      <c r="AR103" s="134">
        <f t="shared" si="17"/>
        <v>180.98054926939133</v>
      </c>
      <c r="AZ103" s="81">
        <f t="shared" si="25"/>
        <v>22.332215167504952</v>
      </c>
      <c r="BA103" s="81">
        <f t="shared" si="26"/>
        <v>15.866908058509114</v>
      </c>
      <c r="BB103" s="81">
        <f t="shared" si="27"/>
        <v>16.820564033695735</v>
      </c>
      <c r="BC103" s="81">
        <f t="shared" si="28"/>
        <v>29.266013811763674</v>
      </c>
      <c r="BD103" s="81">
        <f t="shared" si="29"/>
        <v>10.161963529755322</v>
      </c>
      <c r="BE103" s="81">
        <f t="shared" si="30"/>
        <v>16.035755950768888</v>
      </c>
      <c r="BF103" s="81">
        <f t="shared" si="31"/>
        <v>12.319719064456768</v>
      </c>
    </row>
    <row r="104" spans="1:58" x14ac:dyDescent="0.2">
      <c r="A104" s="1">
        <v>43497</v>
      </c>
      <c r="B104">
        <v>7.52</v>
      </c>
      <c r="C104" s="2">
        <v>569.718504131759</v>
      </c>
      <c r="D104">
        <v>1396.66589972052</v>
      </c>
      <c r="E104">
        <v>262.63553788762198</v>
      </c>
      <c r="F104">
        <v>480.43273883331102</v>
      </c>
      <c r="G104">
        <v>402.36671881146799</v>
      </c>
      <c r="H104">
        <v>457.99276102232898</v>
      </c>
      <c r="I104" s="13">
        <v>1461.25048375491</v>
      </c>
      <c r="J104" s="2">
        <v>964.59819747465428</v>
      </c>
      <c r="K104">
        <v>3596.8448786446152</v>
      </c>
      <c r="L104">
        <v>675.98684207484644</v>
      </c>
      <c r="M104">
        <v>1066.3980441685346</v>
      </c>
      <c r="N104">
        <v>777.93044174147894</v>
      </c>
      <c r="O104">
        <v>1031.4358301938635</v>
      </c>
      <c r="P104" s="13">
        <v>2345.3993907327003</v>
      </c>
      <c r="Q104" s="55">
        <f>'реальные данные'!U105/1000</f>
        <v>514.02368940518079</v>
      </c>
      <c r="R104" s="36">
        <v>3259.006452060436</v>
      </c>
      <c r="S104" s="36">
        <v>645.37799927761762</v>
      </c>
      <c r="T104" s="36">
        <v>997.80517315930251</v>
      </c>
      <c r="U104" s="36">
        <v>708.47016705578312</v>
      </c>
      <c r="V104" s="36">
        <v>928.48849035751562</v>
      </c>
      <c r="W104" s="75">
        <v>1925.6880856076089</v>
      </c>
      <c r="X104" s="54">
        <f>'реальные данные'!F105/1000</f>
        <v>11.418377209463136</v>
      </c>
      <c r="Y104" s="36">
        <v>304.87527452066189</v>
      </c>
      <c r="Z104" s="36">
        <v>24.263596902735404</v>
      </c>
      <c r="AA104" s="36">
        <v>53.8385442483494</v>
      </c>
      <c r="AB104" s="36">
        <v>66.458896865616083</v>
      </c>
      <c r="AC104" s="36">
        <v>86.061978427628901</v>
      </c>
      <c r="AD104" s="75">
        <v>410.71865830255723</v>
      </c>
      <c r="AE104">
        <f t="shared" si="18"/>
        <v>0.99088694390842091</v>
      </c>
      <c r="AF104">
        <f t="shared" si="19"/>
        <v>2.7416490267067326</v>
      </c>
      <c r="AG104">
        <f t="shared" si="20"/>
        <v>2.7393871419553237</v>
      </c>
      <c r="AH104">
        <f t="shared" si="21"/>
        <v>2.3518280285621089</v>
      </c>
      <c r="AI104">
        <f t="shared" si="22"/>
        <v>2.0692886480131394</v>
      </c>
      <c r="AJ104">
        <f t="shared" si="23"/>
        <v>2.3801038383466531</v>
      </c>
      <c r="AK104">
        <f t="shared" si="24"/>
        <v>1.718048058478185</v>
      </c>
      <c r="AL104" s="134">
        <f t="shared" si="17"/>
        <v>99.088694390842093</v>
      </c>
      <c r="AM104" s="134">
        <f t="shared" si="17"/>
        <v>274.16490267067326</v>
      </c>
      <c r="AN104" s="134">
        <f t="shared" si="17"/>
        <v>273.93871419553238</v>
      </c>
      <c r="AO104" s="134">
        <f t="shared" si="17"/>
        <v>235.18280285621088</v>
      </c>
      <c r="AP104" s="134">
        <f t="shared" si="17"/>
        <v>206.92886480131395</v>
      </c>
      <c r="AQ104" s="134">
        <f t="shared" si="17"/>
        <v>238.0103838346653</v>
      </c>
      <c r="AR104" s="134">
        <f t="shared" si="17"/>
        <v>171.8048058478185</v>
      </c>
      <c r="AZ104" s="81">
        <f t="shared" si="25"/>
        <v>11.69945876100223</v>
      </c>
      <c r="BA104" s="81">
        <f t="shared" si="26"/>
        <v>18.589510580883257</v>
      </c>
      <c r="BB104" s="81">
        <f t="shared" si="27"/>
        <v>15.919421041528267</v>
      </c>
      <c r="BC104" s="81">
        <f t="shared" si="28"/>
        <v>26.668544913904501</v>
      </c>
      <c r="BD104" s="81">
        <f t="shared" si="29"/>
        <v>8.2703125565716959</v>
      </c>
      <c r="BE104" s="81">
        <f t="shared" si="30"/>
        <v>13.625178609046547</v>
      </c>
      <c r="BF104" s="81">
        <f t="shared" si="31"/>
        <v>11.695107294751894</v>
      </c>
    </row>
    <row r="105" spans="1:58" x14ac:dyDescent="0.2">
      <c r="A105" s="1">
        <v>43525</v>
      </c>
      <c r="B105">
        <v>7.59</v>
      </c>
      <c r="C105" s="2">
        <v>571.81956723772203</v>
      </c>
      <c r="D105">
        <v>1382.6937186953401</v>
      </c>
      <c r="E105">
        <v>266.80223758687401</v>
      </c>
      <c r="F105">
        <v>480.96153261562699</v>
      </c>
      <c r="G105">
        <v>413.53460512342002</v>
      </c>
      <c r="H105">
        <v>466.43962239285202</v>
      </c>
      <c r="I105" s="13">
        <v>1463.57288532352</v>
      </c>
      <c r="J105" s="2">
        <v>940.063392910517</v>
      </c>
      <c r="K105">
        <v>3628.1428156856605</v>
      </c>
      <c r="L105">
        <v>673.99370727628479</v>
      </c>
      <c r="M105">
        <v>1083.4504031174229</v>
      </c>
      <c r="N105">
        <v>781.91489517688001</v>
      </c>
      <c r="O105">
        <v>1023.7887636415464</v>
      </c>
      <c r="P105" s="13">
        <v>2343.1400604925761</v>
      </c>
      <c r="Q105" s="55">
        <f>'реальные данные'!U106/1000</f>
        <v>524.02155593642908</v>
      </c>
      <c r="R105" s="36">
        <v>3266.374439535618</v>
      </c>
      <c r="S105" s="36">
        <v>650.95733607743693</v>
      </c>
      <c r="T105" s="36">
        <v>1016.9143984877487</v>
      </c>
      <c r="U105" s="36">
        <v>719.75310569542273</v>
      </c>
      <c r="V105" s="36">
        <v>922.26340971151672</v>
      </c>
      <c r="W105" s="75">
        <v>1941.1422844317087</v>
      </c>
      <c r="X105" s="54">
        <f>'реальные данные'!F106/1000</f>
        <v>20.81519513437653</v>
      </c>
      <c r="Y105" s="36">
        <v>324.32644641483455</v>
      </c>
      <c r="Z105" s="36">
        <v>30.480648138478553</v>
      </c>
      <c r="AA105" s="36">
        <v>61.288182305929915</v>
      </c>
      <c r="AB105" s="36">
        <v>63.025097397863298</v>
      </c>
      <c r="AC105" s="36">
        <v>105.57066924596002</v>
      </c>
      <c r="AD105" s="75">
        <v>398.01478914431289</v>
      </c>
      <c r="AE105">
        <f t="shared" si="18"/>
        <v>1.0237250671125799</v>
      </c>
      <c r="AF105">
        <f t="shared" si="19"/>
        <v>2.7903681750991947</v>
      </c>
      <c r="AG105">
        <f t="shared" si="20"/>
        <v>2.7442070275635309</v>
      </c>
      <c r="AH105">
        <f t="shared" si="21"/>
        <v>2.4086712917833184</v>
      </c>
      <c r="AI105">
        <f t="shared" si="22"/>
        <v>2.0338974670526397</v>
      </c>
      <c r="AJ105">
        <f t="shared" si="23"/>
        <v>2.3677918943975125</v>
      </c>
      <c r="AK105">
        <f t="shared" si="24"/>
        <v>1.7175239157381279</v>
      </c>
      <c r="AL105" s="134">
        <f t="shared" si="17"/>
        <v>102.372506711258</v>
      </c>
      <c r="AM105" s="134">
        <f t="shared" si="17"/>
        <v>279.03681750991944</v>
      </c>
      <c r="AN105" s="134">
        <f t="shared" si="17"/>
        <v>274.42070275635308</v>
      </c>
      <c r="AO105" s="134">
        <f t="shared" si="17"/>
        <v>240.86712917833185</v>
      </c>
      <c r="AP105" s="134">
        <f t="shared" si="17"/>
        <v>203.38974670526397</v>
      </c>
      <c r="AQ105" s="134">
        <f t="shared" si="17"/>
        <v>236.77918943975124</v>
      </c>
      <c r="AR105" s="134">
        <f t="shared" si="17"/>
        <v>171.75239157381279</v>
      </c>
      <c r="AZ105" s="81">
        <f t="shared" si="25"/>
        <v>12.087180357878248</v>
      </c>
      <c r="BA105" s="81">
        <f t="shared" si="26"/>
        <v>18.919846490298028</v>
      </c>
      <c r="BB105" s="81">
        <f t="shared" si="27"/>
        <v>15.947430878909005</v>
      </c>
      <c r="BC105" s="81">
        <f t="shared" si="28"/>
        <v>27.31311887928689</v>
      </c>
      <c r="BD105" s="81">
        <f t="shared" si="29"/>
        <v>8.1288648525162177</v>
      </c>
      <c r="BE105" s="81">
        <f t="shared" si="30"/>
        <v>13.554697467581668</v>
      </c>
      <c r="BF105" s="81">
        <f t="shared" si="31"/>
        <v>11.691539347072851</v>
      </c>
    </row>
    <row r="106" spans="1:58" x14ac:dyDescent="0.2">
      <c r="A106" s="1">
        <v>43556</v>
      </c>
      <c r="B106">
        <v>7.67</v>
      </c>
      <c r="C106" s="2">
        <v>572.614516273086</v>
      </c>
      <c r="D106">
        <v>1421.46391172879</v>
      </c>
      <c r="E106">
        <v>266.488397469647</v>
      </c>
      <c r="F106">
        <v>481.70667424294999</v>
      </c>
      <c r="G106">
        <v>424.65570936541701</v>
      </c>
      <c r="H106">
        <v>463.12941190919901</v>
      </c>
      <c r="I106" s="13">
        <v>1458.80784240091</v>
      </c>
      <c r="J106" s="2">
        <v>938.15994701545799</v>
      </c>
      <c r="K106">
        <v>3631.4671742604919</v>
      </c>
      <c r="L106">
        <v>680.71150370238365</v>
      </c>
      <c r="M106">
        <v>1104.4292836417637</v>
      </c>
      <c r="N106">
        <v>775.71753691980052</v>
      </c>
      <c r="O106">
        <v>1030.1095435692259</v>
      </c>
      <c r="P106" s="13">
        <v>2352.6843104998065</v>
      </c>
      <c r="Q106" s="55">
        <f>'реальные данные'!U107/1000</f>
        <v>518.89502452043314</v>
      </c>
      <c r="R106" s="36">
        <v>3274.4314219264547</v>
      </c>
      <c r="S106" s="36">
        <v>657.87036816795535</v>
      </c>
      <c r="T106" s="36">
        <v>1043.0678806171816</v>
      </c>
      <c r="U106" s="36">
        <v>718.25092685565505</v>
      </c>
      <c r="V106" s="36">
        <v>943.85375095146185</v>
      </c>
      <c r="W106" s="75">
        <v>1954.3738996788281</v>
      </c>
      <c r="X106" s="54">
        <f>'реальные данные'!F107/1000</f>
        <v>33.278634640345352</v>
      </c>
      <c r="Y106" s="36">
        <v>347.90095509690792</v>
      </c>
      <c r="Z106" s="36">
        <v>38.316739498928406</v>
      </c>
      <c r="AA106" s="36">
        <v>54.44086479718009</v>
      </c>
      <c r="AB106" s="36">
        <v>56.56061453118577</v>
      </c>
      <c r="AC106" s="36">
        <v>84.832992495087794</v>
      </c>
      <c r="AD106" s="75">
        <v>403.51257612663517</v>
      </c>
      <c r="AE106">
        <f t="shared" si="18"/>
        <v>1.036149581044191</v>
      </c>
      <c r="AF106">
        <f t="shared" si="19"/>
        <v>2.738390190031597</v>
      </c>
      <c r="AG106">
        <f t="shared" si="20"/>
        <v>2.8070610704141576</v>
      </c>
      <c r="AH106">
        <f t="shared" si="21"/>
        <v>2.4480731439997725</v>
      </c>
      <c r="AI106">
        <f t="shared" si="22"/>
        <v>1.9605604940735619</v>
      </c>
      <c r="AJ106">
        <f t="shared" si="23"/>
        <v>2.3867715109233414</v>
      </c>
      <c r="AK106">
        <f t="shared" si="24"/>
        <v>1.7371547069278783</v>
      </c>
      <c r="AL106" s="134">
        <f t="shared" si="17"/>
        <v>103.6149581044191</v>
      </c>
      <c r="AM106" s="134">
        <f t="shared" si="17"/>
        <v>273.83901900315971</v>
      </c>
      <c r="AN106" s="134">
        <f t="shared" si="17"/>
        <v>280.70610704141575</v>
      </c>
      <c r="AO106" s="134">
        <f t="shared" si="17"/>
        <v>244.80731439997726</v>
      </c>
      <c r="AP106" s="134">
        <f t="shared" si="17"/>
        <v>196.0560494073562</v>
      </c>
      <c r="AQ106" s="134">
        <f t="shared" si="17"/>
        <v>238.67715109233413</v>
      </c>
      <c r="AR106" s="134">
        <f t="shared" si="17"/>
        <v>173.71547069278785</v>
      </c>
      <c r="AZ106" s="81">
        <f t="shared" si="25"/>
        <v>12.233877303742755</v>
      </c>
      <c r="BA106" s="81">
        <f t="shared" si="26"/>
        <v>18.567414324847679</v>
      </c>
      <c r="BB106" s="81">
        <f t="shared" si="27"/>
        <v>16.312695049488113</v>
      </c>
      <c r="BC106" s="81">
        <f t="shared" si="28"/>
        <v>27.759916031444302</v>
      </c>
      <c r="BD106" s="81">
        <f t="shared" si="29"/>
        <v>7.8357594469111636</v>
      </c>
      <c r="BE106" s="81">
        <f t="shared" si="30"/>
        <v>13.66334846882339</v>
      </c>
      <c r="BF106" s="81">
        <f t="shared" si="31"/>
        <v>11.82517018941865</v>
      </c>
    </row>
    <row r="107" spans="1:58" x14ac:dyDescent="0.2">
      <c r="A107" s="1">
        <v>43586</v>
      </c>
      <c r="B107">
        <v>7.65</v>
      </c>
      <c r="C107" s="2">
        <v>569.17819684566496</v>
      </c>
      <c r="D107">
        <v>1401.3122244654301</v>
      </c>
      <c r="E107">
        <v>272.19812227918601</v>
      </c>
      <c r="F107">
        <v>482.13823304144398</v>
      </c>
      <c r="G107">
        <v>424.26780405378099</v>
      </c>
      <c r="H107">
        <v>463.42179698493499</v>
      </c>
      <c r="I107" s="13">
        <v>1460.6880328676</v>
      </c>
      <c r="J107" s="2">
        <v>969.48391221008592</v>
      </c>
      <c r="K107">
        <v>3714.4436105652453</v>
      </c>
      <c r="L107">
        <v>678.8684615914575</v>
      </c>
      <c r="M107">
        <v>1119.9181315513904</v>
      </c>
      <c r="N107">
        <v>777.17077078059356</v>
      </c>
      <c r="O107">
        <v>1011.4507487883673</v>
      </c>
      <c r="P107" s="13">
        <v>2335.6193312181454</v>
      </c>
      <c r="Q107" s="55">
        <f>'реальные данные'!U108/1000</f>
        <v>543.91329986597509</v>
      </c>
      <c r="R107" s="36">
        <v>3397.0763103779068</v>
      </c>
      <c r="S107" s="36">
        <v>654.55185046820657</v>
      </c>
      <c r="T107" s="36">
        <v>1072.5549444089386</v>
      </c>
      <c r="U107" s="36">
        <v>719.48830640971448</v>
      </c>
      <c r="V107" s="36">
        <v>927.23701488763072</v>
      </c>
      <c r="W107" s="75">
        <v>1964.5453526620752</v>
      </c>
      <c r="X107" s="54">
        <f>'реальные данные'!F108/1000</f>
        <v>20.395969696847082</v>
      </c>
      <c r="Y107" s="36">
        <v>312.77619177172915</v>
      </c>
      <c r="Z107" s="36">
        <v>33.324946606963429</v>
      </c>
      <c r="AA107" s="36">
        <v>41.802835520397601</v>
      </c>
      <c r="AB107" s="36">
        <v>55.795684569037128</v>
      </c>
      <c r="AC107" s="36">
        <v>58.959174844509533</v>
      </c>
      <c r="AD107" s="75">
        <v>375.09889353339963</v>
      </c>
      <c r="AE107">
        <f t="shared" si="18"/>
        <v>1.0652520335619333</v>
      </c>
      <c r="AF107">
        <f t="shared" si="19"/>
        <v>2.8447671227181255</v>
      </c>
      <c r="AG107">
        <f t="shared" si="20"/>
        <v>2.7153110719398179</v>
      </c>
      <c r="AH107">
        <f t="shared" si="21"/>
        <v>2.4833486815409862</v>
      </c>
      <c r="AI107">
        <f t="shared" si="22"/>
        <v>1.9635188876730463</v>
      </c>
      <c r="AJ107">
        <f t="shared" si="23"/>
        <v>2.2866026266490755</v>
      </c>
      <c r="AK107">
        <f t="shared" si="24"/>
        <v>1.7214043553732048</v>
      </c>
      <c r="AL107" s="134">
        <f t="shared" si="17"/>
        <v>106.52520335619333</v>
      </c>
      <c r="AM107" s="134">
        <f t="shared" si="17"/>
        <v>284.47671227181257</v>
      </c>
      <c r="AN107" s="134">
        <f t="shared" si="17"/>
        <v>271.53110719398177</v>
      </c>
      <c r="AO107" s="134">
        <f t="shared" si="17"/>
        <v>248.33486815409861</v>
      </c>
      <c r="AP107" s="134">
        <f t="shared" si="17"/>
        <v>196.35188876730462</v>
      </c>
      <c r="AQ107" s="134">
        <f t="shared" si="17"/>
        <v>228.66026266490755</v>
      </c>
      <c r="AR107" s="134">
        <f t="shared" si="17"/>
        <v>172.14043553732049</v>
      </c>
      <c r="AZ107" s="81">
        <f t="shared" si="25"/>
        <v>12.577491623386893</v>
      </c>
      <c r="BA107" s="81">
        <f t="shared" si="26"/>
        <v>19.288693779830833</v>
      </c>
      <c r="BB107" s="81">
        <f t="shared" si="27"/>
        <v>15.779507595293509</v>
      </c>
      <c r="BC107" s="81">
        <f t="shared" si="28"/>
        <v>28.159922854160481</v>
      </c>
      <c r="BD107" s="81">
        <f t="shared" si="29"/>
        <v>7.8475832394770713</v>
      </c>
      <c r="BE107" s="81">
        <f t="shared" si="30"/>
        <v>13.089920151404323</v>
      </c>
      <c r="BF107" s="81">
        <f t="shared" si="31"/>
        <v>11.71795429958776</v>
      </c>
    </row>
    <row r="108" spans="1:58" x14ac:dyDescent="0.2">
      <c r="A108" s="1">
        <v>43617</v>
      </c>
      <c r="B108">
        <v>7.53</v>
      </c>
      <c r="C108" s="2">
        <v>574.03009848532304</v>
      </c>
      <c r="D108">
        <v>1420.3619544293399</v>
      </c>
      <c r="E108">
        <v>275.23711005057999</v>
      </c>
      <c r="F108">
        <v>482.903079261691</v>
      </c>
      <c r="G108">
        <v>429.57544898734898</v>
      </c>
      <c r="H108">
        <v>459.06798389886399</v>
      </c>
      <c r="I108" s="13">
        <v>1467.1919815819599</v>
      </c>
      <c r="J108" s="2">
        <v>980.36047579883916</v>
      </c>
      <c r="K108">
        <v>3719.7798481910231</v>
      </c>
      <c r="L108">
        <v>684.39429275274608</v>
      </c>
      <c r="M108">
        <v>1135.799251315078</v>
      </c>
      <c r="N108">
        <v>782.69715156335133</v>
      </c>
      <c r="O108">
        <v>1011.56941229738</v>
      </c>
      <c r="P108" s="13">
        <v>2347.0068789721081</v>
      </c>
      <c r="Q108" s="55">
        <f>'реальные данные'!U109/1000</f>
        <v>555.63010619825684</v>
      </c>
      <c r="R108" s="36">
        <v>3406.0048592258809</v>
      </c>
      <c r="S108" s="36">
        <v>611.30520824867028</v>
      </c>
      <c r="T108" s="36">
        <v>1085.6964014632035</v>
      </c>
      <c r="U108" s="36">
        <v>725.74254072142617</v>
      </c>
      <c r="V108" s="36">
        <v>925.975043258195</v>
      </c>
      <c r="W108" s="75">
        <v>1919.7030346419047</v>
      </c>
      <c r="X108" s="54">
        <f>'реальные данные'!F109/1000</f>
        <v>14.64343573666037</v>
      </c>
      <c r="Y108" s="36">
        <v>309.34662118935637</v>
      </c>
      <c r="Z108" s="36">
        <v>74.420250233053423</v>
      </c>
      <c r="AA108" s="36">
        <v>46.095546108951588</v>
      </c>
      <c r="AB108" s="36">
        <v>58.482403578373749</v>
      </c>
      <c r="AC108" s="36">
        <v>72.42501428869997</v>
      </c>
      <c r="AD108" s="75">
        <v>419.09067089697368</v>
      </c>
      <c r="AE108">
        <f t="shared" si="18"/>
        <v>1.0673590060644158</v>
      </c>
      <c r="AF108">
        <f t="shared" si="19"/>
        <v>2.8105063735597522</v>
      </c>
      <c r="AG108">
        <f t="shared" si="20"/>
        <v>2.676926966643367</v>
      </c>
      <c r="AH108">
        <f t="shared" si="21"/>
        <v>2.5181075061332856</v>
      </c>
      <c r="AI108">
        <f t="shared" si="22"/>
        <v>1.9614697713000324</v>
      </c>
      <c r="AJ108">
        <f t="shared" si="23"/>
        <v>2.3367230618483945</v>
      </c>
      <c r="AK108">
        <f t="shared" si="24"/>
        <v>1.7128719006800055</v>
      </c>
      <c r="AL108" s="134">
        <f t="shared" si="17"/>
        <v>106.73590060644158</v>
      </c>
      <c r="AM108" s="134">
        <f t="shared" si="17"/>
        <v>281.0506373559752</v>
      </c>
      <c r="AN108" s="134">
        <f t="shared" si="17"/>
        <v>267.69269666433672</v>
      </c>
      <c r="AO108" s="134">
        <f t="shared" si="17"/>
        <v>251.81075061332857</v>
      </c>
      <c r="AP108" s="134">
        <f t="shared" si="17"/>
        <v>196.14697713000325</v>
      </c>
      <c r="AQ108" s="134">
        <f t="shared" si="17"/>
        <v>233.67230618483944</v>
      </c>
      <c r="AR108" s="134">
        <f t="shared" si="17"/>
        <v>171.28719006800054</v>
      </c>
      <c r="AZ108" s="81">
        <f t="shared" si="25"/>
        <v>12.602368768105471</v>
      </c>
      <c r="BA108" s="81">
        <f t="shared" si="26"/>
        <v>19.056391777355483</v>
      </c>
      <c r="BB108" s="81">
        <f t="shared" si="27"/>
        <v>15.556445756330364</v>
      </c>
      <c r="BC108" s="81">
        <f t="shared" si="28"/>
        <v>28.554070412373317</v>
      </c>
      <c r="BD108" s="81">
        <f t="shared" si="29"/>
        <v>7.8393935493215272</v>
      </c>
      <c r="BE108" s="81">
        <f t="shared" si="30"/>
        <v>13.376840356544719</v>
      </c>
      <c r="BF108" s="81">
        <f t="shared" si="31"/>
        <v>11.659872121599696</v>
      </c>
    </row>
    <row r="109" spans="1:58" x14ac:dyDescent="0.2">
      <c r="A109" s="1">
        <v>43647</v>
      </c>
      <c r="B109">
        <v>7.24</v>
      </c>
      <c r="C109" s="2">
        <v>578.65986559701003</v>
      </c>
      <c r="D109">
        <v>1386.79384473091</v>
      </c>
      <c r="E109">
        <v>271.77700587409697</v>
      </c>
      <c r="F109">
        <v>490.48754938481102</v>
      </c>
      <c r="G109">
        <v>427.83361391314099</v>
      </c>
      <c r="H109">
        <v>460.83972462298902</v>
      </c>
      <c r="I109" s="13">
        <v>1463.87817717952</v>
      </c>
      <c r="J109" s="2">
        <v>967.413950068394</v>
      </c>
      <c r="K109">
        <v>3744.6414437990338</v>
      </c>
      <c r="L109">
        <v>688.79396760684313</v>
      </c>
      <c r="M109">
        <v>1147.6741116537291</v>
      </c>
      <c r="N109">
        <v>792.00554964013588</v>
      </c>
      <c r="O109">
        <v>1015.2209331137269</v>
      </c>
      <c r="P109" s="13">
        <v>2349.0413221403946</v>
      </c>
      <c r="Q109" s="55">
        <f>'реальные данные'!U110/1000</f>
        <v>556.95412057902661</v>
      </c>
      <c r="R109" s="36">
        <v>3425.5504101819606</v>
      </c>
      <c r="S109" s="36">
        <v>650.68670714476229</v>
      </c>
      <c r="T109" s="36">
        <v>1097.1612137627903</v>
      </c>
      <c r="U109" s="36">
        <v>730.1520990549684</v>
      </c>
      <c r="V109" s="36">
        <v>917.89857776902022</v>
      </c>
      <c r="W109" s="75">
        <v>1895.9955177661391</v>
      </c>
      <c r="X109" s="54">
        <f>'реальные данные'!F110/1000</f>
        <v>16.614169704498607</v>
      </c>
      <c r="Y109" s="36">
        <v>313.352283433445</v>
      </c>
      <c r="Z109" s="36">
        <v>46.006745601175751</v>
      </c>
      <c r="AA109" s="36">
        <v>49.174161954586353</v>
      </c>
      <c r="AB109" s="36">
        <v>63.505391194187489</v>
      </c>
      <c r="AC109" s="36">
        <v>89.641020758934232</v>
      </c>
      <c r="AD109" s="75">
        <v>431.08741311601796</v>
      </c>
      <c r="AE109">
        <f t="shared" si="18"/>
        <v>1.0648563296268279</v>
      </c>
      <c r="AF109">
        <f t="shared" si="19"/>
        <v>2.896129070542222</v>
      </c>
      <c r="AG109">
        <f t="shared" si="20"/>
        <v>2.753777211829223</v>
      </c>
      <c r="AH109">
        <f t="shared" si="21"/>
        <v>2.5107408038032597</v>
      </c>
      <c r="AI109">
        <f t="shared" si="22"/>
        <v>1.9927227842010364</v>
      </c>
      <c r="AJ109">
        <f t="shared" si="23"/>
        <v>2.3485173255985043</v>
      </c>
      <c r="AK109">
        <f t="shared" si="24"/>
        <v>1.7073082650201481</v>
      </c>
      <c r="AL109" s="134">
        <f t="shared" si="17"/>
        <v>106.48563296268279</v>
      </c>
      <c r="AM109" s="134">
        <f t="shared" si="17"/>
        <v>289.61290705422221</v>
      </c>
      <c r="AN109" s="134">
        <f t="shared" si="17"/>
        <v>275.3777211829223</v>
      </c>
      <c r="AO109" s="134">
        <f t="shared" si="17"/>
        <v>251.07408038032597</v>
      </c>
      <c r="AP109" s="134">
        <f t="shared" si="17"/>
        <v>199.27227842010365</v>
      </c>
      <c r="AQ109" s="134">
        <f t="shared" si="17"/>
        <v>234.85173255985043</v>
      </c>
      <c r="AR109" s="134">
        <f t="shared" si="17"/>
        <v>170.73082650201482</v>
      </c>
      <c r="AZ109" s="81">
        <f t="shared" si="25"/>
        <v>12.572819524416579</v>
      </c>
      <c r="BA109" s="81">
        <f t="shared" si="26"/>
        <v>19.636948958823496</v>
      </c>
      <c r="BB109" s="81">
        <f t="shared" si="27"/>
        <v>16.003046162501896</v>
      </c>
      <c r="BC109" s="81">
        <f t="shared" si="28"/>
        <v>28.470535719543001</v>
      </c>
      <c r="BD109" s="81">
        <f t="shared" si="29"/>
        <v>7.9643022638568564</v>
      </c>
      <c r="BE109" s="81">
        <f t="shared" si="30"/>
        <v>13.444357978073819</v>
      </c>
      <c r="BF109" s="81">
        <f t="shared" si="31"/>
        <v>11.621999306767862</v>
      </c>
    </row>
    <row r="110" spans="1:58" x14ac:dyDescent="0.2">
      <c r="A110" s="1">
        <v>43678</v>
      </c>
      <c r="B110">
        <v>7.08</v>
      </c>
      <c r="C110" s="2">
        <v>584.37680509613995</v>
      </c>
      <c r="D110">
        <v>1409.58003328986</v>
      </c>
      <c r="E110">
        <v>272.16147993183102</v>
      </c>
      <c r="F110">
        <v>490.83845402808498</v>
      </c>
      <c r="G110">
        <v>422.86987222299803</v>
      </c>
      <c r="H110">
        <v>455.21189635677098</v>
      </c>
      <c r="I110" s="13">
        <v>1469.1226005475801</v>
      </c>
      <c r="J110" s="2">
        <v>968.76138784272575</v>
      </c>
      <c r="K110">
        <v>3733.2254602853118</v>
      </c>
      <c r="L110">
        <v>690.49516653676721</v>
      </c>
      <c r="M110">
        <v>1156.3402802644712</v>
      </c>
      <c r="N110">
        <v>800.97959139805164</v>
      </c>
      <c r="O110">
        <v>1009.1646640190584</v>
      </c>
      <c r="P110" s="13">
        <v>2323.0004944888583</v>
      </c>
      <c r="Q110" s="55">
        <f>'реальные данные'!U111/1000</f>
        <v>542.2682811979322</v>
      </c>
      <c r="R110" s="36">
        <v>3367.4060390491741</v>
      </c>
      <c r="S110" s="36">
        <v>645.87195577258194</v>
      </c>
      <c r="T110" s="36">
        <v>1107.6251360158792</v>
      </c>
      <c r="U110" s="36">
        <v>751.30114014789842</v>
      </c>
      <c r="V110" s="36">
        <v>932.62576517695254</v>
      </c>
      <c r="W110" s="75">
        <v>1846.9547089906466</v>
      </c>
      <c r="X110" s="54">
        <f>'реальные данные'!F111/1000</f>
        <v>19.042574291976525</v>
      </c>
      <c r="Y110" s="36">
        <v>397.96528781463667</v>
      </c>
      <c r="Z110" s="36">
        <v>48.931004340236903</v>
      </c>
      <c r="AA110" s="36">
        <v>48.690260789754682</v>
      </c>
      <c r="AB110" s="36">
        <v>54.985379562726074</v>
      </c>
      <c r="AC110" s="36">
        <v>77.912782606129525</v>
      </c>
      <c r="AD110" s="75">
        <v>452.525256754932</v>
      </c>
      <c r="AE110">
        <f t="shared" si="18"/>
        <v>1.031843497885683</v>
      </c>
      <c r="AF110">
        <f t="shared" si="19"/>
        <v>2.8689168245710945</v>
      </c>
      <c r="AG110">
        <f t="shared" si="20"/>
        <v>2.7421154743530867</v>
      </c>
      <c r="AH110">
        <f t="shared" si="21"/>
        <v>2.5306337275361011</v>
      </c>
      <c r="AI110">
        <f t="shared" si="22"/>
        <v>2.0480313716445826</v>
      </c>
      <c r="AJ110">
        <f t="shared" si="23"/>
        <v>2.3844070268048072</v>
      </c>
      <c r="AK110">
        <f t="shared" si="24"/>
        <v>1.6805060614071472</v>
      </c>
      <c r="AL110" s="134">
        <f t="shared" si="17"/>
        <v>103.1843497885683</v>
      </c>
      <c r="AM110" s="134">
        <f t="shared" si="17"/>
        <v>286.89168245710948</v>
      </c>
      <c r="AN110" s="134">
        <f t="shared" si="17"/>
        <v>274.21154743530866</v>
      </c>
      <c r="AO110" s="134">
        <f t="shared" si="17"/>
        <v>253.06337275361011</v>
      </c>
      <c r="AP110" s="134">
        <f t="shared" si="17"/>
        <v>204.80313716445826</v>
      </c>
      <c r="AQ110" s="134">
        <f t="shared" si="17"/>
        <v>238.44070268048071</v>
      </c>
      <c r="AR110" s="134">
        <f t="shared" si="17"/>
        <v>168.05060614071471</v>
      </c>
      <c r="AZ110" s="81">
        <f t="shared" si="25"/>
        <v>12.183035133862408</v>
      </c>
      <c r="BA110" s="81">
        <f t="shared" si="26"/>
        <v>19.452438713536008</v>
      </c>
      <c r="BB110" s="81">
        <f t="shared" si="27"/>
        <v>15.935276220051966</v>
      </c>
      <c r="BC110" s="81">
        <f t="shared" si="28"/>
        <v>28.696111451949982</v>
      </c>
      <c r="BD110" s="81">
        <f t="shared" si="29"/>
        <v>8.1853537375890504</v>
      </c>
      <c r="BE110" s="81">
        <f t="shared" si="30"/>
        <v>13.649812707099793</v>
      </c>
      <c r="BF110" s="81">
        <f t="shared" si="31"/>
        <v>11.43955118173259</v>
      </c>
    </row>
    <row r="111" spans="1:58" x14ac:dyDescent="0.2">
      <c r="A111" s="1">
        <v>43709</v>
      </c>
      <c r="B111">
        <v>6.83</v>
      </c>
      <c r="C111" s="2">
        <v>578.76487426761901</v>
      </c>
      <c r="D111">
        <v>1419.2587948324201</v>
      </c>
      <c r="E111">
        <v>272.15338884852798</v>
      </c>
      <c r="F111">
        <v>496.270674093823</v>
      </c>
      <c r="G111">
        <v>427.85917778432702</v>
      </c>
      <c r="H111">
        <v>454.91552995273798</v>
      </c>
      <c r="I111" s="13">
        <v>1475.9004351994499</v>
      </c>
      <c r="J111" s="2">
        <v>965.69259157503132</v>
      </c>
      <c r="K111">
        <v>3746.3017522065134</v>
      </c>
      <c r="L111">
        <v>695.41717396425508</v>
      </c>
      <c r="M111">
        <v>1158.3817352825383</v>
      </c>
      <c r="N111">
        <v>807.93571623013452</v>
      </c>
      <c r="O111">
        <v>1009.4258237906263</v>
      </c>
      <c r="P111" s="13">
        <v>2315.3662379201819</v>
      </c>
      <c r="Q111" s="55">
        <f>'реальные данные'!U112/1000</f>
        <v>532.32424223521662</v>
      </c>
      <c r="R111" s="36">
        <v>3402.0731122876573</v>
      </c>
      <c r="S111" s="36">
        <v>628.33348905300977</v>
      </c>
      <c r="T111" s="36">
        <v>1106.9848095814182</v>
      </c>
      <c r="U111" s="36">
        <v>749.64729103447985</v>
      </c>
      <c r="V111" s="36">
        <v>912.66341996377741</v>
      </c>
      <c r="W111" s="75">
        <v>1811.8507398449881</v>
      </c>
      <c r="X111" s="54">
        <f>'реальные данные'!F112/1000</f>
        <v>24.03962739175892</v>
      </c>
      <c r="Y111" s="36">
        <v>352.27886579194387</v>
      </c>
      <c r="Z111" s="36">
        <v>72.739197444046027</v>
      </c>
      <c r="AA111" s="36">
        <v>52.160412130636963</v>
      </c>
      <c r="AB111" s="36">
        <v>60.724500754661996</v>
      </c>
      <c r="AC111" s="36">
        <v>99.669089669490745</v>
      </c>
      <c r="AD111" s="75">
        <v>491.06940380128344</v>
      </c>
      <c r="AE111">
        <f t="shared" si="18"/>
        <v>1.0325308963876605</v>
      </c>
      <c r="AF111">
        <f t="shared" si="19"/>
        <v>2.840504702590362</v>
      </c>
      <c r="AG111">
        <f t="shared" si="20"/>
        <v>2.7659675347988486</v>
      </c>
      <c r="AH111">
        <f t="shared" si="21"/>
        <v>2.5087717320140395</v>
      </c>
      <c r="AI111">
        <f t="shared" si="22"/>
        <v>2.0340046679941985</v>
      </c>
      <c r="AJ111">
        <f t="shared" si="23"/>
        <v>2.3894788992173526</v>
      </c>
      <c r="AK111">
        <f t="shared" si="24"/>
        <v>1.6743679069170885</v>
      </c>
      <c r="AL111" s="134">
        <f t="shared" si="17"/>
        <v>103.25308963876606</v>
      </c>
      <c r="AM111" s="134">
        <f t="shared" si="17"/>
        <v>284.05047025903622</v>
      </c>
      <c r="AN111" s="134">
        <f t="shared" si="17"/>
        <v>276.59675347988485</v>
      </c>
      <c r="AO111" s="134">
        <f t="shared" si="17"/>
        <v>250.87717320140393</v>
      </c>
      <c r="AP111" s="134">
        <f t="shared" si="17"/>
        <v>203.40046679941986</v>
      </c>
      <c r="AQ111" s="134">
        <f t="shared" si="17"/>
        <v>238.94788992173525</v>
      </c>
      <c r="AR111" s="134">
        <f t="shared" si="17"/>
        <v>167.43679069170884</v>
      </c>
      <c r="AZ111" s="81">
        <f t="shared" si="25"/>
        <v>12.191151287249735</v>
      </c>
      <c r="BA111" s="81">
        <f t="shared" si="26"/>
        <v>19.259792814282953</v>
      </c>
      <c r="BB111" s="81">
        <f t="shared" si="27"/>
        <v>16.073887877794157</v>
      </c>
      <c r="BC111" s="81">
        <f t="shared" si="28"/>
        <v>28.448207437537778</v>
      </c>
      <c r="BD111" s="81">
        <f t="shared" si="29"/>
        <v>8.1292933018260332</v>
      </c>
      <c r="BE111" s="81">
        <f t="shared" si="30"/>
        <v>13.678847225001848</v>
      </c>
      <c r="BF111" s="81">
        <f t="shared" si="31"/>
        <v>11.397767498791504</v>
      </c>
    </row>
    <row r="112" spans="1:58" x14ac:dyDescent="0.2">
      <c r="A112" s="1">
        <v>43739</v>
      </c>
      <c r="B112">
        <v>6.77</v>
      </c>
      <c r="C112" s="2">
        <v>575.04548895006099</v>
      </c>
      <c r="D112">
        <v>1433.4076025746999</v>
      </c>
      <c r="E112">
        <v>269.52959338319602</v>
      </c>
      <c r="F112">
        <v>492.525760789581</v>
      </c>
      <c r="G112">
        <v>430.34820262193</v>
      </c>
      <c r="H112">
        <v>452.145981336207</v>
      </c>
      <c r="I112" s="13">
        <v>1484.3742696827701</v>
      </c>
      <c r="J112" s="2">
        <v>986.52726429804613</v>
      </c>
      <c r="K112">
        <v>3779.7085271536648</v>
      </c>
      <c r="L112">
        <v>694.67433985883486</v>
      </c>
      <c r="M112">
        <v>1169.5167572137705</v>
      </c>
      <c r="N112">
        <v>816.85369637129145</v>
      </c>
      <c r="O112">
        <v>1029.4949344330428</v>
      </c>
      <c r="P112" s="13">
        <v>2289.9062599056051</v>
      </c>
      <c r="Q112" s="55">
        <f>'реальные данные'!U113/1000</f>
        <v>528.32459832678501</v>
      </c>
      <c r="R112" s="36">
        <v>3451.0933446440745</v>
      </c>
      <c r="S112" s="36">
        <v>639.21129196868628</v>
      </c>
      <c r="T112" s="36">
        <v>1115.0431926405022</v>
      </c>
      <c r="U112" s="36">
        <v>760.79612298611778</v>
      </c>
      <c r="V112" s="36">
        <v>928.97084827133858</v>
      </c>
      <c r="W112" s="75">
        <v>1740.0519388571456</v>
      </c>
      <c r="X112" s="54">
        <f>'реальные данные'!F113/1000</f>
        <v>39.903305760372803</v>
      </c>
      <c r="Y112" s="36">
        <v>335.60178151273487</v>
      </c>
      <c r="Z112" s="36">
        <v>52.997895579039024</v>
      </c>
      <c r="AA112" s="36">
        <v>61.292794069369933</v>
      </c>
      <c r="AB112" s="36">
        <v>56.442513810335534</v>
      </c>
      <c r="AC112" s="36">
        <v>110.98347016900576</v>
      </c>
      <c r="AD112" s="75">
        <v>515.18117810932063</v>
      </c>
      <c r="AE112">
        <f t="shared" si="18"/>
        <v>1.0611660646660301</v>
      </c>
      <c r="AF112">
        <f t="shared" si="19"/>
        <v>2.8366386892458939</v>
      </c>
      <c r="AG112">
        <f t="shared" si="20"/>
        <v>2.7578891767561515</v>
      </c>
      <c r="AH112">
        <f t="shared" si="21"/>
        <v>2.5651589015318152</v>
      </c>
      <c r="AI112">
        <f t="shared" si="22"/>
        <v>2.0393652712476054</v>
      </c>
      <c r="AJ112">
        <f t="shared" si="23"/>
        <v>2.469449725049865</v>
      </c>
      <c r="AK112">
        <f t="shared" si="24"/>
        <v>1.6299875841578115</v>
      </c>
      <c r="AL112" s="134">
        <f t="shared" si="17"/>
        <v>106.11660646660302</v>
      </c>
      <c r="AM112" s="134">
        <f t="shared" si="17"/>
        <v>283.66386892458939</v>
      </c>
      <c r="AN112" s="134">
        <f t="shared" si="17"/>
        <v>275.78891767561515</v>
      </c>
      <c r="AO112" s="134">
        <f t="shared" si="17"/>
        <v>256.51589015318154</v>
      </c>
      <c r="AP112" s="134">
        <f t="shared" si="17"/>
        <v>203.93652712476054</v>
      </c>
      <c r="AQ112" s="134">
        <f t="shared" si="17"/>
        <v>246.94497250498651</v>
      </c>
      <c r="AR112" s="134">
        <f t="shared" si="17"/>
        <v>162.99875841578114</v>
      </c>
      <c r="AZ112" s="81">
        <f t="shared" si="25"/>
        <v>12.529248355181338</v>
      </c>
      <c r="BA112" s="81">
        <f t="shared" si="26"/>
        <v>19.233579650135116</v>
      </c>
      <c r="BB112" s="81">
        <f t="shared" si="27"/>
        <v>16.02694205511861</v>
      </c>
      <c r="BC112" s="81">
        <f t="shared" si="28"/>
        <v>29.087609530118566</v>
      </c>
      <c r="BD112" s="81">
        <f t="shared" si="29"/>
        <v>8.1507179901796949</v>
      </c>
      <c r="BE112" s="81">
        <f t="shared" si="30"/>
        <v>14.136649430067759</v>
      </c>
      <c r="BF112" s="81">
        <f t="shared" si="31"/>
        <v>11.095661493150885</v>
      </c>
    </row>
    <row r="113" spans="1:58" x14ac:dyDescent="0.2">
      <c r="A113" s="1">
        <v>43770</v>
      </c>
      <c r="B113">
        <v>6.45</v>
      </c>
      <c r="C113" s="2">
        <v>573.68111455169503</v>
      </c>
      <c r="D113">
        <v>1400.4458473213999</v>
      </c>
      <c r="E113">
        <v>270.91295737614598</v>
      </c>
      <c r="F113">
        <v>478.78775412756403</v>
      </c>
      <c r="G113">
        <v>408.55017643545301</v>
      </c>
      <c r="H113">
        <v>450.79089582931499</v>
      </c>
      <c r="I113" s="13">
        <v>1512.8719196090799</v>
      </c>
      <c r="J113" s="2">
        <v>1003.5375242726641</v>
      </c>
      <c r="K113">
        <v>3723.3709374528776</v>
      </c>
      <c r="L113">
        <v>689.52015956662422</v>
      </c>
      <c r="M113">
        <v>1151.0689382815174</v>
      </c>
      <c r="N113">
        <v>820.50180476115656</v>
      </c>
      <c r="O113">
        <v>1050.4284329272243</v>
      </c>
      <c r="P113" s="13">
        <v>2291.5549107489524</v>
      </c>
      <c r="Q113" s="55">
        <f>'реальные данные'!U114/1000</f>
        <v>528.2156590363503</v>
      </c>
      <c r="R113" s="36">
        <v>3418.2519036664521</v>
      </c>
      <c r="S113" s="36">
        <v>612.40431044545176</v>
      </c>
      <c r="T113" s="36">
        <v>1109.8271185458966</v>
      </c>
      <c r="U113" s="36">
        <v>756.683293344405</v>
      </c>
      <c r="V113" s="36">
        <v>956.37658575281057</v>
      </c>
      <c r="W113" s="75">
        <v>1826.6363762212679</v>
      </c>
      <c r="X113" s="54">
        <f>'реальные данные'!F114/1000</f>
        <v>50.990743487443723</v>
      </c>
      <c r="Y113" s="36">
        <v>318.32293326561171</v>
      </c>
      <c r="Z113" s="36">
        <v>66.99142253566805</v>
      </c>
      <c r="AA113" s="36">
        <v>52.380386574514716</v>
      </c>
      <c r="AB113" s="36">
        <v>65.062127409104349</v>
      </c>
      <c r="AC113" s="36">
        <v>103.56338991388553</v>
      </c>
      <c r="AD113" s="75">
        <v>498.73800398269918</v>
      </c>
      <c r="AE113">
        <f t="shared" si="18"/>
        <v>1.0838366279644955</v>
      </c>
      <c r="AF113">
        <f t="shared" si="19"/>
        <v>2.8643081648002142</v>
      </c>
      <c r="AG113">
        <f t="shared" si="20"/>
        <v>2.6918563122671189</v>
      </c>
      <c r="AH113">
        <f t="shared" si="21"/>
        <v>2.6068324873589375</v>
      </c>
      <c r="AI113">
        <f t="shared" si="22"/>
        <v>2.1593760278445591</v>
      </c>
      <c r="AJ113">
        <f t="shared" si="23"/>
        <v>2.5238791433922394</v>
      </c>
      <c r="AK113">
        <f t="shared" si="24"/>
        <v>1.6481122008636613</v>
      </c>
      <c r="AL113" s="134">
        <f t="shared" si="17"/>
        <v>108.38366279644956</v>
      </c>
      <c r="AM113" s="134">
        <f t="shared" si="17"/>
        <v>286.43081648002141</v>
      </c>
      <c r="AN113" s="134">
        <f t="shared" si="17"/>
        <v>269.18563122671191</v>
      </c>
      <c r="AO113" s="134">
        <f t="shared" si="17"/>
        <v>260.68324873589376</v>
      </c>
      <c r="AP113" s="134">
        <f t="shared" si="17"/>
        <v>215.93760278445592</v>
      </c>
      <c r="AQ113" s="134">
        <f t="shared" si="17"/>
        <v>252.38791433922393</v>
      </c>
      <c r="AR113" s="134">
        <f t="shared" si="17"/>
        <v>164.81122008636612</v>
      </c>
      <c r="AZ113" s="81">
        <f t="shared" si="25"/>
        <v>12.796920991327809</v>
      </c>
      <c r="BA113" s="81">
        <f t="shared" si="26"/>
        <v>19.421190100478707</v>
      </c>
      <c r="BB113" s="81">
        <f t="shared" si="27"/>
        <v>15.643204774513299</v>
      </c>
      <c r="BC113" s="81">
        <f t="shared" si="28"/>
        <v>29.560166996845222</v>
      </c>
      <c r="BD113" s="81">
        <f t="shared" si="29"/>
        <v>8.6303642049117215</v>
      </c>
      <c r="BE113" s="81">
        <f t="shared" si="30"/>
        <v>14.448236905602661</v>
      </c>
      <c r="BF113" s="81">
        <f t="shared" si="31"/>
        <v>11.219039495299977</v>
      </c>
    </row>
    <row r="114" spans="1:58" x14ac:dyDescent="0.2">
      <c r="A114" s="1">
        <v>43800</v>
      </c>
      <c r="B114">
        <v>6.16</v>
      </c>
      <c r="C114" s="2">
        <v>573.38694273965598</v>
      </c>
      <c r="D114">
        <v>1395.96513839717</v>
      </c>
      <c r="E114">
        <v>258.68615149781698</v>
      </c>
      <c r="F114">
        <v>500.10800832499001</v>
      </c>
      <c r="G114">
        <v>415.63725722226002</v>
      </c>
      <c r="H114">
        <v>447.38623872277202</v>
      </c>
      <c r="I114" s="13">
        <v>1501.2905630729099</v>
      </c>
      <c r="J114" s="2">
        <v>1012.5896815284041</v>
      </c>
      <c r="K114">
        <v>3697.6648110698366</v>
      </c>
      <c r="L114">
        <v>688.71157978600104</v>
      </c>
      <c r="M114">
        <v>1183.6464172814995</v>
      </c>
      <c r="N114">
        <v>826.8189649382814</v>
      </c>
      <c r="O114">
        <v>1040.4925493771559</v>
      </c>
      <c r="P114" s="13">
        <v>2255.7575596513225</v>
      </c>
      <c r="Q114" s="55">
        <f>'реальные данные'!U115/1000</f>
        <v>483.67331670872204</v>
      </c>
      <c r="R114" s="36">
        <v>3266.2848069623738</v>
      </c>
      <c r="S114" s="36">
        <v>451.65149656014046</v>
      </c>
      <c r="T114" s="36">
        <v>1139.2981012304961</v>
      </c>
      <c r="U114" s="36">
        <v>760.67159126361241</v>
      </c>
      <c r="V114" s="36">
        <v>920.47857805237709</v>
      </c>
      <c r="W114" s="75">
        <v>1716.6727304709232</v>
      </c>
      <c r="X114" s="54">
        <f>'реальные данные'!F115/1000</f>
        <v>66.965768120685368</v>
      </c>
      <c r="Y114" s="36">
        <v>440.02618657661105</v>
      </c>
      <c r="Z114" s="36">
        <v>151.79977638758413</v>
      </c>
      <c r="AA114" s="36">
        <v>52.009590745691668</v>
      </c>
      <c r="AB114" s="36">
        <v>66.968142911266213</v>
      </c>
      <c r="AC114" s="36">
        <v>132.50563728075124</v>
      </c>
      <c r="AD114" s="75">
        <v>547.98705024935668</v>
      </c>
      <c r="AE114">
        <f t="shared" si="18"/>
        <v>1.030251989337857</v>
      </c>
      <c r="AF114">
        <f t="shared" si="19"/>
        <v>2.8484359078645181</v>
      </c>
      <c r="AG114">
        <f t="shared" si="20"/>
        <v>2.4987408958869355</v>
      </c>
      <c r="AH114">
        <f t="shared" si="21"/>
        <v>2.5579205557206408</v>
      </c>
      <c r="AI114">
        <f t="shared" si="22"/>
        <v>2.1372797539261268</v>
      </c>
      <c r="AJ114">
        <f t="shared" si="23"/>
        <v>2.5248852073589356</v>
      </c>
      <c r="AK114">
        <f t="shared" si="24"/>
        <v>1.6159949119651318</v>
      </c>
      <c r="AL114" s="134">
        <f t="shared" si="17"/>
        <v>103.0251989337857</v>
      </c>
      <c r="AM114" s="134">
        <f t="shared" si="17"/>
        <v>284.84359078645178</v>
      </c>
      <c r="AN114" s="134">
        <f t="shared" si="17"/>
        <v>249.87408958869355</v>
      </c>
      <c r="AO114" s="134">
        <f t="shared" si="17"/>
        <v>255.79205557206407</v>
      </c>
      <c r="AP114" s="134">
        <f t="shared" si="17"/>
        <v>213.72797539261268</v>
      </c>
      <c r="AQ114" s="134">
        <f t="shared" si="17"/>
        <v>252.48852073589356</v>
      </c>
      <c r="AR114" s="134">
        <f t="shared" si="17"/>
        <v>161.59949119651318</v>
      </c>
      <c r="AZ114" s="81">
        <f t="shared" si="25"/>
        <v>12.164244101507466</v>
      </c>
      <c r="BA114" s="81">
        <f t="shared" si="26"/>
        <v>19.313569655493069</v>
      </c>
      <c r="BB114" s="81">
        <f t="shared" si="27"/>
        <v>14.520951707072886</v>
      </c>
      <c r="BC114" s="81">
        <f t="shared" si="28"/>
        <v>29.005530335541696</v>
      </c>
      <c r="BD114" s="81">
        <f t="shared" si="29"/>
        <v>8.542052169847631</v>
      </c>
      <c r="BE114" s="81">
        <f t="shared" si="30"/>
        <v>14.453996234677936</v>
      </c>
      <c r="BF114" s="81">
        <f t="shared" si="31"/>
        <v>11.000410489067431</v>
      </c>
    </row>
    <row r="115" spans="1:58" x14ac:dyDescent="0.2">
      <c r="A115" s="1">
        <v>43831</v>
      </c>
      <c r="B115">
        <v>6.04</v>
      </c>
      <c r="C115" s="2">
        <v>574.77426955861802</v>
      </c>
      <c r="D115">
        <v>1443.9047784414599</v>
      </c>
      <c r="E115">
        <v>253.475764529559</v>
      </c>
      <c r="F115">
        <v>495.710181703334</v>
      </c>
      <c r="G115">
        <v>427.64170721387302</v>
      </c>
      <c r="H115">
        <v>440.68794194398703</v>
      </c>
      <c r="I115" s="13">
        <v>1499.5032935802201</v>
      </c>
      <c r="J115" s="2">
        <v>968.60603193126076</v>
      </c>
      <c r="K115">
        <v>3680.6394535717504</v>
      </c>
      <c r="L115">
        <v>703.40123720770714</v>
      </c>
      <c r="M115">
        <v>1193.4972547244365</v>
      </c>
      <c r="N115">
        <v>841.43172598295973</v>
      </c>
      <c r="O115">
        <v>1061.6792053524387</v>
      </c>
      <c r="P115" s="13">
        <v>2166.9011878482625</v>
      </c>
      <c r="Q115" s="55">
        <f>'реальные данные'!U116/1000</f>
        <v>524.06653868409012</v>
      </c>
      <c r="R115" s="36">
        <v>3361.5418875489713</v>
      </c>
      <c r="S115" s="36">
        <v>657.52148834328875</v>
      </c>
      <c r="T115" s="36">
        <v>1160.577717676081</v>
      </c>
      <c r="U115" s="36">
        <v>782.42353278780581</v>
      </c>
      <c r="V115" s="36">
        <v>989.06090676096119</v>
      </c>
      <c r="W115" s="75">
        <v>1699.6938667334816</v>
      </c>
      <c r="X115" s="54">
        <f>'реальные данные'!F116/1000</f>
        <v>67.699335349924667</v>
      </c>
      <c r="Y115" s="36">
        <v>317.50528216154663</v>
      </c>
      <c r="Z115" s="36">
        <v>20.867032386782938</v>
      </c>
      <c r="AA115" s="36">
        <v>33.676340789067467</v>
      </c>
      <c r="AB115" s="36">
        <v>45.931460049519757</v>
      </c>
      <c r="AC115" s="36">
        <v>90.998974403788452</v>
      </c>
      <c r="AD115" s="75">
        <v>519.79242011346696</v>
      </c>
      <c r="AE115">
        <f t="shared" si="18"/>
        <v>1.1044816951009884</v>
      </c>
      <c r="AF115">
        <f t="shared" si="19"/>
        <v>2.7343970723731461</v>
      </c>
      <c r="AG115">
        <f t="shared" si="20"/>
        <v>2.8742240927847624</v>
      </c>
      <c r="AH115">
        <f t="shared" si="21"/>
        <v>2.5873901910844781</v>
      </c>
      <c r="AI115">
        <f t="shared" si="22"/>
        <v>2.0795796259437118</v>
      </c>
      <c r="AJ115">
        <f t="shared" si="23"/>
        <v>2.6302256940780722</v>
      </c>
      <c r="AK115">
        <f t="shared" si="24"/>
        <v>1.5853791297925008</v>
      </c>
      <c r="AL115" s="134">
        <f t="shared" si="17"/>
        <v>110.44816951009884</v>
      </c>
      <c r="AM115" s="134">
        <f t="shared" si="17"/>
        <v>273.43970723731462</v>
      </c>
      <c r="AN115" s="134">
        <f t="shared" si="17"/>
        <v>287.42240927847627</v>
      </c>
      <c r="AO115" s="134">
        <f t="shared" si="17"/>
        <v>258.73901910844779</v>
      </c>
      <c r="AP115" s="134">
        <f t="shared" si="17"/>
        <v>207.95796259437117</v>
      </c>
      <c r="AQ115" s="134">
        <f t="shared" si="17"/>
        <v>263.02256940780723</v>
      </c>
      <c r="AR115" s="134">
        <f t="shared" si="17"/>
        <v>158.53791297925008</v>
      </c>
      <c r="AZ115" s="81">
        <f t="shared" si="25"/>
        <v>13.040678478563247</v>
      </c>
      <c r="BA115" s="81">
        <f t="shared" si="26"/>
        <v>18.540339341055297</v>
      </c>
      <c r="BB115" s="81">
        <f t="shared" si="27"/>
        <v>16.703000025065997</v>
      </c>
      <c r="BC115" s="81">
        <f t="shared" si="28"/>
        <v>29.339701152775039</v>
      </c>
      <c r="BD115" s="81">
        <f t="shared" si="29"/>
        <v>8.3114424415108186</v>
      </c>
      <c r="BE115" s="81">
        <f t="shared" si="30"/>
        <v>15.057029986057941</v>
      </c>
      <c r="BF115" s="81">
        <f t="shared" si="31"/>
        <v>10.792002548640646</v>
      </c>
    </row>
    <row r="116" spans="1:58" x14ac:dyDescent="0.2">
      <c r="A116" s="1">
        <v>43862</v>
      </c>
      <c r="B116">
        <v>5.92</v>
      </c>
      <c r="C116" s="2">
        <v>571.27578850772602</v>
      </c>
      <c r="D116">
        <v>1450.00386067349</v>
      </c>
      <c r="E116">
        <v>260.41699946844102</v>
      </c>
      <c r="F116">
        <v>496.32957683943999</v>
      </c>
      <c r="G116">
        <v>427.53500613853998</v>
      </c>
      <c r="H116">
        <v>439.05193877864599</v>
      </c>
      <c r="I116" s="13">
        <v>1526.31449009112</v>
      </c>
      <c r="J116" s="2">
        <v>1063.6756650065072</v>
      </c>
      <c r="K116">
        <v>3624.3840733119127</v>
      </c>
      <c r="L116">
        <v>682.53189639592563</v>
      </c>
      <c r="M116">
        <v>1251.6511684477221</v>
      </c>
      <c r="N116">
        <v>798.71667151408053</v>
      </c>
      <c r="O116">
        <v>927.06172095990678</v>
      </c>
      <c r="P116" s="13">
        <v>2183.1390307683023</v>
      </c>
      <c r="Q116" s="55">
        <f>'реальные данные'!U117/1000</f>
        <v>563.28064638523813</v>
      </c>
      <c r="R116" s="36">
        <v>3298.5530591599913</v>
      </c>
      <c r="S116" s="36">
        <v>557.77917667758697</v>
      </c>
      <c r="T116" s="36">
        <v>1169.9863816592301</v>
      </c>
      <c r="U116" s="36">
        <v>724.74384496299228</v>
      </c>
      <c r="V116" s="36">
        <v>766.97754435338209</v>
      </c>
      <c r="W116" s="75">
        <v>1684.2751564383093</v>
      </c>
      <c r="X116" s="54">
        <f>'реальные данные'!F117/1000</f>
        <v>64.399840552845163</v>
      </c>
      <c r="Y116" s="36">
        <v>306.58391368542209</v>
      </c>
      <c r="Z116" s="36">
        <v>172.99776404925888</v>
      </c>
      <c r="AA116" s="36">
        <v>67.656315334573108</v>
      </c>
      <c r="AB116" s="36">
        <v>69.688662980373337</v>
      </c>
      <c r="AC116" s="36">
        <v>140.41197494353543</v>
      </c>
      <c r="AD116" s="75">
        <v>503.26344236909159</v>
      </c>
      <c r="AE116">
        <f t="shared" si="18"/>
        <v>1.1787334839622439</v>
      </c>
      <c r="AF116">
        <f t="shared" si="19"/>
        <v>2.6679839459975687</v>
      </c>
      <c r="AG116">
        <f t="shared" si="20"/>
        <v>3.0047893590304029</v>
      </c>
      <c r="AH116">
        <f t="shared" si="21"/>
        <v>2.6769615395085431</v>
      </c>
      <c r="AI116">
        <f t="shared" si="22"/>
        <v>1.9938821006700553</v>
      </c>
      <c r="AJ116">
        <f t="shared" si="23"/>
        <v>2.2155442079336063</v>
      </c>
      <c r="AK116">
        <f t="shared" si="24"/>
        <v>1.5347981423710615</v>
      </c>
      <c r="AL116" s="134">
        <f t="shared" si="17"/>
        <v>117.87334839622439</v>
      </c>
      <c r="AM116" s="134">
        <f t="shared" si="17"/>
        <v>266.79839459975688</v>
      </c>
      <c r="AN116" s="134">
        <f t="shared" si="17"/>
        <v>300.47893590304028</v>
      </c>
      <c r="AO116" s="134">
        <f t="shared" si="17"/>
        <v>267.6961539508543</v>
      </c>
      <c r="AP116" s="134">
        <f t="shared" si="17"/>
        <v>199.38821006700553</v>
      </c>
      <c r="AQ116" s="134">
        <f t="shared" si="17"/>
        <v>221.55442079336063</v>
      </c>
      <c r="AR116" s="134">
        <f t="shared" si="17"/>
        <v>153.47981423710615</v>
      </c>
      <c r="AZ116" s="81">
        <f t="shared" si="25"/>
        <v>13.917373592020299</v>
      </c>
      <c r="BA116" s="81">
        <f t="shared" si="26"/>
        <v>18.090030966992071</v>
      </c>
      <c r="BB116" s="81">
        <f t="shared" si="27"/>
        <v>17.461754935947258</v>
      </c>
      <c r="BC116" s="81">
        <f t="shared" si="28"/>
        <v>30.355395114848712</v>
      </c>
      <c r="BD116" s="81">
        <f t="shared" si="29"/>
        <v>7.9689356964908065</v>
      </c>
      <c r="BE116" s="81">
        <f t="shared" si="30"/>
        <v>12.683138047583494</v>
      </c>
      <c r="BF116" s="81">
        <f t="shared" si="31"/>
        <v>10.447687340431505</v>
      </c>
    </row>
    <row r="117" spans="1:58" x14ac:dyDescent="0.2">
      <c r="A117" s="1">
        <v>43891</v>
      </c>
      <c r="B117">
        <v>5.75</v>
      </c>
      <c r="C117" s="2">
        <v>566.38777220190696</v>
      </c>
      <c r="D117">
        <v>1452.2012677894099</v>
      </c>
      <c r="E117">
        <v>257.85146860076799</v>
      </c>
      <c r="F117">
        <v>495.49323772296202</v>
      </c>
      <c r="G117">
        <v>424.415983134719</v>
      </c>
      <c r="H117">
        <v>427.57240850809501</v>
      </c>
      <c r="I117" s="13">
        <v>1551.2440153429</v>
      </c>
      <c r="J117" s="2">
        <v>1078.6144656747972</v>
      </c>
      <c r="K117">
        <v>3498.3809467090741</v>
      </c>
      <c r="L117">
        <v>725.2323819071587</v>
      </c>
      <c r="M117">
        <v>1254.1609009290805</v>
      </c>
      <c r="N117">
        <v>790.97002486285851</v>
      </c>
      <c r="O117">
        <v>934.19161591515012</v>
      </c>
      <c r="P117" s="13">
        <v>2147.9588070725213</v>
      </c>
      <c r="Q117" s="55">
        <f>'реальные данные'!U118/1000</f>
        <v>582.26796376467371</v>
      </c>
      <c r="R117" s="36">
        <v>2979.7105859371927</v>
      </c>
      <c r="S117" s="36">
        <v>681.46498634289742</v>
      </c>
      <c r="T117" s="36">
        <v>1183.6172039571634</v>
      </c>
      <c r="U117" s="36">
        <v>706.99807579115486</v>
      </c>
      <c r="V117" s="36">
        <v>787.33582429726221</v>
      </c>
      <c r="W117" s="75">
        <v>1624.3315322269516</v>
      </c>
      <c r="X117" s="54">
        <f>'реальные данные'!F118/1000</f>
        <v>52.651703165587804</v>
      </c>
      <c r="Y117" s="36">
        <v>478.48506898018042</v>
      </c>
      <c r="Z117" s="36">
        <v>59.806657967421181</v>
      </c>
      <c r="AA117" s="36">
        <v>64.028339359478366</v>
      </c>
      <c r="AB117" s="36">
        <v>88.167439930236725</v>
      </c>
      <c r="AC117" s="36">
        <v>170.75548726004251</v>
      </c>
      <c r="AD117" s="75">
        <v>518.67318165288339</v>
      </c>
      <c r="AE117">
        <f t="shared" si="18"/>
        <v>1.2027944945511673</v>
      </c>
      <c r="AF117">
        <f t="shared" si="19"/>
        <v>2.5528815202480502</v>
      </c>
      <c r="AG117">
        <f t="shared" si="20"/>
        <v>3.0846765159316742</v>
      </c>
      <c r="AH117">
        <f t="shared" si="21"/>
        <v>2.7030602603648441</v>
      </c>
      <c r="AI117">
        <f t="shared" si="22"/>
        <v>2.0093771545807213</v>
      </c>
      <c r="AJ117">
        <f t="shared" si="23"/>
        <v>2.4006712494712157</v>
      </c>
      <c r="AK117">
        <f t="shared" si="24"/>
        <v>1.4785704115628708</v>
      </c>
      <c r="AL117" s="134">
        <f t="shared" ref="AL117:AR153" si="35">AE117*100</f>
        <v>120.27944945511673</v>
      </c>
      <c r="AM117" s="134">
        <f t="shared" si="35"/>
        <v>255.28815202480502</v>
      </c>
      <c r="AN117" s="134">
        <f t="shared" si="35"/>
        <v>308.46765159316743</v>
      </c>
      <c r="AO117" s="134">
        <f t="shared" si="35"/>
        <v>270.30602603648441</v>
      </c>
      <c r="AP117" s="134">
        <f t="shared" si="35"/>
        <v>200.93771545807212</v>
      </c>
      <c r="AQ117" s="134">
        <f t="shared" si="35"/>
        <v>240.06712494712156</v>
      </c>
      <c r="AR117" s="134">
        <f t="shared" si="35"/>
        <v>147.8570411562871</v>
      </c>
      <c r="AZ117" s="81">
        <f t="shared" si="25"/>
        <v>14.201463318768342</v>
      </c>
      <c r="BA117" s="81">
        <f t="shared" si="26"/>
        <v>17.309589072164194</v>
      </c>
      <c r="BB117" s="81">
        <f t="shared" si="27"/>
        <v>17.926003769945297</v>
      </c>
      <c r="BC117" s="81">
        <f t="shared" si="28"/>
        <v>30.6513414599466</v>
      </c>
      <c r="BD117" s="81">
        <f t="shared" si="29"/>
        <v>8.0308646782426667</v>
      </c>
      <c r="BE117" s="81">
        <f t="shared" si="30"/>
        <v>13.742919123381636</v>
      </c>
      <c r="BF117" s="81">
        <f t="shared" si="31"/>
        <v>10.064933585961624</v>
      </c>
    </row>
    <row r="118" spans="1:58" x14ac:dyDescent="0.2">
      <c r="A118" s="1">
        <v>43922</v>
      </c>
      <c r="B118">
        <v>5.92</v>
      </c>
      <c r="C118" s="2">
        <v>561.63910433138801</v>
      </c>
      <c r="D118">
        <v>1302.50348786827</v>
      </c>
      <c r="E118">
        <v>261.08730164767502</v>
      </c>
      <c r="F118">
        <v>496.868058469213</v>
      </c>
      <c r="G118">
        <v>401.56487815925402</v>
      </c>
      <c r="H118">
        <v>433.79305371478398</v>
      </c>
      <c r="I118" s="13">
        <v>1137.21720041091</v>
      </c>
      <c r="J118" s="2">
        <v>1072.6012283181497</v>
      </c>
      <c r="K118">
        <v>3630.6674762689499</v>
      </c>
      <c r="L118">
        <v>739.12864722143865</v>
      </c>
      <c r="M118">
        <v>1263.2560299537333</v>
      </c>
      <c r="N118">
        <v>806.8689044705626</v>
      </c>
      <c r="O118">
        <v>976.47564778532194</v>
      </c>
      <c r="P118" s="13">
        <v>2199.3320849414954</v>
      </c>
      <c r="Q118" s="55">
        <f>'реальные данные'!U119/1000</f>
        <v>594.34337586332117</v>
      </c>
      <c r="R118" s="36">
        <v>3303.2185508935322</v>
      </c>
      <c r="S118" s="36">
        <v>713.78462186447007</v>
      </c>
      <c r="T118" s="36">
        <v>1211.2618592757372</v>
      </c>
      <c r="U118" s="36">
        <v>751.42414467382844</v>
      </c>
      <c r="V118" s="36">
        <v>872.39598384775843</v>
      </c>
      <c r="W118" s="75">
        <v>1854.3960698877147</v>
      </c>
      <c r="X118" s="54">
        <f>'реальные данные'!F119/1000</f>
        <v>39.38822626037657</v>
      </c>
      <c r="Y118" s="36">
        <v>322.23604450750611</v>
      </c>
      <c r="Z118" s="36">
        <v>40.399113677434968</v>
      </c>
      <c r="AA118" s="36">
        <v>46.678764925325204</v>
      </c>
      <c r="AB118" s="36">
        <v>52.752171304783033</v>
      </c>
      <c r="AC118" s="36">
        <v>95.402174045637878</v>
      </c>
      <c r="AD118" s="75">
        <v>354.93086628978477</v>
      </c>
      <c r="AE118">
        <f t="shared" si="18"/>
        <v>1.2112090034349841</v>
      </c>
      <c r="AF118">
        <f t="shared" si="19"/>
        <v>2.9866931189999084</v>
      </c>
      <c r="AG118">
        <f t="shared" si="20"/>
        <v>3.1010956237770064</v>
      </c>
      <c r="AH118">
        <f t="shared" si="21"/>
        <v>2.7185904075442489</v>
      </c>
      <c r="AI118">
        <f t="shared" si="22"/>
        <v>2.1495397597686106</v>
      </c>
      <c r="AJ118">
        <f t="shared" si="23"/>
        <v>2.3935897078322936</v>
      </c>
      <c r="AK118">
        <f t="shared" si="24"/>
        <v>2.0824895264405305</v>
      </c>
      <c r="AL118" s="134">
        <f t="shared" si="35"/>
        <v>121.12090034349841</v>
      </c>
      <c r="AM118" s="134">
        <f t="shared" si="35"/>
        <v>298.66931189999082</v>
      </c>
      <c r="AN118" s="134">
        <f t="shared" si="35"/>
        <v>310.10956237770063</v>
      </c>
      <c r="AO118" s="134">
        <f t="shared" si="35"/>
        <v>271.85904075442488</v>
      </c>
      <c r="AP118" s="134">
        <f t="shared" si="35"/>
        <v>214.95397597686105</v>
      </c>
      <c r="AQ118" s="134">
        <f t="shared" si="35"/>
        <v>239.35897078322935</v>
      </c>
      <c r="AR118" s="134">
        <f t="shared" si="35"/>
        <v>208.24895264405305</v>
      </c>
      <c r="AZ118" s="81">
        <f t="shared" si="25"/>
        <v>14.300813905922107</v>
      </c>
      <c r="BA118" s="81">
        <f t="shared" si="26"/>
        <v>20.251010540248473</v>
      </c>
      <c r="BB118" s="81">
        <f t="shared" si="27"/>
        <v>18.021420254498672</v>
      </c>
      <c r="BC118" s="81">
        <f t="shared" si="28"/>
        <v>30.827445504351036</v>
      </c>
      <c r="BD118" s="81">
        <f t="shared" si="29"/>
        <v>8.5910516559077763</v>
      </c>
      <c r="BE118" s="81">
        <f t="shared" si="30"/>
        <v>13.702380022480586</v>
      </c>
      <c r="BF118" s="81">
        <f t="shared" si="31"/>
        <v>14.175935493616063</v>
      </c>
    </row>
    <row r="119" spans="1:58" x14ac:dyDescent="0.2">
      <c r="A119" s="1">
        <v>43952</v>
      </c>
      <c r="B119">
        <v>5.38</v>
      </c>
      <c r="C119" s="2">
        <v>490.95152888543203</v>
      </c>
      <c r="D119">
        <v>1342.6413969033399</v>
      </c>
      <c r="E119">
        <v>256.608125067012</v>
      </c>
      <c r="F119">
        <v>499.58612354341</v>
      </c>
      <c r="G119">
        <v>417.15179888148799</v>
      </c>
      <c r="H119">
        <v>418.27065034697301</v>
      </c>
      <c r="I119" s="13">
        <v>1196.4687731142999</v>
      </c>
      <c r="J119" s="2">
        <v>1030.2006388482084</v>
      </c>
      <c r="K119">
        <v>3690.4643761620882</v>
      </c>
      <c r="L119">
        <v>755.87388999077154</v>
      </c>
      <c r="M119">
        <v>1249.3119302720131</v>
      </c>
      <c r="N119">
        <v>806.27477241717872</v>
      </c>
      <c r="O119">
        <v>1001.8111713187026</v>
      </c>
      <c r="P119" s="13">
        <v>2186.6062367232244</v>
      </c>
      <c r="Q119" s="55">
        <f>'реальные данные'!U120/1000</f>
        <v>578.2513960131306</v>
      </c>
      <c r="R119" s="36">
        <v>3367.6447042150762</v>
      </c>
      <c r="S119" s="36">
        <v>681.93842617991515</v>
      </c>
      <c r="T119" s="36">
        <v>1195.5137917337115</v>
      </c>
      <c r="U119" s="36">
        <v>746.74659428800646</v>
      </c>
      <c r="V119" s="36">
        <v>884.99906576112755</v>
      </c>
      <c r="W119" s="75">
        <v>1833.9696261606814</v>
      </c>
      <c r="X119" s="54">
        <f>'реальные данные'!F120/1000</f>
        <v>24.75827507940414</v>
      </c>
      <c r="Y119" s="36">
        <v>317.08042301040427</v>
      </c>
      <c r="Z119" s="36">
        <v>88.851836161439778</v>
      </c>
      <c r="AA119" s="36">
        <v>45.199781180070993</v>
      </c>
      <c r="AB119" s="36">
        <v>55.679810162605023</v>
      </c>
      <c r="AC119" s="36">
        <v>100.18851408249765</v>
      </c>
      <c r="AD119" s="75">
        <v>358.14780327882733</v>
      </c>
      <c r="AE119">
        <f t="shared" si="18"/>
        <v>1.318549564158179</v>
      </c>
      <c r="AF119">
        <f t="shared" si="19"/>
        <v>2.9436172722830869</v>
      </c>
      <c r="AG119">
        <f t="shared" si="20"/>
        <v>3.2200209615262829</v>
      </c>
      <c r="AH119">
        <f t="shared" si="21"/>
        <v>2.6663089058273153</v>
      </c>
      <c r="AI119">
        <f t="shared" si="22"/>
        <v>2.0638879106455099</v>
      </c>
      <c r="AJ119">
        <f t="shared" si="23"/>
        <v>2.5256172868969373</v>
      </c>
      <c r="AK119">
        <f t="shared" si="24"/>
        <v>1.9622499694570399</v>
      </c>
      <c r="AL119" s="134">
        <f t="shared" si="35"/>
        <v>131.8549564158179</v>
      </c>
      <c r="AM119" s="134">
        <f t="shared" si="35"/>
        <v>294.36172722830867</v>
      </c>
      <c r="AN119" s="134">
        <f t="shared" si="35"/>
        <v>322.00209615262827</v>
      </c>
      <c r="AO119" s="134">
        <f t="shared" si="35"/>
        <v>266.63089058273152</v>
      </c>
      <c r="AP119" s="134">
        <f t="shared" si="35"/>
        <v>206.38879106455099</v>
      </c>
      <c r="AQ119" s="134">
        <f t="shared" si="35"/>
        <v>252.56172868969372</v>
      </c>
      <c r="AR119" s="134">
        <f t="shared" si="35"/>
        <v>196.22499694570399</v>
      </c>
      <c r="AZ119" s="81">
        <f t="shared" si="25"/>
        <v>15.568190039278386</v>
      </c>
      <c r="BA119" s="81">
        <f t="shared" si="26"/>
        <v>19.958938542511866</v>
      </c>
      <c r="BB119" s="81">
        <f t="shared" si="27"/>
        <v>18.71253196161771</v>
      </c>
      <c r="BC119" s="81">
        <f t="shared" si="28"/>
        <v>30.2345996160584</v>
      </c>
      <c r="BD119" s="81">
        <f t="shared" si="29"/>
        <v>8.2487274644632844</v>
      </c>
      <c r="BE119" s="81">
        <f t="shared" si="30"/>
        <v>14.458187108328318</v>
      </c>
      <c r="BF119" s="81">
        <f t="shared" si="31"/>
        <v>13.357440042888708</v>
      </c>
    </row>
    <row r="120" spans="1:58" x14ac:dyDescent="0.2">
      <c r="A120" s="1">
        <v>43983</v>
      </c>
      <c r="B120">
        <v>4.92</v>
      </c>
      <c r="C120" s="2">
        <v>485.82911581181799</v>
      </c>
      <c r="D120">
        <v>1367.1976057238201</v>
      </c>
      <c r="E120">
        <v>259.15121820806399</v>
      </c>
      <c r="F120">
        <v>501.18688692570902</v>
      </c>
      <c r="G120">
        <v>416.66866915360299</v>
      </c>
      <c r="H120">
        <v>413.30707611078401</v>
      </c>
      <c r="I120" s="13">
        <v>1366.0613836855</v>
      </c>
      <c r="J120" s="2">
        <v>1020.2656300486759</v>
      </c>
      <c r="K120">
        <v>3713.4894041667926</v>
      </c>
      <c r="L120">
        <v>769.84584937141233</v>
      </c>
      <c r="M120">
        <v>1249.7753279393148</v>
      </c>
      <c r="N120">
        <v>802.98040356876334</v>
      </c>
      <c r="O120">
        <v>1014.1016665865035</v>
      </c>
      <c r="P120" s="13">
        <v>2152.4184083845962</v>
      </c>
      <c r="Q120" s="55">
        <f>'реальные данные'!U121/1000</f>
        <v>568.48700483481298</v>
      </c>
      <c r="R120" s="36">
        <v>3359.3095631375531</v>
      </c>
      <c r="S120" s="36">
        <v>701.19034687152885</v>
      </c>
      <c r="T120" s="36">
        <v>1190.5443471768976</v>
      </c>
      <c r="U120" s="36">
        <v>739.55074456438626</v>
      </c>
      <c r="V120" s="36">
        <v>880.45458184306972</v>
      </c>
      <c r="W120" s="75">
        <v>1653.1057680146137</v>
      </c>
      <c r="X120" s="54">
        <f>'реальные данные'!F121/1000</f>
        <v>34.863577983754389</v>
      </c>
      <c r="Y120" s="36">
        <v>353.01472463785871</v>
      </c>
      <c r="Z120" s="36">
        <v>68.610785262442064</v>
      </c>
      <c r="AA120" s="36">
        <v>56.086243955113616</v>
      </c>
      <c r="AB120" s="36">
        <v>66.483649317228597</v>
      </c>
      <c r="AC120" s="36">
        <v>126.74750747235473</v>
      </c>
      <c r="AD120" s="75">
        <v>490.71087099101322</v>
      </c>
      <c r="AE120">
        <f t="shared" si="18"/>
        <v>1.3324479101088835</v>
      </c>
      <c r="AF120">
        <f t="shared" si="19"/>
        <v>2.9107066137884265</v>
      </c>
      <c r="AG120">
        <f t="shared" si="20"/>
        <v>3.1847101772870983</v>
      </c>
      <c r="AH120">
        <f t="shared" si="21"/>
        <v>2.6695153458431546</v>
      </c>
      <c r="AI120">
        <f t="shared" si="22"/>
        <v>2.07431684464501</v>
      </c>
      <c r="AJ120">
        <f t="shared" si="23"/>
        <v>2.6104415749295553</v>
      </c>
      <c r="AK120">
        <f t="shared" si="24"/>
        <v>1.6770070123856935</v>
      </c>
      <c r="AL120" s="134">
        <f t="shared" si="35"/>
        <v>133.24479101088835</v>
      </c>
      <c r="AM120" s="134">
        <f t="shared" si="35"/>
        <v>291.07066137884266</v>
      </c>
      <c r="AN120" s="134">
        <f t="shared" si="35"/>
        <v>318.47101772870985</v>
      </c>
      <c r="AO120" s="134">
        <f t="shared" si="35"/>
        <v>266.95153458431548</v>
      </c>
      <c r="AP120" s="134">
        <f t="shared" si="35"/>
        <v>207.43168446450099</v>
      </c>
      <c r="AQ120" s="134">
        <f t="shared" si="35"/>
        <v>261.04415749295555</v>
      </c>
      <c r="AR120" s="134">
        <f t="shared" si="35"/>
        <v>167.70070123856934</v>
      </c>
      <c r="AZ120" s="81">
        <f t="shared" si="25"/>
        <v>15.732288603999649</v>
      </c>
      <c r="BA120" s="81">
        <f t="shared" si="26"/>
        <v>19.73579071127936</v>
      </c>
      <c r="BB120" s="81">
        <f t="shared" si="27"/>
        <v>18.507330136362409</v>
      </c>
      <c r="BC120" s="81">
        <f t="shared" si="28"/>
        <v>30.270959030325795</v>
      </c>
      <c r="BD120" s="81">
        <f t="shared" si="29"/>
        <v>8.2904087175308714</v>
      </c>
      <c r="BE120" s="81">
        <f t="shared" si="30"/>
        <v>14.943773516874456</v>
      </c>
      <c r="BF120" s="81">
        <f t="shared" si="31"/>
        <v>11.415732433744978</v>
      </c>
    </row>
    <row r="121" spans="1:58" x14ac:dyDescent="0.2">
      <c r="A121" s="1">
        <v>44013</v>
      </c>
      <c r="B121">
        <v>4.18</v>
      </c>
      <c r="C121" s="2">
        <v>485.94455271656301</v>
      </c>
      <c r="D121">
        <v>1421.9941322360601</v>
      </c>
      <c r="E121">
        <v>262.69029443308398</v>
      </c>
      <c r="F121">
        <v>507.66873068643599</v>
      </c>
      <c r="G121">
        <v>422.85606041431498</v>
      </c>
      <c r="H121">
        <v>424.59735089925903</v>
      </c>
      <c r="I121" s="13">
        <v>1449.6798711019601</v>
      </c>
      <c r="J121" s="2">
        <v>994.56854226860742</v>
      </c>
      <c r="K121">
        <v>3733.1003400963591</v>
      </c>
      <c r="L121">
        <v>755.87070873842515</v>
      </c>
      <c r="M121">
        <v>1257.2242837124518</v>
      </c>
      <c r="N121">
        <v>820.81924387380695</v>
      </c>
      <c r="O121">
        <v>1035.2160978181043</v>
      </c>
      <c r="P121" s="13">
        <v>2125.8855358647438</v>
      </c>
      <c r="Q121" s="55">
        <f>'реальные данные'!U122/1000</f>
        <v>556.19858536739321</v>
      </c>
      <c r="R121" s="36">
        <v>3293.1826364125336</v>
      </c>
      <c r="S121" s="36">
        <v>712.44784576684469</v>
      </c>
      <c r="T121" s="36">
        <v>1190.6500973573191</v>
      </c>
      <c r="U121" s="36">
        <v>761.8897789323554</v>
      </c>
      <c r="V121" s="36">
        <v>907.9030698713525</v>
      </c>
      <c r="W121" s="75">
        <v>1674.8212706623101</v>
      </c>
      <c r="X121" s="54">
        <f>'реальные данные'!F122/1000</f>
        <v>35.940696749010868</v>
      </c>
      <c r="Y121" s="36">
        <v>415.60457315515902</v>
      </c>
      <c r="Z121" s="36">
        <v>46.385838645855621</v>
      </c>
      <c r="AA121" s="36">
        <v>68.713563913312825</v>
      </c>
      <c r="AB121" s="36">
        <v>62.604512078430858</v>
      </c>
      <c r="AC121" s="36">
        <v>117.19510434659726</v>
      </c>
      <c r="AD121" s="75">
        <v>424.4732409084358</v>
      </c>
      <c r="AE121">
        <f t="shared" si="18"/>
        <v>1.3067414336709837</v>
      </c>
      <c r="AF121">
        <f t="shared" si="19"/>
        <v>2.7925996986085959</v>
      </c>
      <c r="AG121">
        <f t="shared" si="20"/>
        <v>3.0977715754229296</v>
      </c>
      <c r="AH121">
        <f t="shared" si="21"/>
        <v>2.6607504505651502</v>
      </c>
      <c r="AI121">
        <f t="shared" si="22"/>
        <v>2.0900016747672114</v>
      </c>
      <c r="AJ121">
        <f t="shared" si="23"/>
        <v>2.5848349506392827</v>
      </c>
      <c r="AK121">
        <f t="shared" si="24"/>
        <v>1.5462636539852115</v>
      </c>
      <c r="AL121" s="134">
        <f t="shared" si="35"/>
        <v>130.67414336709837</v>
      </c>
      <c r="AM121" s="134">
        <f t="shared" si="35"/>
        <v>279.2599698608596</v>
      </c>
      <c r="AN121" s="134">
        <f t="shared" si="35"/>
        <v>309.77715754229297</v>
      </c>
      <c r="AO121" s="134">
        <f t="shared" si="35"/>
        <v>266.07504505651502</v>
      </c>
      <c r="AP121" s="134">
        <f t="shared" si="35"/>
        <v>209.00016747672115</v>
      </c>
      <c r="AQ121" s="134">
        <f t="shared" si="35"/>
        <v>258.48349506392827</v>
      </c>
      <c r="AR121" s="134">
        <f t="shared" si="35"/>
        <v>154.62636539852116</v>
      </c>
      <c r="AZ121" s="81">
        <f t="shared" si="25"/>
        <v>15.428770767959131</v>
      </c>
      <c r="BA121" s="81">
        <f t="shared" si="26"/>
        <v>18.934977139584429</v>
      </c>
      <c r="BB121" s="81">
        <f t="shared" si="27"/>
        <v>18.002103187370594</v>
      </c>
      <c r="BC121" s="81">
        <f t="shared" si="28"/>
        <v>30.171569533921993</v>
      </c>
      <c r="BD121" s="81">
        <f t="shared" si="29"/>
        <v>8.3530961766400154</v>
      </c>
      <c r="BE121" s="81">
        <f t="shared" si="30"/>
        <v>14.797185446258144</v>
      </c>
      <c r="BF121" s="81">
        <f t="shared" si="31"/>
        <v>10.525735441504699</v>
      </c>
    </row>
    <row r="122" spans="1:58" x14ac:dyDescent="0.2">
      <c r="A122" s="1">
        <v>44044</v>
      </c>
      <c r="B122">
        <v>4.1100000000000003</v>
      </c>
      <c r="C122" s="2">
        <v>509.58947309259099</v>
      </c>
      <c r="D122">
        <v>1452.9849529998301</v>
      </c>
      <c r="E122">
        <v>261.47905592871098</v>
      </c>
      <c r="F122">
        <v>518.95310171001097</v>
      </c>
      <c r="G122">
        <v>427.61447716900398</v>
      </c>
      <c r="H122">
        <v>433.68734290028499</v>
      </c>
      <c r="I122" s="13">
        <v>1446.93127173162</v>
      </c>
      <c r="J122" s="2">
        <v>980.9871924630437</v>
      </c>
      <c r="K122">
        <v>3817.9487668361398</v>
      </c>
      <c r="L122">
        <v>752.91472582575204</v>
      </c>
      <c r="M122">
        <v>1273.5378326372422</v>
      </c>
      <c r="N122">
        <v>835.23713682306425</v>
      </c>
      <c r="O122">
        <v>1049.514393032754</v>
      </c>
      <c r="P122" s="13">
        <v>2092.9574005838776</v>
      </c>
      <c r="Q122" s="55">
        <f>'реальные данные'!U123/1000</f>
        <v>518.23098395607917</v>
      </c>
      <c r="R122" s="36">
        <v>3507.8277036079103</v>
      </c>
      <c r="S122" s="36">
        <v>698.68811994030773</v>
      </c>
      <c r="T122" s="36">
        <v>1211.8928352628427</v>
      </c>
      <c r="U122" s="36">
        <v>757.40391355257202</v>
      </c>
      <c r="V122" s="36">
        <v>941.18135592800729</v>
      </c>
      <c r="W122" s="75">
        <v>1665.2742120045214</v>
      </c>
      <c r="X122" s="54">
        <f>'реальные данные'!F123/1000</f>
        <v>51.428041337225849</v>
      </c>
      <c r="Y122" s="36">
        <v>344.88908917924488</v>
      </c>
      <c r="Z122" s="36">
        <v>58.747889137734781</v>
      </c>
      <c r="AA122" s="36">
        <v>64.302472774012131</v>
      </c>
      <c r="AB122" s="36">
        <v>82.378156818828089</v>
      </c>
      <c r="AC122" s="36">
        <v>107.26537670623232</v>
      </c>
      <c r="AD122" s="75">
        <v>403.96878818499613</v>
      </c>
      <c r="AE122">
        <f t="shared" si="18"/>
        <v>1.1976532653417369</v>
      </c>
      <c r="AF122">
        <f t="shared" si="19"/>
        <v>2.8408793434378468</v>
      </c>
      <c r="AG122">
        <f t="shared" si="20"/>
        <v>3.104681570310909</v>
      </c>
      <c r="AH122">
        <f t="shared" si="21"/>
        <v>2.637929687323016</v>
      </c>
      <c r="AI122">
        <f t="shared" si="22"/>
        <v>2.1035137477747639</v>
      </c>
      <c r="AJ122">
        <f t="shared" si="23"/>
        <v>2.5890708475733226</v>
      </c>
      <c r="AK122">
        <f t="shared" si="24"/>
        <v>1.5271533522727301</v>
      </c>
      <c r="AL122" s="134">
        <f t="shared" si="35"/>
        <v>119.76532653417368</v>
      </c>
      <c r="AM122" s="134">
        <f t="shared" si="35"/>
        <v>284.0879343437847</v>
      </c>
      <c r="AN122" s="134">
        <f t="shared" si="35"/>
        <v>310.46815703109087</v>
      </c>
      <c r="AO122" s="134">
        <f t="shared" si="35"/>
        <v>263.79296873230157</v>
      </c>
      <c r="AP122" s="134">
        <f t="shared" si="35"/>
        <v>210.35137477747639</v>
      </c>
      <c r="AQ122" s="134">
        <f t="shared" si="35"/>
        <v>258.90708475733226</v>
      </c>
      <c r="AR122" s="134">
        <f t="shared" si="35"/>
        <v>152.71533522727302</v>
      </c>
      <c r="AZ122" s="81">
        <f t="shared" si="25"/>
        <v>14.140760531748725</v>
      </c>
      <c r="BA122" s="81">
        <f t="shared" si="26"/>
        <v>19.262333033665708</v>
      </c>
      <c r="BB122" s="81">
        <f t="shared" si="27"/>
        <v>18.042259292483223</v>
      </c>
      <c r="BC122" s="81">
        <f t="shared" si="28"/>
        <v>29.91279357662356</v>
      </c>
      <c r="BD122" s="81">
        <f t="shared" si="29"/>
        <v>8.4070997914411567</v>
      </c>
      <c r="BE122" s="81">
        <f t="shared" si="30"/>
        <v>14.821434326229657</v>
      </c>
      <c r="BF122" s="81">
        <f t="shared" si="31"/>
        <v>10.395647678325057</v>
      </c>
    </row>
    <row r="123" spans="1:58" x14ac:dyDescent="0.2">
      <c r="A123" s="1">
        <v>44075</v>
      </c>
      <c r="B123">
        <v>4.17</v>
      </c>
      <c r="C123" s="2">
        <v>513.86001699780195</v>
      </c>
      <c r="D123">
        <v>1418.34879881557</v>
      </c>
      <c r="E123">
        <v>261.47914733970799</v>
      </c>
      <c r="F123">
        <v>508.48760972710801</v>
      </c>
      <c r="G123">
        <v>441.59647386792602</v>
      </c>
      <c r="H123">
        <v>439.67543707569598</v>
      </c>
      <c r="I123" s="13">
        <v>1449.6139270332601</v>
      </c>
      <c r="J123" s="2">
        <v>986.26239583392112</v>
      </c>
      <c r="K123">
        <v>3874.1875291250117</v>
      </c>
      <c r="L123">
        <v>755.17002446473134</v>
      </c>
      <c r="M123">
        <v>1293.1785406631284</v>
      </c>
      <c r="N123">
        <v>851.39475887003778</v>
      </c>
      <c r="O123">
        <v>1064.6362818898319</v>
      </c>
      <c r="P123" s="13">
        <v>2072.1606054315971</v>
      </c>
      <c r="Q123" s="55">
        <f>'реальные данные'!U124/1000</f>
        <v>528.2287571023478</v>
      </c>
      <c r="R123" s="36">
        <v>3475.2707575922718</v>
      </c>
      <c r="S123" s="36">
        <v>696.40286739902649</v>
      </c>
      <c r="T123" s="36">
        <v>1231.1113256613944</v>
      </c>
      <c r="U123" s="36">
        <v>789.17779789664826</v>
      </c>
      <c r="V123" s="36">
        <v>959.67597756793339</v>
      </c>
      <c r="W123" s="75">
        <v>1663.7472069284486</v>
      </c>
      <c r="X123" s="54">
        <f>'реальные данные'!F124/1000</f>
        <v>36.033833491977752</v>
      </c>
      <c r="Y123" s="36">
        <v>403.24910294359694</v>
      </c>
      <c r="Z123" s="36">
        <v>63.987309039472365</v>
      </c>
      <c r="AA123" s="36">
        <v>62.72387494110027</v>
      </c>
      <c r="AB123" s="36">
        <v>65.102771812013728</v>
      </c>
      <c r="AC123" s="36">
        <v>109.20781712846049</v>
      </c>
      <c r="AD123" s="75">
        <v>388.83368917310219</v>
      </c>
      <c r="AE123">
        <f t="shared" si="18"/>
        <v>1.1774558337519563</v>
      </c>
      <c r="AF123">
        <f t="shared" si="19"/>
        <v>2.9286007968321712</v>
      </c>
      <c r="AG123">
        <f t="shared" si="20"/>
        <v>3.1162988292152147</v>
      </c>
      <c r="AH123">
        <f t="shared" si="21"/>
        <v>2.7296705289309529</v>
      </c>
      <c r="AI123">
        <f t="shared" si="22"/>
        <v>2.0735749169971824</v>
      </c>
      <c r="AJ123">
        <f t="shared" si="23"/>
        <v>2.6037502950806202</v>
      </c>
      <c r="AK123">
        <f t="shared" si="24"/>
        <v>1.5124865231378186</v>
      </c>
      <c r="AL123" s="134">
        <f t="shared" si="35"/>
        <v>117.74558337519562</v>
      </c>
      <c r="AM123" s="134">
        <f t="shared" si="35"/>
        <v>292.86007968321712</v>
      </c>
      <c r="AN123" s="134">
        <f t="shared" si="35"/>
        <v>311.62988292152147</v>
      </c>
      <c r="AO123" s="134">
        <f t="shared" si="35"/>
        <v>272.96705289309529</v>
      </c>
      <c r="AP123" s="134">
        <f t="shared" si="35"/>
        <v>207.35749169971825</v>
      </c>
      <c r="AQ123" s="134">
        <f t="shared" si="35"/>
        <v>260.37502950806203</v>
      </c>
      <c r="AR123" s="134">
        <f t="shared" si="35"/>
        <v>151.24865231378186</v>
      </c>
      <c r="AZ123" s="81">
        <f t="shared" si="25"/>
        <v>13.902288302988952</v>
      </c>
      <c r="BA123" s="81">
        <f t="shared" si="26"/>
        <v>19.857120648768667</v>
      </c>
      <c r="BB123" s="81">
        <f t="shared" si="27"/>
        <v>18.109770756275115</v>
      </c>
      <c r="BC123" s="81">
        <f t="shared" si="28"/>
        <v>30.953088498338776</v>
      </c>
      <c r="BD123" s="81">
        <f t="shared" si="29"/>
        <v>8.2874434600991531</v>
      </c>
      <c r="BE123" s="81">
        <f t="shared" si="30"/>
        <v>14.905468514548094</v>
      </c>
      <c r="BF123" s="81">
        <f t="shared" si="31"/>
        <v>10.295807548964229</v>
      </c>
    </row>
    <row r="124" spans="1:58" x14ac:dyDescent="0.2">
      <c r="A124" s="1">
        <v>44105</v>
      </c>
      <c r="B124">
        <v>4.2</v>
      </c>
      <c r="C124" s="2">
        <v>512.29588618789205</v>
      </c>
      <c r="D124">
        <v>1414.6489507972601</v>
      </c>
      <c r="E124">
        <v>259.61199056356401</v>
      </c>
      <c r="F124">
        <v>466.41912632459099</v>
      </c>
      <c r="G124">
        <v>435.02162086163401</v>
      </c>
      <c r="H124">
        <v>437.986755119885</v>
      </c>
      <c r="I124" s="13">
        <v>1466.92683004078</v>
      </c>
      <c r="J124" s="2">
        <v>985.12294531760938</v>
      </c>
      <c r="K124">
        <v>3891.3564255330189</v>
      </c>
      <c r="L124">
        <v>761.49502021903527</v>
      </c>
      <c r="M124">
        <v>1290.9112647326306</v>
      </c>
      <c r="N124">
        <v>853.07625636932698</v>
      </c>
      <c r="O124">
        <v>1068.0275228157122</v>
      </c>
      <c r="P124" s="13">
        <v>2043.2305588434274</v>
      </c>
      <c r="Q124" s="55">
        <f>'реальные данные'!U125/1000</f>
        <v>480.75159986449296</v>
      </c>
      <c r="R124" s="36">
        <v>3515.7388522510678</v>
      </c>
      <c r="S124" s="36">
        <v>685.56592674827084</v>
      </c>
      <c r="T124" s="36">
        <v>1247.9621745260117</v>
      </c>
      <c r="U124" s="36">
        <v>792.42479301691424</v>
      </c>
      <c r="V124" s="36">
        <v>983.64784750499211</v>
      </c>
      <c r="W124" s="75">
        <v>1591.451929258965</v>
      </c>
      <c r="X124" s="54">
        <f>'реальные данные'!F125/1000</f>
        <v>74.856689640211101</v>
      </c>
      <c r="Y124" s="36">
        <v>376.79081050374026</v>
      </c>
      <c r="Z124" s="36">
        <v>71.766904789679486</v>
      </c>
      <c r="AA124" s="36">
        <v>48.994204371142175</v>
      </c>
      <c r="AB124" s="36">
        <v>62.935142694043158</v>
      </c>
      <c r="AC124" s="36">
        <v>94.849567190881871</v>
      </c>
      <c r="AD124" s="75">
        <v>414.59744641268065</v>
      </c>
      <c r="AE124">
        <f t="shared" si="18"/>
        <v>1.1604697056927702</v>
      </c>
      <c r="AF124">
        <f t="shared" si="19"/>
        <v>2.947590920050958</v>
      </c>
      <c r="AG124">
        <f t="shared" si="20"/>
        <v>3.1251632602371822</v>
      </c>
      <c r="AH124">
        <f t="shared" si="21"/>
        <v>2.9840545637958602</v>
      </c>
      <c r="AI124">
        <f t="shared" si="22"/>
        <v>2.1077864874027341</v>
      </c>
      <c r="AJ124">
        <f t="shared" si="23"/>
        <v>2.6385069047370386</v>
      </c>
      <c r="AK124">
        <f t="shared" si="24"/>
        <v>1.4600676595022595</v>
      </c>
      <c r="AL124" s="134">
        <f t="shared" si="35"/>
        <v>116.04697056927702</v>
      </c>
      <c r="AM124" s="134">
        <f t="shared" si="35"/>
        <v>294.75909200509579</v>
      </c>
      <c r="AN124" s="134">
        <f t="shared" si="35"/>
        <v>312.51632602371819</v>
      </c>
      <c r="AO124" s="134">
        <f t="shared" si="35"/>
        <v>298.40545637958604</v>
      </c>
      <c r="AP124" s="134">
        <f t="shared" si="35"/>
        <v>210.77864874027341</v>
      </c>
      <c r="AQ124" s="134">
        <f t="shared" si="35"/>
        <v>263.85069047370388</v>
      </c>
      <c r="AR124" s="134">
        <f t="shared" si="35"/>
        <v>146.00676595022594</v>
      </c>
      <c r="AZ124" s="81">
        <f t="shared" si="25"/>
        <v>13.701732118492574</v>
      </c>
      <c r="BA124" s="81">
        <f t="shared" si="26"/>
        <v>19.985881512420118</v>
      </c>
      <c r="BB124" s="81">
        <f t="shared" si="27"/>
        <v>18.161284690750094</v>
      </c>
      <c r="BC124" s="81">
        <f t="shared" si="28"/>
        <v>33.837675286481939</v>
      </c>
      <c r="BD124" s="81">
        <f t="shared" si="29"/>
        <v>8.4241766222786971</v>
      </c>
      <c r="BE124" s="81">
        <f t="shared" si="30"/>
        <v>15.104436730465336</v>
      </c>
      <c r="BF124" s="81">
        <f t="shared" si="31"/>
        <v>9.9389815385033469</v>
      </c>
    </row>
    <row r="125" spans="1:58" x14ac:dyDescent="0.2">
      <c r="A125" s="1">
        <v>44136</v>
      </c>
      <c r="B125">
        <v>4.07</v>
      </c>
      <c r="C125" s="2">
        <v>523.33695190464698</v>
      </c>
      <c r="D125">
        <v>1429.4929239783601</v>
      </c>
      <c r="E125">
        <v>263.65344227194601</v>
      </c>
      <c r="F125">
        <v>468.03959458551901</v>
      </c>
      <c r="G125">
        <v>418.44655974888502</v>
      </c>
      <c r="H125">
        <v>439.17143742328699</v>
      </c>
      <c r="I125" s="13">
        <v>1472.90954062469</v>
      </c>
      <c r="J125" s="2">
        <v>975.83508255825916</v>
      </c>
      <c r="K125">
        <v>3923.4041568156827</v>
      </c>
      <c r="L125">
        <v>765.34735268517318</v>
      </c>
      <c r="M125">
        <v>1284.7481598848585</v>
      </c>
      <c r="N125">
        <v>864.54629195063876</v>
      </c>
      <c r="O125">
        <v>1062.1154638797129</v>
      </c>
      <c r="P125" s="13">
        <v>2027.705568214702</v>
      </c>
      <c r="Q125" s="55">
        <f>'реальные данные'!U126/1000</f>
        <v>526.10388766013978</v>
      </c>
      <c r="R125" s="36">
        <v>3537.3438616087783</v>
      </c>
      <c r="S125" s="36">
        <v>720.46712774872219</v>
      </c>
      <c r="T125" s="36">
        <v>1252.6221130717731</v>
      </c>
      <c r="U125" s="36">
        <v>800.80127060326583</v>
      </c>
      <c r="V125" s="36">
        <v>959.00249002748001</v>
      </c>
      <c r="W125" s="75">
        <v>1627.8898524028461</v>
      </c>
      <c r="X125" s="54">
        <f>'реальные данные'!F126/1000</f>
        <v>29.213233033165626</v>
      </c>
      <c r="Y125" s="36">
        <v>400.94424675484748</v>
      </c>
      <c r="Z125" s="36">
        <v>40.337663735216786</v>
      </c>
      <c r="AA125" s="36">
        <v>42.347036394122391</v>
      </c>
      <c r="AB125" s="36">
        <v>64.271541811225234</v>
      </c>
      <c r="AC125" s="36">
        <v>111.09176302614185</v>
      </c>
      <c r="AD125" s="75">
        <v>432.90345542442356</v>
      </c>
      <c r="AE125">
        <f t="shared" si="18"/>
        <v>1.1381393045333008</v>
      </c>
      <c r="AF125">
        <f t="shared" si="19"/>
        <v>2.9504621343504596</v>
      </c>
      <c r="AG125">
        <f t="shared" si="20"/>
        <v>3.0950660240269081</v>
      </c>
      <c r="AH125">
        <f t="shared" si="21"/>
        <v>2.9695034738613306</v>
      </c>
      <c r="AI125">
        <f t="shared" si="22"/>
        <v>2.215912762063823</v>
      </c>
      <c r="AJ125">
        <f t="shared" si="23"/>
        <v>2.6093065120432488</v>
      </c>
      <c r="AK125">
        <f t="shared" si="24"/>
        <v>1.4932839501024346</v>
      </c>
      <c r="AL125" s="134">
        <f t="shared" si="35"/>
        <v>113.81393045333009</v>
      </c>
      <c r="AM125" s="134">
        <f t="shared" si="35"/>
        <v>295.04621343504596</v>
      </c>
      <c r="AN125" s="134">
        <f t="shared" si="35"/>
        <v>309.50660240269082</v>
      </c>
      <c r="AO125" s="134">
        <f t="shared" si="35"/>
        <v>296.95034738613305</v>
      </c>
      <c r="AP125" s="134">
        <f t="shared" si="35"/>
        <v>221.5912762063823</v>
      </c>
      <c r="AQ125" s="134">
        <f t="shared" si="35"/>
        <v>260.93065120432487</v>
      </c>
      <c r="AR125" s="134">
        <f t="shared" si="35"/>
        <v>149.32839501024347</v>
      </c>
      <c r="AZ125" s="81">
        <f t="shared" si="25"/>
        <v>13.438075796156376</v>
      </c>
      <c r="BA125" s="81">
        <f t="shared" si="26"/>
        <v>20.00534952896076</v>
      </c>
      <c r="BB125" s="81">
        <f t="shared" si="27"/>
        <v>17.986380396253157</v>
      </c>
      <c r="BC125" s="81">
        <f t="shared" si="28"/>
        <v>33.672673257952439</v>
      </c>
      <c r="BD125" s="81">
        <f t="shared" si="29"/>
        <v>8.8563242049194955</v>
      </c>
      <c r="BE125" s="81">
        <f t="shared" si="30"/>
        <v>14.93727571862328</v>
      </c>
      <c r="BF125" s="81">
        <f t="shared" si="31"/>
        <v>10.165091675868659</v>
      </c>
    </row>
    <row r="126" spans="1:58" x14ac:dyDescent="0.2">
      <c r="A126" s="1">
        <v>44166</v>
      </c>
      <c r="B126">
        <v>4.13</v>
      </c>
      <c r="C126" s="2">
        <v>519.21157123288003</v>
      </c>
      <c r="D126">
        <v>1440.7902226127001</v>
      </c>
      <c r="E126">
        <v>270.30515792501598</v>
      </c>
      <c r="F126">
        <v>501.39007075655502</v>
      </c>
      <c r="G126">
        <v>421.11338925882001</v>
      </c>
      <c r="H126">
        <v>443.17878873406198</v>
      </c>
      <c r="I126" s="13">
        <v>1432.0584631413501</v>
      </c>
      <c r="J126" s="2">
        <v>1026.4225136380596</v>
      </c>
      <c r="K126">
        <v>3909.5182802274426</v>
      </c>
      <c r="L126">
        <v>771.37808162193494</v>
      </c>
      <c r="M126">
        <v>1283.0821568092222</v>
      </c>
      <c r="N126">
        <v>875.96212295311784</v>
      </c>
      <c r="O126">
        <v>1063.5343060664752</v>
      </c>
      <c r="P126" s="13">
        <v>2036.8045909759712</v>
      </c>
      <c r="Q126" s="55">
        <f>'реальные данные'!U127/1000</f>
        <v>494.08846368400589</v>
      </c>
      <c r="R126" s="36">
        <v>3569.9534004635107</v>
      </c>
      <c r="S126" s="36">
        <v>646.6814004312273</v>
      </c>
      <c r="T126" s="36">
        <v>1237.5457583584648</v>
      </c>
      <c r="U126" s="36">
        <v>688.5442514466182</v>
      </c>
      <c r="V126" s="36">
        <v>977.97513620289112</v>
      </c>
      <c r="W126" s="75">
        <v>1621.5791634199661</v>
      </c>
      <c r="X126" s="54">
        <f>'реальные данные'!F127/1000</f>
        <v>62.002554614678139</v>
      </c>
      <c r="Y126" s="36">
        <v>354.28943521129219</v>
      </c>
      <c r="Z126" s="36">
        <v>79.603783623362489</v>
      </c>
      <c r="AA126" s="36">
        <v>52.702709433995793</v>
      </c>
      <c r="AB126" s="36">
        <v>163.63854509705959</v>
      </c>
      <c r="AC126" s="36">
        <v>103.71780362088889</v>
      </c>
      <c r="AD126" s="75">
        <v>419.07925719441675</v>
      </c>
      <c r="AE126">
        <f t="shared" si="18"/>
        <v>1.1467292952461563</v>
      </c>
      <c r="AF126">
        <f t="shared" si="19"/>
        <v>2.9180918703356178</v>
      </c>
      <c r="AG126">
        <f t="shared" si="20"/>
        <v>2.8769852262308873</v>
      </c>
      <c r="AH126">
        <f t="shared" si="21"/>
        <v>2.7612362709957252</v>
      </c>
      <c r="AI126">
        <f t="shared" si="22"/>
        <v>2.1612833767079844</v>
      </c>
      <c r="AJ126">
        <f t="shared" si="23"/>
        <v>2.6145308363658524</v>
      </c>
      <c r="AK126">
        <f t="shared" si="24"/>
        <v>1.5212764336474731</v>
      </c>
      <c r="AL126" s="134">
        <f t="shared" si="35"/>
        <v>114.67292952461563</v>
      </c>
      <c r="AM126" s="134">
        <f t="shared" si="35"/>
        <v>291.80918703356178</v>
      </c>
      <c r="AN126" s="134">
        <f t="shared" si="35"/>
        <v>287.69852262308871</v>
      </c>
      <c r="AO126" s="134">
        <f t="shared" si="35"/>
        <v>276.1236270995725</v>
      </c>
      <c r="AP126" s="134">
        <f t="shared" si="35"/>
        <v>216.12833767079843</v>
      </c>
      <c r="AQ126" s="134">
        <f t="shared" si="35"/>
        <v>261.45308363658523</v>
      </c>
      <c r="AR126" s="134">
        <f t="shared" si="35"/>
        <v>152.12764336474731</v>
      </c>
      <c r="AZ126" s="81">
        <f t="shared" si="25"/>
        <v>13.539498307291746</v>
      </c>
      <c r="BA126" s="81">
        <f t="shared" si="26"/>
        <v>19.785865795066236</v>
      </c>
      <c r="BB126" s="81">
        <f t="shared" si="27"/>
        <v>16.719045820568027</v>
      </c>
      <c r="BC126" s="81">
        <f t="shared" si="28"/>
        <v>31.311028109471732</v>
      </c>
      <c r="BD126" s="81">
        <f t="shared" si="29"/>
        <v>8.6379872937785613</v>
      </c>
      <c r="BE126" s="81">
        <f t="shared" si="30"/>
        <v>14.967182965046826</v>
      </c>
      <c r="BF126" s="81">
        <f t="shared" si="31"/>
        <v>10.355642281767183</v>
      </c>
    </row>
    <row r="127" spans="1:58" x14ac:dyDescent="0.2">
      <c r="A127" s="1">
        <v>44197</v>
      </c>
      <c r="B127">
        <v>4.28</v>
      </c>
      <c r="C127" s="2">
        <v>519.46062650281203</v>
      </c>
      <c r="D127">
        <v>1399.69837815401</v>
      </c>
      <c r="E127">
        <v>270.45742695523899</v>
      </c>
      <c r="F127">
        <v>498.29308819549198</v>
      </c>
      <c r="G127">
        <v>443.933116079831</v>
      </c>
      <c r="H127">
        <v>430.29976095758099</v>
      </c>
      <c r="I127" s="13">
        <v>1484.22138167652</v>
      </c>
      <c r="J127" s="2">
        <v>1101.16525978457</v>
      </c>
      <c r="K127">
        <v>3859.0639075492782</v>
      </c>
      <c r="L127">
        <v>767.78201649927496</v>
      </c>
      <c r="M127">
        <v>1285.8118983832235</v>
      </c>
      <c r="N127">
        <v>902.89792209747964</v>
      </c>
      <c r="O127">
        <v>1025.1212409671975</v>
      </c>
      <c r="P127" s="13">
        <v>2012.4341943428901</v>
      </c>
      <c r="Q127" s="55">
        <f>'реальные данные'!U128/1000</f>
        <v>624.3641954152971</v>
      </c>
      <c r="R127" s="36">
        <v>3552.7966227952843</v>
      </c>
      <c r="S127" s="36">
        <v>709.61570175362147</v>
      </c>
      <c r="T127" s="36">
        <v>1229.520456991082</v>
      </c>
      <c r="U127" s="36">
        <v>833.20326762971104</v>
      </c>
      <c r="V127" s="36">
        <v>963.9532934483758</v>
      </c>
      <c r="W127" s="75">
        <v>1657.513289694981</v>
      </c>
      <c r="X127" s="54">
        <f>'реальные данные'!F128/1000</f>
        <v>21.839998472100543</v>
      </c>
      <c r="Y127" s="36">
        <v>292.28710753676268</v>
      </c>
      <c r="Z127" s="36">
        <v>34.971553848942001</v>
      </c>
      <c r="AA127" s="36">
        <v>55.785417433452494</v>
      </c>
      <c r="AB127" s="36">
        <v>59.658213870958285</v>
      </c>
      <c r="AC127" s="36">
        <v>73.286535589369322</v>
      </c>
      <c r="AD127" s="75">
        <v>410.65724965933134</v>
      </c>
      <c r="AE127">
        <f t="shared" si="18"/>
        <v>1.335174206093253</v>
      </c>
      <c r="AF127">
        <f t="shared" si="19"/>
        <v>2.9447779947554089</v>
      </c>
      <c r="AG127">
        <f t="shared" si="20"/>
        <v>2.9537193582463308</v>
      </c>
      <c r="AH127">
        <f t="shared" si="21"/>
        <v>2.7677045353283858</v>
      </c>
      <c r="AI127">
        <f t="shared" si="22"/>
        <v>2.1565790745084263</v>
      </c>
      <c r="AJ127">
        <f t="shared" si="23"/>
        <v>2.5843887656910187</v>
      </c>
      <c r="AK127">
        <f t="shared" si="24"/>
        <v>1.4883287444264661</v>
      </c>
      <c r="AL127" s="134">
        <f t="shared" si="35"/>
        <v>133.51742060932531</v>
      </c>
      <c r="AM127" s="134">
        <f t="shared" si="35"/>
        <v>294.47779947554091</v>
      </c>
      <c r="AN127" s="134">
        <f t="shared" si="35"/>
        <v>295.37193582463306</v>
      </c>
      <c r="AO127" s="134">
        <f t="shared" si="35"/>
        <v>276.77045353283859</v>
      </c>
      <c r="AP127" s="134">
        <f t="shared" si="35"/>
        <v>215.65790745084263</v>
      </c>
      <c r="AQ127" s="134">
        <f t="shared" si="35"/>
        <v>258.43887656910186</v>
      </c>
      <c r="AR127" s="134">
        <f t="shared" si="35"/>
        <v>148.83287444264661</v>
      </c>
      <c r="AZ127" s="81">
        <f t="shared" si="25"/>
        <v>15.764478136453883</v>
      </c>
      <c r="BA127" s="81">
        <f t="shared" si="26"/>
        <v>19.966808719354532</v>
      </c>
      <c r="BB127" s="81">
        <f t="shared" si="27"/>
        <v>17.164971457401574</v>
      </c>
      <c r="BC127" s="81">
        <f t="shared" si="28"/>
        <v>31.384374968075178</v>
      </c>
      <c r="BD127" s="81">
        <f t="shared" si="29"/>
        <v>8.6191856396022484</v>
      </c>
      <c r="BE127" s="81">
        <f t="shared" si="30"/>
        <v>14.794631209121588</v>
      </c>
      <c r="BF127" s="81">
        <f t="shared" si="31"/>
        <v>10.131360569359712</v>
      </c>
    </row>
    <row r="128" spans="1:58" x14ac:dyDescent="0.2">
      <c r="A128" s="1">
        <v>44228</v>
      </c>
      <c r="B128">
        <v>4</v>
      </c>
      <c r="C128" s="2">
        <v>521.94950926663296</v>
      </c>
      <c r="D128">
        <v>1401.10922783508</v>
      </c>
      <c r="E128">
        <v>278.61312574645899</v>
      </c>
      <c r="F128">
        <v>499.27957923820202</v>
      </c>
      <c r="G128">
        <v>430.57310361552697</v>
      </c>
      <c r="H128">
        <v>450.56121447153203</v>
      </c>
      <c r="I128" s="13">
        <v>1487.4569664805899</v>
      </c>
      <c r="J128" s="2">
        <v>1095.561153185047</v>
      </c>
      <c r="K128">
        <v>3843.7545896862971</v>
      </c>
      <c r="L128">
        <v>757.96554480030443</v>
      </c>
      <c r="M128">
        <v>1300.998179386293</v>
      </c>
      <c r="N128">
        <v>913.8235692843424</v>
      </c>
      <c r="O128">
        <v>1036.4366585761538</v>
      </c>
      <c r="P128" s="13">
        <v>1997.1604200267968</v>
      </c>
      <c r="Q128" s="55">
        <f>'реальные данные'!U129/1000</f>
        <v>612.85478350074311</v>
      </c>
      <c r="R128" s="36">
        <v>3465.1670229759497</v>
      </c>
      <c r="S128" s="36">
        <v>704.59858368737207</v>
      </c>
      <c r="T128" s="36">
        <v>1229.9776338723061</v>
      </c>
      <c r="U128" s="36">
        <v>811.8119447862598</v>
      </c>
      <c r="V128" s="36">
        <v>944.73548196985678</v>
      </c>
      <c r="W128" s="75">
        <v>1601.7278875370505</v>
      </c>
      <c r="X128" s="54">
        <f>'реальные данные'!F129/1000</f>
        <v>37.339686106555618</v>
      </c>
      <c r="Y128" s="36">
        <v>386.06318689228709</v>
      </c>
      <c r="Z128" s="36">
        <v>69.195748360568842</v>
      </c>
      <c r="AA128" s="36">
        <v>67.919868342859331</v>
      </c>
      <c r="AB128" s="36">
        <v>99.382259206803909</v>
      </c>
      <c r="AC128" s="36">
        <v>75.284738961831778</v>
      </c>
      <c r="AD128" s="75">
        <v>409.17548519073034</v>
      </c>
      <c r="AE128">
        <f t="shared" si="18"/>
        <v>1.3358832975536181</v>
      </c>
      <c r="AF128">
        <f t="shared" si="19"/>
        <v>2.9436416198598185</v>
      </c>
      <c r="AG128">
        <f t="shared" si="20"/>
        <v>2.9753097816283511</v>
      </c>
      <c r="AH128">
        <f t="shared" si="21"/>
        <v>2.7881830202856444</v>
      </c>
      <c r="AI128">
        <f t="shared" si="22"/>
        <v>2.2656796582772492</v>
      </c>
      <c r="AJ128">
        <f t="shared" si="23"/>
        <v>2.4265023229943301</v>
      </c>
      <c r="AK128">
        <f t="shared" si="24"/>
        <v>1.442989328537287</v>
      </c>
      <c r="AL128" s="134">
        <f t="shared" si="35"/>
        <v>133.58832975536183</v>
      </c>
      <c r="AM128" s="134">
        <f t="shared" si="35"/>
        <v>294.36416198598187</v>
      </c>
      <c r="AN128" s="134">
        <f t="shared" si="35"/>
        <v>297.53097816283514</v>
      </c>
      <c r="AO128" s="134">
        <f t="shared" si="35"/>
        <v>278.81830202856446</v>
      </c>
      <c r="AP128" s="134">
        <f t="shared" si="35"/>
        <v>226.56796582772492</v>
      </c>
      <c r="AQ128" s="134">
        <f t="shared" si="35"/>
        <v>242.65023229943301</v>
      </c>
      <c r="AR128" s="134">
        <f t="shared" si="35"/>
        <v>144.2989328537287</v>
      </c>
      <c r="AZ128" s="81">
        <f t="shared" si="25"/>
        <v>15.772850419840321</v>
      </c>
      <c r="BA128" s="81">
        <f t="shared" si="26"/>
        <v>19.959103629118818</v>
      </c>
      <c r="BB128" s="81">
        <f t="shared" si="27"/>
        <v>17.290440046714551</v>
      </c>
      <c r="BC128" s="81">
        <f t="shared" si="28"/>
        <v>31.61659066974163</v>
      </c>
      <c r="BD128" s="81">
        <f t="shared" si="29"/>
        <v>9.0552272371526694</v>
      </c>
      <c r="BE128" s="81">
        <f t="shared" si="30"/>
        <v>13.89079207948776</v>
      </c>
      <c r="BF128" s="81">
        <f t="shared" si="31"/>
        <v>9.8227258190751279</v>
      </c>
    </row>
    <row r="129" spans="1:58" x14ac:dyDescent="0.2">
      <c r="A129" s="1">
        <v>44256</v>
      </c>
      <c r="B129">
        <v>4.2</v>
      </c>
      <c r="C129" s="2">
        <v>525.25735555528797</v>
      </c>
      <c r="D129">
        <v>1436.4864044928199</v>
      </c>
      <c r="E129">
        <v>278.430586072133</v>
      </c>
      <c r="F129">
        <v>494.321659693708</v>
      </c>
      <c r="G129">
        <v>446.960835212115</v>
      </c>
      <c r="H129">
        <v>448.74832147668002</v>
      </c>
      <c r="I129" s="13">
        <v>1494.2303761211299</v>
      </c>
      <c r="J129" s="2">
        <v>1093.8525278835245</v>
      </c>
      <c r="K129">
        <v>3849.9135109681242</v>
      </c>
      <c r="L129">
        <v>753.93437175262989</v>
      </c>
      <c r="M129">
        <v>1290.6206304389302</v>
      </c>
      <c r="N129">
        <v>943.19784277818428</v>
      </c>
      <c r="O129">
        <v>1022.3249465187725</v>
      </c>
      <c r="P129" s="13">
        <v>1958.1908167060387</v>
      </c>
      <c r="Q129" s="55">
        <f>'реальные данные'!U130/1000</f>
        <v>608.28095624978062</v>
      </c>
      <c r="R129" s="36">
        <v>3398.614827359233</v>
      </c>
      <c r="S129" s="36">
        <v>698.37814050342718</v>
      </c>
      <c r="T129" s="36">
        <v>1223.7701490283268</v>
      </c>
      <c r="U129" s="36">
        <v>855.99633510762658</v>
      </c>
      <c r="V129" s="36">
        <v>941.48528154177643</v>
      </c>
      <c r="W129" s="75">
        <v>1514.7255182290646</v>
      </c>
      <c r="X129" s="54">
        <f>'реальные данные'!F130/1000</f>
        <v>44.244256769841734</v>
      </c>
      <c r="Y129" s="36">
        <v>410.19636745809208</v>
      </c>
      <c r="Z129" s="36">
        <v>76.106932604728897</v>
      </c>
      <c r="AA129" s="36">
        <v>60.638646944082637</v>
      </c>
      <c r="AB129" s="36">
        <v>91.101923986841072</v>
      </c>
      <c r="AC129" s="36">
        <v>92.743881550969888</v>
      </c>
      <c r="AD129" s="75">
        <v>436.25772964429524</v>
      </c>
      <c r="AE129">
        <f t="shared" si="18"/>
        <v>1.3319545201870731</v>
      </c>
      <c r="AF129">
        <f t="shared" si="19"/>
        <v>2.8394149132835174</v>
      </c>
      <c r="AG129">
        <f t="shared" si="20"/>
        <v>2.979619382643671</v>
      </c>
      <c r="AH129">
        <f t="shared" si="21"/>
        <v>2.787582770051463</v>
      </c>
      <c r="AI129">
        <f t="shared" si="22"/>
        <v>2.2699563482461746</v>
      </c>
      <c r="AJ129">
        <f t="shared" si="23"/>
        <v>2.4693995981069254</v>
      </c>
      <c r="AK129">
        <f t="shared" si="24"/>
        <v>1.393326104539977</v>
      </c>
      <c r="AL129" s="134">
        <f t="shared" si="35"/>
        <v>133.1954520187073</v>
      </c>
      <c r="AM129" s="134">
        <f t="shared" si="35"/>
        <v>283.94149132835173</v>
      </c>
      <c r="AN129" s="134">
        <f t="shared" si="35"/>
        <v>297.96193826436712</v>
      </c>
      <c r="AO129" s="134">
        <f t="shared" si="35"/>
        <v>278.75827700514628</v>
      </c>
      <c r="AP129" s="134">
        <f t="shared" si="35"/>
        <v>226.99563482461747</v>
      </c>
      <c r="AQ129" s="134">
        <f t="shared" si="35"/>
        <v>246.93995981069256</v>
      </c>
      <c r="AR129" s="134">
        <f t="shared" si="35"/>
        <v>139.33261045399769</v>
      </c>
      <c r="AZ129" s="81">
        <f t="shared" si="25"/>
        <v>15.726463121003023</v>
      </c>
      <c r="BA129" s="81">
        <f t="shared" si="26"/>
        <v>19.252403593542741</v>
      </c>
      <c r="BB129" s="81">
        <f t="shared" si="27"/>
        <v>17.315484463413867</v>
      </c>
      <c r="BC129" s="81">
        <f t="shared" si="28"/>
        <v>31.609784134512246</v>
      </c>
      <c r="BD129" s="81">
        <f t="shared" si="29"/>
        <v>9.0723198562923564</v>
      </c>
      <c r="BE129" s="81">
        <f t="shared" si="30"/>
        <v>14.13636247260831</v>
      </c>
      <c r="BF129" s="81">
        <f t="shared" si="31"/>
        <v>9.4846580156829958</v>
      </c>
    </row>
    <row r="130" spans="1:58" x14ac:dyDescent="0.2">
      <c r="A130" s="1">
        <v>44287</v>
      </c>
      <c r="B130">
        <v>4.4800000000000004</v>
      </c>
      <c r="C130" s="2">
        <v>537.94458177076103</v>
      </c>
      <c r="D130">
        <v>1422.2109929373401</v>
      </c>
      <c r="E130">
        <v>271.80382683350803</v>
      </c>
      <c r="F130">
        <v>493.56146359078599</v>
      </c>
      <c r="G130">
        <v>440.56353601895501</v>
      </c>
      <c r="H130">
        <v>459.23934680750801</v>
      </c>
      <c r="I130" s="13">
        <v>1504.30882991974</v>
      </c>
      <c r="J130" s="2">
        <v>1097.2808978255794</v>
      </c>
      <c r="K130">
        <v>3885.0797186714412</v>
      </c>
      <c r="L130">
        <v>757.67292454964604</v>
      </c>
      <c r="M130">
        <v>1289.7934682647237</v>
      </c>
      <c r="N130">
        <v>954.48015661275554</v>
      </c>
      <c r="O130">
        <v>1006.0146368847306</v>
      </c>
      <c r="P130" s="13">
        <v>1938.0748905276671</v>
      </c>
      <c r="Q130" s="55">
        <f>'реальные данные'!U131/1000</f>
        <v>570.15136262996612</v>
      </c>
      <c r="R130" s="36">
        <v>3492.939858449874</v>
      </c>
      <c r="S130" s="36">
        <v>680.53807692236035</v>
      </c>
      <c r="T130" s="36">
        <v>1226.6880103163917</v>
      </c>
      <c r="U130" s="36">
        <v>830.92688939596667</v>
      </c>
      <c r="V130" s="36">
        <v>892.30887939494812</v>
      </c>
      <c r="W130" s="75">
        <v>1496.9629648614662</v>
      </c>
      <c r="X130" s="54">
        <f>'реальные данные'!F131/1000</f>
        <v>70.190868976517962</v>
      </c>
      <c r="Y130" s="36">
        <v>382.58609052986287</v>
      </c>
      <c r="Z130" s="36">
        <v>107.17734790759218</v>
      </c>
      <c r="AA130" s="36">
        <v>58.535185757730787</v>
      </c>
      <c r="AB130" s="36">
        <v>122.1443968592084</v>
      </c>
      <c r="AC130" s="36">
        <v>104.36355819333805</v>
      </c>
      <c r="AD130" s="75">
        <v>454.43933718586538</v>
      </c>
      <c r="AE130">
        <f t="shared" si="18"/>
        <v>1.2750136289717677</v>
      </c>
      <c r="AF130">
        <f t="shared" si="19"/>
        <v>2.9196946736682037</v>
      </c>
      <c r="AG130">
        <f t="shared" si="20"/>
        <v>3.1019647218240509</v>
      </c>
      <c r="AH130">
        <f t="shared" si="21"/>
        <v>2.7941190432326559</v>
      </c>
      <c r="AI130">
        <f t="shared" si="22"/>
        <v>2.3159794267522096</v>
      </c>
      <c r="AJ130">
        <f t="shared" si="23"/>
        <v>2.3249431857755867</v>
      </c>
      <c r="AK130">
        <f t="shared" si="24"/>
        <v>1.3847451594716436</v>
      </c>
      <c r="AL130" s="134">
        <f t="shared" si="35"/>
        <v>127.50136289717678</v>
      </c>
      <c r="AM130" s="134">
        <f t="shared" si="35"/>
        <v>291.96946736682037</v>
      </c>
      <c r="AN130" s="134">
        <f t="shared" si="35"/>
        <v>310.1964721824051</v>
      </c>
      <c r="AO130" s="134">
        <f t="shared" si="35"/>
        <v>279.41190432326562</v>
      </c>
      <c r="AP130" s="134">
        <f t="shared" si="35"/>
        <v>231.59794267522096</v>
      </c>
      <c r="AQ130" s="134">
        <f t="shared" si="35"/>
        <v>232.49431857755866</v>
      </c>
      <c r="AR130" s="134">
        <f t="shared" si="35"/>
        <v>138.47451594716435</v>
      </c>
      <c r="AZ130" s="81">
        <f t="shared" si="25"/>
        <v>15.054158765108971</v>
      </c>
      <c r="BA130" s="81">
        <f t="shared" si="26"/>
        <v>19.796733462378842</v>
      </c>
      <c r="BB130" s="81">
        <f t="shared" si="27"/>
        <v>18.026470850497088</v>
      </c>
      <c r="BC130" s="81">
        <f t="shared" si="28"/>
        <v>31.683902179192909</v>
      </c>
      <c r="BD130" s="81">
        <f t="shared" si="29"/>
        <v>9.2562599965072128</v>
      </c>
      <c r="BE130" s="81">
        <f t="shared" si="30"/>
        <v>13.309405098931784</v>
      </c>
      <c r="BF130" s="81">
        <f t="shared" si="31"/>
        <v>9.4262457537155253</v>
      </c>
    </row>
    <row r="131" spans="1:58" x14ac:dyDescent="0.2">
      <c r="A131" s="1">
        <v>44317</v>
      </c>
      <c r="B131">
        <v>4.76</v>
      </c>
      <c r="C131" s="2">
        <v>537.76091113277698</v>
      </c>
      <c r="D131">
        <v>1430.4740301402901</v>
      </c>
      <c r="E131">
        <v>271.30770026873398</v>
      </c>
      <c r="F131">
        <v>496.89707337882299</v>
      </c>
      <c r="G131">
        <v>454.59451934754202</v>
      </c>
      <c r="H131">
        <v>465.74801729755097</v>
      </c>
      <c r="I131" s="13">
        <v>1507.9722508377199</v>
      </c>
      <c r="J131" s="2">
        <v>1173.4854042421096</v>
      </c>
      <c r="K131">
        <v>3875.0333892197568</v>
      </c>
      <c r="L131">
        <v>758.65192482089594</v>
      </c>
      <c r="M131">
        <v>1290.748142394106</v>
      </c>
      <c r="N131">
        <v>984.53557512802956</v>
      </c>
      <c r="O131">
        <v>991.78200028861261</v>
      </c>
      <c r="P131" s="13">
        <v>1935.0856024018815</v>
      </c>
      <c r="Q131" s="55">
        <f>'реальные данные'!U132/1000</f>
        <v>666.97840719374744</v>
      </c>
      <c r="R131" s="36">
        <v>3525.9674888306395</v>
      </c>
      <c r="S131" s="36">
        <v>736.92900916025928</v>
      </c>
      <c r="T131" s="36">
        <v>1227.8498749747264</v>
      </c>
      <c r="U131" s="36">
        <v>897.3289564250698</v>
      </c>
      <c r="V131" s="36">
        <v>877.42241408997302</v>
      </c>
      <c r="W131" s="75">
        <v>1493.0764432964775</v>
      </c>
      <c r="X131" s="54">
        <f>'реальные данные'!F132/1000</f>
        <v>25.499699572972968</v>
      </c>
      <c r="Y131" s="36">
        <v>343.6749533561773</v>
      </c>
      <c r="Z131" s="36">
        <v>30.045639222893065</v>
      </c>
      <c r="AA131" s="36">
        <v>56.157905882714644</v>
      </c>
      <c r="AB131" s="36">
        <v>90.009699590773423</v>
      </c>
      <c r="AC131" s="36">
        <v>101.64890505006119</v>
      </c>
      <c r="AD131" s="75">
        <v>454.05546397619986</v>
      </c>
      <c r="AE131">
        <f t="shared" ref="AE131:AE157" si="36">((1+$B$158/100)*Q131+(1+B131/100)*X131)/C131</f>
        <v>1.3821986879486123</v>
      </c>
      <c r="AF131">
        <f t="shared" ref="AF131:AF157" si="37">((1+$B$158/100)*R131+(1+B131/100)*Y131)/D131</f>
        <v>2.899887359886951</v>
      </c>
      <c r="AG131">
        <f t="shared" ref="AG131:AG157" si="38">((1+$B$158/100)*S131+(1+B131/100)*Z131)/E131</f>
        <v>3.0342201920018912</v>
      </c>
      <c r="AH131">
        <f t="shared" ref="AH131:AH157" si="39">((1+$B$158/100)*T131+(1+B131/100)*AA131)/F131</f>
        <v>2.7731924502855945</v>
      </c>
      <c r="AI131">
        <f t="shared" ref="AI131:AI157" si="40">((1+$B$158/100)*U131+(1+B131/100)*AB131)/G131</f>
        <v>2.3281272889460056</v>
      </c>
      <c r="AJ131">
        <f t="shared" ref="AJ131:AJ157" si="41">((1+$B$158/100)*V131+(1+B131/100)*AC131)/H131</f>
        <v>2.2526348707875856</v>
      </c>
      <c r="AK131">
        <f t="shared" ref="AK131:AK157" si="42">((1+$B$158/100)*W131+(1+B131/100)*AD131)/I131</f>
        <v>1.3791892438794993</v>
      </c>
      <c r="AL131" s="134">
        <f t="shared" si="35"/>
        <v>138.21986879486124</v>
      </c>
      <c r="AM131" s="134">
        <f t="shared" si="35"/>
        <v>289.98873598869511</v>
      </c>
      <c r="AN131" s="134">
        <f t="shared" si="35"/>
        <v>303.42201920018914</v>
      </c>
      <c r="AO131" s="134">
        <f t="shared" si="35"/>
        <v>277.31924502855946</v>
      </c>
      <c r="AP131" s="134">
        <f t="shared" si="35"/>
        <v>232.81272889460055</v>
      </c>
      <c r="AQ131" s="134">
        <f t="shared" si="35"/>
        <v>225.26348707875857</v>
      </c>
      <c r="AR131" s="134">
        <f t="shared" si="35"/>
        <v>137.91892438794991</v>
      </c>
      <c r="AZ131" s="81">
        <f t="shared" ref="AZ131:AZ157" si="43">AL131/$AS$81</f>
        <v>16.319698880461509</v>
      </c>
      <c r="BA131" s="81">
        <f t="shared" ref="BA131:BA157" si="44">AM131/$AT$81</f>
        <v>19.662431709846441</v>
      </c>
      <c r="BB131" s="81">
        <f t="shared" ref="BB131:BB157" si="45">AN131/$AU$81</f>
        <v>17.632786556305089</v>
      </c>
      <c r="BC131" s="81">
        <f t="shared" ref="BC131:BC157" si="46">AO131/$AV$81</f>
        <v>31.446605158693959</v>
      </c>
      <c r="BD131" s="81">
        <f t="shared" ref="BD131:BD157" si="47">AP131/$AW$81</f>
        <v>9.3048112787719255</v>
      </c>
      <c r="BE131" s="81">
        <f t="shared" ref="BE131:BE157" si="48">AQ131/$AX$81</f>
        <v>12.8954678199116</v>
      </c>
      <c r="BF131" s="81">
        <f t="shared" ref="BF131:BF157" si="49">AR131/$AY$81</f>
        <v>9.3884254909760365</v>
      </c>
    </row>
    <row r="132" spans="1:58" x14ac:dyDescent="0.2">
      <c r="A132" s="1">
        <v>44348</v>
      </c>
      <c r="B132">
        <v>5.09</v>
      </c>
      <c r="C132" s="2">
        <v>536.97902176669004</v>
      </c>
      <c r="D132">
        <v>1427.9953211935101</v>
      </c>
      <c r="E132">
        <v>273.76152285369801</v>
      </c>
      <c r="F132">
        <v>499.15372022629401</v>
      </c>
      <c r="G132">
        <v>465.31348994627399</v>
      </c>
      <c r="H132">
        <v>470.77704472400501</v>
      </c>
      <c r="I132" s="13">
        <v>1506.8040236644899</v>
      </c>
      <c r="J132" s="2">
        <v>1190.8749486621464</v>
      </c>
      <c r="K132">
        <v>3895.5788580785065</v>
      </c>
      <c r="L132">
        <v>760.80064125948786</v>
      </c>
      <c r="M132">
        <v>1290.3760446511897</v>
      </c>
      <c r="N132">
        <v>1004.2788652735655</v>
      </c>
      <c r="O132">
        <v>1015.4170179997694</v>
      </c>
      <c r="P132" s="13">
        <v>1973.4740665993668</v>
      </c>
      <c r="Q132" s="55">
        <f>'реальные данные'!U133/1000</f>
        <v>679.32676232021004</v>
      </c>
      <c r="R132" s="36">
        <v>3488.0684753802402</v>
      </c>
      <c r="S132" s="36">
        <v>709.86039551809097</v>
      </c>
      <c r="T132" s="36">
        <v>1232.7197999655118</v>
      </c>
      <c r="U132" s="36">
        <v>915.53669536282837</v>
      </c>
      <c r="V132" s="36">
        <v>917.47298041215458</v>
      </c>
      <c r="W132" s="75">
        <v>1518.9070687651447</v>
      </c>
      <c r="X132" s="54">
        <f>'реальные данные'!F133/1000</f>
        <v>33.982028150422778</v>
      </c>
      <c r="Y132" s="36">
        <v>406.54472836133851</v>
      </c>
      <c r="Z132" s="36">
        <v>51.646014184524368</v>
      </c>
      <c r="AA132" s="36">
        <v>56.667331926444113</v>
      </c>
      <c r="AB132" s="36">
        <v>92.256150507215182</v>
      </c>
      <c r="AC132" s="36">
        <v>94.833347561444455</v>
      </c>
      <c r="AD132" s="75">
        <v>443.45558119750382</v>
      </c>
      <c r="AE132">
        <f t="shared" si="36"/>
        <v>1.4256745163155613</v>
      </c>
      <c r="AF132">
        <f t="shared" si="37"/>
        <v>2.9234690465258395</v>
      </c>
      <c r="AG132">
        <f t="shared" si="38"/>
        <v>2.9840741667550947</v>
      </c>
      <c r="AH132">
        <f t="shared" si="39"/>
        <v>2.7725807006146899</v>
      </c>
      <c r="AI132">
        <f t="shared" si="40"/>
        <v>2.3222484037982181</v>
      </c>
      <c r="AJ132">
        <f t="shared" si="41"/>
        <v>2.3054695990690308</v>
      </c>
      <c r="AK132">
        <f t="shared" si="42"/>
        <v>1.3922776871578413</v>
      </c>
      <c r="AL132" s="134">
        <f t="shared" si="35"/>
        <v>142.56745163155614</v>
      </c>
      <c r="AM132" s="134">
        <f t="shared" si="35"/>
        <v>292.34690465258393</v>
      </c>
      <c r="AN132" s="134">
        <f t="shared" si="35"/>
        <v>298.40741667550947</v>
      </c>
      <c r="AO132" s="134">
        <f t="shared" si="35"/>
        <v>277.25807006146897</v>
      </c>
      <c r="AP132" s="134">
        <f t="shared" si="35"/>
        <v>232.22484037982181</v>
      </c>
      <c r="AQ132" s="134">
        <f t="shared" si="35"/>
        <v>230.54695990690308</v>
      </c>
      <c r="AR132" s="134">
        <f t="shared" si="35"/>
        <v>139.22776871578412</v>
      </c>
      <c r="AZ132" s="81">
        <f t="shared" si="43"/>
        <v>16.833020469979331</v>
      </c>
      <c r="BA132" s="81">
        <f t="shared" si="44"/>
        <v>19.82232526624934</v>
      </c>
      <c r="BB132" s="81">
        <f t="shared" si="45"/>
        <v>17.34137258372834</v>
      </c>
      <c r="BC132" s="81">
        <f t="shared" si="46"/>
        <v>31.439668225645939</v>
      </c>
      <c r="BD132" s="81">
        <f t="shared" si="47"/>
        <v>9.281315176522936</v>
      </c>
      <c r="BE132" s="81">
        <f t="shared" si="48"/>
        <v>13.197926308485444</v>
      </c>
      <c r="BF132" s="81">
        <f t="shared" si="49"/>
        <v>9.4775212224406573</v>
      </c>
    </row>
    <row r="133" spans="1:58" x14ac:dyDescent="0.2">
      <c r="A133" s="1">
        <v>44378</v>
      </c>
      <c r="B133">
        <v>5.77</v>
      </c>
      <c r="C133" s="2">
        <v>532.41939302906303</v>
      </c>
      <c r="D133">
        <v>1412.87832167806</v>
      </c>
      <c r="E133">
        <v>275.37400369444703</v>
      </c>
      <c r="F133">
        <v>505.58548014617901</v>
      </c>
      <c r="G133">
        <v>452.280405900858</v>
      </c>
      <c r="H133">
        <v>464.81503336223898</v>
      </c>
      <c r="I133" s="13">
        <v>1511.62200204126</v>
      </c>
      <c r="J133" s="2">
        <v>1257.9080493968888</v>
      </c>
      <c r="K133">
        <v>3944.6625844422801</v>
      </c>
      <c r="L133">
        <v>761.81727498672444</v>
      </c>
      <c r="M133">
        <v>1292.411479348694</v>
      </c>
      <c r="N133">
        <v>1024.4301430990292</v>
      </c>
      <c r="O133">
        <v>1034.5673255475954</v>
      </c>
      <c r="P133" s="13">
        <v>1994.3582728924162</v>
      </c>
      <c r="Q133" s="55">
        <f>'реальные данные'!U134/1000</f>
        <v>600.71170596247146</v>
      </c>
      <c r="R133" s="36">
        <v>3547.4131085266336</v>
      </c>
      <c r="S133" s="36">
        <v>714.49356343725663</v>
      </c>
      <c r="T133" s="36">
        <v>1244.1589554576854</v>
      </c>
      <c r="U133" s="36">
        <v>928.07038827815165</v>
      </c>
      <c r="V133" s="36">
        <v>929.07102674138559</v>
      </c>
      <c r="W133" s="75">
        <v>1535.9990638788581</v>
      </c>
      <c r="X133" s="54">
        <f>'реальные данные'!F134/1000</f>
        <v>155.28756529938022</v>
      </c>
      <c r="Y133" s="36">
        <v>371.12358428604892</v>
      </c>
      <c r="Z133" s="36">
        <v>48.598417350472992</v>
      </c>
      <c r="AA133" s="36">
        <v>47.813789307400583</v>
      </c>
      <c r="AB133" s="36">
        <v>96.706942678721902</v>
      </c>
      <c r="AC133" s="36">
        <v>92.684423527498396</v>
      </c>
      <c r="AD133" s="75">
        <v>427.40260553221935</v>
      </c>
      <c r="AE133">
        <f t="shared" si="36"/>
        <v>1.5206656942037802</v>
      </c>
      <c r="AF133">
        <f t="shared" si="37"/>
        <v>2.9753146278168057</v>
      </c>
      <c r="AG133">
        <f t="shared" si="38"/>
        <v>2.9742464616833062</v>
      </c>
      <c r="AH133">
        <f t="shared" si="39"/>
        <v>2.7438579857754348</v>
      </c>
      <c r="AI133">
        <f t="shared" si="40"/>
        <v>2.430735918464249</v>
      </c>
      <c r="AJ133">
        <f t="shared" si="41"/>
        <v>2.3583459712438342</v>
      </c>
      <c r="AK133">
        <f t="shared" si="42"/>
        <v>1.3907504274748648</v>
      </c>
      <c r="AL133" s="134">
        <f t="shared" si="35"/>
        <v>152.06656942037802</v>
      </c>
      <c r="AM133" s="134">
        <f t="shared" si="35"/>
        <v>297.53146278168055</v>
      </c>
      <c r="AN133" s="134">
        <f t="shared" si="35"/>
        <v>297.42464616833064</v>
      </c>
      <c r="AO133" s="134">
        <f t="shared" si="35"/>
        <v>274.38579857754348</v>
      </c>
      <c r="AP133" s="134">
        <f t="shared" si="35"/>
        <v>243.0735918464249</v>
      </c>
      <c r="AQ133" s="134">
        <f t="shared" si="35"/>
        <v>235.83459712438341</v>
      </c>
      <c r="AR133" s="134">
        <f t="shared" si="35"/>
        <v>139.07504274748646</v>
      </c>
      <c r="AZ133" s="81">
        <f t="shared" si="43"/>
        <v>17.954586734621682</v>
      </c>
      <c r="BA133" s="81">
        <f t="shared" si="44"/>
        <v>20.173859679513811</v>
      </c>
      <c r="BB133" s="81">
        <f t="shared" si="45"/>
        <v>17.284260767543756</v>
      </c>
      <c r="BC133" s="81">
        <f t="shared" si="46"/>
        <v>31.113967110837699</v>
      </c>
      <c r="BD133" s="81">
        <f t="shared" si="47"/>
        <v>9.7149065247551984</v>
      </c>
      <c r="BE133" s="81">
        <f t="shared" si="48"/>
        <v>13.500623192324165</v>
      </c>
      <c r="BF133" s="81">
        <f t="shared" si="49"/>
        <v>9.4671248509473109</v>
      </c>
    </row>
    <row r="134" spans="1:58" x14ac:dyDescent="0.2">
      <c r="A134" s="1">
        <v>44409</v>
      </c>
      <c r="B134">
        <v>6.31</v>
      </c>
      <c r="C134" s="2">
        <v>530.85741262064198</v>
      </c>
      <c r="D134">
        <v>1420.0144255958701</v>
      </c>
      <c r="E134">
        <v>273.66304701617099</v>
      </c>
      <c r="F134">
        <v>468.99482947153399</v>
      </c>
      <c r="G134">
        <v>460.74518077678101</v>
      </c>
      <c r="H134">
        <v>457.014543147827</v>
      </c>
      <c r="I134" s="13">
        <v>1522.22204581508</v>
      </c>
      <c r="J134" s="2">
        <v>1347.7352579201799</v>
      </c>
      <c r="K134">
        <v>3879.1454931400554</v>
      </c>
      <c r="L134">
        <v>764.52409777596665</v>
      </c>
      <c r="M134">
        <v>1282.7201472340762</v>
      </c>
      <c r="N134">
        <v>1047.2680303882332</v>
      </c>
      <c r="O134">
        <v>1045.2183603295252</v>
      </c>
      <c r="P134" s="13">
        <v>2022.5738072557417</v>
      </c>
      <c r="Q134" s="55">
        <f>'реальные данные'!U135/1000</f>
        <v>752.94253518705284</v>
      </c>
      <c r="R134" s="36">
        <v>3591.5708407245033</v>
      </c>
      <c r="S134" s="36">
        <v>697.88411660054965</v>
      </c>
      <c r="T134" s="36">
        <v>1236.8293997380533</v>
      </c>
      <c r="U134" s="36">
        <v>955.78610714262629</v>
      </c>
      <c r="V134" s="36">
        <v>966.40375366354681</v>
      </c>
      <c r="W134" s="75">
        <v>1562.6526818267644</v>
      </c>
      <c r="X134" s="54">
        <f>'реальные данные'!F135/1000</f>
        <v>27.727147063093238</v>
      </c>
      <c r="Y134" s="36">
        <v>322.34429432851897</v>
      </c>
      <c r="Z134" s="36">
        <v>70.196689134857309</v>
      </c>
      <c r="AA134" s="36">
        <v>46.405980227223701</v>
      </c>
      <c r="AB134" s="36">
        <v>94.481680456949803</v>
      </c>
      <c r="AC134" s="36">
        <v>80.99911268403001</v>
      </c>
      <c r="AD134" s="75">
        <v>436.60183793236399</v>
      </c>
      <c r="AE134">
        <f t="shared" si="36"/>
        <v>1.5793555654970342</v>
      </c>
      <c r="AF134">
        <f t="shared" si="37"/>
        <v>2.9586642456079635</v>
      </c>
      <c r="AG134">
        <f t="shared" si="38"/>
        <v>3.0124969151596215</v>
      </c>
      <c r="AH134">
        <f t="shared" si="39"/>
        <v>2.9385008054886383</v>
      </c>
      <c r="AI134">
        <f t="shared" si="40"/>
        <v>2.4467051264366133</v>
      </c>
      <c r="AJ134">
        <f t="shared" si="41"/>
        <v>2.4602751346553338</v>
      </c>
      <c r="AK134">
        <f t="shared" si="42"/>
        <v>1.4078185052102055</v>
      </c>
      <c r="AL134" s="134">
        <f t="shared" si="35"/>
        <v>157.93555654970342</v>
      </c>
      <c r="AM134" s="134">
        <f t="shared" si="35"/>
        <v>295.86642456079636</v>
      </c>
      <c r="AN134" s="134">
        <f t="shared" si="35"/>
        <v>301.24969151596213</v>
      </c>
      <c r="AO134" s="134">
        <f t="shared" si="35"/>
        <v>293.85008054886384</v>
      </c>
      <c r="AP134" s="134">
        <f t="shared" si="35"/>
        <v>244.67051264366134</v>
      </c>
      <c r="AQ134" s="134">
        <f t="shared" si="35"/>
        <v>246.02751346553339</v>
      </c>
      <c r="AR134" s="134">
        <f t="shared" si="35"/>
        <v>140.78185052102054</v>
      </c>
      <c r="AZ134" s="81">
        <f t="shared" si="43"/>
        <v>18.647541398223968</v>
      </c>
      <c r="BA134" s="81">
        <f t="shared" si="44"/>
        <v>20.060963224412546</v>
      </c>
      <c r="BB134" s="81">
        <f t="shared" si="45"/>
        <v>17.506545914682253</v>
      </c>
      <c r="BC134" s="81">
        <f t="shared" si="46"/>
        <v>33.321118618792227</v>
      </c>
      <c r="BD134" s="81">
        <f t="shared" si="47"/>
        <v>9.7787305549788979</v>
      </c>
      <c r="BE134" s="81">
        <f t="shared" si="48"/>
        <v>14.084128430447354</v>
      </c>
      <c r="BF134" s="81">
        <f t="shared" si="49"/>
        <v>9.5833107745278134</v>
      </c>
    </row>
    <row r="135" spans="1:58" x14ac:dyDescent="0.2">
      <c r="A135" s="1">
        <v>44440</v>
      </c>
      <c r="B135">
        <v>6.56</v>
      </c>
      <c r="C135" s="2">
        <v>547.47223547490603</v>
      </c>
      <c r="D135">
        <v>1438.7781952042101</v>
      </c>
      <c r="E135">
        <v>281.11153414731803</v>
      </c>
      <c r="F135">
        <v>477.18730444682001</v>
      </c>
      <c r="G135">
        <v>459.81888609958798</v>
      </c>
      <c r="H135">
        <v>464.13214209045498</v>
      </c>
      <c r="I135" s="13">
        <v>1531.4836590447401</v>
      </c>
      <c r="J135" s="2">
        <v>1337.3645694427983</v>
      </c>
      <c r="K135">
        <v>3872.4990477150441</v>
      </c>
      <c r="L135">
        <v>769.02624772298725</v>
      </c>
      <c r="M135">
        <v>1268.113844743101</v>
      </c>
      <c r="N135">
        <v>1070.4426188656334</v>
      </c>
      <c r="O135">
        <v>993.08743711021361</v>
      </c>
      <c r="P135" s="13">
        <v>2018.6680126537335</v>
      </c>
      <c r="Q135" s="55">
        <f>'реальные данные'!U136/1000</f>
        <v>717.28961493055863</v>
      </c>
      <c r="R135" s="36">
        <v>3539.0527937935199</v>
      </c>
      <c r="S135" s="36">
        <v>713.40926236585017</v>
      </c>
      <c r="T135" s="36">
        <v>1217.3260943711653</v>
      </c>
      <c r="U135" s="36">
        <v>970.15814424314556</v>
      </c>
      <c r="V135" s="36">
        <v>905.70736361094737</v>
      </c>
      <c r="W135" s="75">
        <v>1583.7960872975359</v>
      </c>
      <c r="X135" s="54">
        <f>'реальные данные'!F136/1000</f>
        <v>37.290666716142574</v>
      </c>
      <c r="Y135" s="36">
        <v>343.04434261805812</v>
      </c>
      <c r="Z135" s="36">
        <v>58.320081913198941</v>
      </c>
      <c r="AA135" s="36">
        <v>50.857047048581933</v>
      </c>
      <c r="AB135" s="36">
        <v>97.817957788954061</v>
      </c>
      <c r="AC135" s="36">
        <v>89.07382335275652</v>
      </c>
      <c r="AD135" s="75">
        <v>410.67622232710067</v>
      </c>
      <c r="AE135">
        <f t="shared" si="36"/>
        <v>1.4802002270969805</v>
      </c>
      <c r="AF135">
        <f t="shared" si="37"/>
        <v>2.8967537525851705</v>
      </c>
      <c r="AG135">
        <f t="shared" si="38"/>
        <v>2.9476149232495104</v>
      </c>
      <c r="AH135">
        <f t="shared" si="39"/>
        <v>2.8543237729943058</v>
      </c>
      <c r="AI135">
        <f t="shared" si="40"/>
        <v>2.4934594905816292</v>
      </c>
      <c r="AJ135">
        <f t="shared" si="41"/>
        <v>2.3010220365067138</v>
      </c>
      <c r="AK135">
        <f t="shared" si="42"/>
        <v>1.3968110450370308</v>
      </c>
      <c r="AL135" s="134">
        <f t="shared" si="35"/>
        <v>148.02002270969805</v>
      </c>
      <c r="AM135" s="134">
        <f t="shared" si="35"/>
        <v>289.67537525851708</v>
      </c>
      <c r="AN135" s="134">
        <f t="shared" si="35"/>
        <v>294.76149232495106</v>
      </c>
      <c r="AO135" s="134">
        <f t="shared" si="35"/>
        <v>285.43237729943058</v>
      </c>
      <c r="AP135" s="134">
        <f t="shared" si="35"/>
        <v>249.34594905816292</v>
      </c>
      <c r="AQ135" s="134">
        <f t="shared" si="35"/>
        <v>230.10220365067138</v>
      </c>
      <c r="AR135" s="134">
        <f t="shared" si="35"/>
        <v>139.68110450370307</v>
      </c>
      <c r="AZ135" s="81">
        <f t="shared" si="43"/>
        <v>17.47680865249928</v>
      </c>
      <c r="BA135" s="81">
        <f t="shared" si="44"/>
        <v>19.641184560585053</v>
      </c>
      <c r="BB135" s="81">
        <f t="shared" si="45"/>
        <v>17.129496708525572</v>
      </c>
      <c r="BC135" s="81">
        <f t="shared" si="46"/>
        <v>32.366593481524092</v>
      </c>
      <c r="BD135" s="81">
        <f t="shared" si="47"/>
        <v>9.9655934197775426</v>
      </c>
      <c r="BE135" s="81">
        <f t="shared" si="48"/>
        <v>13.172465724241114</v>
      </c>
      <c r="BF135" s="81">
        <f t="shared" si="49"/>
        <v>9.5083807240366678</v>
      </c>
    </row>
    <row r="136" spans="1:58" x14ac:dyDescent="0.2">
      <c r="A136" s="1">
        <v>44470</v>
      </c>
      <c r="B136">
        <v>6.81</v>
      </c>
      <c r="C136" s="2">
        <v>558.03081860738905</v>
      </c>
      <c r="D136">
        <v>1440.4321134020299</v>
      </c>
      <c r="E136">
        <v>278.895495554891</v>
      </c>
      <c r="F136">
        <v>487.91369030178498</v>
      </c>
      <c r="G136">
        <v>457.15364512540498</v>
      </c>
      <c r="H136">
        <v>466.029925705219</v>
      </c>
      <c r="I136" s="13">
        <v>1526.2059223358799</v>
      </c>
      <c r="J136" s="2">
        <v>1341.8246752112573</v>
      </c>
      <c r="K136">
        <v>3864.8942607196391</v>
      </c>
      <c r="L136">
        <v>765.27012690799279</v>
      </c>
      <c r="M136">
        <v>1255.6724471046753</v>
      </c>
      <c r="N136">
        <v>1099.0979988773731</v>
      </c>
      <c r="O136">
        <v>975.75494499868535</v>
      </c>
      <c r="P136" s="13">
        <v>2030.1081516322515</v>
      </c>
      <c r="Q136" s="55">
        <f>'реальные данные'!U137/1000</f>
        <v>725.84817890959732</v>
      </c>
      <c r="R136" s="36">
        <v>3442.7870534405401</v>
      </c>
      <c r="S136" s="36">
        <v>713.23816664099263</v>
      </c>
      <c r="T136" s="36">
        <v>1206.2805289768562</v>
      </c>
      <c r="U136" s="36">
        <v>1002.6371746085014</v>
      </c>
      <c r="V136" s="36">
        <v>909.15592512675471</v>
      </c>
      <c r="W136" s="75">
        <v>1605.5511640558636</v>
      </c>
      <c r="X136" s="54">
        <f>'реальные данные'!F137/1000</f>
        <v>40.421185932854556</v>
      </c>
      <c r="Y136" s="36">
        <v>418.23574390083161</v>
      </c>
      <c r="Z136" s="36">
        <v>49.532648296046403</v>
      </c>
      <c r="AA136" s="36">
        <v>55.421595940605229</v>
      </c>
      <c r="AB136" s="36">
        <v>96.921207060754696</v>
      </c>
      <c r="AC136" s="36">
        <v>73.399526987214657</v>
      </c>
      <c r="AD136" s="75">
        <v>388.02865678363679</v>
      </c>
      <c r="AE136">
        <f t="shared" si="36"/>
        <v>1.4748298202286145</v>
      </c>
      <c r="AF136">
        <f t="shared" si="37"/>
        <v>2.8779773813864811</v>
      </c>
      <c r="AG136">
        <f t="shared" si="38"/>
        <v>2.9372459904550654</v>
      </c>
      <c r="AH136">
        <f t="shared" si="39"/>
        <v>2.7775048154745776</v>
      </c>
      <c r="AI136">
        <f t="shared" si="40"/>
        <v>2.5827659262823621</v>
      </c>
      <c r="AJ136">
        <f t="shared" si="41"/>
        <v>2.2641556143518891</v>
      </c>
      <c r="AK136">
        <f t="shared" si="42"/>
        <v>1.4017787508819493</v>
      </c>
      <c r="AL136" s="134">
        <f t="shared" si="35"/>
        <v>147.48298202286145</v>
      </c>
      <c r="AM136" s="134">
        <f t="shared" si="35"/>
        <v>287.79773813864813</v>
      </c>
      <c r="AN136" s="134">
        <f t="shared" si="35"/>
        <v>293.72459904550652</v>
      </c>
      <c r="AO136" s="134">
        <f t="shared" si="35"/>
        <v>277.75048154745775</v>
      </c>
      <c r="AP136" s="134">
        <f t="shared" si="35"/>
        <v>258.27659262823619</v>
      </c>
      <c r="AQ136" s="134">
        <f t="shared" si="35"/>
        <v>226.41556143518892</v>
      </c>
      <c r="AR136" s="134">
        <f t="shared" si="35"/>
        <v>140.17787508819492</v>
      </c>
      <c r="AZ136" s="81">
        <f t="shared" si="43"/>
        <v>17.413399951766557</v>
      </c>
      <c r="BA136" s="81">
        <f t="shared" si="44"/>
        <v>19.513873023744065</v>
      </c>
      <c r="BB136" s="81">
        <f t="shared" si="45"/>
        <v>17.069239651617483</v>
      </c>
      <c r="BC136" s="81">
        <f t="shared" si="46"/>
        <v>31.495505207222532</v>
      </c>
      <c r="BD136" s="81">
        <f t="shared" si="47"/>
        <v>10.32252387376114</v>
      </c>
      <c r="BE136" s="81">
        <f t="shared" si="48"/>
        <v>12.961419643627703</v>
      </c>
      <c r="BF136" s="81">
        <f t="shared" si="49"/>
        <v>9.542196921772458</v>
      </c>
    </row>
    <row r="137" spans="1:58" x14ac:dyDescent="0.2">
      <c r="A137" s="1">
        <v>44501</v>
      </c>
      <c r="B137">
        <v>7.31</v>
      </c>
      <c r="C137" s="2">
        <v>564.19670580958598</v>
      </c>
      <c r="D137">
        <v>1448.0101338950501</v>
      </c>
      <c r="E137">
        <v>270.985245243039</v>
      </c>
      <c r="F137">
        <v>522.68562278620698</v>
      </c>
      <c r="G137">
        <v>475.83452156307601</v>
      </c>
      <c r="H137">
        <v>463.39202475096101</v>
      </c>
      <c r="I137" s="13">
        <v>1511.8184030522</v>
      </c>
      <c r="J137" s="2">
        <v>1338.8276008127111</v>
      </c>
      <c r="K137">
        <v>3896.9113283035899</v>
      </c>
      <c r="L137">
        <v>771.11663030789327</v>
      </c>
      <c r="M137">
        <v>1258.432341955742</v>
      </c>
      <c r="N137">
        <v>1126.9587254567805</v>
      </c>
      <c r="O137">
        <v>985.1005666562379</v>
      </c>
      <c r="P137" s="13">
        <v>2028.1783133026597</v>
      </c>
      <c r="Q137" s="55">
        <f>'реальные данные'!U138/1000</f>
        <v>720.67420452901422</v>
      </c>
      <c r="R137" s="36">
        <v>3486.7586434945611</v>
      </c>
      <c r="S137" s="36">
        <v>720.45029793887727</v>
      </c>
      <c r="T137" s="36">
        <v>1223.9700978854833</v>
      </c>
      <c r="U137" s="36">
        <v>1039.9819857485782</v>
      </c>
      <c r="V137" s="36">
        <v>895.60489432297311</v>
      </c>
      <c r="W137" s="75">
        <v>1623.8838520567131</v>
      </c>
      <c r="X137" s="54">
        <f>'реальные данные'!F138/1000</f>
        <v>28.694271940387384</v>
      </c>
      <c r="Y137" s="36">
        <v>424.18858789811605</v>
      </c>
      <c r="Z137" s="36">
        <v>43.822957595785915</v>
      </c>
      <c r="AA137" s="36">
        <v>45.107702884832932</v>
      </c>
      <c r="AB137" s="36">
        <v>88.197801957745639</v>
      </c>
      <c r="AC137" s="36">
        <v>92.315976914980155</v>
      </c>
      <c r="AD137" s="75">
        <v>438.81586967567171</v>
      </c>
      <c r="AE137">
        <f t="shared" si="36"/>
        <v>1.4269131595971756</v>
      </c>
      <c r="AF137">
        <f t="shared" si="37"/>
        <v>2.9013966832905576</v>
      </c>
      <c r="AG137">
        <f t="shared" si="38"/>
        <v>3.0298835581551402</v>
      </c>
      <c r="AH137">
        <f t="shared" si="39"/>
        <v>2.6084455093039081</v>
      </c>
      <c r="AI137">
        <f t="shared" si="40"/>
        <v>2.5470333049115728</v>
      </c>
      <c r="AJ137">
        <f t="shared" si="41"/>
        <v>2.2902244514377297</v>
      </c>
      <c r="AK137">
        <f t="shared" si="42"/>
        <v>1.4654795480150504</v>
      </c>
      <c r="AL137" s="134">
        <f t="shared" si="35"/>
        <v>142.69131595971757</v>
      </c>
      <c r="AM137" s="134">
        <f t="shared" si="35"/>
        <v>290.13966832905578</v>
      </c>
      <c r="AN137" s="134">
        <f t="shared" si="35"/>
        <v>302.98835581551401</v>
      </c>
      <c r="AO137" s="134">
        <f t="shared" si="35"/>
        <v>260.84455093039082</v>
      </c>
      <c r="AP137" s="134">
        <f t="shared" si="35"/>
        <v>254.70333049115729</v>
      </c>
      <c r="AQ137" s="134">
        <f t="shared" si="35"/>
        <v>229.02244514377296</v>
      </c>
      <c r="AR137" s="134">
        <f t="shared" si="35"/>
        <v>146.54795480150506</v>
      </c>
      <c r="AZ137" s="81">
        <f t="shared" si="43"/>
        <v>16.847645201975173</v>
      </c>
      <c r="BA137" s="81">
        <f t="shared" si="44"/>
        <v>19.672665544705684</v>
      </c>
      <c r="BB137" s="81">
        <f t="shared" si="45"/>
        <v>17.607585043509747</v>
      </c>
      <c r="BC137" s="81">
        <f t="shared" si="46"/>
        <v>29.578457853006533</v>
      </c>
      <c r="BD137" s="81">
        <f t="shared" si="47"/>
        <v>10.179711537026094</v>
      </c>
      <c r="BE137" s="81">
        <f t="shared" si="48"/>
        <v>13.110653704638858</v>
      </c>
      <c r="BF137" s="81">
        <f t="shared" si="49"/>
        <v>9.9758213792237473</v>
      </c>
    </row>
    <row r="138" spans="1:58" x14ac:dyDescent="0.2">
      <c r="A138" s="1">
        <v>44531</v>
      </c>
      <c r="B138">
        <v>7.58</v>
      </c>
      <c r="C138" s="2">
        <v>572.455148957353</v>
      </c>
      <c r="D138">
        <v>1502.65119093506</v>
      </c>
      <c r="E138">
        <v>274.34517689019401</v>
      </c>
      <c r="F138">
        <v>508.66320143013297</v>
      </c>
      <c r="G138">
        <v>476.44341954814797</v>
      </c>
      <c r="H138">
        <v>460.34722490374702</v>
      </c>
      <c r="I138" s="13">
        <v>1524.59824628199</v>
      </c>
      <c r="J138" s="2">
        <v>1338.6794837850894</v>
      </c>
      <c r="K138">
        <v>3952.8326415357992</v>
      </c>
      <c r="L138">
        <v>755.38509561091075</v>
      </c>
      <c r="M138">
        <v>1255.1036715077801</v>
      </c>
      <c r="N138">
        <v>1139.5188159516538</v>
      </c>
      <c r="O138">
        <v>994.12691685793629</v>
      </c>
      <c r="P138" s="13">
        <v>2044.9623312929145</v>
      </c>
      <c r="Q138" s="55">
        <f>'реальные данные'!U139/1000</f>
        <v>735.70614609715528</v>
      </c>
      <c r="R138" s="36">
        <v>3550.1924702124352</v>
      </c>
      <c r="S138" s="36">
        <v>714.99108590423521</v>
      </c>
      <c r="T138" s="36">
        <v>1205.3437211816306</v>
      </c>
      <c r="U138" s="36">
        <v>1020.2967678559519</v>
      </c>
      <c r="V138" s="36">
        <v>838.56961355531257</v>
      </c>
      <c r="W138" s="75">
        <v>1613.8407007897945</v>
      </c>
      <c r="X138" s="54">
        <f>'реальные данные'!F139/1000</f>
        <v>24.572461000551893</v>
      </c>
      <c r="Y138" s="36">
        <v>401.47122735879594</v>
      </c>
      <c r="Z138" s="36">
        <v>29.702924638328724</v>
      </c>
      <c r="AA138" s="36">
        <v>53.179108588336675</v>
      </c>
      <c r="AB138" s="36">
        <v>106.31291579851741</v>
      </c>
      <c r="AC138" s="36">
        <v>155.14711817877665</v>
      </c>
      <c r="AD138" s="75">
        <v>442.72472993876613</v>
      </c>
      <c r="AE138">
        <f t="shared" si="36"/>
        <v>1.4269288052596842</v>
      </c>
      <c r="AF138">
        <f t="shared" si="37"/>
        <v>2.8257448877627955</v>
      </c>
      <c r="AG138">
        <f t="shared" si="38"/>
        <v>2.9164592821613669</v>
      </c>
      <c r="AH138">
        <f t="shared" si="39"/>
        <v>2.6583217037813078</v>
      </c>
      <c r="AI138">
        <f t="shared" si="40"/>
        <v>2.5407919778174084</v>
      </c>
      <c r="AJ138">
        <f t="shared" si="41"/>
        <v>2.3196359506647437</v>
      </c>
      <c r="AK138">
        <f t="shared" si="42"/>
        <v>1.4496533034740198</v>
      </c>
      <c r="AL138" s="134">
        <f t="shared" si="35"/>
        <v>142.69288052596843</v>
      </c>
      <c r="AM138" s="134">
        <f t="shared" si="35"/>
        <v>282.57448877627957</v>
      </c>
      <c r="AN138" s="134">
        <f t="shared" si="35"/>
        <v>291.64592821613667</v>
      </c>
      <c r="AO138" s="134">
        <f t="shared" si="35"/>
        <v>265.8321703781308</v>
      </c>
      <c r="AP138" s="134">
        <f t="shared" si="35"/>
        <v>254.07919778174085</v>
      </c>
      <c r="AQ138" s="134">
        <f t="shared" si="35"/>
        <v>231.96359506647437</v>
      </c>
      <c r="AR138" s="134">
        <f t="shared" si="35"/>
        <v>144.96533034740199</v>
      </c>
      <c r="AZ138" s="81">
        <f t="shared" si="43"/>
        <v>16.847829931206327</v>
      </c>
      <c r="BA138" s="81">
        <f t="shared" si="44"/>
        <v>19.15971518536832</v>
      </c>
      <c r="BB138" s="81">
        <f t="shared" si="45"/>
        <v>16.94844169782457</v>
      </c>
      <c r="BC138" s="81">
        <f t="shared" si="46"/>
        <v>30.144028769077465</v>
      </c>
      <c r="BD138" s="81">
        <f t="shared" si="47"/>
        <v>10.154766865394082</v>
      </c>
      <c r="BE138" s="81">
        <f t="shared" si="48"/>
        <v>13.279023220149693</v>
      </c>
      <c r="BF138" s="81">
        <f t="shared" si="49"/>
        <v>9.8680888701900447</v>
      </c>
    </row>
    <row r="139" spans="1:58" x14ac:dyDescent="0.2">
      <c r="A139" s="1">
        <v>44562</v>
      </c>
      <c r="B139">
        <v>8.26</v>
      </c>
      <c r="C139" s="2">
        <v>569.21198289467497</v>
      </c>
      <c r="D139">
        <v>1479.8505036046699</v>
      </c>
      <c r="E139">
        <v>272.91455445863397</v>
      </c>
      <c r="F139">
        <v>518.49381012603897</v>
      </c>
      <c r="G139">
        <v>459.08810726058999</v>
      </c>
      <c r="H139">
        <v>461.65762740921502</v>
      </c>
      <c r="I139" s="13">
        <v>1528.02736220925</v>
      </c>
      <c r="J139" s="2">
        <v>1282.1687330902041</v>
      </c>
      <c r="K139">
        <v>4015.2460295231008</v>
      </c>
      <c r="L139">
        <v>750.85488446993759</v>
      </c>
      <c r="M139">
        <v>1256.7917156212372</v>
      </c>
      <c r="N139">
        <v>1151.7952958206979</v>
      </c>
      <c r="O139">
        <v>990.0043697289417</v>
      </c>
      <c r="P139" s="13">
        <v>2070.8158772103411</v>
      </c>
      <c r="Q139" s="55">
        <f>'реальные данные'!U140/1000</f>
        <v>715.639365203328</v>
      </c>
      <c r="R139" s="36">
        <v>3655.3311457997047</v>
      </c>
      <c r="S139" s="36">
        <v>691.88684334213451</v>
      </c>
      <c r="T139" s="36">
        <v>1210.0373466137903</v>
      </c>
      <c r="U139" s="36">
        <v>1048.500984391042</v>
      </c>
      <c r="V139" s="36">
        <v>891.85114919742341</v>
      </c>
      <c r="W139" s="75">
        <v>1685.6906786639145</v>
      </c>
      <c r="X139" s="54">
        <f>'реальные данные'!F140/1000</f>
        <v>29.880613688401194</v>
      </c>
      <c r="Y139" s="36">
        <v>359.65390060253338</v>
      </c>
      <c r="Z139" s="36">
        <v>40.903702321053999</v>
      </c>
      <c r="AA139" s="36">
        <v>45.804848673272389</v>
      </c>
      <c r="AB139" s="36">
        <v>109.45536337110507</v>
      </c>
      <c r="AC139" s="36">
        <v>120.24690527764277</v>
      </c>
      <c r="AD139" s="75">
        <v>437.98913950367654</v>
      </c>
      <c r="AE139">
        <f t="shared" si="36"/>
        <v>1.407572920180568</v>
      </c>
      <c r="AF139">
        <f t="shared" si="37"/>
        <v>2.9168655197215196</v>
      </c>
      <c r="AG139">
        <f t="shared" si="38"/>
        <v>2.8859657843090885</v>
      </c>
      <c r="AH139">
        <f t="shared" si="39"/>
        <v>2.6029459132873392</v>
      </c>
      <c r="AI139">
        <f t="shared" si="40"/>
        <v>2.7118328533825178</v>
      </c>
      <c r="AJ139">
        <f t="shared" si="41"/>
        <v>2.3574913738303134</v>
      </c>
      <c r="AK139">
        <f t="shared" si="42"/>
        <v>1.4955333221382545</v>
      </c>
      <c r="AL139" s="134">
        <f t="shared" si="35"/>
        <v>140.7572920180568</v>
      </c>
      <c r="AM139" s="134">
        <f t="shared" si="35"/>
        <v>291.68655197215196</v>
      </c>
      <c r="AN139" s="134">
        <f t="shared" si="35"/>
        <v>288.59657843090883</v>
      </c>
      <c r="AO139" s="134">
        <f t="shared" si="35"/>
        <v>260.29459132873393</v>
      </c>
      <c r="AP139" s="134">
        <f t="shared" si="35"/>
        <v>271.18328533825178</v>
      </c>
      <c r="AQ139" s="134">
        <f t="shared" si="35"/>
        <v>235.74913738303133</v>
      </c>
      <c r="AR139" s="134">
        <f t="shared" si="35"/>
        <v>149.55333221382546</v>
      </c>
      <c r="AZ139" s="81">
        <f t="shared" si="43"/>
        <v>16.619293890179684</v>
      </c>
      <c r="BA139" s="81">
        <f t="shared" si="44"/>
        <v>19.777550632368683</v>
      </c>
      <c r="BB139" s="81">
        <f t="shared" si="45"/>
        <v>16.771234605075769</v>
      </c>
      <c r="BC139" s="81">
        <f t="shared" si="46"/>
        <v>29.516095205059916</v>
      </c>
      <c r="BD139" s="81">
        <f t="shared" si="47"/>
        <v>10.838364826573327</v>
      </c>
      <c r="BE139" s="81">
        <f t="shared" si="48"/>
        <v>13.495730950981393</v>
      </c>
      <c r="BF139" s="81">
        <f t="shared" si="49"/>
        <v>10.180403615005</v>
      </c>
    </row>
    <row r="140" spans="1:58" x14ac:dyDescent="0.2">
      <c r="A140" s="1">
        <v>44593</v>
      </c>
      <c r="B140">
        <v>9.51</v>
      </c>
      <c r="C140" s="2">
        <v>568.898070419943</v>
      </c>
      <c r="D140">
        <v>1455.6411202556301</v>
      </c>
      <c r="E140">
        <v>263.97410421444403</v>
      </c>
      <c r="F140">
        <v>522.80216896093395</v>
      </c>
      <c r="G140">
        <v>466.30392829997697</v>
      </c>
      <c r="H140">
        <v>454.01994368820601</v>
      </c>
      <c r="I140" s="13">
        <v>1561.21032324114</v>
      </c>
      <c r="J140" s="2">
        <v>1227.8599406907483</v>
      </c>
      <c r="K140">
        <v>4094.2587791120986</v>
      </c>
      <c r="L140">
        <v>764.38839158590474</v>
      </c>
      <c r="M140">
        <v>1249.4385505754467</v>
      </c>
      <c r="N140">
        <v>1176.2643699425628</v>
      </c>
      <c r="O140">
        <v>995.79409746315798</v>
      </c>
      <c r="P140" s="13">
        <v>2134.1912622710734</v>
      </c>
      <c r="Q140" s="55">
        <f>'реальные данные'!U141/1000</f>
        <v>666.44256014027587</v>
      </c>
      <c r="R140" s="36">
        <v>3631.022635439751</v>
      </c>
      <c r="S140" s="36">
        <v>741.28537946842425</v>
      </c>
      <c r="T140" s="36">
        <v>1198.8685062502932</v>
      </c>
      <c r="U140" s="36">
        <v>1066.0619647753006</v>
      </c>
      <c r="V140" s="36">
        <v>867.79009942538062</v>
      </c>
      <c r="W140" s="75">
        <v>1700.49564710854</v>
      </c>
      <c r="X140" s="54">
        <f>'реальные данные'!F141/1000</f>
        <v>76.154825424911081</v>
      </c>
      <c r="Y140" s="36">
        <v>491.37360464567666</v>
      </c>
      <c r="Z140" s="36">
        <v>28.151113691800781</v>
      </c>
      <c r="AA140" s="36">
        <v>42.258744759947248</v>
      </c>
      <c r="AB140" s="36">
        <v>107.23323594561393</v>
      </c>
      <c r="AC140" s="36">
        <v>107.00789395402954</v>
      </c>
      <c r="AD140" s="75">
        <v>453.95501668067556</v>
      </c>
      <c r="AE140">
        <f t="shared" si="36"/>
        <v>1.4051733263722723</v>
      </c>
      <c r="AF140">
        <f t="shared" si="37"/>
        <v>3.0496188452809809</v>
      </c>
      <c r="AG140">
        <f t="shared" si="38"/>
        <v>3.1337926652727965</v>
      </c>
      <c r="AH140">
        <f t="shared" si="39"/>
        <v>2.5522104209415466</v>
      </c>
      <c r="AI140">
        <f t="shared" si="40"/>
        <v>2.7080446812242887</v>
      </c>
      <c r="AJ140">
        <f t="shared" si="41"/>
        <v>2.3115912846332467</v>
      </c>
      <c r="AK140">
        <f t="shared" si="42"/>
        <v>1.4886404824341553</v>
      </c>
      <c r="AL140" s="134">
        <f t="shared" si="35"/>
        <v>140.51733263722724</v>
      </c>
      <c r="AM140" s="134">
        <f t="shared" si="35"/>
        <v>304.9618845280981</v>
      </c>
      <c r="AN140" s="134">
        <f t="shared" si="35"/>
        <v>313.37926652727964</v>
      </c>
      <c r="AO140" s="134">
        <f t="shared" si="35"/>
        <v>255.22104209415465</v>
      </c>
      <c r="AP140" s="134">
        <f t="shared" si="35"/>
        <v>270.80446812242889</v>
      </c>
      <c r="AQ140" s="134">
        <f t="shared" si="35"/>
        <v>231.15912846332466</v>
      </c>
      <c r="AR140" s="134">
        <f t="shared" si="35"/>
        <v>148.86404824341554</v>
      </c>
      <c r="AZ140" s="81">
        <f t="shared" si="43"/>
        <v>16.590961748984466</v>
      </c>
      <c r="BA140" s="81">
        <f t="shared" si="44"/>
        <v>20.677672904072946</v>
      </c>
      <c r="BB140" s="81">
        <f t="shared" si="45"/>
        <v>18.211432816948047</v>
      </c>
      <c r="BC140" s="81">
        <f t="shared" si="46"/>
        <v>28.940780284104548</v>
      </c>
      <c r="BD140" s="81">
        <f t="shared" si="47"/>
        <v>10.823224663408205</v>
      </c>
      <c r="BE140" s="81">
        <f t="shared" si="48"/>
        <v>13.232970602712037</v>
      </c>
      <c r="BF140" s="81">
        <f t="shared" si="49"/>
        <v>10.133482634240137</v>
      </c>
    </row>
    <row r="141" spans="1:58" x14ac:dyDescent="0.2">
      <c r="A141" s="1">
        <v>44621</v>
      </c>
      <c r="B141">
        <v>20.03</v>
      </c>
      <c r="C141" s="2">
        <v>572.98832277205497</v>
      </c>
      <c r="D141">
        <v>1401.8667736617299</v>
      </c>
      <c r="E141">
        <v>279.61241107113801</v>
      </c>
      <c r="F141">
        <v>529.20842779633597</v>
      </c>
      <c r="G141">
        <v>456.78682642778699</v>
      </c>
      <c r="H141">
        <v>459.37560476708501</v>
      </c>
      <c r="I141" s="13">
        <v>1527.5860537874701</v>
      </c>
      <c r="J141" s="2">
        <v>1232.0654090107125</v>
      </c>
      <c r="K141">
        <v>3936.5011483034282</v>
      </c>
      <c r="L141">
        <v>717.07193986656682</v>
      </c>
      <c r="M141">
        <v>1160.9710947066587</v>
      </c>
      <c r="N141">
        <v>1133.9103744114377</v>
      </c>
      <c r="O141">
        <v>947.3962199575044</v>
      </c>
      <c r="P141" s="13">
        <v>2013.1801649882111</v>
      </c>
      <c r="Q141" s="55">
        <f>'реальные данные'!U142/1000</f>
        <v>662.19325720504094</v>
      </c>
      <c r="R141" s="36">
        <v>3651.2353510110529</v>
      </c>
      <c r="S141" s="36">
        <v>681.6358614671833</v>
      </c>
      <c r="T141" s="36">
        <v>1117.8841980168197</v>
      </c>
      <c r="U141" s="36">
        <v>1040.3565729175721</v>
      </c>
      <c r="V141" s="36">
        <v>873.16409140181497</v>
      </c>
      <c r="W141" s="75">
        <v>1683.3372848928041</v>
      </c>
      <c r="X141" s="54">
        <f>'реальные данные'!F142/1000</f>
        <v>78.794806304031098</v>
      </c>
      <c r="Y141" s="36">
        <v>257.61496391234914</v>
      </c>
      <c r="Z141" s="36">
        <v>50.86337759079197</v>
      </c>
      <c r="AA141" s="36">
        <v>40.452666158536665</v>
      </c>
      <c r="AB141" s="36">
        <v>98.028540223629406</v>
      </c>
      <c r="AC141" s="36">
        <v>87.737057694563831</v>
      </c>
      <c r="AD141" s="75">
        <v>320.08092976240272</v>
      </c>
      <c r="AE141">
        <f t="shared" si="36"/>
        <v>1.4066872079643431</v>
      </c>
      <c r="AF141">
        <f t="shared" si="37"/>
        <v>3.018816433515763</v>
      </c>
      <c r="AG141">
        <f t="shared" si="38"/>
        <v>2.8374195569569109</v>
      </c>
      <c r="AH141">
        <f t="shared" si="39"/>
        <v>2.3612098230250043</v>
      </c>
      <c r="AI141">
        <f t="shared" si="40"/>
        <v>2.7045162904247926</v>
      </c>
      <c r="AJ141">
        <f t="shared" si="41"/>
        <v>2.2713627239558023</v>
      </c>
      <c r="AK141">
        <f t="shared" si="42"/>
        <v>1.4354108059188373</v>
      </c>
      <c r="AL141" s="134">
        <f t="shared" si="35"/>
        <v>140.66872079643431</v>
      </c>
      <c r="AM141" s="134">
        <f t="shared" si="35"/>
        <v>301.88164335157632</v>
      </c>
      <c r="AN141" s="134">
        <f t="shared" si="35"/>
        <v>283.7419556956911</v>
      </c>
      <c r="AO141" s="134">
        <f t="shared" si="35"/>
        <v>236.12098230250044</v>
      </c>
      <c r="AP141" s="134">
        <f t="shared" si="35"/>
        <v>270.45162904247928</v>
      </c>
      <c r="AQ141" s="134">
        <f t="shared" si="35"/>
        <v>227.13627239558022</v>
      </c>
      <c r="AR141" s="134">
        <f t="shared" si="35"/>
        <v>143.54108059188374</v>
      </c>
      <c r="AZ141" s="81">
        <f t="shared" si="43"/>
        <v>16.608836235437593</v>
      </c>
      <c r="BA141" s="81">
        <f t="shared" si="44"/>
        <v>20.46881985474079</v>
      </c>
      <c r="BB141" s="81">
        <f t="shared" si="45"/>
        <v>16.489117550001385</v>
      </c>
      <c r="BC141" s="81">
        <f t="shared" si="46"/>
        <v>26.774929736250428</v>
      </c>
      <c r="BD141" s="81">
        <f t="shared" si="47"/>
        <v>10.809122766719415</v>
      </c>
      <c r="BE141" s="81">
        <f t="shared" si="48"/>
        <v>13.002677572809693</v>
      </c>
      <c r="BF141" s="81">
        <f t="shared" si="49"/>
        <v>9.771137253364703</v>
      </c>
    </row>
    <row r="142" spans="1:58" x14ac:dyDescent="0.2">
      <c r="A142" s="1">
        <v>44652</v>
      </c>
      <c r="B142">
        <v>17.13</v>
      </c>
      <c r="C142" s="2">
        <v>535.10044157884101</v>
      </c>
      <c r="D142">
        <v>1385.03800085285</v>
      </c>
      <c r="E142">
        <v>274.63501228734799</v>
      </c>
      <c r="F142">
        <v>533.74346215961702</v>
      </c>
      <c r="G142">
        <v>466.685289546131</v>
      </c>
      <c r="H142">
        <v>454.97309522574898</v>
      </c>
      <c r="I142" s="13">
        <v>1367.1960021499799</v>
      </c>
      <c r="J142" s="2">
        <v>1290.3237852942063</v>
      </c>
      <c r="K142">
        <v>3931.3795272728453</v>
      </c>
      <c r="L142">
        <v>703.56335702033164</v>
      </c>
      <c r="M142">
        <v>1151.8720142144089</v>
      </c>
      <c r="N142">
        <v>1132.7513291342559</v>
      </c>
      <c r="O142">
        <v>934.80335593833229</v>
      </c>
      <c r="P142" s="13">
        <v>2013.8287299324563</v>
      </c>
      <c r="Q142" s="55">
        <f>'реальные данные'!U143/1000</f>
        <v>742.82212013901028</v>
      </c>
      <c r="R142" s="36">
        <v>3585.1859225144203</v>
      </c>
      <c r="S142" s="36">
        <v>692.54428980193609</v>
      </c>
      <c r="T142" s="36">
        <v>1079.5592106453578</v>
      </c>
      <c r="U142" s="36">
        <v>1042.015899652904</v>
      </c>
      <c r="V142" s="36">
        <v>788.04412871511465</v>
      </c>
      <c r="W142" s="75">
        <v>1726.3180307912689</v>
      </c>
      <c r="X142" s="54">
        <f>'реальные данные'!F143/1000</f>
        <v>28.702818431964509</v>
      </c>
      <c r="Y142" s="36">
        <v>343.9051700039638</v>
      </c>
      <c r="Z142" s="36">
        <v>17.197053755523886</v>
      </c>
      <c r="AA142" s="36">
        <v>68.104339354698553</v>
      </c>
      <c r="AB142" s="36">
        <v>88.25094551495468</v>
      </c>
      <c r="AC142" s="36">
        <v>133.60183501143456</v>
      </c>
      <c r="AD142" s="75">
        <v>298.75473128065158</v>
      </c>
      <c r="AE142">
        <f t="shared" si="36"/>
        <v>1.5542548568030099</v>
      </c>
      <c r="AF142">
        <f t="shared" si="37"/>
        <v>3.071842125459225</v>
      </c>
      <c r="AG142">
        <f t="shared" si="38"/>
        <v>2.7825620590544888</v>
      </c>
      <c r="AH142">
        <f t="shared" si="39"/>
        <v>2.3224871856147735</v>
      </c>
      <c r="AI142">
        <f t="shared" si="40"/>
        <v>2.6203414605928685</v>
      </c>
      <c r="AJ142">
        <f t="shared" si="41"/>
        <v>2.2048241499831085</v>
      </c>
      <c r="AK142">
        <f t="shared" si="42"/>
        <v>1.6125185086964868</v>
      </c>
      <c r="AL142" s="134">
        <f t="shared" si="35"/>
        <v>155.42548568030099</v>
      </c>
      <c r="AM142" s="134">
        <f t="shared" si="35"/>
        <v>307.18421254592249</v>
      </c>
      <c r="AN142" s="134">
        <f t="shared" si="35"/>
        <v>278.25620590544889</v>
      </c>
      <c r="AO142" s="134">
        <f t="shared" si="35"/>
        <v>232.24871856147735</v>
      </c>
      <c r="AP142" s="134">
        <f t="shared" si="35"/>
        <v>262.03414605928685</v>
      </c>
      <c r="AQ142" s="134">
        <f t="shared" si="35"/>
        <v>220.48241499831084</v>
      </c>
      <c r="AR142" s="134">
        <f t="shared" si="35"/>
        <v>161.25185086964868</v>
      </c>
      <c r="AZ142" s="81">
        <f t="shared" si="43"/>
        <v>18.351175896545897</v>
      </c>
      <c r="BA142" s="81">
        <f t="shared" si="44"/>
        <v>20.828355904701819</v>
      </c>
      <c r="BB142" s="81">
        <f t="shared" si="45"/>
        <v>16.170323761048259</v>
      </c>
      <c r="BC142" s="81">
        <f t="shared" si="46"/>
        <v>26.335834537784343</v>
      </c>
      <c r="BD142" s="81">
        <f t="shared" si="47"/>
        <v>10.472701768723477</v>
      </c>
      <c r="BE142" s="81">
        <f t="shared" si="48"/>
        <v>12.621769840902088</v>
      </c>
      <c r="BF142" s="81">
        <f t="shared" si="49"/>
        <v>10.976745895387412</v>
      </c>
    </row>
    <row r="143" spans="1:58" x14ac:dyDescent="0.2">
      <c r="A143" s="1">
        <v>44682</v>
      </c>
      <c r="B143">
        <v>13.3</v>
      </c>
      <c r="C143" s="2">
        <v>537.85345337601098</v>
      </c>
      <c r="D143">
        <v>1360.7219691702701</v>
      </c>
      <c r="E143">
        <v>278.91130818046003</v>
      </c>
      <c r="F143">
        <v>533.98185982611301</v>
      </c>
      <c r="G143">
        <v>445.62920333102898</v>
      </c>
      <c r="H143">
        <v>452.51623321513398</v>
      </c>
      <c r="I143" s="13">
        <v>1361.72162631528</v>
      </c>
      <c r="J143" s="2">
        <v>1326.5989639881716</v>
      </c>
      <c r="K143">
        <v>3988.0246210318496</v>
      </c>
      <c r="L143">
        <v>696.83953775517864</v>
      </c>
      <c r="M143">
        <v>1180.6383536898686</v>
      </c>
      <c r="N143">
        <v>1155.9465194299612</v>
      </c>
      <c r="O143">
        <v>945.32133178351398</v>
      </c>
      <c r="P143" s="13">
        <v>2006.5618551130081</v>
      </c>
      <c r="Q143" s="55">
        <f>'реальные данные'!U144/1000</f>
        <v>729.51698163260005</v>
      </c>
      <c r="R143" s="36">
        <v>3653.1053949100246</v>
      </c>
      <c r="S143" s="36">
        <v>677.54263770845228</v>
      </c>
      <c r="T143" s="36">
        <v>1128.3179106229341</v>
      </c>
      <c r="U143" s="36">
        <v>1069.8504525875758</v>
      </c>
      <c r="V143" s="36">
        <v>829.16323603253829</v>
      </c>
      <c r="W143" s="75">
        <v>1697.673706999391</v>
      </c>
      <c r="X143" s="54">
        <f>'реальные данные'!F144/1000</f>
        <v>70.1440150864277</v>
      </c>
      <c r="Y143" s="36">
        <v>325.7690640812699</v>
      </c>
      <c r="Z143" s="36">
        <v>24.138635594097284</v>
      </c>
      <c r="AA143" s="36">
        <v>46.912228175210956</v>
      </c>
      <c r="AB143" s="36">
        <v>90.652979453661729</v>
      </c>
      <c r="AC143" s="36">
        <v>110.18106024989079</v>
      </c>
      <c r="AD143" s="75">
        <v>303.52106272623791</v>
      </c>
      <c r="AE143">
        <f t="shared" si="36"/>
        <v>1.604975154233486</v>
      </c>
      <c r="AF143">
        <f t="shared" si="37"/>
        <v>3.1555812070849654</v>
      </c>
      <c r="AG143">
        <f t="shared" si="38"/>
        <v>2.7079499570401167</v>
      </c>
      <c r="AH143">
        <f t="shared" si="39"/>
        <v>2.3697021921870567</v>
      </c>
      <c r="AI143">
        <f t="shared" si="40"/>
        <v>2.8097817538399652</v>
      </c>
      <c r="AJ143">
        <f t="shared" si="41"/>
        <v>2.2444718602706875</v>
      </c>
      <c r="AK143">
        <f t="shared" si="42"/>
        <v>1.5919643748032215</v>
      </c>
      <c r="AL143" s="134">
        <f t="shared" si="35"/>
        <v>160.4975154233486</v>
      </c>
      <c r="AM143" s="134">
        <f t="shared" si="35"/>
        <v>315.55812070849652</v>
      </c>
      <c r="AN143" s="134">
        <f t="shared" si="35"/>
        <v>270.79499570401168</v>
      </c>
      <c r="AO143" s="134">
        <f t="shared" si="35"/>
        <v>236.97021921870567</v>
      </c>
      <c r="AP143" s="134">
        <f t="shared" si="35"/>
        <v>280.97817538399653</v>
      </c>
      <c r="AQ143" s="134">
        <f t="shared" si="35"/>
        <v>224.44718602706874</v>
      </c>
      <c r="AR143" s="134">
        <f t="shared" si="35"/>
        <v>159.19643748032215</v>
      </c>
      <c r="AZ143" s="81">
        <f t="shared" si="43"/>
        <v>18.95003334620916</v>
      </c>
      <c r="BA143" s="81">
        <f t="shared" si="44"/>
        <v>21.396141397575434</v>
      </c>
      <c r="BB143" s="81">
        <f t="shared" si="45"/>
        <v>15.736729893073676</v>
      </c>
      <c r="BC143" s="81">
        <f t="shared" si="46"/>
        <v>26.871228923807145</v>
      </c>
      <c r="BD143" s="81">
        <f t="shared" si="47"/>
        <v>11.229836563555706</v>
      </c>
      <c r="BE143" s="81">
        <f t="shared" si="48"/>
        <v>12.848737725834054</v>
      </c>
      <c r="BF143" s="81">
        <f t="shared" si="49"/>
        <v>10.836829668919707</v>
      </c>
    </row>
    <row r="144" spans="1:58" x14ac:dyDescent="0.2">
      <c r="A144" s="1">
        <v>44713</v>
      </c>
      <c r="B144">
        <v>9.6300000000000008</v>
      </c>
      <c r="C144" s="2">
        <v>555.55744867365297</v>
      </c>
      <c r="D144">
        <v>1352.75441420725</v>
      </c>
      <c r="E144">
        <v>270.52618669338898</v>
      </c>
      <c r="F144">
        <v>536.168342241966</v>
      </c>
      <c r="G144">
        <v>451.28646310994901</v>
      </c>
      <c r="H144">
        <v>443.68782222895601</v>
      </c>
      <c r="I144" s="13">
        <v>1367.1544023992999</v>
      </c>
      <c r="J144" s="2">
        <v>1352.175248214432</v>
      </c>
      <c r="K144">
        <v>4087.1706062631638</v>
      </c>
      <c r="L144">
        <v>697.58417888307974</v>
      </c>
      <c r="M144">
        <v>1184.3027968858275</v>
      </c>
      <c r="N144">
        <v>1177.2456735998335</v>
      </c>
      <c r="O144">
        <v>940.29121411633002</v>
      </c>
      <c r="P144" s="13">
        <v>2008.930424330917</v>
      </c>
      <c r="Q144" s="55">
        <f>'реальные данные'!U145/1000</f>
        <v>745.12827911374711</v>
      </c>
      <c r="R144" s="36">
        <v>3747.3486816515392</v>
      </c>
      <c r="S144" s="36">
        <v>672.78834176985288</v>
      </c>
      <c r="T144" s="36">
        <v>1087.3406202707376</v>
      </c>
      <c r="U144" s="36">
        <v>1091.4588905516534</v>
      </c>
      <c r="V144" s="36">
        <v>831.25547505979159</v>
      </c>
      <c r="W144" s="75">
        <v>1654.2116887488437</v>
      </c>
      <c r="X144" s="54">
        <f>'реальные данные'!F145/1000</f>
        <v>75.841854148318902</v>
      </c>
      <c r="Y144" s="36">
        <v>339.44296494058767</v>
      </c>
      <c r="Z144" s="36">
        <v>24.334326370674638</v>
      </c>
      <c r="AA144" s="36">
        <v>96.641997651926502</v>
      </c>
      <c r="AB144" s="36">
        <v>89.022438109316568</v>
      </c>
      <c r="AC144" s="36">
        <v>105.8652363689349</v>
      </c>
      <c r="AD144" s="75">
        <v>337.73802254895327</v>
      </c>
      <c r="AE144">
        <f t="shared" si="36"/>
        <v>1.5906292583002926</v>
      </c>
      <c r="AF144">
        <f t="shared" si="37"/>
        <v>3.2512593461680948</v>
      </c>
      <c r="AG144">
        <f t="shared" si="38"/>
        <v>2.7705216563546067</v>
      </c>
      <c r="AH144">
        <f t="shared" si="39"/>
        <v>2.3763999892577004</v>
      </c>
      <c r="AI144">
        <f t="shared" si="40"/>
        <v>2.8146681833492466</v>
      </c>
      <c r="AJ144">
        <f t="shared" si="41"/>
        <v>2.2744205477491155</v>
      </c>
      <c r="AK144">
        <f t="shared" si="42"/>
        <v>1.5707743236328562</v>
      </c>
      <c r="AL144" s="134">
        <f t="shared" si="35"/>
        <v>159.06292583002926</v>
      </c>
      <c r="AM144" s="134">
        <f t="shared" si="35"/>
        <v>325.1259346168095</v>
      </c>
      <c r="AN144" s="134">
        <f t="shared" si="35"/>
        <v>277.05216563546065</v>
      </c>
      <c r="AO144" s="134">
        <f t="shared" si="35"/>
        <v>237.63999892577004</v>
      </c>
      <c r="AP144" s="134">
        <f t="shared" si="35"/>
        <v>281.46681833492465</v>
      </c>
      <c r="AQ144" s="134">
        <f t="shared" si="35"/>
        <v>227.44205477491155</v>
      </c>
      <c r="AR144" s="134">
        <f t="shared" si="35"/>
        <v>157.07743236328562</v>
      </c>
      <c r="AZ144" s="81">
        <f t="shared" si="43"/>
        <v>18.780650533273906</v>
      </c>
      <c r="BA144" s="81">
        <f t="shared" si="44"/>
        <v>22.04487862160353</v>
      </c>
      <c r="BB144" s="81">
        <f t="shared" si="45"/>
        <v>16.100353278543853</v>
      </c>
      <c r="BC144" s="81">
        <f t="shared" si="46"/>
        <v>26.947178568013015</v>
      </c>
      <c r="BD144" s="81">
        <f t="shared" si="47"/>
        <v>11.249366124772896</v>
      </c>
      <c r="BE144" s="81">
        <f t="shared" si="48"/>
        <v>13.020182437373849</v>
      </c>
      <c r="BF144" s="81">
        <f t="shared" si="49"/>
        <v>10.692584622457957</v>
      </c>
    </row>
    <row r="145" spans="1:58" x14ac:dyDescent="0.2">
      <c r="A145" s="1">
        <v>44743</v>
      </c>
      <c r="B145">
        <v>8.9</v>
      </c>
      <c r="C145" s="2">
        <v>549.82829154000399</v>
      </c>
      <c r="D145">
        <v>1380.93515318808</v>
      </c>
      <c r="E145">
        <v>270.044845358278</v>
      </c>
      <c r="F145">
        <v>544.49854228490096</v>
      </c>
      <c r="G145">
        <v>469.82042851466502</v>
      </c>
      <c r="H145">
        <v>442.61918406791199</v>
      </c>
      <c r="I145" s="13">
        <v>1373.5968511388501</v>
      </c>
      <c r="J145" s="2">
        <v>1385.9325191406065</v>
      </c>
      <c r="K145">
        <v>4164.5947831700805</v>
      </c>
      <c r="L145">
        <v>699.40268008785245</v>
      </c>
      <c r="M145">
        <v>1199.477911058917</v>
      </c>
      <c r="N145">
        <v>1193.9808660761894</v>
      </c>
      <c r="O145">
        <v>945.47828747084998</v>
      </c>
      <c r="P145" s="13">
        <v>2019.2570493921717</v>
      </c>
      <c r="Q145" s="55">
        <f>'реальные данные'!U146/1000</f>
        <v>785.16213906967846</v>
      </c>
      <c r="R145" s="36">
        <v>3834.881834610323</v>
      </c>
      <c r="S145" s="36">
        <v>666.38721997226651</v>
      </c>
      <c r="T145" s="36">
        <v>1150.1133185385263</v>
      </c>
      <c r="U145" s="36">
        <v>1096.2695528943659</v>
      </c>
      <c r="V145" s="36">
        <v>858.28272381372688</v>
      </c>
      <c r="W145" s="75">
        <v>1667.1880360120708</v>
      </c>
      <c r="X145" s="54">
        <f>'реальные данные'!F146/1000</f>
        <v>56.872793749043915</v>
      </c>
      <c r="Y145" s="36">
        <v>311.08261726523108</v>
      </c>
      <c r="Z145" s="36">
        <v>33.712714081967704</v>
      </c>
      <c r="AA145" s="36">
        <v>49.508864701360721</v>
      </c>
      <c r="AB145" s="36">
        <v>98.58371909729243</v>
      </c>
      <c r="AC145" s="36">
        <v>71.884354846215018</v>
      </c>
      <c r="AD145" s="75">
        <v>318.91573074153217</v>
      </c>
      <c r="AE145">
        <f t="shared" si="36"/>
        <v>1.6468523231000836</v>
      </c>
      <c r="AF145">
        <f t="shared" si="37"/>
        <v>3.2288523580280044</v>
      </c>
      <c r="AG145">
        <f t="shared" si="38"/>
        <v>2.7871553470915629</v>
      </c>
      <c r="AH145">
        <f t="shared" si="39"/>
        <v>2.3683402775026843</v>
      </c>
      <c r="AI145">
        <f t="shared" si="40"/>
        <v>2.735411988649235</v>
      </c>
      <c r="AJ145">
        <f t="shared" si="41"/>
        <v>2.2601638096511962</v>
      </c>
      <c r="AK145">
        <f t="shared" si="42"/>
        <v>1.5568391943029558</v>
      </c>
      <c r="AL145" s="134">
        <f t="shared" si="35"/>
        <v>164.68523231000836</v>
      </c>
      <c r="AM145" s="134">
        <f t="shared" si="35"/>
        <v>322.88523580280042</v>
      </c>
      <c r="AN145" s="134">
        <f t="shared" si="35"/>
        <v>278.71553470915626</v>
      </c>
      <c r="AO145" s="134">
        <f t="shared" si="35"/>
        <v>236.83402775026843</v>
      </c>
      <c r="AP145" s="134">
        <f t="shared" si="35"/>
        <v>273.5411988649235</v>
      </c>
      <c r="AQ145" s="134">
        <f t="shared" si="35"/>
        <v>226.01638096511962</v>
      </c>
      <c r="AR145" s="134">
        <f t="shared" si="35"/>
        <v>155.68391943029559</v>
      </c>
      <c r="AZ145" s="81">
        <f t="shared" si="43"/>
        <v>19.444479471667009</v>
      </c>
      <c r="BA145" s="81">
        <f t="shared" si="44"/>
        <v>21.892950005264083</v>
      </c>
      <c r="BB145" s="81">
        <f t="shared" si="45"/>
        <v>16.197016770264547</v>
      </c>
      <c r="BC145" s="81">
        <f t="shared" si="46"/>
        <v>26.855785497464748</v>
      </c>
      <c r="BD145" s="81">
        <f t="shared" si="47"/>
        <v>10.932603403997833</v>
      </c>
      <c r="BE145" s="81">
        <f t="shared" si="48"/>
        <v>12.938568097765252</v>
      </c>
      <c r="BF145" s="81">
        <f t="shared" si="49"/>
        <v>10.597725324503401</v>
      </c>
    </row>
    <row r="146" spans="1:58" x14ac:dyDescent="0.2">
      <c r="A146" s="1">
        <v>44774</v>
      </c>
      <c r="B146">
        <v>7.95</v>
      </c>
      <c r="C146" s="2">
        <v>548.92302134781698</v>
      </c>
      <c r="D146">
        <v>1378.2979712297999</v>
      </c>
      <c r="E146">
        <v>274.00614448535299</v>
      </c>
      <c r="F146">
        <v>542.75497141810899</v>
      </c>
      <c r="G146">
        <v>470.85082811738602</v>
      </c>
      <c r="H146">
        <v>443.36624095888197</v>
      </c>
      <c r="I146" s="13">
        <v>1379.5788413338601</v>
      </c>
      <c r="J146" s="2">
        <v>1444.1440732570879</v>
      </c>
      <c r="K146">
        <v>4266.9952419136298</v>
      </c>
      <c r="L146">
        <v>703.75110219437806</v>
      </c>
      <c r="M146">
        <v>1211.7839972736128</v>
      </c>
      <c r="N146">
        <v>1230.8446173084278</v>
      </c>
      <c r="O146">
        <v>947.22050495294388</v>
      </c>
      <c r="P146" s="13">
        <v>2032.5092312128008</v>
      </c>
      <c r="Q146" s="55">
        <f>'реальные данные'!U147/1000</f>
        <v>550.14388989024019</v>
      </c>
      <c r="R146" s="36">
        <v>3948.7963268647541</v>
      </c>
      <c r="S146" s="36">
        <v>678.69948776340948</v>
      </c>
      <c r="T146" s="36">
        <v>1158.6562703336176</v>
      </c>
      <c r="U146" s="36">
        <v>1120.9710182590634</v>
      </c>
      <c r="V146" s="36">
        <v>820.28733190104015</v>
      </c>
      <c r="W146" s="75">
        <v>1665.2011337063077</v>
      </c>
      <c r="X146" s="54">
        <f>'реальные данные'!F147/1000</f>
        <v>306.37758068787065</v>
      </c>
      <c r="Y146" s="36">
        <v>352.97752339116272</v>
      </c>
      <c r="Z146" s="36">
        <v>24.407811604758091</v>
      </c>
      <c r="AA146" s="36">
        <v>55.868564578683639</v>
      </c>
      <c r="AB146" s="36">
        <v>107.65943424450016</v>
      </c>
      <c r="AC146" s="36">
        <v>118.28164950144594</v>
      </c>
      <c r="AD146" s="75">
        <v>345.93153129405999</v>
      </c>
      <c r="AE146">
        <f t="shared" si="36"/>
        <v>1.6792709852126038</v>
      </c>
      <c r="AF146">
        <f t="shared" si="37"/>
        <v>3.3544936935044389</v>
      </c>
      <c r="AG146">
        <f t="shared" si="38"/>
        <v>2.7573100790106437</v>
      </c>
      <c r="AH146">
        <f t="shared" si="39"/>
        <v>2.4046413509488973</v>
      </c>
      <c r="AI146">
        <f t="shared" si="40"/>
        <v>2.8046070180925322</v>
      </c>
      <c r="AJ146">
        <f t="shared" si="41"/>
        <v>2.2757120143222296</v>
      </c>
      <c r="AK146">
        <f t="shared" si="42"/>
        <v>1.5674846171561378</v>
      </c>
      <c r="AL146" s="134">
        <f t="shared" si="35"/>
        <v>167.92709852126038</v>
      </c>
      <c r="AM146" s="134">
        <f t="shared" si="35"/>
        <v>335.44936935044387</v>
      </c>
      <c r="AN146" s="134">
        <f t="shared" si="35"/>
        <v>275.73100790106434</v>
      </c>
      <c r="AO146" s="134">
        <f t="shared" si="35"/>
        <v>240.46413509488974</v>
      </c>
      <c r="AP146" s="134">
        <f t="shared" si="35"/>
        <v>280.46070180925324</v>
      </c>
      <c r="AQ146" s="134">
        <f t="shared" si="35"/>
        <v>227.57120143222295</v>
      </c>
      <c r="AR146" s="134">
        <f t="shared" si="35"/>
        <v>156.74846171561379</v>
      </c>
      <c r="AZ146" s="81">
        <f t="shared" si="43"/>
        <v>19.827248467468156</v>
      </c>
      <c r="BA146" s="81">
        <f t="shared" si="44"/>
        <v>22.744850052456126</v>
      </c>
      <c r="BB146" s="81">
        <f t="shared" si="45"/>
        <v>16.023576740047311</v>
      </c>
      <c r="BC146" s="81">
        <f t="shared" si="46"/>
        <v>27.267421380644166</v>
      </c>
      <c r="BD146" s="81">
        <f t="shared" si="47"/>
        <v>11.209154730661089</v>
      </c>
      <c r="BE146" s="81">
        <f t="shared" si="48"/>
        <v>13.027575586547758</v>
      </c>
      <c r="BF146" s="81">
        <f t="shared" si="49"/>
        <v>10.670190912326508</v>
      </c>
    </row>
    <row r="147" spans="1:58" x14ac:dyDescent="0.2">
      <c r="A147" s="1">
        <v>44805</v>
      </c>
      <c r="B147">
        <v>7.69</v>
      </c>
      <c r="C147" s="2">
        <v>546.81878339108698</v>
      </c>
      <c r="D147">
        <v>1369.41282618842</v>
      </c>
      <c r="E147">
        <v>272.94572390500798</v>
      </c>
      <c r="F147">
        <v>543.286062942218</v>
      </c>
      <c r="G147">
        <v>457.12247360373902</v>
      </c>
      <c r="H147">
        <v>431.01879963935397</v>
      </c>
      <c r="I147" s="13">
        <v>1380.0057244110201</v>
      </c>
      <c r="J147" s="2">
        <v>1883.2977602823926</v>
      </c>
      <c r="K147">
        <v>4329.0935590910185</v>
      </c>
      <c r="L147">
        <v>696.36964540180008</v>
      </c>
      <c r="M147">
        <v>1220.9356857216439</v>
      </c>
      <c r="N147">
        <v>1255.3320403841265</v>
      </c>
      <c r="O147">
        <v>957.56185028376819</v>
      </c>
      <c r="P147" s="13">
        <v>2043.077354511973</v>
      </c>
      <c r="Q147" s="55">
        <f>'реальные данные'!U148/1000</f>
        <v>974.84939677862565</v>
      </c>
      <c r="R147" s="36">
        <v>3989.4823270424722</v>
      </c>
      <c r="S147" s="36">
        <v>667.1694290609156</v>
      </c>
      <c r="T147" s="36">
        <v>1168.7476336152849</v>
      </c>
      <c r="U147" s="36">
        <v>1148.4336644362793</v>
      </c>
      <c r="V147" s="36">
        <v>868.89323991664844</v>
      </c>
      <c r="W147" s="75">
        <v>1613.7284821941273</v>
      </c>
      <c r="X147" s="54">
        <f>'реальные данные'!F148/1000</f>
        <v>85.68818579874295</v>
      </c>
      <c r="Y147" s="36">
        <v>355.16505023411929</v>
      </c>
      <c r="Z147" s="36">
        <v>28.958222636547664</v>
      </c>
      <c r="AA147" s="36">
        <v>52.010279153329414</v>
      </c>
      <c r="AB147" s="36">
        <v>102.75382796130229</v>
      </c>
      <c r="AC147" s="36">
        <v>90.161502183181227</v>
      </c>
      <c r="AD147" s="75">
        <v>406.97300824800851</v>
      </c>
      <c r="AE147">
        <f t="shared" si="36"/>
        <v>2.0840957076033853</v>
      </c>
      <c r="AF147">
        <f t="shared" si="37"/>
        <v>3.4092287039996574</v>
      </c>
      <c r="AG147">
        <f t="shared" si="38"/>
        <v>2.7403590251773959</v>
      </c>
      <c r="AH147">
        <f t="shared" si="39"/>
        <v>2.4143314345693652</v>
      </c>
      <c r="AI147">
        <f t="shared" si="40"/>
        <v>2.9412111343048477</v>
      </c>
      <c r="AJ147">
        <f t="shared" si="41"/>
        <v>2.3910889720796598</v>
      </c>
      <c r="AK147">
        <f t="shared" si="42"/>
        <v>1.5739096222864661</v>
      </c>
      <c r="AL147" s="134">
        <f t="shared" si="35"/>
        <v>208.40957076033851</v>
      </c>
      <c r="AM147" s="134">
        <f t="shared" si="35"/>
        <v>340.92287039996575</v>
      </c>
      <c r="AN147" s="134">
        <f t="shared" si="35"/>
        <v>274.0359025177396</v>
      </c>
      <c r="AO147" s="134">
        <f t="shared" si="35"/>
        <v>241.43314345693651</v>
      </c>
      <c r="AP147" s="134">
        <f t="shared" si="35"/>
        <v>294.1211134304848</v>
      </c>
      <c r="AQ147" s="134">
        <f t="shared" si="35"/>
        <v>239.10889720796598</v>
      </c>
      <c r="AR147" s="134">
        <f t="shared" si="35"/>
        <v>157.3909622286466</v>
      </c>
      <c r="AZ147" s="81">
        <f t="shared" si="43"/>
        <v>24.607037094376185</v>
      </c>
      <c r="BA147" s="81">
        <f t="shared" si="44"/>
        <v>23.115975986824118</v>
      </c>
      <c r="BB147" s="81">
        <f t="shared" si="45"/>
        <v>15.925068953785139</v>
      </c>
      <c r="BC147" s="81">
        <f t="shared" si="46"/>
        <v>27.377302046710525</v>
      </c>
      <c r="BD147" s="81">
        <f t="shared" si="47"/>
        <v>11.755119518451737</v>
      </c>
      <c r="BE147" s="81">
        <f t="shared" si="48"/>
        <v>13.688064272581483</v>
      </c>
      <c r="BF147" s="81">
        <f t="shared" si="49"/>
        <v>10.713927246707675</v>
      </c>
    </row>
    <row r="148" spans="1:58" x14ac:dyDescent="0.2">
      <c r="A148" s="1">
        <v>44835</v>
      </c>
      <c r="B148">
        <v>7.72</v>
      </c>
      <c r="C148" s="2">
        <v>547.22834351662505</v>
      </c>
      <c r="D148">
        <v>1384.36311228368</v>
      </c>
      <c r="E148">
        <v>270.40698622338499</v>
      </c>
      <c r="F148">
        <v>542.23330742367705</v>
      </c>
      <c r="G148">
        <v>482.34343638885599</v>
      </c>
      <c r="H148">
        <v>435.43661736297298</v>
      </c>
      <c r="I148" s="13">
        <v>1372.0536183732399</v>
      </c>
      <c r="J148" s="2">
        <v>1914.4046382203139</v>
      </c>
      <c r="K148">
        <v>4478.1958303203919</v>
      </c>
      <c r="L148">
        <v>694.68056094059068</v>
      </c>
      <c r="M148">
        <v>1233.3416383816752</v>
      </c>
      <c r="N148">
        <v>1279.1884545002965</v>
      </c>
      <c r="O148">
        <v>967.24355532488221</v>
      </c>
      <c r="P148" s="13">
        <v>2172.0780512385872</v>
      </c>
      <c r="Q148" s="55">
        <f>'реальные данные'!U149/1000</f>
        <v>977.51971282062152</v>
      </c>
      <c r="R148" s="36">
        <v>4155.4190236525001</v>
      </c>
      <c r="S148" s="36">
        <v>659.73876650706745</v>
      </c>
      <c r="T148" s="36">
        <v>1191.7715573045168</v>
      </c>
      <c r="U148" s="36">
        <v>1166.8221020769925</v>
      </c>
      <c r="V148" s="36">
        <v>849.95691003392528</v>
      </c>
      <c r="W148" s="75">
        <v>1684.7128851006771</v>
      </c>
      <c r="X148" s="54">
        <f>'реальные данные'!F149/1000</f>
        <v>96.116334786782048</v>
      </c>
      <c r="Y148" s="36">
        <v>333.25623217151781</v>
      </c>
      <c r="Z148" s="36">
        <v>33.099462186146738</v>
      </c>
      <c r="AA148" s="36">
        <v>45.43986624412176</v>
      </c>
      <c r="AB148" s="36">
        <v>110.66125782105061</v>
      </c>
      <c r="AC148" s="36">
        <v>120.16900513366005</v>
      </c>
      <c r="AD148" s="75">
        <v>455.6237469693055</v>
      </c>
      <c r="AE148">
        <f t="shared" si="36"/>
        <v>2.1083529359369124</v>
      </c>
      <c r="AF148">
        <f t="shared" si="37"/>
        <v>3.4842192715269364</v>
      </c>
      <c r="AG148">
        <f t="shared" si="38"/>
        <v>2.7530932820849099</v>
      </c>
      <c r="AH148">
        <f t="shared" si="39"/>
        <v>2.4516138665984695</v>
      </c>
      <c r="AI148">
        <f t="shared" si="40"/>
        <v>2.846101403682578</v>
      </c>
      <c r="AJ148">
        <f t="shared" si="41"/>
        <v>2.3944033141800523</v>
      </c>
      <c r="AK148">
        <f t="shared" si="42"/>
        <v>1.6768996168495878</v>
      </c>
      <c r="AL148" s="134">
        <f t="shared" si="35"/>
        <v>210.83529359369123</v>
      </c>
      <c r="AM148" s="134">
        <f t="shared" si="35"/>
        <v>348.42192715269363</v>
      </c>
      <c r="AN148" s="134">
        <f t="shared" si="35"/>
        <v>275.30932820849097</v>
      </c>
      <c r="AO148" s="134">
        <f t="shared" si="35"/>
        <v>245.16138665984695</v>
      </c>
      <c r="AP148" s="134">
        <f t="shared" si="35"/>
        <v>284.61014036825782</v>
      </c>
      <c r="AQ148" s="134">
        <f t="shared" si="35"/>
        <v>239.44033141800523</v>
      </c>
      <c r="AR148" s="134">
        <f t="shared" si="35"/>
        <v>167.68996168495877</v>
      </c>
      <c r="AZ148" s="81">
        <f t="shared" si="43"/>
        <v>24.893443575245655</v>
      </c>
      <c r="BA148" s="81">
        <f t="shared" si="44"/>
        <v>23.624442947742637</v>
      </c>
      <c r="BB148" s="81">
        <f t="shared" si="45"/>
        <v>15.999071636449774</v>
      </c>
      <c r="BC148" s="81">
        <f t="shared" si="46"/>
        <v>27.800066041778503</v>
      </c>
      <c r="BD148" s="81">
        <f t="shared" si="47"/>
        <v>11.374995073187534</v>
      </c>
      <c r="BE148" s="81">
        <f t="shared" si="48"/>
        <v>13.707037605745258</v>
      </c>
      <c r="BF148" s="81">
        <f t="shared" si="49"/>
        <v>11.41500137019205</v>
      </c>
    </row>
    <row r="149" spans="1:58" x14ac:dyDescent="0.2">
      <c r="A149" s="1">
        <v>44866</v>
      </c>
      <c r="B149">
        <v>7.33</v>
      </c>
      <c r="C149" s="2">
        <v>549.00587342069696</v>
      </c>
      <c r="D149">
        <v>1392.32492149051</v>
      </c>
      <c r="E149">
        <v>274.24759172472602</v>
      </c>
      <c r="F149">
        <v>564.82033471932095</v>
      </c>
      <c r="G149">
        <v>486.16123316130302</v>
      </c>
      <c r="H149">
        <v>439.45607540123302</v>
      </c>
      <c r="I149" s="13">
        <v>1399.9272771191099</v>
      </c>
      <c r="J149" s="2">
        <v>1986.1565039818652</v>
      </c>
      <c r="K149">
        <v>4561.497573222784</v>
      </c>
      <c r="L149">
        <v>694.75730195700794</v>
      </c>
      <c r="M149">
        <v>1236.6099529271437</v>
      </c>
      <c r="N149">
        <v>1318.4247840694331</v>
      </c>
      <c r="O149">
        <v>987.0922327447189</v>
      </c>
      <c r="P149" s="13">
        <v>2337.9569952000761</v>
      </c>
      <c r="Q149" s="55">
        <f>'реальные данные'!U150/1000</f>
        <v>1039.0053563492093</v>
      </c>
      <c r="R149" s="36">
        <v>4257.9707496498568</v>
      </c>
      <c r="S149" s="36">
        <v>637.53566420729271</v>
      </c>
      <c r="T149" s="36">
        <v>1176.7527968081674</v>
      </c>
      <c r="U149" s="36">
        <v>1213.1092780627644</v>
      </c>
      <c r="V149" s="36">
        <v>893.31848611243549</v>
      </c>
      <c r="W149" s="75">
        <v>1995.8508999197043</v>
      </c>
      <c r="X149" s="54">
        <f>'реальные данные'!F150/1000</f>
        <v>67.022056844807963</v>
      </c>
      <c r="Y149" s="36">
        <v>303.30239778643283</v>
      </c>
      <c r="Z149" s="36">
        <v>47.833741637361719</v>
      </c>
      <c r="AA149" s="36">
        <v>68.205448558268586</v>
      </c>
      <c r="AB149" s="36">
        <v>107.93691209256666</v>
      </c>
      <c r="AC149" s="36">
        <v>97.207925992814225</v>
      </c>
      <c r="AD149" s="75">
        <v>381.33580452187891</v>
      </c>
      <c r="AE149">
        <f t="shared" si="36"/>
        <v>2.1642880093955945</v>
      </c>
      <c r="AF149">
        <f t="shared" si="37"/>
        <v>3.5194037681201071</v>
      </c>
      <c r="AG149">
        <f t="shared" si="38"/>
        <v>2.6847514248993778</v>
      </c>
      <c r="AH149">
        <f t="shared" si="39"/>
        <v>2.3679532254641238</v>
      </c>
      <c r="AI149">
        <f t="shared" si="40"/>
        <v>2.9191387233021762</v>
      </c>
      <c r="AJ149">
        <f t="shared" si="41"/>
        <v>2.4213666805102885</v>
      </c>
      <c r="AK149">
        <f t="shared" si="42"/>
        <v>1.8240676925497645</v>
      </c>
      <c r="AL149" s="134">
        <f t="shared" si="35"/>
        <v>216.42880093955944</v>
      </c>
      <c r="AM149" s="134">
        <f t="shared" si="35"/>
        <v>351.9403768120107</v>
      </c>
      <c r="AN149" s="134">
        <f t="shared" si="35"/>
        <v>268.47514248993775</v>
      </c>
      <c r="AO149" s="134">
        <f t="shared" si="35"/>
        <v>236.79532254641236</v>
      </c>
      <c r="AP149" s="134">
        <f t="shared" si="35"/>
        <v>291.9138723302176</v>
      </c>
      <c r="AQ149" s="134">
        <f t="shared" si="35"/>
        <v>242.13666805102883</v>
      </c>
      <c r="AR149" s="134">
        <f t="shared" si="35"/>
        <v>182.40676925497644</v>
      </c>
      <c r="AZ149" s="81">
        <f t="shared" si="43"/>
        <v>25.553872183419912</v>
      </c>
      <c r="BA149" s="81">
        <f t="shared" si="44"/>
        <v>23.863008338618894</v>
      </c>
      <c r="BB149" s="81">
        <f t="shared" si="45"/>
        <v>15.601916089271468</v>
      </c>
      <c r="BC149" s="81">
        <f t="shared" si="46"/>
        <v>26.851396522357291</v>
      </c>
      <c r="BD149" s="81">
        <f t="shared" si="47"/>
        <v>11.666902856148736</v>
      </c>
      <c r="BE149" s="81">
        <f t="shared" si="48"/>
        <v>13.861392502465151</v>
      </c>
      <c r="BF149" s="81">
        <f t="shared" si="49"/>
        <v>12.41680479890422</v>
      </c>
    </row>
    <row r="150" spans="1:58" x14ac:dyDescent="0.2">
      <c r="A150" s="1">
        <v>44896</v>
      </c>
      <c r="B150">
        <v>7.32</v>
      </c>
      <c r="C150" s="2">
        <v>556.61539464524105</v>
      </c>
      <c r="D150">
        <v>1397.2115157793301</v>
      </c>
      <c r="E150">
        <v>274.36868850598302</v>
      </c>
      <c r="F150">
        <v>540.21703977813604</v>
      </c>
      <c r="G150">
        <v>493.20811146026102</v>
      </c>
      <c r="H150">
        <v>438.104151402821</v>
      </c>
      <c r="I150" s="13">
        <v>1329.14546664967</v>
      </c>
      <c r="J150" s="2">
        <v>2033.7427335329457</v>
      </c>
      <c r="K150">
        <v>4652.712900608507</v>
      </c>
      <c r="L150">
        <v>691.77149212264953</v>
      </c>
      <c r="M150">
        <v>1246.3291433851864</v>
      </c>
      <c r="N150">
        <v>1345.1254020422471</v>
      </c>
      <c r="O150">
        <v>990.34211884403862</v>
      </c>
      <c r="P150" s="13">
        <v>2355.2107536070707</v>
      </c>
      <c r="Q150" s="55">
        <f>'реальные данные'!U151/1000</f>
        <v>1018.14408051849</v>
      </c>
      <c r="R150" s="36">
        <v>4204.4238593079299</v>
      </c>
      <c r="S150" s="36">
        <v>627.48993040463699</v>
      </c>
      <c r="T150" s="36">
        <v>1184.3582858360328</v>
      </c>
      <c r="U150" s="36">
        <v>1237.182391937172</v>
      </c>
      <c r="V150" s="36">
        <v>911.70800090882619</v>
      </c>
      <c r="W150" s="75">
        <v>1983.1443007417022</v>
      </c>
      <c r="X150" s="54">
        <f>'реальные данные'!F151/1000</f>
        <v>83.122401940980126</v>
      </c>
      <c r="Y150" s="36">
        <v>443.39758692446503</v>
      </c>
      <c r="Z150" s="36">
        <v>41.353658178406988</v>
      </c>
      <c r="AA150" s="36">
        <v>59.523536100138585</v>
      </c>
      <c r="AB150" s="36">
        <v>95.868481129542857</v>
      </c>
      <c r="AC150" s="36">
        <v>92.092278531341464</v>
      </c>
      <c r="AD150" s="75">
        <v>420.81821766117486</v>
      </c>
      <c r="AE150">
        <f t="shared" si="36"/>
        <v>2.1254646969181907</v>
      </c>
      <c r="AF150">
        <f t="shared" si="37"/>
        <v>3.5735065061622819</v>
      </c>
      <c r="AG150">
        <f t="shared" si="38"/>
        <v>2.6188651938684733</v>
      </c>
      <c r="AH150">
        <f t="shared" si="39"/>
        <v>2.4736631113675385</v>
      </c>
      <c r="AI150">
        <f t="shared" si="40"/>
        <v>2.9035872486501235</v>
      </c>
      <c r="AJ150">
        <f t="shared" si="41"/>
        <v>2.4613816859495579</v>
      </c>
      <c r="AK150">
        <f t="shared" si="42"/>
        <v>1.9427858249131003</v>
      </c>
      <c r="AL150" s="134">
        <f t="shared" si="35"/>
        <v>212.54646969181908</v>
      </c>
      <c r="AM150" s="134">
        <f t="shared" si="35"/>
        <v>357.35065061622822</v>
      </c>
      <c r="AN150" s="134">
        <f t="shared" si="35"/>
        <v>261.88651938684734</v>
      </c>
      <c r="AO150" s="134">
        <f t="shared" si="35"/>
        <v>247.36631113675384</v>
      </c>
      <c r="AP150" s="134">
        <f t="shared" si="35"/>
        <v>290.35872486501233</v>
      </c>
      <c r="AQ150" s="134">
        <f t="shared" si="35"/>
        <v>246.1381685949558</v>
      </c>
      <c r="AR150" s="134">
        <f t="shared" si="35"/>
        <v>194.27858249131003</v>
      </c>
      <c r="AZ150" s="81">
        <f t="shared" si="43"/>
        <v>25.095483114831211</v>
      </c>
      <c r="BA150" s="81">
        <f t="shared" si="44"/>
        <v>24.229847205115917</v>
      </c>
      <c r="BB150" s="81">
        <f t="shared" si="45"/>
        <v>15.219030940781026</v>
      </c>
      <c r="BC150" s="81">
        <f t="shared" si="46"/>
        <v>28.050093368309302</v>
      </c>
      <c r="BD150" s="81">
        <f t="shared" si="47"/>
        <v>11.604748377984672</v>
      </c>
      <c r="BE150" s="81">
        <f t="shared" si="48"/>
        <v>14.090463010805136</v>
      </c>
      <c r="BF150" s="81">
        <f t="shared" si="49"/>
        <v>13.224943598613706</v>
      </c>
    </row>
    <row r="151" spans="1:58" x14ac:dyDescent="0.2">
      <c r="A151" s="1">
        <v>44927</v>
      </c>
      <c r="B151">
        <v>7</v>
      </c>
      <c r="C151" s="2">
        <v>547.64983367186403</v>
      </c>
      <c r="D151">
        <v>1406.1562941846701</v>
      </c>
      <c r="E151">
        <v>273.295714616167</v>
      </c>
      <c r="F151">
        <v>535.28116466769404</v>
      </c>
      <c r="G151">
        <v>487.55124661857099</v>
      </c>
      <c r="H151">
        <v>449.61246637896301</v>
      </c>
      <c r="I151" s="13">
        <v>1438.7884556884201</v>
      </c>
      <c r="J151" s="2">
        <v>2085.2674109440291</v>
      </c>
      <c r="K151">
        <v>4780.9760559793231</v>
      </c>
      <c r="L151">
        <v>685.70874641188493</v>
      </c>
      <c r="M151">
        <v>1248.2517605928056</v>
      </c>
      <c r="N151">
        <v>1341.9514959474413</v>
      </c>
      <c r="O151">
        <v>1016.6730938027797</v>
      </c>
      <c r="P151" s="13">
        <v>2425.4439067115468</v>
      </c>
      <c r="Q151" s="55">
        <f>'реальные данные'!U152/1000</f>
        <v>1149.1430870749987</v>
      </c>
      <c r="R151" s="36">
        <v>4420.4646704208026</v>
      </c>
      <c r="S151" s="36">
        <v>644.57042293916334</v>
      </c>
      <c r="T151" s="36">
        <v>1197.5894814788339</v>
      </c>
      <c r="U151" s="36">
        <v>1251.4062363678515</v>
      </c>
      <c r="V151" s="36">
        <v>946.48709034346973</v>
      </c>
      <c r="W151" s="75">
        <v>2103.3827787605915</v>
      </c>
      <c r="X151" s="54">
        <f>'реальные данные'!F152/1000</f>
        <v>59.350217627448565</v>
      </c>
      <c r="Y151" s="36">
        <v>336.99259909560681</v>
      </c>
      <c r="Z151" s="36">
        <v>28.492716713489401</v>
      </c>
      <c r="AA151" s="36">
        <v>49.52841636828235</v>
      </c>
      <c r="AB151" s="36">
        <v>95.074897622714417</v>
      </c>
      <c r="AC151" s="36">
        <v>81.567548500461328</v>
      </c>
      <c r="AD151" s="75">
        <v>358.73577553658089</v>
      </c>
      <c r="AE151">
        <f t="shared" si="36"/>
        <v>2.3703193982759108</v>
      </c>
      <c r="AF151">
        <f t="shared" si="37"/>
        <v>3.6338628654659333</v>
      </c>
      <c r="AG151">
        <f t="shared" si="38"/>
        <v>2.6454559356620386</v>
      </c>
      <c r="AH151">
        <f t="shared" si="39"/>
        <v>2.5026938093583655</v>
      </c>
      <c r="AI151">
        <f t="shared" si="40"/>
        <v>2.9662491791691399</v>
      </c>
      <c r="AJ151">
        <f t="shared" si="41"/>
        <v>2.4557834424850991</v>
      </c>
      <c r="AK151">
        <f t="shared" si="42"/>
        <v>1.8374141561888069</v>
      </c>
      <c r="AL151" s="134">
        <f t="shared" si="35"/>
        <v>237.03193982759109</v>
      </c>
      <c r="AM151" s="134">
        <f t="shared" si="35"/>
        <v>363.38628654659334</v>
      </c>
      <c r="AN151" s="134">
        <f t="shared" si="35"/>
        <v>264.54559356620388</v>
      </c>
      <c r="AO151" s="134">
        <f t="shared" si="35"/>
        <v>250.26938093583655</v>
      </c>
      <c r="AP151" s="134">
        <f t="shared" si="35"/>
        <v>296.624917916914</v>
      </c>
      <c r="AQ151" s="134">
        <f t="shared" si="35"/>
        <v>245.57834424850989</v>
      </c>
      <c r="AR151" s="134">
        <f t="shared" si="35"/>
        <v>183.74141561888069</v>
      </c>
      <c r="AZ151" s="81">
        <f t="shared" si="43"/>
        <v>27.98649656352281</v>
      </c>
      <c r="BA151" s="81">
        <f t="shared" si="44"/>
        <v>24.639088201672852</v>
      </c>
      <c r="BB151" s="81">
        <f t="shared" si="45"/>
        <v>15.373557917977898</v>
      </c>
      <c r="BC151" s="81">
        <f t="shared" si="46"/>
        <v>28.379286856884107</v>
      </c>
      <c r="BD151" s="81">
        <f t="shared" si="47"/>
        <v>11.855188910429499</v>
      </c>
      <c r="BE151" s="81">
        <f t="shared" si="48"/>
        <v>14.058415221178794</v>
      </c>
      <c r="BF151" s="81">
        <f t="shared" si="49"/>
        <v>12.507656928152786</v>
      </c>
    </row>
    <row r="152" spans="1:58" x14ac:dyDescent="0.2">
      <c r="A152" s="1">
        <v>44958</v>
      </c>
      <c r="B152">
        <v>7.14</v>
      </c>
      <c r="C152" s="2">
        <v>551.29332527439897</v>
      </c>
      <c r="D152">
        <v>1416.3725606553601</v>
      </c>
      <c r="E152">
        <v>269.54618744732198</v>
      </c>
      <c r="F152">
        <v>540.09211230702704</v>
      </c>
      <c r="G152">
        <v>503.54706394897403</v>
      </c>
      <c r="H152">
        <v>453.55678050577302</v>
      </c>
      <c r="I152" s="13">
        <v>1454.3607969049499</v>
      </c>
      <c r="J152" s="2">
        <v>1584.4874155919049</v>
      </c>
      <c r="K152">
        <v>4941.1088078901739</v>
      </c>
      <c r="L152">
        <v>637.76643344450508</v>
      </c>
      <c r="M152">
        <v>1180.4185100235477</v>
      </c>
      <c r="N152">
        <v>1264.744315669672</v>
      </c>
      <c r="O152">
        <v>974.71146781351968</v>
      </c>
      <c r="P152" s="13">
        <v>2404.3441927019376</v>
      </c>
      <c r="Q152" s="55">
        <f>'реальные данные'!U153/1000</f>
        <v>904.95710242305336</v>
      </c>
      <c r="R152" s="36">
        <v>4591.0014184701949</v>
      </c>
      <c r="S152" s="36">
        <v>607.41239500637846</v>
      </c>
      <c r="T152" s="36">
        <v>1125.6530227455758</v>
      </c>
      <c r="U152" s="36">
        <v>1170.9281079761784</v>
      </c>
      <c r="V152" s="36">
        <v>734.89451484372671</v>
      </c>
      <c r="W152" s="75">
        <v>1969.1218309873161</v>
      </c>
      <c r="X152" s="54">
        <f>'реальные данные'!F153/1000</f>
        <v>48.716936194334608</v>
      </c>
      <c r="Y152" s="36">
        <v>338.2740777669473</v>
      </c>
      <c r="Z152" s="36">
        <v>36.66716430697354</v>
      </c>
      <c r="AA152" s="36">
        <v>48.639176156448464</v>
      </c>
      <c r="AB152" s="36">
        <v>89.416619734800022</v>
      </c>
      <c r="AC152" s="36">
        <v>193.10628753611545</v>
      </c>
      <c r="AD152" s="75">
        <v>460.64573618529715</v>
      </c>
      <c r="AE152">
        <f t="shared" si="36"/>
        <v>1.8582675392171268</v>
      </c>
      <c r="AF152">
        <f t="shared" si="37"/>
        <v>3.7383121797726031</v>
      </c>
      <c r="AG152">
        <f t="shared" si="38"/>
        <v>2.5667899336242859</v>
      </c>
      <c r="AH152">
        <f t="shared" si="39"/>
        <v>2.3356670999017983</v>
      </c>
      <c r="AI152">
        <f t="shared" si="40"/>
        <v>2.6885398426209126</v>
      </c>
      <c r="AJ152">
        <f t="shared" si="41"/>
        <v>2.1969460461666617</v>
      </c>
      <c r="AK152">
        <f t="shared" si="42"/>
        <v>1.7939794876637256</v>
      </c>
      <c r="AL152" s="134">
        <f t="shared" si="35"/>
        <v>185.82675392171268</v>
      </c>
      <c r="AM152" s="134">
        <f t="shared" si="35"/>
        <v>373.83121797726034</v>
      </c>
      <c r="AN152" s="134">
        <f t="shared" si="35"/>
        <v>256.67899336242857</v>
      </c>
      <c r="AO152" s="134">
        <f t="shared" si="35"/>
        <v>233.56670999017985</v>
      </c>
      <c r="AP152" s="134">
        <f t="shared" si="35"/>
        <v>268.85398426209127</v>
      </c>
      <c r="AQ152" s="134">
        <f t="shared" si="35"/>
        <v>219.69460461666617</v>
      </c>
      <c r="AR152" s="134">
        <f t="shared" si="35"/>
        <v>179.39794876637256</v>
      </c>
      <c r="AZ152" s="81">
        <f t="shared" si="43"/>
        <v>21.940671007558635</v>
      </c>
      <c r="BA152" s="81">
        <f t="shared" si="44"/>
        <v>25.347297609425588</v>
      </c>
      <c r="BB152" s="81">
        <f t="shared" si="45"/>
        <v>14.916405590396032</v>
      </c>
      <c r="BC152" s="81">
        <f t="shared" si="46"/>
        <v>26.485288125315499</v>
      </c>
      <c r="BD152" s="81">
        <f t="shared" si="47"/>
        <v>10.74526980110792</v>
      </c>
      <c r="BE152" s="81">
        <f t="shared" si="48"/>
        <v>12.576670728052347</v>
      </c>
      <c r="BF152" s="81">
        <f t="shared" si="49"/>
        <v>12.211988185822747</v>
      </c>
    </row>
    <row r="153" spans="1:58" x14ac:dyDescent="0.2">
      <c r="A153" s="1">
        <v>44986</v>
      </c>
      <c r="B153">
        <v>7.34</v>
      </c>
      <c r="C153" s="2">
        <v>550.80219265553706</v>
      </c>
      <c r="D153">
        <v>1451.89672095785</v>
      </c>
      <c r="E153">
        <v>266.93664973013603</v>
      </c>
      <c r="F153">
        <v>545.16779207750801</v>
      </c>
      <c r="G153">
        <v>494.88744016466399</v>
      </c>
      <c r="H153">
        <v>447.55624163113799</v>
      </c>
      <c r="I153" s="13">
        <v>1466.76319561785</v>
      </c>
      <c r="J153" s="2">
        <v>1633.3893662601956</v>
      </c>
      <c r="K153">
        <v>4942.1918701645091</v>
      </c>
      <c r="L153">
        <v>633.34749186605495</v>
      </c>
      <c r="M153">
        <v>1193.5517488710962</v>
      </c>
      <c r="N153">
        <v>1272.9442316445659</v>
      </c>
      <c r="O153">
        <v>1056.7434564244415</v>
      </c>
      <c r="P153" s="13">
        <v>2476.4382490884564</v>
      </c>
      <c r="Q153" s="55">
        <f>'реальные данные'!U154/1000</f>
        <v>919.96421373436669</v>
      </c>
      <c r="R153" s="36">
        <v>4570.2776852619527</v>
      </c>
      <c r="S153" s="36">
        <v>616.10602068342553</v>
      </c>
      <c r="T153" s="36">
        <v>1132.5653908329166</v>
      </c>
      <c r="U153" s="36">
        <v>1171.9408644586836</v>
      </c>
      <c r="V153" s="36">
        <v>977.37075679883992</v>
      </c>
      <c r="W153" s="75">
        <v>2034.8898674815059</v>
      </c>
      <c r="X153" s="54">
        <f>'реальные данные'!F154/1000</f>
        <v>69.455473803773089</v>
      </c>
      <c r="Y153" s="36">
        <v>345.67372553515338</v>
      </c>
      <c r="Z153" s="36">
        <v>24.426548404936273</v>
      </c>
      <c r="AA153" s="36">
        <v>53.732015924841967</v>
      </c>
      <c r="AB153" s="36">
        <v>104.98533415737269</v>
      </c>
      <c r="AC153" s="36">
        <v>91.591317081344769</v>
      </c>
      <c r="AD153" s="75">
        <v>428.91070724962606</v>
      </c>
      <c r="AE153">
        <f t="shared" si="36"/>
        <v>1.9297886170316558</v>
      </c>
      <c r="AF153">
        <f t="shared" si="37"/>
        <v>3.6374469158495351</v>
      </c>
      <c r="AG153">
        <f t="shared" si="38"/>
        <v>2.5779256410414506</v>
      </c>
      <c r="AH153">
        <f t="shared" si="39"/>
        <v>2.3377494821635878</v>
      </c>
      <c r="AI153">
        <f t="shared" si="40"/>
        <v>2.7719125505849846</v>
      </c>
      <c r="AJ153">
        <f t="shared" si="41"/>
        <v>2.5658631217600041</v>
      </c>
      <c r="AK153">
        <f t="shared" si="42"/>
        <v>1.8043875798166635</v>
      </c>
      <c r="AL153" s="134">
        <f t="shared" si="35"/>
        <v>192.97886170316559</v>
      </c>
      <c r="AM153" s="134">
        <f t="shared" si="35"/>
        <v>363.7446915849535</v>
      </c>
      <c r="AN153" s="134">
        <f t="shared" si="35"/>
        <v>257.79256410414507</v>
      </c>
      <c r="AO153" s="134">
        <f t="shared" ref="AO153:AR157" si="50">AH153*100</f>
        <v>233.77494821635878</v>
      </c>
      <c r="AP153" s="134">
        <f t="shared" si="50"/>
        <v>277.19125505849848</v>
      </c>
      <c r="AQ153" s="134">
        <f t="shared" si="50"/>
        <v>256.58631217600043</v>
      </c>
      <c r="AR153" s="134">
        <f t="shared" si="50"/>
        <v>180.43875798166636</v>
      </c>
      <c r="AZ153" s="81">
        <f t="shared" si="43"/>
        <v>22.785124459667948</v>
      </c>
      <c r="BA153" s="81">
        <f t="shared" si="44"/>
        <v>24.663389540713471</v>
      </c>
      <c r="BB153" s="81">
        <f t="shared" si="45"/>
        <v>14.981118610419403</v>
      </c>
      <c r="BC153" s="81">
        <f t="shared" si="46"/>
        <v>26.508901290990032</v>
      </c>
      <c r="BD153" s="81">
        <f t="shared" si="47"/>
        <v>11.078484963822268</v>
      </c>
      <c r="BE153" s="81">
        <f t="shared" si="48"/>
        <v>14.688579026296232</v>
      </c>
      <c r="BF153" s="81">
        <f t="shared" si="49"/>
        <v>12.282838214645629</v>
      </c>
    </row>
    <row r="154" spans="1:58" x14ac:dyDescent="0.2">
      <c r="A154" s="1">
        <v>45017</v>
      </c>
      <c r="B154">
        <v>7.15</v>
      </c>
      <c r="C154" s="2">
        <v>548.232341204249</v>
      </c>
      <c r="D154">
        <v>1467.1913343500701</v>
      </c>
      <c r="E154">
        <v>269.73869558586102</v>
      </c>
      <c r="F154">
        <v>547.63908581584496</v>
      </c>
      <c r="G154">
        <v>513.68943163342794</v>
      </c>
      <c r="H154">
        <v>441.446222707939</v>
      </c>
      <c r="I154" s="13">
        <v>1473.7321720165201</v>
      </c>
      <c r="J154" s="2">
        <v>1654.9040777393759</v>
      </c>
      <c r="K154">
        <v>4988.6284580586971</v>
      </c>
      <c r="L154">
        <v>622.94808807497202</v>
      </c>
      <c r="M154">
        <v>1180.4055372829828</v>
      </c>
      <c r="N154">
        <v>1303.5996563840213</v>
      </c>
      <c r="O154">
        <v>1070.8711252919572</v>
      </c>
      <c r="P154" s="13">
        <v>2504.4786183512228</v>
      </c>
      <c r="Q154" s="55">
        <f>'реальные данные'!U155/1000</f>
        <v>934.36042989070188</v>
      </c>
      <c r="R154" s="36">
        <v>4626.0407329344835</v>
      </c>
      <c r="S154" s="36">
        <v>594.29822190942605</v>
      </c>
      <c r="T154" s="36">
        <v>1125.5149833439878</v>
      </c>
      <c r="U154" s="36">
        <v>1192.0238566580067</v>
      </c>
      <c r="V154" s="36">
        <v>981.94578854918882</v>
      </c>
      <c r="W154" s="75">
        <v>2076.6831186599229</v>
      </c>
      <c r="X154" s="54">
        <f>'реальные данные'!F155/1000</f>
        <v>54.361877417531403</v>
      </c>
      <c r="Y154" s="36">
        <v>367.08483429448398</v>
      </c>
      <c r="Z154" s="36">
        <v>44.877847080936228</v>
      </c>
      <c r="AA154" s="36">
        <v>51.420249515608575</v>
      </c>
      <c r="AB154" s="36">
        <v>110.23656639705803</v>
      </c>
      <c r="AC154" s="36">
        <v>92.768153483060416</v>
      </c>
      <c r="AD154" s="75">
        <v>437.21584560589656</v>
      </c>
      <c r="AE154">
        <f t="shared" si="36"/>
        <v>1.9373060897826633</v>
      </c>
      <c r="AF154">
        <f t="shared" si="37"/>
        <v>3.6555507595188397</v>
      </c>
      <c r="AG154">
        <f t="shared" si="38"/>
        <v>2.5453538669131541</v>
      </c>
      <c r="AH154">
        <f t="shared" si="39"/>
        <v>2.3086589134286721</v>
      </c>
      <c r="AI154">
        <f t="shared" si="40"/>
        <v>2.7230235393271287</v>
      </c>
      <c r="AJ154">
        <f t="shared" si="41"/>
        <v>2.6149737189151714</v>
      </c>
      <c r="AK154">
        <f t="shared" si="42"/>
        <v>1.8318081253416028</v>
      </c>
      <c r="AL154" s="134">
        <f t="shared" ref="AL154:AN157" si="51">AE154*100</f>
        <v>193.73060897826633</v>
      </c>
      <c r="AM154" s="134">
        <f t="shared" si="51"/>
        <v>365.55507595188396</v>
      </c>
      <c r="AN154" s="134">
        <f t="shared" si="51"/>
        <v>254.53538669131541</v>
      </c>
      <c r="AO154" s="134">
        <f t="shared" si="50"/>
        <v>230.8658913428672</v>
      </c>
      <c r="AP154" s="134">
        <f t="shared" si="50"/>
        <v>272.30235393271289</v>
      </c>
      <c r="AQ154" s="134">
        <f t="shared" si="50"/>
        <v>261.49737189151716</v>
      </c>
      <c r="AR154" s="134">
        <f t="shared" si="50"/>
        <v>183.18081253416028</v>
      </c>
      <c r="AZ154" s="81">
        <f t="shared" si="43"/>
        <v>22.873883689949519</v>
      </c>
      <c r="BA154" s="81">
        <f t="shared" si="44"/>
        <v>24.7861410636717</v>
      </c>
      <c r="BB154" s="81">
        <f t="shared" si="45"/>
        <v>14.791834015162157</v>
      </c>
      <c r="BC154" s="81">
        <f t="shared" si="46"/>
        <v>26.179028898342153</v>
      </c>
      <c r="BD154" s="81">
        <f t="shared" si="47"/>
        <v>10.883090568713378</v>
      </c>
      <c r="BE154" s="81">
        <f t="shared" si="48"/>
        <v>14.969718297220188</v>
      </c>
      <c r="BF154" s="81">
        <f t="shared" si="49"/>
        <v>12.469495520541281</v>
      </c>
    </row>
    <row r="155" spans="1:58" x14ac:dyDescent="0.2">
      <c r="A155" s="1">
        <v>45047</v>
      </c>
      <c r="B155">
        <v>7.21</v>
      </c>
      <c r="C155" s="2">
        <v>544.84321944562998</v>
      </c>
      <c r="D155">
        <v>1482.46099934111</v>
      </c>
      <c r="E155">
        <v>273.345966505413</v>
      </c>
      <c r="F155">
        <v>545.97823418303096</v>
      </c>
      <c r="G155">
        <v>519.19307179458895</v>
      </c>
      <c r="H155">
        <v>438.95583644364899</v>
      </c>
      <c r="I155" s="13">
        <v>1488.4930422262</v>
      </c>
      <c r="J155" s="2">
        <v>1684.9599245912534</v>
      </c>
      <c r="K155">
        <v>5016.8974297257573</v>
      </c>
      <c r="L155">
        <v>621.3264367062684</v>
      </c>
      <c r="M155">
        <v>1175.6198931680774</v>
      </c>
      <c r="N155">
        <v>1324.3535325226542</v>
      </c>
      <c r="O155">
        <v>1088.4922587458641</v>
      </c>
      <c r="P155" s="13">
        <v>2579.9712375932436</v>
      </c>
      <c r="Q155" s="55">
        <f>'реальные данные'!U156/1000</f>
        <v>950.07149645105733</v>
      </c>
      <c r="R155" s="36">
        <v>4599.1283596988824</v>
      </c>
      <c r="S155" s="36">
        <v>592.89790035749684</v>
      </c>
      <c r="T155" s="36">
        <v>1117.4812454600847</v>
      </c>
      <c r="U155" s="36">
        <v>1213.4613601525728</v>
      </c>
      <c r="V155" s="36">
        <v>982.61472529606863</v>
      </c>
      <c r="W155" s="75">
        <v>2101.5210222425462</v>
      </c>
      <c r="X155" s="54">
        <f>'реальные данные'!F156/1000</f>
        <v>73.301092140074289</v>
      </c>
      <c r="Y155" s="36">
        <v>404.98013929714875</v>
      </c>
      <c r="Z155" s="36">
        <v>34.901372659390049</v>
      </c>
      <c r="AA155" s="36">
        <v>56.746325766082641</v>
      </c>
      <c r="AB155" s="36">
        <v>122.30131757413882</v>
      </c>
      <c r="AC155" s="36">
        <v>97.872484936748606</v>
      </c>
      <c r="AD155" s="75">
        <v>455.86457997329831</v>
      </c>
      <c r="AE155">
        <f t="shared" si="36"/>
        <v>2.0176641634979879</v>
      </c>
      <c r="AF155">
        <f t="shared" si="37"/>
        <v>3.6259479790376892</v>
      </c>
      <c r="AG155">
        <f t="shared" si="38"/>
        <v>2.4672290982306109</v>
      </c>
      <c r="AH155">
        <f t="shared" si="39"/>
        <v>2.3103881094356575</v>
      </c>
      <c r="AI155">
        <f t="shared" si="40"/>
        <v>2.7635594142037645</v>
      </c>
      <c r="AJ155">
        <f t="shared" si="41"/>
        <v>2.6440404065623304</v>
      </c>
      <c r="AK155">
        <f t="shared" si="42"/>
        <v>1.8451783963661843</v>
      </c>
      <c r="AL155" s="134">
        <f t="shared" si="51"/>
        <v>201.76641634979879</v>
      </c>
      <c r="AM155" s="134">
        <f t="shared" si="51"/>
        <v>362.59479790376889</v>
      </c>
      <c r="AN155" s="134">
        <f t="shared" si="51"/>
        <v>246.72290982306109</v>
      </c>
      <c r="AO155" s="134">
        <f t="shared" si="50"/>
        <v>231.03881094356575</v>
      </c>
      <c r="AP155" s="134">
        <f t="shared" si="50"/>
        <v>276.35594142037644</v>
      </c>
      <c r="AQ155" s="134">
        <f t="shared" si="50"/>
        <v>264.40404065623306</v>
      </c>
      <c r="AR155" s="134">
        <f t="shared" si="50"/>
        <v>184.51783963661842</v>
      </c>
      <c r="AZ155" s="81">
        <f t="shared" si="43"/>
        <v>23.822676057560841</v>
      </c>
      <c r="BA155" s="81">
        <f t="shared" si="44"/>
        <v>24.585422008965072</v>
      </c>
      <c r="BB155" s="81">
        <f t="shared" si="45"/>
        <v>14.337826961036294</v>
      </c>
      <c r="BC155" s="81">
        <f t="shared" si="46"/>
        <v>26.198637109834316</v>
      </c>
      <c r="BD155" s="81">
        <f t="shared" si="47"/>
        <v>11.04510003767062</v>
      </c>
      <c r="BE155" s="81">
        <f t="shared" si="48"/>
        <v>15.136113899120069</v>
      </c>
      <c r="BF155" s="81">
        <f t="shared" si="49"/>
        <v>12.560509711570894</v>
      </c>
    </row>
    <row r="156" spans="1:58" x14ac:dyDescent="0.2">
      <c r="A156" s="1">
        <v>45078</v>
      </c>
      <c r="B156">
        <v>7.29</v>
      </c>
      <c r="C156" s="2">
        <v>542.37080255685498</v>
      </c>
      <c r="D156">
        <v>1490.6539931243999</v>
      </c>
      <c r="E156">
        <v>273.63024271951502</v>
      </c>
      <c r="F156">
        <v>545.59341484817696</v>
      </c>
      <c r="G156">
        <v>509.92565270683502</v>
      </c>
      <c r="H156">
        <v>438.96055926602401</v>
      </c>
      <c r="I156" s="13">
        <v>1500.8901042528</v>
      </c>
      <c r="J156" s="2">
        <v>1709.09262393011</v>
      </c>
      <c r="K156">
        <v>5030.8331150772456</v>
      </c>
      <c r="L156">
        <v>620.75135423373979</v>
      </c>
      <c r="M156">
        <v>1169.0345827084595</v>
      </c>
      <c r="N156">
        <v>1352.029457516501</v>
      </c>
      <c r="O156">
        <v>1098.2656857565846</v>
      </c>
      <c r="P156" s="13">
        <v>2607.188008317868</v>
      </c>
      <c r="Q156" s="55">
        <f>'реальные данные'!U157/1000</f>
        <v>957.51028033250702</v>
      </c>
      <c r="R156" s="36">
        <v>4662.0335091405805</v>
      </c>
      <c r="S156" s="36">
        <v>583.29190943799426</v>
      </c>
      <c r="T156" s="36">
        <v>1108.6416535662897</v>
      </c>
      <c r="U156" s="36">
        <v>1231.3741121760243</v>
      </c>
      <c r="V156" s="36">
        <v>999.63441795028211</v>
      </c>
      <c r="W156" s="75">
        <v>2131.1593461149632</v>
      </c>
      <c r="X156" s="54">
        <f>'реальные данные'!F157/1000</f>
        <v>88.197950974454287</v>
      </c>
      <c r="Y156" s="36">
        <v>367.84370581421081</v>
      </c>
      <c r="Z156" s="36">
        <v>40.038039154947121</v>
      </c>
      <c r="AA156" s="36">
        <v>60.735337566782242</v>
      </c>
      <c r="AB156" s="36">
        <v>124.07573237071277</v>
      </c>
      <c r="AC156" s="36">
        <v>94.604776442170348</v>
      </c>
      <c r="AD156" s="75">
        <v>447.8753886556899</v>
      </c>
      <c r="AE156">
        <f t="shared" si="36"/>
        <v>2.0711736153496121</v>
      </c>
      <c r="AF156">
        <f t="shared" si="37"/>
        <v>3.6248451683031089</v>
      </c>
      <c r="AG156">
        <f t="shared" si="38"/>
        <v>2.4471922989419204</v>
      </c>
      <c r="AH156">
        <f t="shared" si="39"/>
        <v>2.3025385510327108</v>
      </c>
      <c r="AI156">
        <f t="shared" si="40"/>
        <v>2.8554503122310213</v>
      </c>
      <c r="AJ156">
        <f t="shared" si="41"/>
        <v>2.6778595400860477</v>
      </c>
      <c r="AK156">
        <f t="shared" si="42"/>
        <v>1.8456852326047188</v>
      </c>
      <c r="AL156" s="134">
        <f t="shared" si="51"/>
        <v>207.11736153496122</v>
      </c>
      <c r="AM156" s="134">
        <f t="shared" si="51"/>
        <v>362.48451683031089</v>
      </c>
      <c r="AN156" s="134">
        <f t="shared" si="51"/>
        <v>244.71922989419204</v>
      </c>
      <c r="AO156" s="134">
        <f t="shared" si="50"/>
        <v>230.25385510327106</v>
      </c>
      <c r="AP156" s="134">
        <f t="shared" si="50"/>
        <v>285.54503122310211</v>
      </c>
      <c r="AQ156" s="134">
        <f t="shared" si="50"/>
        <v>267.78595400860479</v>
      </c>
      <c r="AR156" s="134">
        <f t="shared" si="50"/>
        <v>184.56852326047189</v>
      </c>
      <c r="AZ156" s="81">
        <f t="shared" si="43"/>
        <v>24.454465212832798</v>
      </c>
      <c r="BA156" s="81">
        <f t="shared" si="44"/>
        <v>24.577944497577043</v>
      </c>
      <c r="BB156" s="81">
        <f t="shared" si="45"/>
        <v>14.221386959067978</v>
      </c>
      <c r="BC156" s="81">
        <f t="shared" si="46"/>
        <v>26.109627072416192</v>
      </c>
      <c r="BD156" s="81">
        <f t="shared" si="47"/>
        <v>11.412359795519851</v>
      </c>
      <c r="BE156" s="81">
        <f t="shared" si="48"/>
        <v>15.329715424919016</v>
      </c>
      <c r="BF156" s="81">
        <f t="shared" si="49"/>
        <v>12.563959850326491</v>
      </c>
    </row>
    <row r="157" spans="1:58" ht="17" thickBot="1" x14ac:dyDescent="0.25">
      <c r="A157" s="7">
        <v>45108</v>
      </c>
      <c r="B157">
        <v>7.83</v>
      </c>
      <c r="C157" s="2">
        <v>539.66569855180796</v>
      </c>
      <c r="D157">
        <v>1488.8374011051001</v>
      </c>
      <c r="E157">
        <v>274.51953092920502</v>
      </c>
      <c r="F157">
        <v>528.55324549040995</v>
      </c>
      <c r="G157">
        <v>510.60858155290401</v>
      </c>
      <c r="H157">
        <v>440.47447433732202</v>
      </c>
      <c r="I157" s="13">
        <v>1513.6974703910901</v>
      </c>
      <c r="J157" s="2">
        <v>1710.5669032600865</v>
      </c>
      <c r="K157">
        <v>5110.8699042751487</v>
      </c>
      <c r="L157">
        <v>612.70393422010147</v>
      </c>
      <c r="M157">
        <v>1159.1004656816181</v>
      </c>
      <c r="N157">
        <v>1375.9387956903468</v>
      </c>
      <c r="O157">
        <v>1097.7080713408554</v>
      </c>
      <c r="P157" s="13">
        <v>2647.0212696620997</v>
      </c>
      <c r="Q157" s="55">
        <f>'реальные данные'!U158/1000</f>
        <v>977.06561146765296</v>
      </c>
      <c r="R157" s="36">
        <v>4671.311854414852</v>
      </c>
      <c r="S157" s="36">
        <v>582.66347020130445</v>
      </c>
      <c r="T157" s="36">
        <v>1103.5938253478646</v>
      </c>
      <c r="U157" s="36">
        <v>1264.3087667387585</v>
      </c>
      <c r="V157" s="36">
        <v>967.64526413931094</v>
      </c>
      <c r="W157" s="75">
        <v>2128.3288009261614</v>
      </c>
      <c r="X157" s="54">
        <f>'реальные данные'!F158/1000</f>
        <v>69.979257639176836</v>
      </c>
      <c r="Y157" s="36">
        <v>413.02729608209813</v>
      </c>
      <c r="Z157" s="36">
        <v>33.564189936193969</v>
      </c>
      <c r="AA157" s="36">
        <v>56.416890977256564</v>
      </c>
      <c r="AB157" s="36">
        <v>113.12247166481148</v>
      </c>
      <c r="AC157" s="36">
        <v>108.83517355706554</v>
      </c>
      <c r="AD157" s="75">
        <v>473.82774445155451</v>
      </c>
      <c r="AE157">
        <f t="shared" si="36"/>
        <v>2.0849661824251138</v>
      </c>
      <c r="AF157">
        <f t="shared" si="37"/>
        <v>3.6700220459716282</v>
      </c>
      <c r="AG157">
        <f t="shared" si="38"/>
        <v>2.4121639015380318</v>
      </c>
      <c r="AH157">
        <f t="shared" si="39"/>
        <v>2.3583206729630302</v>
      </c>
      <c r="AI157">
        <f t="shared" si="40"/>
        <v>2.8991098065730769</v>
      </c>
      <c r="AJ157">
        <f t="shared" si="41"/>
        <v>2.6266270390603306</v>
      </c>
      <c r="AK157">
        <f t="shared" si="42"/>
        <v>1.8481451324799334</v>
      </c>
      <c r="AL157" s="134">
        <f t="shared" si="51"/>
        <v>208.49661824251137</v>
      </c>
      <c r="AM157" s="134">
        <f t="shared" si="51"/>
        <v>367.0022045971628</v>
      </c>
      <c r="AN157" s="134">
        <f t="shared" si="51"/>
        <v>241.21639015380319</v>
      </c>
      <c r="AO157" s="134">
        <f t="shared" si="50"/>
        <v>235.83206729630302</v>
      </c>
      <c r="AP157" s="134">
        <f t="shared" si="50"/>
        <v>289.91098065730768</v>
      </c>
      <c r="AQ157" s="134">
        <f t="shared" si="50"/>
        <v>262.66270390603307</v>
      </c>
      <c r="AR157" s="134">
        <f t="shared" si="50"/>
        <v>184.81451324799335</v>
      </c>
      <c r="AZ157" s="81">
        <f t="shared" si="43"/>
        <v>24.61731484033087</v>
      </c>
      <c r="BA157" s="81">
        <f t="shared" si="44"/>
        <v>24.884262351266354</v>
      </c>
      <c r="BB157" s="81">
        <f t="shared" si="45"/>
        <v>14.017826170546334</v>
      </c>
      <c r="BC157" s="81">
        <f t="shared" si="46"/>
        <v>26.742168230198526</v>
      </c>
      <c r="BD157" s="81">
        <f t="shared" si="47"/>
        <v>11.586853414192804</v>
      </c>
      <c r="BE157" s="81">
        <f t="shared" si="48"/>
        <v>15.036429070846136</v>
      </c>
      <c r="BF157" s="81">
        <f t="shared" si="49"/>
        <v>12.580704895864079</v>
      </c>
    </row>
    <row r="158" spans="1:58" x14ac:dyDescent="0.2">
      <c r="B158" s="77">
        <f>AVERAGE(B2:B157)</f>
        <v>7.4366025641025635</v>
      </c>
      <c r="W158"/>
      <c r="AD158"/>
    </row>
    <row r="159" spans="1:58" x14ac:dyDescent="0.2">
      <c r="W159"/>
      <c r="AD159"/>
    </row>
    <row r="160" spans="1:58" x14ac:dyDescent="0.2">
      <c r="W160"/>
      <c r="AD160"/>
    </row>
    <row r="161" spans="23:30" x14ac:dyDescent="0.2">
      <c r="W161"/>
      <c r="AD161"/>
    </row>
    <row r="162" spans="23:30" x14ac:dyDescent="0.2">
      <c r="W162"/>
      <c r="AD162"/>
    </row>
    <row r="163" spans="23:30" x14ac:dyDescent="0.2">
      <c r="W163"/>
      <c r="AD163"/>
    </row>
    <row r="164" spans="23:30" x14ac:dyDescent="0.2">
      <c r="W164"/>
      <c r="AD164"/>
    </row>
    <row r="165" spans="23:30" x14ac:dyDescent="0.2">
      <c r="W165"/>
      <c r="AD165"/>
    </row>
    <row r="166" spans="23:30" x14ac:dyDescent="0.2">
      <c r="W166"/>
      <c r="AD166"/>
    </row>
    <row r="167" spans="23:30" x14ac:dyDescent="0.2">
      <c r="W167"/>
      <c r="AD167"/>
    </row>
    <row r="168" spans="23:30" x14ac:dyDescent="0.2">
      <c r="W168"/>
      <c r="AD168"/>
    </row>
    <row r="169" spans="23:30" x14ac:dyDescent="0.2">
      <c r="W169"/>
      <c r="AD169"/>
    </row>
    <row r="170" spans="23:30" x14ac:dyDescent="0.2">
      <c r="W170"/>
      <c r="AD170"/>
    </row>
    <row r="171" spans="23:30" x14ac:dyDescent="0.2">
      <c r="W171"/>
      <c r="AD171"/>
    </row>
    <row r="172" spans="23:30" x14ac:dyDescent="0.2">
      <c r="W172"/>
      <c r="AD172"/>
    </row>
    <row r="173" spans="23:30" x14ac:dyDescent="0.2">
      <c r="W173"/>
      <c r="AD173"/>
    </row>
    <row r="174" spans="23:30" x14ac:dyDescent="0.2">
      <c r="W174"/>
      <c r="AD174"/>
    </row>
    <row r="175" spans="23:30" x14ac:dyDescent="0.2">
      <c r="W175"/>
      <c r="AD175"/>
    </row>
    <row r="176" spans="23:30" x14ac:dyDescent="0.2">
      <c r="W176"/>
      <c r="AD176"/>
    </row>
    <row r="177" spans="23:30" x14ac:dyDescent="0.2">
      <c r="W177"/>
      <c r="AD177"/>
    </row>
    <row r="178" spans="23:30" x14ac:dyDescent="0.2">
      <c r="W178"/>
      <c r="AD178"/>
    </row>
    <row r="179" spans="23:30" x14ac:dyDescent="0.2">
      <c r="W179"/>
      <c r="AD179"/>
    </row>
    <row r="180" spans="23:30" x14ac:dyDescent="0.2">
      <c r="W180"/>
      <c r="AD180"/>
    </row>
    <row r="181" spans="23:30" x14ac:dyDescent="0.2">
      <c r="W181"/>
      <c r="AD181"/>
    </row>
    <row r="182" spans="23:30" x14ac:dyDescent="0.2">
      <c r="W182"/>
      <c r="AD182"/>
    </row>
    <row r="183" spans="23:30" x14ac:dyDescent="0.2">
      <c r="W183"/>
      <c r="AD183"/>
    </row>
    <row r="184" spans="23:30" x14ac:dyDescent="0.2">
      <c r="W184"/>
      <c r="AD184"/>
    </row>
    <row r="185" spans="23:30" x14ac:dyDescent="0.2">
      <c r="W185"/>
      <c r="AD185"/>
    </row>
    <row r="186" spans="23:30" x14ac:dyDescent="0.2">
      <c r="W186"/>
      <c r="AD186"/>
    </row>
    <row r="187" spans="23:30" x14ac:dyDescent="0.2">
      <c r="W187"/>
      <c r="AD187"/>
    </row>
    <row r="188" spans="23:30" x14ac:dyDescent="0.2">
      <c r="W188"/>
      <c r="AD188"/>
    </row>
    <row r="189" spans="23:30" x14ac:dyDescent="0.2">
      <c r="W189"/>
      <c r="AD189"/>
    </row>
    <row r="190" spans="23:30" x14ac:dyDescent="0.2">
      <c r="W190"/>
      <c r="AD190"/>
    </row>
    <row r="191" spans="23:30" x14ac:dyDescent="0.2">
      <c r="W191"/>
      <c r="AD191"/>
    </row>
    <row r="192" spans="23:30" x14ac:dyDescent="0.2">
      <c r="W192"/>
      <c r="AD192"/>
    </row>
    <row r="193" spans="23:30" x14ac:dyDescent="0.2">
      <c r="W193"/>
      <c r="AD193"/>
    </row>
    <row r="194" spans="23:30" x14ac:dyDescent="0.2">
      <c r="W194"/>
      <c r="AD194"/>
    </row>
    <row r="195" spans="23:30" x14ac:dyDescent="0.2">
      <c r="W195"/>
      <c r="AD195"/>
    </row>
    <row r="196" spans="23:30" x14ac:dyDescent="0.2">
      <c r="W196"/>
      <c r="AD196"/>
    </row>
    <row r="197" spans="23:30" x14ac:dyDescent="0.2">
      <c r="W197"/>
      <c r="AD197"/>
    </row>
    <row r="198" spans="23:30" x14ac:dyDescent="0.2">
      <c r="W198"/>
      <c r="AD198"/>
    </row>
    <row r="199" spans="23:30" x14ac:dyDescent="0.2">
      <c r="W199"/>
      <c r="AD199"/>
    </row>
    <row r="200" spans="23:30" x14ac:dyDescent="0.2">
      <c r="W200"/>
      <c r="AD200"/>
    </row>
    <row r="201" spans="23:30" x14ac:dyDescent="0.2">
      <c r="W201"/>
      <c r="AD201"/>
    </row>
    <row r="202" spans="23:30" x14ac:dyDescent="0.2">
      <c r="W202"/>
      <c r="AD202"/>
    </row>
    <row r="203" spans="23:30" x14ac:dyDescent="0.2">
      <c r="W203"/>
      <c r="AD203"/>
    </row>
    <row r="204" spans="23:30" x14ac:dyDescent="0.2">
      <c r="W204"/>
      <c r="AD204"/>
    </row>
    <row r="205" spans="23:30" x14ac:dyDescent="0.2">
      <c r="W205"/>
      <c r="AD205"/>
    </row>
    <row r="206" spans="23:30" x14ac:dyDescent="0.2">
      <c r="W206"/>
      <c r="AD206"/>
    </row>
    <row r="207" spans="23:30" x14ac:dyDescent="0.2">
      <c r="W207"/>
      <c r="AD207"/>
    </row>
    <row r="208" spans="23:30" x14ac:dyDescent="0.2">
      <c r="W208"/>
      <c r="AD208"/>
    </row>
    <row r="209" spans="23:30" x14ac:dyDescent="0.2">
      <c r="W209"/>
      <c r="AD209"/>
    </row>
    <row r="210" spans="23:30" x14ac:dyDescent="0.2">
      <c r="W210"/>
      <c r="AD210"/>
    </row>
    <row r="211" spans="23:30" x14ac:dyDescent="0.2">
      <c r="W211"/>
      <c r="AD211"/>
    </row>
    <row r="212" spans="23:30" x14ac:dyDescent="0.2">
      <c r="W212"/>
      <c r="AD212"/>
    </row>
    <row r="213" spans="23:30" x14ac:dyDescent="0.2">
      <c r="W213"/>
      <c r="AD213"/>
    </row>
    <row r="214" spans="23:30" x14ac:dyDescent="0.2">
      <c r="W214"/>
      <c r="AD214"/>
    </row>
    <row r="215" spans="23:30" x14ac:dyDescent="0.2">
      <c r="W215"/>
      <c r="AD215"/>
    </row>
    <row r="216" spans="23:30" x14ac:dyDescent="0.2">
      <c r="W216"/>
      <c r="AD216"/>
    </row>
    <row r="217" spans="23:30" x14ac:dyDescent="0.2">
      <c r="W217"/>
      <c r="AD217"/>
    </row>
    <row r="218" spans="23:30" x14ac:dyDescent="0.2">
      <c r="W218"/>
      <c r="AD218"/>
    </row>
    <row r="219" spans="23:30" x14ac:dyDescent="0.2">
      <c r="W219"/>
      <c r="AD219"/>
    </row>
    <row r="220" spans="23:30" x14ac:dyDescent="0.2">
      <c r="W220"/>
      <c r="AD220"/>
    </row>
    <row r="221" spans="23:30" x14ac:dyDescent="0.2">
      <c r="W221"/>
      <c r="AD221"/>
    </row>
    <row r="222" spans="23:30" x14ac:dyDescent="0.2">
      <c r="W222"/>
      <c r="AD222"/>
    </row>
    <row r="223" spans="23:30" x14ac:dyDescent="0.2">
      <c r="W223"/>
      <c r="AD223"/>
    </row>
    <row r="224" spans="23:30" x14ac:dyDescent="0.2">
      <c r="W224"/>
      <c r="AD224"/>
    </row>
    <row r="225" spans="23:30" x14ac:dyDescent="0.2">
      <c r="W225"/>
      <c r="AD225"/>
    </row>
    <row r="226" spans="23:30" x14ac:dyDescent="0.2">
      <c r="W226"/>
      <c r="AD226"/>
    </row>
    <row r="227" spans="23:30" x14ac:dyDescent="0.2">
      <c r="W227"/>
      <c r="AD227"/>
    </row>
    <row r="228" spans="23:30" x14ac:dyDescent="0.2">
      <c r="W228"/>
      <c r="AD228"/>
    </row>
    <row r="229" spans="23:30" x14ac:dyDescent="0.2">
      <c r="W229"/>
      <c r="AD229"/>
    </row>
    <row r="230" spans="23:30" x14ac:dyDescent="0.2">
      <c r="W230"/>
      <c r="AD230"/>
    </row>
    <row r="231" spans="23:30" x14ac:dyDescent="0.2">
      <c r="W231"/>
      <c r="AD231"/>
    </row>
    <row r="232" spans="23:30" x14ac:dyDescent="0.2">
      <c r="W232"/>
      <c r="AD232"/>
    </row>
    <row r="233" spans="23:30" x14ac:dyDescent="0.2">
      <c r="W233"/>
      <c r="AD233"/>
    </row>
    <row r="234" spans="23:30" x14ac:dyDescent="0.2">
      <c r="W234"/>
      <c r="AD234"/>
    </row>
    <row r="235" spans="23:30" x14ac:dyDescent="0.2">
      <c r="W235"/>
      <c r="AD235"/>
    </row>
    <row r="236" spans="23:30" x14ac:dyDescent="0.2">
      <c r="W236"/>
      <c r="AD236"/>
    </row>
    <row r="237" spans="23:30" x14ac:dyDescent="0.2">
      <c r="W237"/>
      <c r="AD237"/>
    </row>
    <row r="238" spans="23:30" x14ac:dyDescent="0.2">
      <c r="W238"/>
      <c r="AD238"/>
    </row>
    <row r="239" spans="23:30" x14ac:dyDescent="0.2">
      <c r="W239"/>
      <c r="AD239"/>
    </row>
    <row r="240" spans="23:30" x14ac:dyDescent="0.2">
      <c r="W240"/>
      <c r="AD240"/>
    </row>
    <row r="241" spans="23:30" x14ac:dyDescent="0.2">
      <c r="W241"/>
      <c r="AD241"/>
    </row>
    <row r="242" spans="23:30" x14ac:dyDescent="0.2">
      <c r="W242"/>
      <c r="AD242"/>
    </row>
    <row r="243" spans="23:30" x14ac:dyDescent="0.2">
      <c r="W243"/>
      <c r="AD243"/>
    </row>
    <row r="244" spans="23:30" x14ac:dyDescent="0.2">
      <c r="W244"/>
      <c r="AD244"/>
    </row>
    <row r="245" spans="23:30" x14ac:dyDescent="0.2">
      <c r="W245"/>
      <c r="AD245"/>
    </row>
    <row r="246" spans="23:30" x14ac:dyDescent="0.2">
      <c r="W246"/>
      <c r="AD246"/>
    </row>
    <row r="247" spans="23:30" x14ac:dyDescent="0.2">
      <c r="W247"/>
      <c r="AD247"/>
    </row>
    <row r="248" spans="23:30" x14ac:dyDescent="0.2">
      <c r="W248"/>
      <c r="AD248"/>
    </row>
    <row r="249" spans="23:30" x14ac:dyDescent="0.2">
      <c r="W249"/>
      <c r="AD249"/>
    </row>
    <row r="250" spans="23:30" x14ac:dyDescent="0.2">
      <c r="W250"/>
      <c r="AD250"/>
    </row>
    <row r="251" spans="23:30" x14ac:dyDescent="0.2">
      <c r="W251"/>
      <c r="AD251"/>
    </row>
    <row r="252" spans="23:30" x14ac:dyDescent="0.2">
      <c r="W252"/>
      <c r="AD252"/>
    </row>
    <row r="253" spans="23:30" x14ac:dyDescent="0.2">
      <c r="W253"/>
      <c r="AD253"/>
    </row>
    <row r="254" spans="23:30" x14ac:dyDescent="0.2">
      <c r="W254"/>
      <c r="AD254"/>
    </row>
    <row r="255" spans="23:30" x14ac:dyDescent="0.2">
      <c r="W255"/>
      <c r="AD255"/>
    </row>
    <row r="256" spans="23:30" x14ac:dyDescent="0.2">
      <c r="W256"/>
      <c r="AD256"/>
    </row>
    <row r="257" spans="23:30" x14ac:dyDescent="0.2">
      <c r="W257"/>
      <c r="AD257"/>
    </row>
    <row r="258" spans="23:30" x14ac:dyDescent="0.2">
      <c r="W258"/>
      <c r="AD258"/>
    </row>
    <row r="259" spans="23:30" x14ac:dyDescent="0.2">
      <c r="W259"/>
      <c r="AD259"/>
    </row>
    <row r="260" spans="23:30" x14ac:dyDescent="0.2">
      <c r="W260"/>
      <c r="AD260"/>
    </row>
    <row r="261" spans="23:30" x14ac:dyDescent="0.2">
      <c r="W261"/>
      <c r="AD261"/>
    </row>
    <row r="262" spans="23:30" x14ac:dyDescent="0.2">
      <c r="W262"/>
      <c r="AD262"/>
    </row>
    <row r="263" spans="23:30" x14ac:dyDescent="0.2">
      <c r="W263"/>
      <c r="AD263"/>
    </row>
    <row r="264" spans="23:30" x14ac:dyDescent="0.2">
      <c r="W264"/>
      <c r="AD264"/>
    </row>
    <row r="265" spans="23:30" x14ac:dyDescent="0.2">
      <c r="W265"/>
      <c r="AD265"/>
    </row>
    <row r="266" spans="23:30" x14ac:dyDescent="0.2">
      <c r="W266"/>
      <c r="AD266"/>
    </row>
    <row r="267" spans="23:30" x14ac:dyDescent="0.2">
      <c r="W267"/>
      <c r="AD267"/>
    </row>
    <row r="268" spans="23:30" x14ac:dyDescent="0.2">
      <c r="W268"/>
      <c r="AD268"/>
    </row>
    <row r="269" spans="23:30" x14ac:dyDescent="0.2">
      <c r="W269"/>
      <c r="AD269"/>
    </row>
    <row r="270" spans="23:30" x14ac:dyDescent="0.2">
      <c r="W270"/>
      <c r="AD270"/>
    </row>
    <row r="271" spans="23:30" x14ac:dyDescent="0.2">
      <c r="W271"/>
      <c r="AD271"/>
    </row>
    <row r="272" spans="23:30" x14ac:dyDescent="0.2">
      <c r="W272"/>
      <c r="AD272"/>
    </row>
    <row r="273" spans="23:30" x14ac:dyDescent="0.2">
      <c r="W273"/>
      <c r="AD273"/>
    </row>
    <row r="274" spans="23:30" x14ac:dyDescent="0.2">
      <c r="W274"/>
      <c r="AD274"/>
    </row>
    <row r="275" spans="23:30" x14ac:dyDescent="0.2">
      <c r="W275"/>
      <c r="AD275"/>
    </row>
    <row r="276" spans="23:30" x14ac:dyDescent="0.2">
      <c r="W276"/>
      <c r="AD276"/>
    </row>
    <row r="277" spans="23:30" x14ac:dyDescent="0.2">
      <c r="W277"/>
      <c r="AD277"/>
    </row>
    <row r="278" spans="23:30" x14ac:dyDescent="0.2">
      <c r="W278"/>
      <c r="AD278"/>
    </row>
    <row r="279" spans="23:30" x14ac:dyDescent="0.2">
      <c r="W279"/>
      <c r="AD279"/>
    </row>
    <row r="280" spans="23:30" x14ac:dyDescent="0.2">
      <c r="W280"/>
      <c r="AD280"/>
    </row>
    <row r="281" spans="23:30" x14ac:dyDescent="0.2">
      <c r="W281"/>
      <c r="AD281"/>
    </row>
    <row r="282" spans="23:30" x14ac:dyDescent="0.2">
      <c r="W282"/>
      <c r="AD282"/>
    </row>
    <row r="283" spans="23:30" x14ac:dyDescent="0.2">
      <c r="W283"/>
      <c r="AD283"/>
    </row>
    <row r="284" spans="23:30" x14ac:dyDescent="0.2">
      <c r="W284"/>
      <c r="AD284"/>
    </row>
    <row r="285" spans="23:30" x14ac:dyDescent="0.2">
      <c r="W285"/>
      <c r="AD285"/>
    </row>
    <row r="286" spans="23:30" x14ac:dyDescent="0.2">
      <c r="W286"/>
      <c r="AD286"/>
    </row>
    <row r="287" spans="23:30" x14ac:dyDescent="0.2">
      <c r="W287"/>
      <c r="AD287"/>
    </row>
    <row r="288" spans="23:30" x14ac:dyDescent="0.2">
      <c r="W288"/>
      <c r="AD288"/>
    </row>
    <row r="289" spans="23:30" x14ac:dyDescent="0.2">
      <c r="W289"/>
      <c r="AD289"/>
    </row>
    <row r="290" spans="23:30" x14ac:dyDescent="0.2">
      <c r="W290"/>
      <c r="AD290"/>
    </row>
    <row r="291" spans="23:30" x14ac:dyDescent="0.2">
      <c r="W291"/>
      <c r="AD291"/>
    </row>
    <row r="292" spans="23:30" x14ac:dyDescent="0.2">
      <c r="W292"/>
      <c r="AD292"/>
    </row>
    <row r="293" spans="23:30" x14ac:dyDescent="0.2">
      <c r="W293"/>
      <c r="AD293"/>
    </row>
    <row r="294" spans="23:30" x14ac:dyDescent="0.2">
      <c r="W294"/>
      <c r="AD294"/>
    </row>
    <row r="295" spans="23:30" x14ac:dyDescent="0.2">
      <c r="W295"/>
      <c r="AD295"/>
    </row>
    <row r="296" spans="23:30" x14ac:dyDescent="0.2">
      <c r="W296"/>
      <c r="AD296"/>
    </row>
    <row r="297" spans="23:30" x14ac:dyDescent="0.2">
      <c r="W297"/>
      <c r="AD297"/>
    </row>
    <row r="298" spans="23:30" x14ac:dyDescent="0.2">
      <c r="W298"/>
      <c r="AD298"/>
    </row>
    <row r="299" spans="23:30" x14ac:dyDescent="0.2">
      <c r="W299"/>
      <c r="AD299"/>
    </row>
    <row r="300" spans="23:30" x14ac:dyDescent="0.2">
      <c r="W300"/>
      <c r="AD300"/>
    </row>
    <row r="301" spans="23:30" x14ac:dyDescent="0.2">
      <c r="W301"/>
      <c r="AD301"/>
    </row>
    <row r="302" spans="23:30" x14ac:dyDescent="0.2">
      <c r="W302"/>
      <c r="AD302"/>
    </row>
    <row r="303" spans="23:30" x14ac:dyDescent="0.2">
      <c r="W303"/>
      <c r="AD303"/>
    </row>
    <row r="304" spans="23:30" x14ac:dyDescent="0.2">
      <c r="W304"/>
      <c r="AD304"/>
    </row>
    <row r="305" spans="23:30" x14ac:dyDescent="0.2">
      <c r="W305"/>
      <c r="AD305"/>
    </row>
    <row r="306" spans="23:30" x14ac:dyDescent="0.2">
      <c r="W306"/>
      <c r="AD306"/>
    </row>
    <row r="307" spans="23:30" x14ac:dyDescent="0.2">
      <c r="W307"/>
      <c r="AD307"/>
    </row>
    <row r="308" spans="23:30" x14ac:dyDescent="0.2">
      <c r="W308"/>
      <c r="AD308"/>
    </row>
    <row r="309" spans="23:30" x14ac:dyDescent="0.2">
      <c r="W309"/>
      <c r="AD309"/>
    </row>
    <row r="310" spans="23:30" x14ac:dyDescent="0.2">
      <c r="W310"/>
      <c r="AD310"/>
    </row>
    <row r="311" spans="23:30" x14ac:dyDescent="0.2">
      <c r="W311"/>
      <c r="AD311"/>
    </row>
    <row r="312" spans="23:30" x14ac:dyDescent="0.2">
      <c r="W312"/>
      <c r="AD312"/>
    </row>
    <row r="313" spans="23:30" x14ac:dyDescent="0.2">
      <c r="W313"/>
      <c r="AD313"/>
    </row>
    <row r="314" spans="23:30" x14ac:dyDescent="0.2">
      <c r="W314"/>
      <c r="AD314"/>
    </row>
    <row r="315" spans="23:30" x14ac:dyDescent="0.2">
      <c r="W315"/>
      <c r="AD315"/>
    </row>
    <row r="316" spans="23:30" x14ac:dyDescent="0.2">
      <c r="W316"/>
      <c r="AD316"/>
    </row>
    <row r="317" spans="23:30" x14ac:dyDescent="0.2">
      <c r="W317"/>
      <c r="AD317"/>
    </row>
    <row r="318" spans="23:30" x14ac:dyDescent="0.2">
      <c r="W318"/>
      <c r="AD318"/>
    </row>
    <row r="319" spans="23:30" x14ac:dyDescent="0.2">
      <c r="W319"/>
      <c r="AD319"/>
    </row>
    <row r="320" spans="23:30" x14ac:dyDescent="0.2">
      <c r="W320"/>
      <c r="AD320"/>
    </row>
    <row r="321" spans="23:30" x14ac:dyDescent="0.2">
      <c r="W321"/>
      <c r="AD321"/>
    </row>
    <row r="322" spans="23:30" x14ac:dyDescent="0.2">
      <c r="W322"/>
      <c r="AD322"/>
    </row>
    <row r="323" spans="23:30" x14ac:dyDescent="0.2">
      <c r="W323"/>
      <c r="AD323"/>
    </row>
    <row r="324" spans="23:30" x14ac:dyDescent="0.2">
      <c r="W324"/>
      <c r="AD324"/>
    </row>
    <row r="325" spans="23:30" x14ac:dyDescent="0.2">
      <c r="W325"/>
      <c r="AD325"/>
    </row>
    <row r="326" spans="23:30" x14ac:dyDescent="0.2">
      <c r="W326"/>
      <c r="AD326"/>
    </row>
    <row r="327" spans="23:30" x14ac:dyDescent="0.2">
      <c r="W327"/>
      <c r="AD327"/>
    </row>
    <row r="328" spans="23:30" x14ac:dyDescent="0.2">
      <c r="W328"/>
      <c r="AD328"/>
    </row>
    <row r="329" spans="23:30" x14ac:dyDescent="0.2">
      <c r="W329"/>
      <c r="AD329"/>
    </row>
    <row r="330" spans="23:30" x14ac:dyDescent="0.2">
      <c r="W330"/>
      <c r="AD330"/>
    </row>
    <row r="331" spans="23:30" x14ac:dyDescent="0.2">
      <c r="W331"/>
      <c r="AD331"/>
    </row>
    <row r="332" spans="23:30" x14ac:dyDescent="0.2">
      <c r="W332"/>
      <c r="AD332"/>
    </row>
    <row r="333" spans="23:30" x14ac:dyDescent="0.2">
      <c r="W333"/>
      <c r="AD333"/>
    </row>
    <row r="334" spans="23:30" x14ac:dyDescent="0.2">
      <c r="W334"/>
      <c r="AD334"/>
    </row>
    <row r="335" spans="23:30" x14ac:dyDescent="0.2">
      <c r="W335"/>
      <c r="AD335"/>
    </row>
    <row r="336" spans="23:30" x14ac:dyDescent="0.2">
      <c r="W336"/>
      <c r="AD336"/>
    </row>
    <row r="337" spans="23:30" x14ac:dyDescent="0.2">
      <c r="W337"/>
      <c r="AD337"/>
    </row>
    <row r="338" spans="23:30" x14ac:dyDescent="0.2">
      <c r="W338"/>
      <c r="AD338"/>
    </row>
    <row r="339" spans="23:30" x14ac:dyDescent="0.2">
      <c r="W339"/>
      <c r="AD339"/>
    </row>
    <row r="340" spans="23:30" x14ac:dyDescent="0.2">
      <c r="W340"/>
      <c r="AD340"/>
    </row>
    <row r="341" spans="23:30" x14ac:dyDescent="0.2">
      <c r="W341"/>
      <c r="AD341"/>
    </row>
    <row r="342" spans="23:30" x14ac:dyDescent="0.2">
      <c r="W342"/>
      <c r="AD342"/>
    </row>
    <row r="343" spans="23:30" x14ac:dyDescent="0.2">
      <c r="W343"/>
      <c r="AD343"/>
    </row>
    <row r="344" spans="23:30" x14ac:dyDescent="0.2">
      <c r="W344"/>
      <c r="AD344"/>
    </row>
    <row r="345" spans="23:30" x14ac:dyDescent="0.2">
      <c r="W345"/>
      <c r="AD345"/>
    </row>
    <row r="346" spans="23:30" x14ac:dyDescent="0.2">
      <c r="W346"/>
      <c r="AD346"/>
    </row>
    <row r="347" spans="23:30" x14ac:dyDescent="0.2">
      <c r="W347"/>
      <c r="AD347"/>
    </row>
    <row r="348" spans="23:30" x14ac:dyDescent="0.2">
      <c r="W348"/>
      <c r="AD348"/>
    </row>
    <row r="349" spans="23:30" x14ac:dyDescent="0.2">
      <c r="W349"/>
      <c r="AD349"/>
    </row>
    <row r="350" spans="23:30" x14ac:dyDescent="0.2">
      <c r="W350"/>
      <c r="AD350"/>
    </row>
    <row r="351" spans="23:30" x14ac:dyDescent="0.2">
      <c r="W351"/>
      <c r="AD351"/>
    </row>
    <row r="352" spans="23:30" x14ac:dyDescent="0.2">
      <c r="W352"/>
      <c r="AD352"/>
    </row>
    <row r="353" spans="23:30" x14ac:dyDescent="0.2">
      <c r="W353"/>
      <c r="AD353"/>
    </row>
    <row r="354" spans="23:30" x14ac:dyDescent="0.2">
      <c r="W354"/>
      <c r="AD354"/>
    </row>
    <row r="355" spans="23:30" x14ac:dyDescent="0.2">
      <c r="W355"/>
      <c r="AD355"/>
    </row>
    <row r="356" spans="23:30" x14ac:dyDescent="0.2">
      <c r="W356"/>
      <c r="AD356"/>
    </row>
    <row r="357" spans="23:30" x14ac:dyDescent="0.2">
      <c r="W357"/>
      <c r="AD357"/>
    </row>
    <row r="358" spans="23:30" x14ac:dyDescent="0.2">
      <c r="W358"/>
      <c r="AD358"/>
    </row>
    <row r="359" spans="23:30" x14ac:dyDescent="0.2">
      <c r="W359"/>
      <c r="AD359"/>
    </row>
    <row r="360" spans="23:30" x14ac:dyDescent="0.2">
      <c r="W360"/>
      <c r="AD360"/>
    </row>
    <row r="361" spans="23:30" x14ac:dyDescent="0.2">
      <c r="W361"/>
      <c r="AD361"/>
    </row>
    <row r="362" spans="23:30" x14ac:dyDescent="0.2">
      <c r="W362"/>
      <c r="AD362"/>
    </row>
    <row r="363" spans="23:30" x14ac:dyDescent="0.2">
      <c r="W363"/>
      <c r="AD363"/>
    </row>
    <row r="364" spans="23:30" x14ac:dyDescent="0.2">
      <c r="W364"/>
      <c r="AD364"/>
    </row>
    <row r="365" spans="23:30" x14ac:dyDescent="0.2">
      <c r="W365"/>
      <c r="AD365"/>
    </row>
    <row r="366" spans="23:30" x14ac:dyDescent="0.2">
      <c r="W366"/>
      <c r="AD366"/>
    </row>
    <row r="367" spans="23:30" x14ac:dyDescent="0.2">
      <c r="W367"/>
      <c r="AD367"/>
    </row>
    <row r="368" spans="23:30" x14ac:dyDescent="0.2">
      <c r="W368"/>
      <c r="AD368"/>
    </row>
    <row r="369" spans="23:30" x14ac:dyDescent="0.2">
      <c r="W369"/>
      <c r="AD369"/>
    </row>
    <row r="370" spans="23:30" x14ac:dyDescent="0.2">
      <c r="W370"/>
      <c r="AD370"/>
    </row>
    <row r="371" spans="23:30" x14ac:dyDescent="0.2">
      <c r="W371"/>
      <c r="AD371"/>
    </row>
    <row r="372" spans="23:30" x14ac:dyDescent="0.2">
      <c r="W372"/>
      <c r="AD372"/>
    </row>
    <row r="373" spans="23:30" x14ac:dyDescent="0.2">
      <c r="W373"/>
      <c r="AD373"/>
    </row>
    <row r="374" spans="23:30" x14ac:dyDescent="0.2">
      <c r="W374"/>
      <c r="AD374"/>
    </row>
    <row r="375" spans="23:30" x14ac:dyDescent="0.2">
      <c r="W375"/>
      <c r="AD375"/>
    </row>
    <row r="376" spans="23:30" x14ac:dyDescent="0.2">
      <c r="W376"/>
      <c r="AD376"/>
    </row>
    <row r="377" spans="23:30" x14ac:dyDescent="0.2">
      <c r="W377"/>
      <c r="AD377"/>
    </row>
    <row r="378" spans="23:30" x14ac:dyDescent="0.2">
      <c r="W378"/>
      <c r="AD378"/>
    </row>
    <row r="379" spans="23:30" x14ac:dyDescent="0.2">
      <c r="W379"/>
      <c r="AD379"/>
    </row>
    <row r="380" spans="23:30" x14ac:dyDescent="0.2">
      <c r="W380"/>
      <c r="AD380"/>
    </row>
    <row r="381" spans="23:30" x14ac:dyDescent="0.2">
      <c r="W381"/>
      <c r="AD381"/>
    </row>
    <row r="382" spans="23:30" x14ac:dyDescent="0.2">
      <c r="W382"/>
      <c r="AD382"/>
    </row>
    <row r="383" spans="23:30" x14ac:dyDescent="0.2">
      <c r="W383"/>
      <c r="AD383"/>
    </row>
    <row r="384" spans="23:30" x14ac:dyDescent="0.2">
      <c r="W384"/>
      <c r="AD384"/>
    </row>
    <row r="385" spans="23:30" x14ac:dyDescent="0.2">
      <c r="W385"/>
      <c r="AD385"/>
    </row>
    <row r="386" spans="23:30" x14ac:dyDescent="0.2">
      <c r="W386"/>
      <c r="AD386"/>
    </row>
    <row r="387" spans="23:30" x14ac:dyDescent="0.2">
      <c r="W387"/>
      <c r="AD387"/>
    </row>
    <row r="388" spans="23:30" x14ac:dyDescent="0.2">
      <c r="W388"/>
      <c r="AD388"/>
    </row>
    <row r="389" spans="23:30" x14ac:dyDescent="0.2">
      <c r="W389"/>
      <c r="AD389"/>
    </row>
    <row r="390" spans="23:30" x14ac:dyDescent="0.2">
      <c r="W390"/>
      <c r="AD390"/>
    </row>
    <row r="391" spans="23:30" x14ac:dyDescent="0.2">
      <c r="W391"/>
      <c r="AD391"/>
    </row>
    <row r="392" spans="23:30" x14ac:dyDescent="0.2">
      <c r="W392"/>
      <c r="AD392"/>
    </row>
    <row r="393" spans="23:30" x14ac:dyDescent="0.2">
      <c r="W393"/>
      <c r="AD393"/>
    </row>
    <row r="394" spans="23:30" x14ac:dyDescent="0.2">
      <c r="W394"/>
      <c r="AD394"/>
    </row>
    <row r="395" spans="23:30" x14ac:dyDescent="0.2">
      <c r="W395"/>
      <c r="AD395"/>
    </row>
    <row r="396" spans="23:30" x14ac:dyDescent="0.2">
      <c r="W396"/>
      <c r="AD396"/>
    </row>
    <row r="397" spans="23:30" x14ac:dyDescent="0.2">
      <c r="W397"/>
      <c r="AD397"/>
    </row>
    <row r="398" spans="23:30" x14ac:dyDescent="0.2">
      <c r="W398"/>
      <c r="AD398"/>
    </row>
    <row r="399" spans="23:30" x14ac:dyDescent="0.2">
      <c r="W399"/>
      <c r="AD399"/>
    </row>
    <row r="400" spans="23:30" x14ac:dyDescent="0.2">
      <c r="W400"/>
      <c r="AD400"/>
    </row>
    <row r="401" spans="23:30" x14ac:dyDescent="0.2">
      <c r="W401"/>
      <c r="AD401"/>
    </row>
    <row r="402" spans="23:30" x14ac:dyDescent="0.2">
      <c r="W402"/>
      <c r="AD402"/>
    </row>
    <row r="403" spans="23:30" x14ac:dyDescent="0.2">
      <c r="W403"/>
      <c r="AD403"/>
    </row>
    <row r="404" spans="23:30" x14ac:dyDescent="0.2">
      <c r="W404"/>
      <c r="AD404"/>
    </row>
    <row r="405" spans="23:30" x14ac:dyDescent="0.2">
      <c r="W405"/>
      <c r="AD405"/>
    </row>
    <row r="406" spans="23:30" x14ac:dyDescent="0.2">
      <c r="W406"/>
      <c r="AD406"/>
    </row>
    <row r="407" spans="23:30" x14ac:dyDescent="0.2">
      <c r="W407"/>
      <c r="AD407"/>
    </row>
    <row r="408" spans="23:30" x14ac:dyDescent="0.2">
      <c r="W408"/>
      <c r="AD408"/>
    </row>
    <row r="409" spans="23:30" x14ac:dyDescent="0.2">
      <c r="W409"/>
      <c r="AD409"/>
    </row>
    <row r="410" spans="23:30" x14ac:dyDescent="0.2">
      <c r="W410"/>
      <c r="AD410"/>
    </row>
    <row r="411" spans="23:30" x14ac:dyDescent="0.2">
      <c r="W411"/>
      <c r="AD411"/>
    </row>
    <row r="412" spans="23:30" x14ac:dyDescent="0.2">
      <c r="W412"/>
      <c r="AD412"/>
    </row>
    <row r="413" spans="23:30" x14ac:dyDescent="0.2">
      <c r="W413"/>
      <c r="AD413"/>
    </row>
    <row r="414" spans="23:30" x14ac:dyDescent="0.2">
      <c r="W414"/>
      <c r="AD414"/>
    </row>
    <row r="415" spans="23:30" x14ac:dyDescent="0.2">
      <c r="W415"/>
      <c r="AD415"/>
    </row>
    <row r="416" spans="23:30" x14ac:dyDescent="0.2">
      <c r="W416"/>
      <c r="AD416"/>
    </row>
    <row r="417" spans="23:30" x14ac:dyDescent="0.2">
      <c r="W417"/>
      <c r="AD417"/>
    </row>
    <row r="418" spans="23:30" x14ac:dyDescent="0.2">
      <c r="W418"/>
      <c r="AD418"/>
    </row>
    <row r="419" spans="23:30" x14ac:dyDescent="0.2">
      <c r="W419"/>
      <c r="AD419"/>
    </row>
    <row r="420" spans="23:30" x14ac:dyDescent="0.2">
      <c r="W420"/>
      <c r="AD420"/>
    </row>
    <row r="421" spans="23:30" x14ac:dyDescent="0.2">
      <c r="W421"/>
      <c r="AD421"/>
    </row>
    <row r="422" spans="23:30" x14ac:dyDescent="0.2">
      <c r="W422"/>
      <c r="AD422"/>
    </row>
    <row r="423" spans="23:30" x14ac:dyDescent="0.2">
      <c r="W423"/>
      <c r="AD423"/>
    </row>
    <row r="424" spans="23:30" x14ac:dyDescent="0.2">
      <c r="W424"/>
      <c r="AD424"/>
    </row>
    <row r="425" spans="23:30" x14ac:dyDescent="0.2">
      <c r="W425"/>
      <c r="AD425"/>
    </row>
    <row r="426" spans="23:30" x14ac:dyDescent="0.2">
      <c r="W426"/>
      <c r="AD426"/>
    </row>
    <row r="427" spans="23:30" x14ac:dyDescent="0.2">
      <c r="W427"/>
      <c r="AD427"/>
    </row>
    <row r="428" spans="23:30" x14ac:dyDescent="0.2">
      <c r="W428"/>
      <c r="AD428"/>
    </row>
    <row r="429" spans="23:30" x14ac:dyDescent="0.2">
      <c r="W429"/>
      <c r="AD429"/>
    </row>
    <row r="430" spans="23:30" x14ac:dyDescent="0.2">
      <c r="W430"/>
      <c r="AD430"/>
    </row>
    <row r="431" spans="23:30" x14ac:dyDescent="0.2">
      <c r="W431"/>
      <c r="AD431"/>
    </row>
    <row r="432" spans="23:30" x14ac:dyDescent="0.2">
      <c r="W432"/>
      <c r="AD432"/>
    </row>
    <row r="433" spans="23:30" x14ac:dyDescent="0.2">
      <c r="W433"/>
      <c r="AD433"/>
    </row>
    <row r="434" spans="23:30" x14ac:dyDescent="0.2">
      <c r="W434"/>
      <c r="AD434"/>
    </row>
    <row r="435" spans="23:30" x14ac:dyDescent="0.2">
      <c r="W435"/>
      <c r="AD435"/>
    </row>
    <row r="436" spans="23:30" x14ac:dyDescent="0.2">
      <c r="W436"/>
      <c r="AD436"/>
    </row>
    <row r="437" spans="23:30" x14ac:dyDescent="0.2">
      <c r="W437"/>
      <c r="AD437"/>
    </row>
    <row r="438" spans="23:30" x14ac:dyDescent="0.2">
      <c r="W438"/>
      <c r="AD438"/>
    </row>
    <row r="439" spans="23:30" x14ac:dyDescent="0.2">
      <c r="W439"/>
      <c r="AD439"/>
    </row>
    <row r="440" spans="23:30" x14ac:dyDescent="0.2">
      <c r="W440"/>
      <c r="AD440"/>
    </row>
    <row r="441" spans="23:30" x14ac:dyDescent="0.2">
      <c r="W441"/>
      <c r="AD441"/>
    </row>
    <row r="442" spans="23:30" x14ac:dyDescent="0.2">
      <c r="W442"/>
      <c r="AD442"/>
    </row>
    <row r="443" spans="23:30" x14ac:dyDescent="0.2">
      <c r="W443"/>
      <c r="AD443"/>
    </row>
    <row r="444" spans="23:30" x14ac:dyDescent="0.2">
      <c r="W444"/>
      <c r="AD444"/>
    </row>
    <row r="445" spans="23:30" x14ac:dyDescent="0.2">
      <c r="W445"/>
      <c r="AD445"/>
    </row>
    <row r="446" spans="23:30" x14ac:dyDescent="0.2">
      <c r="W446"/>
      <c r="AD446"/>
    </row>
    <row r="447" spans="23:30" x14ac:dyDescent="0.2">
      <c r="W447"/>
      <c r="AD447"/>
    </row>
    <row r="448" spans="23:30" x14ac:dyDescent="0.2">
      <c r="W448"/>
      <c r="AD448"/>
    </row>
    <row r="449" spans="23:30" x14ac:dyDescent="0.2">
      <c r="W449"/>
      <c r="AD449"/>
    </row>
    <row r="450" spans="23:30" x14ac:dyDescent="0.2">
      <c r="W450"/>
      <c r="AD450"/>
    </row>
    <row r="451" spans="23:30" x14ac:dyDescent="0.2">
      <c r="W451"/>
      <c r="AD451"/>
    </row>
    <row r="452" spans="23:30" x14ac:dyDescent="0.2">
      <c r="W452"/>
      <c r="AD452"/>
    </row>
    <row r="453" spans="23:30" x14ac:dyDescent="0.2">
      <c r="W453"/>
      <c r="AD453"/>
    </row>
    <row r="454" spans="23:30" x14ac:dyDescent="0.2">
      <c r="W454"/>
      <c r="AD454"/>
    </row>
    <row r="455" spans="23:30" x14ac:dyDescent="0.2">
      <c r="W455"/>
      <c r="AD455"/>
    </row>
    <row r="456" spans="23:30" x14ac:dyDescent="0.2">
      <c r="W456"/>
      <c r="AD456"/>
    </row>
    <row r="457" spans="23:30" x14ac:dyDescent="0.2">
      <c r="W457"/>
      <c r="AD457"/>
    </row>
    <row r="458" spans="23:30" x14ac:dyDescent="0.2">
      <c r="W458"/>
      <c r="AD458"/>
    </row>
    <row r="459" spans="23:30" x14ac:dyDescent="0.2">
      <c r="W459"/>
      <c r="AD459"/>
    </row>
    <row r="460" spans="23:30" x14ac:dyDescent="0.2">
      <c r="W460"/>
      <c r="AD460"/>
    </row>
    <row r="461" spans="23:30" x14ac:dyDescent="0.2">
      <c r="W461"/>
      <c r="AD461"/>
    </row>
    <row r="462" spans="23:30" x14ac:dyDescent="0.2">
      <c r="W462"/>
      <c r="AD462"/>
    </row>
    <row r="463" spans="23:30" x14ac:dyDescent="0.2">
      <c r="W463"/>
      <c r="AD463"/>
    </row>
    <row r="464" spans="23:30" x14ac:dyDescent="0.2">
      <c r="W464"/>
      <c r="AD464"/>
    </row>
    <row r="465" spans="23:30" x14ac:dyDescent="0.2">
      <c r="W465"/>
      <c r="AD465"/>
    </row>
    <row r="466" spans="23:30" x14ac:dyDescent="0.2">
      <c r="W466"/>
      <c r="AD466"/>
    </row>
    <row r="467" spans="23:30" x14ac:dyDescent="0.2">
      <c r="W467"/>
      <c r="AD467"/>
    </row>
    <row r="468" spans="23:30" x14ac:dyDescent="0.2">
      <c r="W468"/>
      <c r="AD468"/>
    </row>
    <row r="469" spans="23:30" x14ac:dyDescent="0.2">
      <c r="W469"/>
      <c r="AD469"/>
    </row>
    <row r="470" spans="23:30" x14ac:dyDescent="0.2">
      <c r="W470"/>
      <c r="AD470"/>
    </row>
    <row r="471" spans="23:30" x14ac:dyDescent="0.2">
      <c r="W471"/>
      <c r="AD471"/>
    </row>
    <row r="472" spans="23:30" x14ac:dyDescent="0.2">
      <c r="W472"/>
      <c r="AD472"/>
    </row>
    <row r="473" spans="23:30" x14ac:dyDescent="0.2">
      <c r="W473"/>
      <c r="AD473"/>
    </row>
    <row r="474" spans="23:30" x14ac:dyDescent="0.2">
      <c r="W474"/>
      <c r="AD474"/>
    </row>
    <row r="475" spans="23:30" x14ac:dyDescent="0.2">
      <c r="W475"/>
      <c r="AD475"/>
    </row>
    <row r="476" spans="23:30" x14ac:dyDescent="0.2">
      <c r="W476"/>
      <c r="AD476"/>
    </row>
    <row r="477" spans="23:30" x14ac:dyDescent="0.2">
      <c r="W477"/>
      <c r="AD477"/>
    </row>
    <row r="478" spans="23:30" x14ac:dyDescent="0.2">
      <c r="W478"/>
      <c r="AD478"/>
    </row>
    <row r="479" spans="23:30" x14ac:dyDescent="0.2">
      <c r="W479"/>
      <c r="AD479"/>
    </row>
    <row r="480" spans="23:30" x14ac:dyDescent="0.2">
      <c r="W480"/>
      <c r="AD480"/>
    </row>
    <row r="481" spans="23:30" x14ac:dyDescent="0.2">
      <c r="W481"/>
      <c r="AD481"/>
    </row>
    <row r="482" spans="23:30" x14ac:dyDescent="0.2">
      <c r="W482"/>
      <c r="AD482"/>
    </row>
    <row r="483" spans="23:30" x14ac:dyDescent="0.2">
      <c r="W483"/>
      <c r="AD483"/>
    </row>
    <row r="484" spans="23:30" x14ac:dyDescent="0.2">
      <c r="W484"/>
      <c r="AD484"/>
    </row>
    <row r="485" spans="23:30" x14ac:dyDescent="0.2">
      <c r="W485"/>
      <c r="AD485"/>
    </row>
    <row r="486" spans="23:30" x14ac:dyDescent="0.2">
      <c r="W486"/>
      <c r="AD486"/>
    </row>
    <row r="487" spans="23:30" x14ac:dyDescent="0.2">
      <c r="W487"/>
      <c r="AD487"/>
    </row>
    <row r="488" spans="23:30" x14ac:dyDescent="0.2">
      <c r="W488"/>
      <c r="AD488"/>
    </row>
    <row r="489" spans="23:30" x14ac:dyDescent="0.2">
      <c r="W489"/>
      <c r="AD489"/>
    </row>
    <row r="490" spans="23:30" x14ac:dyDescent="0.2">
      <c r="W490"/>
      <c r="AD490"/>
    </row>
    <row r="491" spans="23:30" x14ac:dyDescent="0.2">
      <c r="W491"/>
      <c r="AD491"/>
    </row>
    <row r="492" spans="23:30" x14ac:dyDescent="0.2">
      <c r="W492"/>
      <c r="AD492"/>
    </row>
    <row r="493" spans="23:30" x14ac:dyDescent="0.2">
      <c r="W493"/>
      <c r="AD493"/>
    </row>
    <row r="494" spans="23:30" x14ac:dyDescent="0.2">
      <c r="W494"/>
      <c r="AD494"/>
    </row>
    <row r="495" spans="23:30" x14ac:dyDescent="0.2">
      <c r="W495"/>
      <c r="AD495"/>
    </row>
    <row r="496" spans="23:30" x14ac:dyDescent="0.2">
      <c r="W496"/>
      <c r="AD496"/>
    </row>
    <row r="497" spans="23:30" x14ac:dyDescent="0.2">
      <c r="W497"/>
      <c r="AD497"/>
    </row>
    <row r="498" spans="23:30" x14ac:dyDescent="0.2">
      <c r="W498"/>
      <c r="AD498"/>
    </row>
    <row r="499" spans="23:30" x14ac:dyDescent="0.2">
      <c r="W499"/>
      <c r="AD499"/>
    </row>
    <row r="500" spans="23:30" x14ac:dyDescent="0.2">
      <c r="W500"/>
      <c r="AD500"/>
    </row>
    <row r="501" spans="23:30" x14ac:dyDescent="0.2">
      <c r="W501"/>
      <c r="AD501"/>
    </row>
    <row r="502" spans="23:30" x14ac:dyDescent="0.2">
      <c r="W502"/>
      <c r="AD502"/>
    </row>
    <row r="503" spans="23:30" x14ac:dyDescent="0.2">
      <c r="W503"/>
      <c r="AD503"/>
    </row>
    <row r="504" spans="23:30" x14ac:dyDescent="0.2">
      <c r="W504"/>
      <c r="AD504"/>
    </row>
    <row r="505" spans="23:30" x14ac:dyDescent="0.2">
      <c r="W505"/>
      <c r="AD505"/>
    </row>
    <row r="506" spans="23:30" x14ac:dyDescent="0.2">
      <c r="W506"/>
      <c r="AD506"/>
    </row>
    <row r="507" spans="23:30" x14ac:dyDescent="0.2">
      <c r="W507"/>
      <c r="AD507"/>
    </row>
    <row r="508" spans="23:30" x14ac:dyDescent="0.2">
      <c r="W508"/>
      <c r="AD508"/>
    </row>
    <row r="509" spans="23:30" x14ac:dyDescent="0.2">
      <c r="W509"/>
      <c r="AD509"/>
    </row>
    <row r="510" spans="23:30" x14ac:dyDescent="0.2">
      <c r="W510"/>
      <c r="AD510"/>
    </row>
    <row r="511" spans="23:30" x14ac:dyDescent="0.2">
      <c r="W511"/>
      <c r="AD511"/>
    </row>
    <row r="512" spans="23:30" x14ac:dyDescent="0.2">
      <c r="W512"/>
      <c r="AD512"/>
    </row>
    <row r="513" spans="23:30" x14ac:dyDescent="0.2">
      <c r="W513"/>
      <c r="AD513"/>
    </row>
    <row r="514" spans="23:30" x14ac:dyDescent="0.2">
      <c r="W514"/>
      <c r="AD514"/>
    </row>
    <row r="515" spans="23:30" x14ac:dyDescent="0.2">
      <c r="W515"/>
      <c r="AD515"/>
    </row>
    <row r="516" spans="23:30" x14ac:dyDescent="0.2">
      <c r="W516"/>
      <c r="AD516"/>
    </row>
    <row r="517" spans="23:30" x14ac:dyDescent="0.2">
      <c r="W517"/>
      <c r="AD517"/>
    </row>
    <row r="518" spans="23:30" x14ac:dyDescent="0.2">
      <c r="W518"/>
      <c r="AD518"/>
    </row>
    <row r="519" spans="23:30" x14ac:dyDescent="0.2">
      <c r="W519"/>
      <c r="AD519"/>
    </row>
    <row r="520" spans="23:30" x14ac:dyDescent="0.2">
      <c r="W520"/>
      <c r="AD520"/>
    </row>
    <row r="521" spans="23:30" x14ac:dyDescent="0.2">
      <c r="W521"/>
      <c r="AD521"/>
    </row>
    <row r="522" spans="23:30" x14ac:dyDescent="0.2">
      <c r="W522"/>
      <c r="AD522"/>
    </row>
    <row r="523" spans="23:30" x14ac:dyDescent="0.2">
      <c r="W523"/>
      <c r="AD523"/>
    </row>
    <row r="524" spans="23:30" x14ac:dyDescent="0.2">
      <c r="W524"/>
      <c r="AD524"/>
    </row>
    <row r="525" spans="23:30" x14ac:dyDescent="0.2">
      <c r="W525"/>
      <c r="AD525"/>
    </row>
    <row r="526" spans="23:30" x14ac:dyDescent="0.2">
      <c r="W526"/>
      <c r="AD526"/>
    </row>
    <row r="527" spans="23:30" x14ac:dyDescent="0.2">
      <c r="W527"/>
      <c r="AD527"/>
    </row>
    <row r="528" spans="23:30" x14ac:dyDescent="0.2">
      <c r="W528"/>
      <c r="AD528"/>
    </row>
    <row r="529" spans="23:30" x14ac:dyDescent="0.2">
      <c r="W529"/>
      <c r="AD529"/>
    </row>
    <row r="530" spans="23:30" x14ac:dyDescent="0.2">
      <c r="W530"/>
      <c r="AD530"/>
    </row>
    <row r="531" spans="23:30" x14ac:dyDescent="0.2">
      <c r="W531"/>
      <c r="AD531"/>
    </row>
    <row r="532" spans="23:30" x14ac:dyDescent="0.2">
      <c r="W532"/>
      <c r="AD532"/>
    </row>
    <row r="533" spans="23:30" x14ac:dyDescent="0.2">
      <c r="W533"/>
      <c r="AD533"/>
    </row>
    <row r="534" spans="23:30" x14ac:dyDescent="0.2">
      <c r="W534"/>
      <c r="AD534"/>
    </row>
    <row r="535" spans="23:30" x14ac:dyDescent="0.2">
      <c r="W535"/>
      <c r="AD535"/>
    </row>
    <row r="536" spans="23:30" x14ac:dyDescent="0.2">
      <c r="W536"/>
      <c r="AD536"/>
    </row>
    <row r="537" spans="23:30" x14ac:dyDescent="0.2">
      <c r="W537"/>
      <c r="AD537"/>
    </row>
    <row r="538" spans="23:30" x14ac:dyDescent="0.2">
      <c r="W538"/>
      <c r="AD538"/>
    </row>
    <row r="539" spans="23:30" x14ac:dyDescent="0.2">
      <c r="W539"/>
      <c r="AD539"/>
    </row>
    <row r="540" spans="23:30" x14ac:dyDescent="0.2">
      <c r="W540"/>
      <c r="AD540"/>
    </row>
    <row r="541" spans="23:30" x14ac:dyDescent="0.2">
      <c r="W541"/>
      <c r="AD541"/>
    </row>
    <row r="542" spans="23:30" x14ac:dyDescent="0.2">
      <c r="W542"/>
      <c r="AD542"/>
    </row>
    <row r="543" spans="23:30" x14ac:dyDescent="0.2">
      <c r="W543"/>
      <c r="AD543"/>
    </row>
    <row r="544" spans="23:30" x14ac:dyDescent="0.2">
      <c r="W544"/>
      <c r="AD544"/>
    </row>
    <row r="545" spans="23:30" x14ac:dyDescent="0.2">
      <c r="W545"/>
      <c r="AD545"/>
    </row>
    <row r="546" spans="23:30" x14ac:dyDescent="0.2">
      <c r="W546"/>
      <c r="AD546"/>
    </row>
    <row r="547" spans="23:30" x14ac:dyDescent="0.2">
      <c r="W547"/>
      <c r="AD547"/>
    </row>
    <row r="548" spans="23:30" x14ac:dyDescent="0.2">
      <c r="W548"/>
      <c r="AD548"/>
    </row>
    <row r="549" spans="23:30" x14ac:dyDescent="0.2">
      <c r="W549"/>
      <c r="AD549"/>
    </row>
    <row r="550" spans="23:30" x14ac:dyDescent="0.2">
      <c r="W550"/>
      <c r="AD550"/>
    </row>
    <row r="551" spans="23:30" x14ac:dyDescent="0.2">
      <c r="W551"/>
      <c r="AD551"/>
    </row>
    <row r="552" spans="23:30" x14ac:dyDescent="0.2">
      <c r="W552"/>
      <c r="AD552"/>
    </row>
    <row r="553" spans="23:30" x14ac:dyDescent="0.2">
      <c r="W553"/>
      <c r="AD553"/>
    </row>
    <row r="554" spans="23:30" x14ac:dyDescent="0.2">
      <c r="W554"/>
      <c r="AD554"/>
    </row>
    <row r="555" spans="23:30" x14ac:dyDescent="0.2">
      <c r="W555"/>
      <c r="AD555"/>
    </row>
    <row r="556" spans="23:30" x14ac:dyDescent="0.2">
      <c r="W556"/>
      <c r="AD556"/>
    </row>
    <row r="557" spans="23:30" x14ac:dyDescent="0.2">
      <c r="W557"/>
      <c r="AD557"/>
    </row>
    <row r="558" spans="23:30" x14ac:dyDescent="0.2">
      <c r="W558"/>
      <c r="AD558"/>
    </row>
    <row r="559" spans="23:30" x14ac:dyDescent="0.2">
      <c r="W559"/>
      <c r="AD559"/>
    </row>
    <row r="560" spans="23:30" x14ac:dyDescent="0.2">
      <c r="W560"/>
      <c r="AD560"/>
    </row>
    <row r="561" spans="23:30" x14ac:dyDescent="0.2">
      <c r="W561"/>
      <c r="AD561"/>
    </row>
    <row r="562" spans="23:30" x14ac:dyDescent="0.2">
      <c r="W562"/>
      <c r="AD562"/>
    </row>
    <row r="563" spans="23:30" x14ac:dyDescent="0.2">
      <c r="W563"/>
      <c r="AD563"/>
    </row>
    <row r="564" spans="23:30" x14ac:dyDescent="0.2">
      <c r="W564"/>
      <c r="AD564"/>
    </row>
    <row r="565" spans="23:30" x14ac:dyDescent="0.2">
      <c r="W565"/>
      <c r="AD565"/>
    </row>
    <row r="566" spans="23:30" x14ac:dyDescent="0.2">
      <c r="W566"/>
      <c r="AD566"/>
    </row>
    <row r="567" spans="23:30" x14ac:dyDescent="0.2">
      <c r="W567"/>
      <c r="AD567"/>
    </row>
    <row r="568" spans="23:30" x14ac:dyDescent="0.2">
      <c r="W568"/>
      <c r="AD568"/>
    </row>
    <row r="569" spans="23:30" x14ac:dyDescent="0.2">
      <c r="W569"/>
      <c r="AD569"/>
    </row>
    <row r="570" spans="23:30" x14ac:dyDescent="0.2">
      <c r="W570"/>
      <c r="AD570"/>
    </row>
    <row r="571" spans="23:30" x14ac:dyDescent="0.2">
      <c r="W571"/>
      <c r="AD571"/>
    </row>
    <row r="572" spans="23:30" x14ac:dyDescent="0.2">
      <c r="W572"/>
      <c r="AD572"/>
    </row>
    <row r="573" spans="23:30" x14ac:dyDescent="0.2">
      <c r="W573"/>
      <c r="AD573"/>
    </row>
    <row r="574" spans="23:30" x14ac:dyDescent="0.2">
      <c r="W574"/>
      <c r="AD574"/>
    </row>
    <row r="575" spans="23:30" x14ac:dyDescent="0.2">
      <c r="W575"/>
      <c r="AD575"/>
    </row>
    <row r="576" spans="23:30" x14ac:dyDescent="0.2">
      <c r="W576"/>
      <c r="AD576"/>
    </row>
    <row r="577" spans="23:30" x14ac:dyDescent="0.2">
      <c r="W577"/>
      <c r="AD577"/>
    </row>
    <row r="578" spans="23:30" x14ac:dyDescent="0.2">
      <c r="W578"/>
      <c r="AD578"/>
    </row>
    <row r="579" spans="23:30" x14ac:dyDescent="0.2">
      <c r="W579"/>
      <c r="AD579"/>
    </row>
    <row r="580" spans="23:30" x14ac:dyDescent="0.2">
      <c r="W580"/>
      <c r="AD580"/>
    </row>
    <row r="581" spans="23:30" x14ac:dyDescent="0.2">
      <c r="W581"/>
      <c r="AD581"/>
    </row>
    <row r="582" spans="23:30" x14ac:dyDescent="0.2">
      <c r="W582"/>
      <c r="AD582"/>
    </row>
    <row r="583" spans="23:30" x14ac:dyDescent="0.2">
      <c r="W583"/>
      <c r="AD583"/>
    </row>
    <row r="584" spans="23:30" x14ac:dyDescent="0.2">
      <c r="W584"/>
      <c r="AD584"/>
    </row>
    <row r="585" spans="23:30" x14ac:dyDescent="0.2">
      <c r="W585"/>
      <c r="AD585"/>
    </row>
    <row r="586" spans="23:30" x14ac:dyDescent="0.2">
      <c r="W586"/>
      <c r="AD586"/>
    </row>
    <row r="587" spans="23:30" x14ac:dyDescent="0.2">
      <c r="W587"/>
      <c r="AD587"/>
    </row>
    <row r="588" spans="23:30" x14ac:dyDescent="0.2">
      <c r="W588"/>
      <c r="AD588"/>
    </row>
    <row r="589" spans="23:30" x14ac:dyDescent="0.2">
      <c r="W589"/>
      <c r="AD589"/>
    </row>
    <row r="590" spans="23:30" x14ac:dyDescent="0.2">
      <c r="W590"/>
      <c r="AD590"/>
    </row>
    <row r="591" spans="23:30" x14ac:dyDescent="0.2">
      <c r="W591"/>
      <c r="AD591"/>
    </row>
    <row r="592" spans="23:30" x14ac:dyDescent="0.2">
      <c r="W592"/>
      <c r="AD592"/>
    </row>
    <row r="593" spans="23:30" x14ac:dyDescent="0.2">
      <c r="W593"/>
      <c r="AD593"/>
    </row>
    <row r="594" spans="23:30" x14ac:dyDescent="0.2">
      <c r="W594"/>
      <c r="AD594"/>
    </row>
    <row r="595" spans="23:30" x14ac:dyDescent="0.2">
      <c r="W595"/>
      <c r="AD595"/>
    </row>
    <row r="596" spans="23:30" x14ac:dyDescent="0.2">
      <c r="W596"/>
      <c r="AD596"/>
    </row>
    <row r="597" spans="23:30" x14ac:dyDescent="0.2">
      <c r="W597"/>
      <c r="AD597"/>
    </row>
    <row r="598" spans="23:30" x14ac:dyDescent="0.2">
      <c r="W598"/>
      <c r="AD598"/>
    </row>
    <row r="599" spans="23:30" x14ac:dyDescent="0.2">
      <c r="W599"/>
      <c r="AD599"/>
    </row>
    <row r="600" spans="23:30" x14ac:dyDescent="0.2">
      <c r="W600"/>
      <c r="AD600"/>
    </row>
    <row r="601" spans="23:30" x14ac:dyDescent="0.2">
      <c r="W601"/>
      <c r="AD601"/>
    </row>
    <row r="602" spans="23:30" x14ac:dyDescent="0.2">
      <c r="W602"/>
      <c r="AD602"/>
    </row>
    <row r="603" spans="23:30" x14ac:dyDescent="0.2">
      <c r="W603"/>
      <c r="AD603"/>
    </row>
    <row r="604" spans="23:30" x14ac:dyDescent="0.2">
      <c r="W604"/>
      <c r="AD604"/>
    </row>
    <row r="605" spans="23:30" x14ac:dyDescent="0.2">
      <c r="W605"/>
      <c r="AD605"/>
    </row>
    <row r="606" spans="23:30" x14ac:dyDescent="0.2">
      <c r="W606"/>
      <c r="AD606"/>
    </row>
    <row r="607" spans="23:30" x14ac:dyDescent="0.2">
      <c r="W607"/>
      <c r="AD607"/>
    </row>
    <row r="608" spans="23:30" x14ac:dyDescent="0.2">
      <c r="W608"/>
      <c r="AD608"/>
    </row>
    <row r="609" spans="23:30" x14ac:dyDescent="0.2">
      <c r="W609"/>
      <c r="AD609"/>
    </row>
    <row r="610" spans="23:30" x14ac:dyDescent="0.2">
      <c r="W610"/>
      <c r="AD610"/>
    </row>
    <row r="611" spans="23:30" x14ac:dyDescent="0.2">
      <c r="W611"/>
      <c r="AD611"/>
    </row>
    <row r="612" spans="23:30" x14ac:dyDescent="0.2">
      <c r="W612"/>
      <c r="AD612"/>
    </row>
    <row r="613" spans="23:30" x14ac:dyDescent="0.2">
      <c r="W613"/>
      <c r="AD613"/>
    </row>
    <row r="614" spans="23:30" x14ac:dyDescent="0.2">
      <c r="W614"/>
      <c r="AD614"/>
    </row>
    <row r="615" spans="23:30" x14ac:dyDescent="0.2">
      <c r="W615"/>
      <c r="AD615"/>
    </row>
    <row r="616" spans="23:30" x14ac:dyDescent="0.2">
      <c r="W616"/>
      <c r="AD616"/>
    </row>
    <row r="617" spans="23:30" x14ac:dyDescent="0.2">
      <c r="W617"/>
      <c r="AD617"/>
    </row>
    <row r="618" spans="23:30" x14ac:dyDescent="0.2">
      <c r="W618"/>
      <c r="AD618"/>
    </row>
    <row r="619" spans="23:30" x14ac:dyDescent="0.2">
      <c r="W619"/>
      <c r="AD619"/>
    </row>
    <row r="620" spans="23:30" x14ac:dyDescent="0.2">
      <c r="W620"/>
      <c r="AD620"/>
    </row>
    <row r="621" spans="23:30" x14ac:dyDescent="0.2">
      <c r="W621"/>
      <c r="AD621"/>
    </row>
    <row r="622" spans="23:30" x14ac:dyDescent="0.2">
      <c r="W622"/>
      <c r="AD622"/>
    </row>
    <row r="623" spans="23:30" x14ac:dyDescent="0.2">
      <c r="W623"/>
      <c r="AD623"/>
    </row>
    <row r="624" spans="23:30" x14ac:dyDescent="0.2">
      <c r="W624"/>
      <c r="AD624"/>
    </row>
    <row r="625" spans="23:30" x14ac:dyDescent="0.2">
      <c r="W625"/>
      <c r="AD625"/>
    </row>
    <row r="626" spans="23:30" x14ac:dyDescent="0.2">
      <c r="W626"/>
      <c r="AD626"/>
    </row>
    <row r="627" spans="23:30" x14ac:dyDescent="0.2">
      <c r="W627"/>
      <c r="AD627"/>
    </row>
    <row r="628" spans="23:30" x14ac:dyDescent="0.2">
      <c r="W628"/>
      <c r="AD628"/>
    </row>
    <row r="629" spans="23:30" x14ac:dyDescent="0.2">
      <c r="W629"/>
      <c r="AD629"/>
    </row>
    <row r="630" spans="23:30" x14ac:dyDescent="0.2">
      <c r="W630"/>
      <c r="AD630"/>
    </row>
    <row r="631" spans="23:30" x14ac:dyDescent="0.2">
      <c r="W631"/>
      <c r="AD631"/>
    </row>
    <row r="632" spans="23:30" x14ac:dyDescent="0.2">
      <c r="W632"/>
      <c r="AD63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A7E6D-36BF-5E45-8ED1-719019562FB9}">
  <dimension ref="A1:DA118"/>
  <sheetViews>
    <sheetView tabSelected="1" zoomScale="62" zoomScaleNormal="67" workbookViewId="0">
      <selection activeCell="AG36" sqref="AG36"/>
    </sheetView>
  </sheetViews>
  <sheetFormatPr baseColWidth="10" defaultRowHeight="16" x14ac:dyDescent="0.2"/>
  <cols>
    <col min="9" max="10" width="11" bestFit="1" customWidth="1"/>
    <col min="11" max="11" width="11.33203125" bestFit="1" customWidth="1"/>
    <col min="12" max="12" width="11" bestFit="1" customWidth="1"/>
  </cols>
  <sheetData>
    <row r="1" spans="1:105" ht="17" thickBot="1" x14ac:dyDescent="0.25">
      <c r="A1" s="71" t="s">
        <v>295</v>
      </c>
    </row>
    <row r="2" spans="1:105" ht="17" thickBot="1" x14ac:dyDescent="0.25">
      <c r="A2" s="260"/>
      <c r="B2" s="262" t="s">
        <v>237</v>
      </c>
      <c r="C2" s="263"/>
      <c r="D2" s="263"/>
      <c r="E2" s="263"/>
      <c r="F2" s="264"/>
      <c r="G2" s="254" t="s">
        <v>294</v>
      </c>
      <c r="H2" s="255"/>
      <c r="I2" s="255"/>
      <c r="J2" s="255"/>
      <c r="K2" s="256"/>
      <c r="L2" s="257" t="s">
        <v>238</v>
      </c>
      <c r="M2" s="258"/>
      <c r="N2" s="258"/>
      <c r="O2" s="258"/>
      <c r="P2" s="259"/>
      <c r="Q2" s="257" t="s">
        <v>239</v>
      </c>
      <c r="R2" s="258"/>
      <c r="S2" s="258"/>
      <c r="T2" s="258"/>
      <c r="U2" s="259"/>
      <c r="V2" s="257" t="s">
        <v>240</v>
      </c>
      <c r="W2" s="258"/>
      <c r="X2" s="258"/>
      <c r="Y2" s="258"/>
      <c r="Z2" s="259"/>
      <c r="AA2" s="270" t="s">
        <v>241</v>
      </c>
      <c r="AB2" s="271"/>
      <c r="AC2" s="271"/>
      <c r="AD2" s="271"/>
      <c r="AE2" s="272"/>
      <c r="AF2" s="257" t="s">
        <v>242</v>
      </c>
      <c r="AG2" s="258"/>
      <c r="AH2" s="258"/>
      <c r="AI2" s="258"/>
      <c r="AJ2" s="259"/>
      <c r="AK2" s="270" t="s">
        <v>243</v>
      </c>
      <c r="AL2" s="271"/>
      <c r="AM2" s="271"/>
      <c r="AN2" s="271"/>
      <c r="AO2" s="272"/>
    </row>
    <row r="3" spans="1:105" ht="17" thickBot="1" x14ac:dyDescent="0.25">
      <c r="A3" s="261"/>
      <c r="B3" s="67" t="s">
        <v>286</v>
      </c>
      <c r="C3" s="106" t="s">
        <v>287</v>
      </c>
      <c r="D3" s="67" t="s">
        <v>288</v>
      </c>
      <c r="E3" s="197" t="s">
        <v>289</v>
      </c>
      <c r="F3" s="67" t="s">
        <v>290</v>
      </c>
      <c r="G3" s="67" t="s">
        <v>286</v>
      </c>
      <c r="H3" s="67" t="s">
        <v>287</v>
      </c>
      <c r="I3" s="67" t="s">
        <v>288</v>
      </c>
      <c r="J3" s="67" t="s">
        <v>289</v>
      </c>
      <c r="K3" s="67" t="s">
        <v>290</v>
      </c>
      <c r="L3" s="226" t="s">
        <v>286</v>
      </c>
      <c r="M3" s="226" t="s">
        <v>287</v>
      </c>
      <c r="N3" s="226" t="s">
        <v>288</v>
      </c>
      <c r="O3" s="226" t="s">
        <v>289</v>
      </c>
      <c r="P3" s="226" t="s">
        <v>290</v>
      </c>
      <c r="Q3" s="226" t="s">
        <v>286</v>
      </c>
      <c r="R3" s="226" t="s">
        <v>287</v>
      </c>
      <c r="S3" s="226" t="s">
        <v>288</v>
      </c>
      <c r="T3" s="226" t="s">
        <v>289</v>
      </c>
      <c r="U3" s="226" t="s">
        <v>290</v>
      </c>
      <c r="V3" s="226" t="s">
        <v>286</v>
      </c>
      <c r="W3" s="226" t="s">
        <v>287</v>
      </c>
      <c r="X3" s="226" t="s">
        <v>288</v>
      </c>
      <c r="Y3" s="226" t="s">
        <v>289</v>
      </c>
      <c r="Z3" s="226" t="s">
        <v>290</v>
      </c>
      <c r="AA3" s="226" t="s">
        <v>286</v>
      </c>
      <c r="AB3" s="226" t="s">
        <v>287</v>
      </c>
      <c r="AC3" s="226" t="s">
        <v>288</v>
      </c>
      <c r="AD3" s="226" t="s">
        <v>289</v>
      </c>
      <c r="AE3" s="226" t="s">
        <v>290</v>
      </c>
      <c r="AF3" s="226" t="s">
        <v>286</v>
      </c>
      <c r="AG3" s="226" t="s">
        <v>287</v>
      </c>
      <c r="AH3" s="226" t="s">
        <v>288</v>
      </c>
      <c r="AI3" s="226" t="s">
        <v>289</v>
      </c>
      <c r="AJ3" s="226" t="s">
        <v>290</v>
      </c>
      <c r="AK3" s="226" t="s">
        <v>286</v>
      </c>
      <c r="AL3" s="226" t="s">
        <v>287</v>
      </c>
      <c r="AM3" s="226" t="s">
        <v>288</v>
      </c>
      <c r="AN3" s="226" t="s">
        <v>289</v>
      </c>
      <c r="AO3" s="226" t="s">
        <v>290</v>
      </c>
    </row>
    <row r="4" spans="1:105" s="197" customFormat="1" x14ac:dyDescent="0.2">
      <c r="A4" s="265" t="s">
        <v>291</v>
      </c>
      <c r="B4" s="227">
        <v>23.132156531886601</v>
      </c>
      <c r="C4" s="228">
        <v>22.614298971172101</v>
      </c>
      <c r="D4" s="228">
        <v>22.445137363991002</v>
      </c>
      <c r="E4" s="228">
        <v>22.418108586926699</v>
      </c>
      <c r="F4" s="229">
        <v>22.3146158353047</v>
      </c>
      <c r="G4" s="227">
        <v>39.505501129186399</v>
      </c>
      <c r="H4" s="228">
        <v>37.962313556056301</v>
      </c>
      <c r="I4" s="228">
        <v>37.573736967565502</v>
      </c>
      <c r="J4" s="228">
        <v>37.490698773470697</v>
      </c>
      <c r="K4" s="229">
        <v>37.414210608950903</v>
      </c>
      <c r="L4" s="230">
        <v>24.588465392108201</v>
      </c>
      <c r="M4" s="231">
        <v>24.055762582997399</v>
      </c>
      <c r="N4" s="231">
        <v>23.995141973523602</v>
      </c>
      <c r="O4" s="231">
        <v>23.9297638952225</v>
      </c>
      <c r="P4" s="232">
        <v>23.9347150290406</v>
      </c>
      <c r="Q4" s="230">
        <v>13.3166040549419</v>
      </c>
      <c r="R4" s="231">
        <v>12.3678862694592</v>
      </c>
      <c r="S4" s="231">
        <v>12.2839496519112</v>
      </c>
      <c r="T4" s="231">
        <v>12.206059844387299</v>
      </c>
      <c r="U4" s="232">
        <v>12.1783507333286</v>
      </c>
      <c r="V4" s="230">
        <v>25.824981528192801</v>
      </c>
      <c r="W4" s="231">
        <v>24.574350672879302</v>
      </c>
      <c r="X4" s="231">
        <v>24.5796013239611</v>
      </c>
      <c r="Y4" s="231">
        <v>24.622192975512501</v>
      </c>
      <c r="Z4" s="232">
        <v>24.5516425579758</v>
      </c>
      <c r="AA4" s="230">
        <v>11.283314334266001</v>
      </c>
      <c r="AB4" s="231">
        <v>10.4299892061325</v>
      </c>
      <c r="AC4" s="231">
        <v>10.3857639370353</v>
      </c>
      <c r="AD4" s="231">
        <v>10.355081712818601</v>
      </c>
      <c r="AE4" s="232">
        <v>10.3554376932601</v>
      </c>
      <c r="AF4" s="230">
        <v>15.1593840824164</v>
      </c>
      <c r="AG4" s="231">
        <v>14.720309104653699</v>
      </c>
      <c r="AH4" s="231">
        <v>14.5461702005235</v>
      </c>
      <c r="AI4" s="231">
        <v>14.434099298401399</v>
      </c>
      <c r="AJ4" s="232">
        <v>14.402434244877099</v>
      </c>
      <c r="AK4" s="230">
        <v>12.7127014202831</v>
      </c>
      <c r="AL4" s="231">
        <v>11.8251000795502</v>
      </c>
      <c r="AM4" s="231">
        <v>11.752514286604301</v>
      </c>
      <c r="AN4" s="231">
        <v>11.7135871216963</v>
      </c>
      <c r="AO4" s="232">
        <v>11.7211365711604</v>
      </c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</row>
    <row r="5" spans="1:105" x14ac:dyDescent="0.2">
      <c r="A5" s="266"/>
      <c r="B5" s="241">
        <v>24.606204297868199</v>
      </c>
      <c r="C5" s="242">
        <v>23.752241819229202</v>
      </c>
      <c r="D5" s="242">
        <v>23.4849850429827</v>
      </c>
      <c r="E5" s="242">
        <v>23.351251710230599</v>
      </c>
      <c r="F5" s="243">
        <v>23.2470796956122</v>
      </c>
      <c r="G5" s="241">
        <v>41.080464247265198</v>
      </c>
      <c r="H5" s="242">
        <v>38.859969182084299</v>
      </c>
      <c r="I5" s="242">
        <v>38.270888177558597</v>
      </c>
      <c r="J5" s="242">
        <v>38.025964433737698</v>
      </c>
      <c r="K5" s="243">
        <v>37.956978275056201</v>
      </c>
      <c r="L5" s="244">
        <v>25.3704470082954</v>
      </c>
      <c r="M5" s="245">
        <v>24.495584577438098</v>
      </c>
      <c r="N5" s="245">
        <v>24.370220973216998</v>
      </c>
      <c r="O5" s="245">
        <v>24.208375439530801</v>
      </c>
      <c r="P5" s="246">
        <v>24.172084011629501</v>
      </c>
      <c r="Q5" s="244">
        <v>13.831160689955301</v>
      </c>
      <c r="R5" s="245">
        <v>12.726355262390999</v>
      </c>
      <c r="S5" s="245">
        <v>12.4957008625037</v>
      </c>
      <c r="T5" s="245">
        <v>12.4144120772772</v>
      </c>
      <c r="U5" s="246">
        <v>12.3926339423179</v>
      </c>
      <c r="V5" s="244">
        <v>26.839396499403101</v>
      </c>
      <c r="W5" s="245">
        <v>25.292682147387801</v>
      </c>
      <c r="X5" s="245">
        <v>25.074742644824301</v>
      </c>
      <c r="Y5" s="245">
        <v>25.018766711936799</v>
      </c>
      <c r="Z5" s="246">
        <v>24.897316780922299</v>
      </c>
      <c r="AA5" s="244">
        <v>11.7337459804393</v>
      </c>
      <c r="AB5" s="245">
        <v>10.6540553167338</v>
      </c>
      <c r="AC5" s="245">
        <v>10.557964258682</v>
      </c>
      <c r="AD5" s="245">
        <v>10.5274962068153</v>
      </c>
      <c r="AE5" s="246">
        <v>10.513723027245399</v>
      </c>
      <c r="AF5" s="244">
        <v>15.5566137224481</v>
      </c>
      <c r="AG5" s="245">
        <v>14.885843085532599</v>
      </c>
      <c r="AH5" s="245">
        <v>14.636199038674301</v>
      </c>
      <c r="AI5" s="245">
        <v>14.4899060758556</v>
      </c>
      <c r="AJ5" s="246">
        <v>14.454461732713501</v>
      </c>
      <c r="AK5" s="244">
        <v>13.002091020289599</v>
      </c>
      <c r="AL5" s="245">
        <v>11.921440508411401</v>
      </c>
      <c r="AM5" s="245">
        <v>11.8156662813323</v>
      </c>
      <c r="AN5" s="245">
        <v>11.750566171037001</v>
      </c>
      <c r="AO5" s="246">
        <v>11.750385801976</v>
      </c>
    </row>
    <row r="6" spans="1:105" s="16" customFormat="1" ht="17" thickBot="1" x14ac:dyDescent="0.25">
      <c r="A6" s="267"/>
      <c r="B6" s="185">
        <v>26.0383004752887</v>
      </c>
      <c r="C6" s="186">
        <v>24.811706374175699</v>
      </c>
      <c r="D6" s="186">
        <v>24.332177964004</v>
      </c>
      <c r="E6" s="186">
        <v>24.115649538648501</v>
      </c>
      <c r="F6" s="187">
        <v>23.959251317729802</v>
      </c>
      <c r="G6" s="185">
        <v>42.542231472388998</v>
      </c>
      <c r="H6" s="186">
        <v>39.639685139799198</v>
      </c>
      <c r="I6" s="186">
        <v>38.921219228092099</v>
      </c>
      <c r="J6" s="186">
        <v>38.457390035095898</v>
      </c>
      <c r="K6" s="187">
        <v>38.340487058013899</v>
      </c>
      <c r="L6" s="202">
        <v>26.307251481068601</v>
      </c>
      <c r="M6" s="203">
        <v>24.881611559103</v>
      </c>
      <c r="N6" s="203">
        <v>24.657819605857799</v>
      </c>
      <c r="O6" s="203">
        <v>24.4175886919246</v>
      </c>
      <c r="P6" s="204">
        <v>24.348666130439302</v>
      </c>
      <c r="Q6" s="202">
        <v>14.414440867034299</v>
      </c>
      <c r="R6" s="203">
        <v>13.0020411059756</v>
      </c>
      <c r="S6" s="203">
        <v>12.7054535958657</v>
      </c>
      <c r="T6" s="203">
        <v>12.629980938900299</v>
      </c>
      <c r="U6" s="204">
        <v>12.5566717237693</v>
      </c>
      <c r="V6" s="202">
        <v>28.067367599417299</v>
      </c>
      <c r="W6" s="203">
        <v>25.984713261492399</v>
      </c>
      <c r="X6" s="203">
        <v>25.491317372135399</v>
      </c>
      <c r="Y6" s="203">
        <v>25.297508992472</v>
      </c>
      <c r="Z6" s="204">
        <v>25.160805592904701</v>
      </c>
      <c r="AA6" s="202">
        <v>12.175020821735201</v>
      </c>
      <c r="AB6" s="203">
        <v>10.8603629589481</v>
      </c>
      <c r="AC6" s="203">
        <v>10.716128483406001</v>
      </c>
      <c r="AD6" s="203">
        <v>10.651976837597701</v>
      </c>
      <c r="AE6" s="204">
        <v>10.636748516819701</v>
      </c>
      <c r="AF6" s="202">
        <v>15.971909262315901</v>
      </c>
      <c r="AG6" s="203">
        <v>15.1038942445521</v>
      </c>
      <c r="AH6" s="203">
        <v>14.75065367362</v>
      </c>
      <c r="AI6" s="203">
        <v>14.5365551303397</v>
      </c>
      <c r="AJ6" s="204">
        <v>14.4901329543762</v>
      </c>
      <c r="AK6" s="202">
        <v>13.347462417189799</v>
      </c>
      <c r="AL6" s="203">
        <v>12.0788691667509</v>
      </c>
      <c r="AM6" s="203">
        <v>11.9006140901914</v>
      </c>
      <c r="AN6" s="203">
        <v>11.780215724170199</v>
      </c>
      <c r="AO6" s="204">
        <v>11.7722769518452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</row>
    <row r="7" spans="1:105" x14ac:dyDescent="0.2">
      <c r="A7" s="268" t="s">
        <v>292</v>
      </c>
      <c r="B7" s="182">
        <v>23.314313063773302</v>
      </c>
      <c r="C7" s="183">
        <v>22.278597942344099</v>
      </c>
      <c r="D7" s="183">
        <v>21.940274727982001</v>
      </c>
      <c r="E7" s="183">
        <v>21.886217173853399</v>
      </c>
      <c r="F7" s="184">
        <v>21.679231670609301</v>
      </c>
      <c r="G7" s="182">
        <v>39.7210022583727</v>
      </c>
      <c r="H7" s="183">
        <v>36.634627112112703</v>
      </c>
      <c r="I7" s="183">
        <v>35.857473935130997</v>
      </c>
      <c r="J7" s="183">
        <v>35.691397546941403</v>
      </c>
      <c r="K7" s="184">
        <v>35.538421217901899</v>
      </c>
      <c r="L7" s="199">
        <v>24.706930784216301</v>
      </c>
      <c r="M7" s="200">
        <v>23.641525165994899</v>
      </c>
      <c r="N7" s="200">
        <v>23.520283947047201</v>
      </c>
      <c r="O7" s="200">
        <v>23.389527790444902</v>
      </c>
      <c r="P7" s="201">
        <v>23.399430058081201</v>
      </c>
      <c r="Q7" s="199">
        <v>13.023208109883701</v>
      </c>
      <c r="R7" s="200">
        <v>11.125772538918399</v>
      </c>
      <c r="S7" s="200">
        <v>10.957899303822501</v>
      </c>
      <c r="T7" s="200">
        <v>10.802119688774599</v>
      </c>
      <c r="U7" s="201">
        <v>10.7467014666572</v>
      </c>
      <c r="V7" s="199">
        <v>25.549963056385501</v>
      </c>
      <c r="W7" s="200">
        <v>23.048701345758499</v>
      </c>
      <c r="X7" s="200">
        <v>23.059202647922099</v>
      </c>
      <c r="Y7" s="200">
        <v>23.144385951025001</v>
      </c>
      <c r="Z7" s="201">
        <v>23.003285115951599</v>
      </c>
      <c r="AA7" s="199">
        <v>11.276628668531901</v>
      </c>
      <c r="AB7" s="200">
        <v>9.5699784122649891</v>
      </c>
      <c r="AC7" s="200">
        <v>9.4815278740706201</v>
      </c>
      <c r="AD7" s="200">
        <v>9.42016342563719</v>
      </c>
      <c r="AE7" s="201">
        <v>9.4208753865201693</v>
      </c>
      <c r="AF7" s="199">
        <v>15.3387681648327</v>
      </c>
      <c r="AG7" s="200">
        <v>14.460618209307301</v>
      </c>
      <c r="AH7" s="200">
        <v>14.112340401047</v>
      </c>
      <c r="AI7" s="200">
        <v>13.888198596802701</v>
      </c>
      <c r="AJ7" s="201">
        <v>13.8248684897542</v>
      </c>
      <c r="AK7" s="199">
        <v>12.8954028405662</v>
      </c>
      <c r="AL7" s="200">
        <v>11.1202001591005</v>
      </c>
      <c r="AM7" s="200">
        <v>10.975028573208601</v>
      </c>
      <c r="AN7" s="200">
        <v>10.897174243392699</v>
      </c>
      <c r="AO7" s="201">
        <v>10.9122731423207</v>
      </c>
      <c r="DA7" s="49"/>
    </row>
    <row r="8" spans="1:105" x14ac:dyDescent="0.2">
      <c r="A8" s="266"/>
      <c r="B8" s="241">
        <v>25.3124085957364</v>
      </c>
      <c r="C8" s="242">
        <v>23.604483638458401</v>
      </c>
      <c r="D8" s="242">
        <v>23.069970085965299</v>
      </c>
      <c r="E8" s="242">
        <v>22.802503420461299</v>
      </c>
      <c r="F8" s="243">
        <v>22.594159391224402</v>
      </c>
      <c r="G8" s="241">
        <v>42.350928494530301</v>
      </c>
      <c r="H8" s="242">
        <v>37.909938364168497</v>
      </c>
      <c r="I8" s="242">
        <v>36.731776355117198</v>
      </c>
      <c r="J8" s="242">
        <v>36.241928867475501</v>
      </c>
      <c r="K8" s="243">
        <v>36.103956550112301</v>
      </c>
      <c r="L8" s="244">
        <v>26.0308940165908</v>
      </c>
      <c r="M8" s="245">
        <v>24.2811691548761</v>
      </c>
      <c r="N8" s="245">
        <v>24.030441946433999</v>
      </c>
      <c r="O8" s="245">
        <v>23.706750879061602</v>
      </c>
      <c r="P8" s="246">
        <v>23.634168023259001</v>
      </c>
      <c r="Q8" s="244">
        <v>13.8223213799106</v>
      </c>
      <c r="R8" s="245">
        <v>11.6127105247821</v>
      </c>
      <c r="S8" s="245">
        <v>11.1514017250074</v>
      </c>
      <c r="T8" s="245">
        <v>10.988824154554401</v>
      </c>
      <c r="U8" s="246">
        <v>10.9452678846359</v>
      </c>
      <c r="V8" s="244">
        <v>27.208792998806199</v>
      </c>
      <c r="W8" s="245">
        <v>24.115364294775599</v>
      </c>
      <c r="X8" s="245">
        <v>23.6794852896486</v>
      </c>
      <c r="Y8" s="245">
        <v>23.567533423873702</v>
      </c>
      <c r="Z8" s="246">
        <v>23.324633561844699</v>
      </c>
      <c r="AA8" s="244">
        <v>12.0074919608785</v>
      </c>
      <c r="AB8" s="245">
        <v>9.8481106334675399</v>
      </c>
      <c r="AC8" s="245">
        <v>9.6559285173640692</v>
      </c>
      <c r="AD8" s="245">
        <v>9.5949924136305302</v>
      </c>
      <c r="AE8" s="246">
        <v>9.5674460544907198</v>
      </c>
      <c r="AF8" s="244">
        <v>16.103227444896199</v>
      </c>
      <c r="AG8" s="245">
        <v>14.7616861710652</v>
      </c>
      <c r="AH8" s="245">
        <v>14.2623980773486</v>
      </c>
      <c r="AI8" s="245">
        <v>13.969812151711199</v>
      </c>
      <c r="AJ8" s="246">
        <v>13.898923465427</v>
      </c>
      <c r="AK8" s="244">
        <v>13.4441820405792</v>
      </c>
      <c r="AL8" s="245">
        <v>11.2828810168229</v>
      </c>
      <c r="AM8" s="245">
        <v>11.0713325626645</v>
      </c>
      <c r="AN8" s="245">
        <v>10.941132342074001</v>
      </c>
      <c r="AO8" s="246">
        <v>10.940771603951999</v>
      </c>
    </row>
    <row r="9" spans="1:105" ht="17" thickBot="1" x14ac:dyDescent="0.25">
      <c r="A9" s="269"/>
      <c r="B9" s="233">
        <v>27.456600950577499</v>
      </c>
      <c r="C9" s="234">
        <v>25.003412748351401</v>
      </c>
      <c r="D9" s="234">
        <v>24.044355928007999</v>
      </c>
      <c r="E9" s="234">
        <v>23.611299077297002</v>
      </c>
      <c r="F9" s="235">
        <v>23.298502635459698</v>
      </c>
      <c r="G9" s="233">
        <v>44.894462944778098</v>
      </c>
      <c r="H9" s="234">
        <v>39.089370279598498</v>
      </c>
      <c r="I9" s="234">
        <v>37.652438456184299</v>
      </c>
      <c r="J9" s="234">
        <v>36.724780070191699</v>
      </c>
      <c r="K9" s="235">
        <v>36.4909741160279</v>
      </c>
      <c r="L9" s="236">
        <v>27.734502962137199</v>
      </c>
      <c r="M9" s="237">
        <v>24.883223118206001</v>
      </c>
      <c r="N9" s="237">
        <v>24.4356392117155</v>
      </c>
      <c r="O9" s="237">
        <v>23.955177383849101</v>
      </c>
      <c r="P9" s="238">
        <v>23.817332260878601</v>
      </c>
      <c r="Q9" s="236">
        <v>14.8188817340687</v>
      </c>
      <c r="R9" s="237">
        <v>11.994082211951101</v>
      </c>
      <c r="S9" s="237">
        <v>11.400907191731401</v>
      </c>
      <c r="T9" s="237">
        <v>11.249961877800599</v>
      </c>
      <c r="U9" s="238">
        <v>11.103343447538601</v>
      </c>
      <c r="V9" s="236">
        <v>29.394735198834699</v>
      </c>
      <c r="W9" s="237">
        <v>25.229426522984799</v>
      </c>
      <c r="X9" s="237">
        <v>24.242634744270699</v>
      </c>
      <c r="Y9" s="237">
        <v>23.855017984944102</v>
      </c>
      <c r="Z9" s="238">
        <v>23.5816111858094</v>
      </c>
      <c r="AA9" s="236">
        <v>12.7600416434703</v>
      </c>
      <c r="AB9" s="237">
        <v>10.130725917896299</v>
      </c>
      <c r="AC9" s="237">
        <v>9.8422569668120197</v>
      </c>
      <c r="AD9" s="237">
        <v>9.7139536751954996</v>
      </c>
      <c r="AE9" s="238">
        <v>9.6834970336393003</v>
      </c>
      <c r="AF9" s="236">
        <v>16.903818524631799</v>
      </c>
      <c r="AG9" s="237">
        <v>15.167788489104099</v>
      </c>
      <c r="AH9" s="237">
        <v>14.461307347239901</v>
      </c>
      <c r="AI9" s="237">
        <v>14.0331102606794</v>
      </c>
      <c r="AJ9" s="238">
        <v>13.9402659087524</v>
      </c>
      <c r="AK9" s="236">
        <v>14.1149248343796</v>
      </c>
      <c r="AL9" s="237">
        <v>11.577738333501699</v>
      </c>
      <c r="AM9" s="237">
        <v>11.221228180382701</v>
      </c>
      <c r="AN9" s="237">
        <v>10.980431448340299</v>
      </c>
      <c r="AO9" s="238">
        <v>10.964553903690399</v>
      </c>
    </row>
    <row r="10" spans="1:105" s="197" customFormat="1" x14ac:dyDescent="0.2">
      <c r="A10" s="265" t="s">
        <v>293</v>
      </c>
      <c r="B10" s="227">
        <v>23.496469595659899</v>
      </c>
      <c r="C10" s="228">
        <v>21.942896913516201</v>
      </c>
      <c r="D10" s="228">
        <v>21.435412091972999</v>
      </c>
      <c r="E10" s="228">
        <v>21.3543257607801</v>
      </c>
      <c r="F10" s="229">
        <v>21.043847505914002</v>
      </c>
      <c r="G10" s="227">
        <v>39.936503387559</v>
      </c>
      <c r="H10" s="228">
        <v>35.306940668168998</v>
      </c>
      <c r="I10" s="228">
        <v>34.141210902696599</v>
      </c>
      <c r="J10" s="228">
        <v>33.892096320412101</v>
      </c>
      <c r="K10" s="229">
        <v>33.662631826852802</v>
      </c>
      <c r="L10" s="230">
        <v>24.825396176324499</v>
      </c>
      <c r="M10" s="231">
        <v>23.2272877489923</v>
      </c>
      <c r="N10" s="231">
        <v>23.0454259205708</v>
      </c>
      <c r="O10" s="231">
        <v>22.849291685667399</v>
      </c>
      <c r="P10" s="232">
        <v>22.864145087121798</v>
      </c>
      <c r="Q10" s="230">
        <v>12.729812164825599</v>
      </c>
      <c r="R10" s="231">
        <v>9.8836588083775805</v>
      </c>
      <c r="S10" s="231">
        <v>9.6318489557336999</v>
      </c>
      <c r="T10" s="231">
        <v>9.3981795331619509</v>
      </c>
      <c r="U10" s="232">
        <v>9.3150521999857894</v>
      </c>
      <c r="V10" s="230">
        <v>25.2749445845783</v>
      </c>
      <c r="W10" s="231">
        <v>21.523052018637799</v>
      </c>
      <c r="X10" s="231">
        <v>21.538803971883201</v>
      </c>
      <c r="Y10" s="231">
        <v>21.6665789265375</v>
      </c>
      <c r="Z10" s="232">
        <v>21.454927673927401</v>
      </c>
      <c r="AA10" s="230">
        <v>11.2699430027979</v>
      </c>
      <c r="AB10" s="231">
        <v>8.7099676183974797</v>
      </c>
      <c r="AC10" s="231">
        <v>8.5772918111059298</v>
      </c>
      <c r="AD10" s="231">
        <v>8.4852451384557792</v>
      </c>
      <c r="AE10" s="232">
        <v>8.4863130797802508</v>
      </c>
      <c r="AF10" s="230">
        <v>15.5181522472491</v>
      </c>
      <c r="AG10" s="231">
        <v>14.200927313960999</v>
      </c>
      <c r="AH10" s="231">
        <v>13.678510601570601</v>
      </c>
      <c r="AI10" s="231">
        <v>13.3422978952041</v>
      </c>
      <c r="AJ10" s="232">
        <v>13.247302734631299</v>
      </c>
      <c r="AK10" s="230">
        <v>13.078104260849299</v>
      </c>
      <c r="AL10" s="231">
        <v>10.415300238650699</v>
      </c>
      <c r="AM10" s="231">
        <v>10.1975428598129</v>
      </c>
      <c r="AN10" s="231">
        <v>10.080761365089</v>
      </c>
      <c r="AO10" s="232">
        <v>10.103409713481099</v>
      </c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</row>
    <row r="11" spans="1:105" x14ac:dyDescent="0.2">
      <c r="A11" s="266"/>
      <c r="B11" s="241">
        <v>26.018612893604502</v>
      </c>
      <c r="C11" s="242">
        <v>23.456725457687501</v>
      </c>
      <c r="D11" s="242">
        <v>22.654955128948</v>
      </c>
      <c r="E11" s="242">
        <v>22.2537551306919</v>
      </c>
      <c r="F11" s="243">
        <v>21.941239086836699</v>
      </c>
      <c r="G11" s="241">
        <v>43.621392741795503</v>
      </c>
      <c r="H11" s="242">
        <v>36.959907546252701</v>
      </c>
      <c r="I11" s="242">
        <v>35.192664532675799</v>
      </c>
      <c r="J11" s="242">
        <v>34.457893301213197</v>
      </c>
      <c r="K11" s="243">
        <v>34.2509348251685</v>
      </c>
      <c r="L11" s="244">
        <v>26.6913410248861</v>
      </c>
      <c r="M11" s="245">
        <v>24.066753732314201</v>
      </c>
      <c r="N11" s="245">
        <v>23.690662919651</v>
      </c>
      <c r="O11" s="245">
        <v>23.205126318592399</v>
      </c>
      <c r="P11" s="246">
        <v>23.096252034888501</v>
      </c>
      <c r="Q11" s="244">
        <v>13.813482069865801</v>
      </c>
      <c r="R11" s="245">
        <v>10.4990657871731</v>
      </c>
      <c r="S11" s="245">
        <v>9.8071025875110802</v>
      </c>
      <c r="T11" s="245">
        <v>9.5632362318316702</v>
      </c>
      <c r="U11" s="246">
        <v>9.4979018269537807</v>
      </c>
      <c r="V11" s="244">
        <v>27.578189498209301</v>
      </c>
      <c r="W11" s="245">
        <v>22.938046442163401</v>
      </c>
      <c r="X11" s="245">
        <v>22.284227934472799</v>
      </c>
      <c r="Y11" s="245">
        <v>22.116300135810501</v>
      </c>
      <c r="Z11" s="246">
        <v>21.751950342767</v>
      </c>
      <c r="AA11" s="244">
        <v>12.2812379413178</v>
      </c>
      <c r="AB11" s="245">
        <v>9.0421659502013103</v>
      </c>
      <c r="AC11" s="245">
        <v>8.7538927760461007</v>
      </c>
      <c r="AD11" s="245">
        <v>8.6624886204457994</v>
      </c>
      <c r="AE11" s="246">
        <v>8.6211690817360793</v>
      </c>
      <c r="AF11" s="244">
        <v>16.649841167344299</v>
      </c>
      <c r="AG11" s="245">
        <v>14.6375292565978</v>
      </c>
      <c r="AH11" s="245">
        <v>13.8885971160229</v>
      </c>
      <c r="AI11" s="245">
        <v>13.4497182275668</v>
      </c>
      <c r="AJ11" s="246">
        <v>13.343385198140499</v>
      </c>
      <c r="AK11" s="244">
        <v>13.8862730608687</v>
      </c>
      <c r="AL11" s="245">
        <v>10.6443215252343</v>
      </c>
      <c r="AM11" s="245">
        <v>10.326998843996799</v>
      </c>
      <c r="AN11" s="245">
        <v>10.131698513110999</v>
      </c>
      <c r="AO11" s="246">
        <v>10.131157405927899</v>
      </c>
    </row>
    <row r="12" spans="1:105" s="16" customFormat="1" ht="17" thickBot="1" x14ac:dyDescent="0.25">
      <c r="A12" s="267"/>
      <c r="B12" s="185">
        <v>28.874901425866199</v>
      </c>
      <c r="C12" s="186">
        <v>25.1951191225271</v>
      </c>
      <c r="D12" s="186">
        <v>23.756533892012001</v>
      </c>
      <c r="E12" s="186">
        <v>23.106948615945502</v>
      </c>
      <c r="F12" s="187">
        <v>22.637753953189499</v>
      </c>
      <c r="G12" s="185">
        <v>47.246694417167099</v>
      </c>
      <c r="H12" s="186">
        <v>38.539055419397698</v>
      </c>
      <c r="I12" s="186">
        <v>36.3836576842764</v>
      </c>
      <c r="J12" s="186">
        <v>34.992170105287499</v>
      </c>
      <c r="K12" s="187">
        <v>34.641461174041801</v>
      </c>
      <c r="L12" s="202">
        <v>29.161754443205801</v>
      </c>
      <c r="M12" s="203">
        <v>24.884834677309001</v>
      </c>
      <c r="N12" s="203">
        <v>24.213458817573301</v>
      </c>
      <c r="O12" s="203">
        <v>23.492766075773702</v>
      </c>
      <c r="P12" s="204">
        <v>23.2859983913179</v>
      </c>
      <c r="Q12" s="202">
        <v>15.223322601103</v>
      </c>
      <c r="R12" s="203">
        <v>10.986123317926699</v>
      </c>
      <c r="S12" s="203">
        <v>10.096360787597099</v>
      </c>
      <c r="T12" s="203">
        <v>9.8699428167009202</v>
      </c>
      <c r="U12" s="204">
        <v>9.6500151713079205</v>
      </c>
      <c r="V12" s="202">
        <v>30.722102798251999</v>
      </c>
      <c r="W12" s="203">
        <v>24.474139784477099</v>
      </c>
      <c r="X12" s="203">
        <v>22.993952116406099</v>
      </c>
      <c r="Y12" s="203">
        <v>22.4125269774161</v>
      </c>
      <c r="Z12" s="204">
        <v>22.002416778714</v>
      </c>
      <c r="AA12" s="202">
        <v>13.345062465205499</v>
      </c>
      <c r="AB12" s="203">
        <v>9.4010888768443994</v>
      </c>
      <c r="AC12" s="203">
        <v>8.9683854502180296</v>
      </c>
      <c r="AD12" s="203">
        <v>8.7759305127932503</v>
      </c>
      <c r="AE12" s="204">
        <v>8.7302455504589496</v>
      </c>
      <c r="AF12" s="202">
        <v>17.8357277869477</v>
      </c>
      <c r="AG12" s="203">
        <v>15.2316827336562</v>
      </c>
      <c r="AH12" s="203">
        <v>14.1719610208599</v>
      </c>
      <c r="AI12" s="203">
        <v>13.529665391019099</v>
      </c>
      <c r="AJ12" s="204">
        <v>13.390398863128601</v>
      </c>
      <c r="AK12" s="202">
        <v>14.8823872515693</v>
      </c>
      <c r="AL12" s="203">
        <v>11.076607500252599</v>
      </c>
      <c r="AM12" s="203">
        <v>10.541842270574101</v>
      </c>
      <c r="AN12" s="203">
        <v>10.180647172510501</v>
      </c>
      <c r="AO12" s="204">
        <v>10.156830855535601</v>
      </c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</row>
    <row r="14" spans="1:105" ht="17" thickBot="1" x14ac:dyDescent="0.25">
      <c r="A14" s="71" t="s">
        <v>296</v>
      </c>
    </row>
    <row r="15" spans="1:105" ht="17" thickBot="1" x14ac:dyDescent="0.25">
      <c r="A15" s="260"/>
      <c r="B15" s="262" t="s">
        <v>237</v>
      </c>
      <c r="C15" s="263"/>
      <c r="D15" s="263"/>
      <c r="E15" s="263"/>
      <c r="F15" s="264"/>
      <c r="G15" s="254" t="s">
        <v>294</v>
      </c>
      <c r="H15" s="255"/>
      <c r="I15" s="255"/>
      <c r="J15" s="255"/>
      <c r="K15" s="256"/>
      <c r="L15" s="257" t="s">
        <v>238</v>
      </c>
      <c r="M15" s="258"/>
      <c r="N15" s="258"/>
      <c r="O15" s="258"/>
      <c r="P15" s="259"/>
      <c r="Q15" s="257" t="s">
        <v>239</v>
      </c>
      <c r="R15" s="258"/>
      <c r="S15" s="258"/>
      <c r="T15" s="258"/>
      <c r="U15" s="259"/>
      <c r="V15" s="257" t="s">
        <v>240</v>
      </c>
      <c r="W15" s="258"/>
      <c r="X15" s="258"/>
      <c r="Y15" s="258"/>
      <c r="Z15" s="259"/>
      <c r="AA15" s="270" t="s">
        <v>241</v>
      </c>
      <c r="AB15" s="271"/>
      <c r="AC15" s="271"/>
      <c r="AD15" s="271"/>
      <c r="AE15" s="272"/>
      <c r="AF15" s="257" t="s">
        <v>242</v>
      </c>
      <c r="AG15" s="258"/>
      <c r="AH15" s="258"/>
      <c r="AI15" s="258"/>
      <c r="AJ15" s="259"/>
      <c r="AK15" s="270" t="s">
        <v>243</v>
      </c>
      <c r="AL15" s="271"/>
      <c r="AM15" s="271"/>
      <c r="AN15" s="271"/>
      <c r="AO15" s="272"/>
    </row>
    <row r="16" spans="1:105" ht="17" thickBot="1" x14ac:dyDescent="0.25">
      <c r="A16" s="261"/>
      <c r="B16" s="177" t="s">
        <v>286</v>
      </c>
      <c r="C16" s="178" t="s">
        <v>287</v>
      </c>
      <c r="D16" s="177" t="s">
        <v>288</v>
      </c>
      <c r="E16" s="179" t="s">
        <v>289</v>
      </c>
      <c r="F16" s="177" t="s">
        <v>290</v>
      </c>
      <c r="G16" s="177" t="s">
        <v>286</v>
      </c>
      <c r="H16" s="177" t="s">
        <v>287</v>
      </c>
      <c r="I16" s="177" t="s">
        <v>288</v>
      </c>
      <c r="J16" s="177" t="s">
        <v>289</v>
      </c>
      <c r="K16" s="177" t="s">
        <v>290</v>
      </c>
      <c r="L16" s="180" t="s">
        <v>286</v>
      </c>
      <c r="M16" s="180" t="s">
        <v>287</v>
      </c>
      <c r="N16" s="180" t="s">
        <v>288</v>
      </c>
      <c r="O16" s="180" t="s">
        <v>289</v>
      </c>
      <c r="P16" s="180" t="s">
        <v>290</v>
      </c>
      <c r="Q16" s="180" t="s">
        <v>286</v>
      </c>
      <c r="R16" s="180" t="s">
        <v>287</v>
      </c>
      <c r="S16" s="180" t="s">
        <v>288</v>
      </c>
      <c r="T16" s="180" t="s">
        <v>289</v>
      </c>
      <c r="U16" s="180" t="s">
        <v>290</v>
      </c>
      <c r="V16" s="180" t="s">
        <v>286</v>
      </c>
      <c r="W16" s="180" t="s">
        <v>287</v>
      </c>
      <c r="X16" s="180" t="s">
        <v>288</v>
      </c>
      <c r="Y16" s="180" t="s">
        <v>289</v>
      </c>
      <c r="Z16" s="180" t="s">
        <v>290</v>
      </c>
      <c r="AA16" s="180" t="s">
        <v>286</v>
      </c>
      <c r="AB16" s="180" t="s">
        <v>287</v>
      </c>
      <c r="AC16" s="180" t="s">
        <v>288</v>
      </c>
      <c r="AD16" s="180" t="s">
        <v>289</v>
      </c>
      <c r="AE16" s="180" t="s">
        <v>290</v>
      </c>
      <c r="AF16" s="180" t="s">
        <v>286</v>
      </c>
      <c r="AG16" s="180" t="s">
        <v>287</v>
      </c>
      <c r="AH16" s="180" t="s">
        <v>288</v>
      </c>
      <c r="AI16" s="180" t="s">
        <v>289</v>
      </c>
      <c r="AJ16" s="180" t="s">
        <v>290</v>
      </c>
      <c r="AK16" s="180" t="s">
        <v>286</v>
      </c>
      <c r="AL16" s="180" t="s">
        <v>287</v>
      </c>
      <c r="AM16" s="180" t="s">
        <v>288</v>
      </c>
      <c r="AN16" s="180" t="s">
        <v>289</v>
      </c>
      <c r="AO16" s="180" t="s">
        <v>290</v>
      </c>
    </row>
    <row r="17" spans="1:105" x14ac:dyDescent="0.2">
      <c r="A17" s="265" t="s">
        <v>291</v>
      </c>
      <c r="B17" s="182">
        <v>0.18215653188664199</v>
      </c>
      <c r="C17" s="183">
        <v>-0.33570102882793001</v>
      </c>
      <c r="D17" s="183">
        <v>-0.50486263600898595</v>
      </c>
      <c r="E17" s="183">
        <v>-0.531891413073311</v>
      </c>
      <c r="F17" s="184">
        <v>-0.63538416469533399</v>
      </c>
      <c r="G17" s="182">
        <v>0.21550112918634701</v>
      </c>
      <c r="H17" s="183">
        <v>-1.32768644394366</v>
      </c>
      <c r="I17" s="183">
        <v>-1.7162630324344801</v>
      </c>
      <c r="J17" s="183">
        <v>-1.79930122652931</v>
      </c>
      <c r="K17" s="184">
        <v>-1.87578939104906</v>
      </c>
      <c r="L17" s="199">
        <v>0.118465392108155</v>
      </c>
      <c r="M17" s="200">
        <v>-0.414237417002564</v>
      </c>
      <c r="N17" s="200">
        <v>-0.47485802647638797</v>
      </c>
      <c r="O17" s="200">
        <v>-0.54023610477753603</v>
      </c>
      <c r="P17" s="201">
        <v>-0.53528497095939498</v>
      </c>
      <c r="Q17" s="199">
        <v>-0.29339594505812899</v>
      </c>
      <c r="R17" s="200">
        <v>-1.2421137305408101</v>
      </c>
      <c r="S17" s="200">
        <v>-1.32605034808876</v>
      </c>
      <c r="T17" s="200">
        <v>-1.40394015561268</v>
      </c>
      <c r="U17" s="201">
        <v>-1.4316492666714</v>
      </c>
      <c r="V17" s="199">
        <v>-0.27501847180723199</v>
      </c>
      <c r="W17" s="200">
        <v>-1.5256493271207301</v>
      </c>
      <c r="X17" s="200">
        <v>-1.5203986760389401</v>
      </c>
      <c r="Y17" s="200">
        <v>-1.4778070244874899</v>
      </c>
      <c r="Z17" s="201">
        <v>-1.5483574420242201</v>
      </c>
      <c r="AA17" s="199">
        <v>-6.68566573403562E-3</v>
      </c>
      <c r="AB17" s="200">
        <v>-0.86001079386750601</v>
      </c>
      <c r="AC17" s="200">
        <v>-0.90423606296468895</v>
      </c>
      <c r="AD17" s="200">
        <v>-0.93491828718140502</v>
      </c>
      <c r="AE17" s="201">
        <v>-0.93456230673991503</v>
      </c>
      <c r="AF17" s="199">
        <v>0.179384082416364</v>
      </c>
      <c r="AG17" s="200">
        <v>-0.25969089534634898</v>
      </c>
      <c r="AH17" s="200">
        <v>-0.43382979947647798</v>
      </c>
      <c r="AI17" s="200">
        <v>-0.54590070159864901</v>
      </c>
      <c r="AJ17" s="201">
        <v>-0.57756575512290298</v>
      </c>
      <c r="AK17" s="199">
        <v>0.18270142028310901</v>
      </c>
      <c r="AL17" s="200">
        <v>-0.70489992044976102</v>
      </c>
      <c r="AM17" s="200">
        <v>-0.77748571339569506</v>
      </c>
      <c r="AN17" s="200">
        <v>-0.81641287830365605</v>
      </c>
      <c r="AO17" s="201">
        <v>-0.80886342883964102</v>
      </c>
    </row>
    <row r="18" spans="1:105" x14ac:dyDescent="0.2">
      <c r="A18" s="266"/>
      <c r="B18" s="241">
        <v>0.70620429786818395</v>
      </c>
      <c r="C18" s="242">
        <v>-0.14775818077082001</v>
      </c>
      <c r="D18" s="242">
        <v>-0.41501495701733598</v>
      </c>
      <c r="E18" s="242">
        <v>-0.54874828976937495</v>
      </c>
      <c r="F18" s="243">
        <v>-0.65292030438778104</v>
      </c>
      <c r="G18" s="241">
        <v>1.2704642472651499</v>
      </c>
      <c r="H18" s="242">
        <v>-0.95003081791575705</v>
      </c>
      <c r="I18" s="242">
        <v>-1.5391118224414</v>
      </c>
      <c r="J18" s="242">
        <v>-1.78403556626226</v>
      </c>
      <c r="K18" s="243">
        <v>-1.8530217249438501</v>
      </c>
      <c r="L18" s="244">
        <v>0.66044700829538205</v>
      </c>
      <c r="M18" s="245">
        <v>-0.21441542256194901</v>
      </c>
      <c r="N18" s="245">
        <v>-0.33977902678298799</v>
      </c>
      <c r="O18" s="245">
        <v>-0.501624560469212</v>
      </c>
      <c r="P18" s="246">
        <v>-0.53791598837049304</v>
      </c>
      <c r="Q18" s="244">
        <v>-8.8393100447228291E-3</v>
      </c>
      <c r="R18" s="245">
        <v>-1.11364473760896</v>
      </c>
      <c r="S18" s="245">
        <v>-1.34429913749631</v>
      </c>
      <c r="T18" s="245">
        <v>-1.4255879227227799</v>
      </c>
      <c r="U18" s="246">
        <v>-1.4473660576820699</v>
      </c>
      <c r="V18" s="244">
        <v>0.36939649940311298</v>
      </c>
      <c r="W18" s="245">
        <v>-1.1773178526121999</v>
      </c>
      <c r="X18" s="245">
        <v>-1.3952573551757199</v>
      </c>
      <c r="Y18" s="245">
        <v>-1.45123328806317</v>
      </c>
      <c r="Z18" s="246">
        <v>-1.5726832190776801</v>
      </c>
      <c r="AA18" s="244">
        <v>0.27374598043925502</v>
      </c>
      <c r="AB18" s="245">
        <v>-0.80594468326623003</v>
      </c>
      <c r="AC18" s="245">
        <v>-0.90203574131796604</v>
      </c>
      <c r="AD18" s="245">
        <v>-0.93250379318473497</v>
      </c>
      <c r="AE18" s="246">
        <v>-0.94627697275463996</v>
      </c>
      <c r="AF18" s="244">
        <v>0.54661372244809103</v>
      </c>
      <c r="AG18" s="245">
        <v>-0.12415691446740899</v>
      </c>
      <c r="AH18" s="245">
        <v>-0.373800961325708</v>
      </c>
      <c r="AI18" s="245">
        <v>-0.52009392414438604</v>
      </c>
      <c r="AJ18" s="246">
        <v>-0.55553826728651001</v>
      </c>
      <c r="AK18" s="244">
        <v>0.44209102028957797</v>
      </c>
      <c r="AL18" s="245">
        <v>-0.63855949158856595</v>
      </c>
      <c r="AM18" s="245">
        <v>-0.74433371866772902</v>
      </c>
      <c r="AN18" s="245">
        <v>-0.80943382896300997</v>
      </c>
      <c r="AO18" s="246">
        <v>-0.80961419802402101</v>
      </c>
    </row>
    <row r="19" spans="1:105" ht="17" thickBot="1" x14ac:dyDescent="0.25">
      <c r="A19" s="267"/>
      <c r="B19" s="233">
        <v>1.41830047528874</v>
      </c>
      <c r="C19" s="234">
        <v>0.19170637417570699</v>
      </c>
      <c r="D19" s="234">
        <v>-0.28782203599600498</v>
      </c>
      <c r="E19" s="234">
        <v>-0.50435046135150496</v>
      </c>
      <c r="F19" s="235">
        <v>-0.66074868227015404</v>
      </c>
      <c r="G19" s="233">
        <v>2.3522314723890498</v>
      </c>
      <c r="H19" s="234">
        <v>-0.55031486020077403</v>
      </c>
      <c r="I19" s="234">
        <v>-1.2687807719078601</v>
      </c>
      <c r="J19" s="234">
        <v>-1.73260996490415</v>
      </c>
      <c r="K19" s="235">
        <v>-1.8495129419860601</v>
      </c>
      <c r="L19" s="236">
        <v>1.4272514810685899</v>
      </c>
      <c r="M19" s="237">
        <v>1.6115591029947599E-3</v>
      </c>
      <c r="N19" s="237">
        <v>-0.22218039414224799</v>
      </c>
      <c r="O19" s="237">
        <v>-0.462411308075446</v>
      </c>
      <c r="P19" s="238">
        <v>-0.53133386956070305</v>
      </c>
      <c r="Q19" s="236">
        <v>0.40444086703434801</v>
      </c>
      <c r="R19" s="237">
        <v>-1.0079588940244399</v>
      </c>
      <c r="S19" s="237">
        <v>-1.30454640413429</v>
      </c>
      <c r="T19" s="237">
        <v>-1.3800190610996901</v>
      </c>
      <c r="U19" s="238">
        <v>-1.4533282762306901</v>
      </c>
      <c r="V19" s="236">
        <v>1.3273675994173499</v>
      </c>
      <c r="W19" s="237">
        <v>-0.75528673850762296</v>
      </c>
      <c r="X19" s="237">
        <v>-1.2486826278646399</v>
      </c>
      <c r="Y19" s="237">
        <v>-1.44249100752795</v>
      </c>
      <c r="Z19" s="238">
        <v>-1.5791944070953201</v>
      </c>
      <c r="AA19" s="236">
        <v>0.58502082173515202</v>
      </c>
      <c r="AB19" s="237">
        <v>-0.729637041051866</v>
      </c>
      <c r="AC19" s="237">
        <v>-0.87387151659398898</v>
      </c>
      <c r="AD19" s="237">
        <v>-0.93802316240225103</v>
      </c>
      <c r="AE19" s="238">
        <v>-0.95325148318035002</v>
      </c>
      <c r="AF19" s="236">
        <v>0.931909262315887</v>
      </c>
      <c r="AG19" s="237">
        <v>6.3894244552064494E-2</v>
      </c>
      <c r="AH19" s="237">
        <v>-0.289346326380026</v>
      </c>
      <c r="AI19" s="237">
        <v>-0.50344486966028701</v>
      </c>
      <c r="AJ19" s="238">
        <v>-0.54986704562381095</v>
      </c>
      <c r="AK19" s="236">
        <v>0.76746241718977704</v>
      </c>
      <c r="AL19" s="237">
        <v>-0.50113083324913099</v>
      </c>
      <c r="AM19" s="237">
        <v>-0.679385909808634</v>
      </c>
      <c r="AN19" s="237">
        <v>-0.79978427582983702</v>
      </c>
      <c r="AO19" s="238">
        <v>-0.807723048154801</v>
      </c>
    </row>
    <row r="20" spans="1:105" s="197" customFormat="1" x14ac:dyDescent="0.2">
      <c r="A20" s="265" t="s">
        <v>292</v>
      </c>
      <c r="B20" s="227">
        <v>0.36431306377328398</v>
      </c>
      <c r="C20" s="228">
        <v>-0.67140205765586003</v>
      </c>
      <c r="D20" s="228">
        <v>-1.0097252720179699</v>
      </c>
      <c r="E20" s="228">
        <v>-1.06378282614662</v>
      </c>
      <c r="F20" s="229">
        <v>-1.27076832939067</v>
      </c>
      <c r="G20" s="227">
        <v>0.43100225837269401</v>
      </c>
      <c r="H20" s="228">
        <v>-2.65537288788732</v>
      </c>
      <c r="I20" s="228">
        <v>-3.4325260648689602</v>
      </c>
      <c r="J20" s="228">
        <v>-3.5986024530586098</v>
      </c>
      <c r="K20" s="229">
        <v>-3.7515787820981301</v>
      </c>
      <c r="L20" s="230">
        <v>0.23693078421631</v>
      </c>
      <c r="M20" s="231">
        <v>-0.828474834005128</v>
      </c>
      <c r="N20" s="231">
        <v>-0.94971605295277695</v>
      </c>
      <c r="O20" s="231">
        <v>-1.0804722095550701</v>
      </c>
      <c r="P20" s="232">
        <v>-1.07056994191879</v>
      </c>
      <c r="Q20" s="230">
        <v>-0.58679189011625699</v>
      </c>
      <c r="R20" s="231">
        <v>-2.48422746108161</v>
      </c>
      <c r="S20" s="231">
        <v>-2.6521006961775302</v>
      </c>
      <c r="T20" s="231">
        <v>-2.8078803112253601</v>
      </c>
      <c r="U20" s="232">
        <v>-2.8632985333428098</v>
      </c>
      <c r="V20" s="230">
        <v>-0.55003694361446398</v>
      </c>
      <c r="W20" s="231">
        <v>-3.0512986542414602</v>
      </c>
      <c r="X20" s="231">
        <v>-3.0407973520778802</v>
      </c>
      <c r="Y20" s="231">
        <v>-2.95561404897497</v>
      </c>
      <c r="Z20" s="232">
        <v>-3.09671488404843</v>
      </c>
      <c r="AA20" s="230">
        <v>-1.33713314680712E-2</v>
      </c>
      <c r="AB20" s="231">
        <v>-1.72002158773501</v>
      </c>
      <c r="AC20" s="231">
        <v>-1.8084721259293799</v>
      </c>
      <c r="AD20" s="231">
        <v>-1.86983657436281</v>
      </c>
      <c r="AE20" s="232">
        <v>-1.8691246134798301</v>
      </c>
      <c r="AF20" s="230">
        <v>0.358768164832728</v>
      </c>
      <c r="AG20" s="231">
        <v>-0.51938179069269796</v>
      </c>
      <c r="AH20" s="231">
        <v>-0.86765959895295497</v>
      </c>
      <c r="AI20" s="231">
        <v>-1.0918014031973</v>
      </c>
      <c r="AJ20" s="232">
        <v>-1.15513151024581</v>
      </c>
      <c r="AK20" s="230">
        <v>0.36540284056621802</v>
      </c>
      <c r="AL20" s="231">
        <v>-1.40979984089952</v>
      </c>
      <c r="AM20" s="231">
        <v>-1.5549714267913901</v>
      </c>
      <c r="AN20" s="231">
        <v>-1.6328257566073101</v>
      </c>
      <c r="AO20" s="232">
        <v>-1.61772685767928</v>
      </c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</row>
    <row r="21" spans="1:105" x14ac:dyDescent="0.2">
      <c r="A21" s="266"/>
      <c r="B21" s="241">
        <v>1.4124085957363699</v>
      </c>
      <c r="C21" s="242">
        <v>-0.29551636154164002</v>
      </c>
      <c r="D21" s="242">
        <v>-0.83002991403467197</v>
      </c>
      <c r="E21" s="242">
        <v>-1.0974965795387499</v>
      </c>
      <c r="F21" s="243">
        <v>-1.3058406087755601</v>
      </c>
      <c r="G21" s="241">
        <v>2.5409284945302999</v>
      </c>
      <c r="H21" s="242">
        <v>-1.9000616358315101</v>
      </c>
      <c r="I21" s="242">
        <v>-3.0782236448828102</v>
      </c>
      <c r="J21" s="242">
        <v>-3.56807113252452</v>
      </c>
      <c r="K21" s="243">
        <v>-3.70604344988769</v>
      </c>
      <c r="L21" s="244">
        <v>1.3208940165907599</v>
      </c>
      <c r="M21" s="245">
        <v>-0.42883084512389702</v>
      </c>
      <c r="N21" s="245">
        <v>-0.67955805356597598</v>
      </c>
      <c r="O21" s="245">
        <v>-1.00324912093842</v>
      </c>
      <c r="P21" s="246">
        <v>-1.0758319767409901</v>
      </c>
      <c r="Q21" s="244">
        <v>-1.76786200894457E-2</v>
      </c>
      <c r="R21" s="245">
        <v>-2.22728947521792</v>
      </c>
      <c r="S21" s="245">
        <v>-2.6885982749926098</v>
      </c>
      <c r="T21" s="245">
        <v>-2.8511758454455598</v>
      </c>
      <c r="U21" s="246">
        <v>-2.8947321153641501</v>
      </c>
      <c r="V21" s="244">
        <v>0.73879299880622595</v>
      </c>
      <c r="W21" s="245">
        <v>-2.35463570522441</v>
      </c>
      <c r="X21" s="245">
        <v>-2.7905147103514301</v>
      </c>
      <c r="Y21" s="245">
        <v>-2.9024665761263302</v>
      </c>
      <c r="Z21" s="246">
        <v>-3.1453664381553499</v>
      </c>
      <c r="AA21" s="244">
        <v>0.54749196087851004</v>
      </c>
      <c r="AB21" s="245">
        <v>-1.6118893665324601</v>
      </c>
      <c r="AC21" s="245">
        <v>-1.8040714826359301</v>
      </c>
      <c r="AD21" s="245">
        <v>-1.8650075863694699</v>
      </c>
      <c r="AE21" s="246">
        <v>-1.8925539455092799</v>
      </c>
      <c r="AF21" s="244">
        <v>1.0932274448961801</v>
      </c>
      <c r="AG21" s="245">
        <v>-0.24831382893481799</v>
      </c>
      <c r="AH21" s="245">
        <v>-0.74760192265141601</v>
      </c>
      <c r="AI21" s="245">
        <v>-1.0401878482887701</v>
      </c>
      <c r="AJ21" s="246">
        <v>-1.11107653457302</v>
      </c>
      <c r="AK21" s="244">
        <v>0.88418204057915595</v>
      </c>
      <c r="AL21" s="245">
        <v>-1.2771189831771299</v>
      </c>
      <c r="AM21" s="245">
        <v>-1.48866743733546</v>
      </c>
      <c r="AN21" s="245">
        <v>-1.6188676579260199</v>
      </c>
      <c r="AO21" s="246">
        <v>-1.61922839604804</v>
      </c>
    </row>
    <row r="22" spans="1:105" s="16" customFormat="1" ht="17" thickBot="1" x14ac:dyDescent="0.25">
      <c r="A22" s="267"/>
      <c r="B22" s="185">
        <v>2.8366009505774898</v>
      </c>
      <c r="C22" s="186">
        <v>0.38341274835141398</v>
      </c>
      <c r="D22" s="186">
        <v>-0.57564407199201095</v>
      </c>
      <c r="E22" s="186">
        <v>-1.0087009227030099</v>
      </c>
      <c r="F22" s="187">
        <v>-1.3214973645403101</v>
      </c>
      <c r="G22" s="185">
        <v>4.7044629447780899</v>
      </c>
      <c r="H22" s="186">
        <v>-1.10062972040155</v>
      </c>
      <c r="I22" s="186">
        <v>-2.53756154381571</v>
      </c>
      <c r="J22" s="186">
        <v>-3.4652199298083</v>
      </c>
      <c r="K22" s="187">
        <v>-3.69902588397211</v>
      </c>
      <c r="L22" s="202">
        <v>2.8545029621371798</v>
      </c>
      <c r="M22" s="203">
        <v>3.2231182059895198E-3</v>
      </c>
      <c r="N22" s="203">
        <v>-0.44436078828449599</v>
      </c>
      <c r="O22" s="203">
        <v>-0.92482261615089301</v>
      </c>
      <c r="P22" s="204">
        <v>-1.0626677391214101</v>
      </c>
      <c r="Q22" s="202">
        <v>0.80888173406869701</v>
      </c>
      <c r="R22" s="203">
        <v>-2.0159177880488901</v>
      </c>
      <c r="S22" s="203">
        <v>-2.6090928082685898</v>
      </c>
      <c r="T22" s="203">
        <v>-2.7600381221993899</v>
      </c>
      <c r="U22" s="204">
        <v>-2.9066565524613899</v>
      </c>
      <c r="V22" s="202">
        <v>2.6547351988346999</v>
      </c>
      <c r="W22" s="203">
        <v>-1.5105734770152499</v>
      </c>
      <c r="X22" s="203">
        <v>-2.49736525572929</v>
      </c>
      <c r="Y22" s="203">
        <v>-2.8849820150559</v>
      </c>
      <c r="Z22" s="204">
        <v>-3.15838881419065</v>
      </c>
      <c r="AA22" s="202">
        <v>1.1700416434703</v>
      </c>
      <c r="AB22" s="203">
        <v>-1.45927408210373</v>
      </c>
      <c r="AC22" s="203">
        <v>-1.74774303318798</v>
      </c>
      <c r="AD22" s="203">
        <v>-1.8760463248045001</v>
      </c>
      <c r="AE22" s="204">
        <v>-1.9065029663607</v>
      </c>
      <c r="AF22" s="202">
        <v>1.86381852463177</v>
      </c>
      <c r="AG22" s="203">
        <v>0.12778848910412899</v>
      </c>
      <c r="AH22" s="203">
        <v>-0.578692652760052</v>
      </c>
      <c r="AI22" s="203">
        <v>-1.00688973932057</v>
      </c>
      <c r="AJ22" s="204">
        <v>-1.0997340912476199</v>
      </c>
      <c r="AK22" s="202">
        <v>1.5349248343795501</v>
      </c>
      <c r="AL22" s="203">
        <v>-1.00226166649826</v>
      </c>
      <c r="AM22" s="203">
        <v>-1.35877181961727</v>
      </c>
      <c r="AN22" s="203">
        <v>-1.59956855165967</v>
      </c>
      <c r="AO22" s="204">
        <v>-1.6154460963096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</row>
    <row r="23" spans="1:105" x14ac:dyDescent="0.2">
      <c r="A23" s="265" t="s">
        <v>293</v>
      </c>
      <c r="B23" s="182">
        <v>0.54646959565992703</v>
      </c>
      <c r="C23" s="183">
        <v>-1.00710308648379</v>
      </c>
      <c r="D23" s="183">
        <v>-1.51458790802696</v>
      </c>
      <c r="E23" s="183">
        <v>-1.5956742392199299</v>
      </c>
      <c r="F23" s="184">
        <v>-1.906152494086</v>
      </c>
      <c r="G23" s="182">
        <v>0.64650338755904102</v>
      </c>
      <c r="H23" s="183">
        <v>-3.9830593318309799</v>
      </c>
      <c r="I23" s="183">
        <v>-5.1487890973034496</v>
      </c>
      <c r="J23" s="183">
        <v>-5.3979036795879196</v>
      </c>
      <c r="K23" s="184">
        <v>-5.6273681731471896</v>
      </c>
      <c r="L23" s="199">
        <v>0.35539617632446502</v>
      </c>
      <c r="M23" s="200">
        <v>-1.24271225100769</v>
      </c>
      <c r="N23" s="200">
        <v>-1.4245740794291599</v>
      </c>
      <c r="O23" s="200">
        <v>-1.62070831433261</v>
      </c>
      <c r="P23" s="201">
        <v>-1.60585491287819</v>
      </c>
      <c r="Q23" s="199">
        <v>-0.88018783517438604</v>
      </c>
      <c r="R23" s="200">
        <v>-3.7263411916224198</v>
      </c>
      <c r="S23" s="200">
        <v>-3.9781510442663</v>
      </c>
      <c r="T23" s="200">
        <v>-4.2118204668380503</v>
      </c>
      <c r="U23" s="201">
        <v>-4.2949478000142101</v>
      </c>
      <c r="V23" s="199">
        <v>-0.82505541542169702</v>
      </c>
      <c r="W23" s="200">
        <v>-4.5769479813621903</v>
      </c>
      <c r="X23" s="200">
        <v>-4.5611960281168198</v>
      </c>
      <c r="Y23" s="200">
        <v>-4.4334210734624602</v>
      </c>
      <c r="Z23" s="201">
        <v>-4.6450723260726496</v>
      </c>
      <c r="AA23" s="199">
        <v>-2.0056997202106901E-2</v>
      </c>
      <c r="AB23" s="200">
        <v>-2.5800323816025199</v>
      </c>
      <c r="AC23" s="200">
        <v>-2.7127081888940698</v>
      </c>
      <c r="AD23" s="200">
        <v>-2.8047548615442199</v>
      </c>
      <c r="AE23" s="201">
        <v>-2.8036869202197399</v>
      </c>
      <c r="AF23" s="199">
        <v>0.53815224724909205</v>
      </c>
      <c r="AG23" s="200">
        <v>-0.779072686039048</v>
      </c>
      <c r="AH23" s="200">
        <v>-1.30148939842943</v>
      </c>
      <c r="AI23" s="200">
        <v>-1.6377021047959499</v>
      </c>
      <c r="AJ23" s="201">
        <v>-1.73269726536871</v>
      </c>
      <c r="AK23" s="199">
        <v>0.54810426084932595</v>
      </c>
      <c r="AL23" s="200">
        <v>-2.1146997613492799</v>
      </c>
      <c r="AM23" s="200">
        <v>-2.3324571401870902</v>
      </c>
      <c r="AN23" s="200">
        <v>-2.4492386349109698</v>
      </c>
      <c r="AO23" s="201">
        <v>-2.4265902865189202</v>
      </c>
    </row>
    <row r="24" spans="1:105" x14ac:dyDescent="0.2">
      <c r="A24" s="266"/>
      <c r="B24" s="241">
        <v>2.1186128936045501</v>
      </c>
      <c r="C24" s="242">
        <v>-0.443274542312459</v>
      </c>
      <c r="D24" s="242">
        <v>-1.2450448710520099</v>
      </c>
      <c r="E24" s="242">
        <v>-1.64624486930812</v>
      </c>
      <c r="F24" s="243">
        <v>-1.9587609131633399</v>
      </c>
      <c r="G24" s="241">
        <v>3.8113927417954501</v>
      </c>
      <c r="H24" s="242">
        <v>-2.85009245374727</v>
      </c>
      <c r="I24" s="242">
        <v>-4.6173354673242102</v>
      </c>
      <c r="J24" s="242">
        <v>-5.3521066987867902</v>
      </c>
      <c r="K24" s="243">
        <v>-5.5590651748315398</v>
      </c>
      <c r="L24" s="244">
        <v>1.98134102488615</v>
      </c>
      <c r="M24" s="245">
        <v>-0.64324626768584603</v>
      </c>
      <c r="N24" s="245">
        <v>-1.0193370803489601</v>
      </c>
      <c r="O24" s="245">
        <v>-1.50487368140764</v>
      </c>
      <c r="P24" s="246">
        <v>-1.6137479651114801</v>
      </c>
      <c r="Q24" s="244">
        <v>-2.6517930134168501E-2</v>
      </c>
      <c r="R24" s="245">
        <v>-3.34093421282688</v>
      </c>
      <c r="S24" s="245">
        <v>-4.0328974124889196</v>
      </c>
      <c r="T24" s="245">
        <v>-4.2767637681683404</v>
      </c>
      <c r="U24" s="246">
        <v>-4.34209817304622</v>
      </c>
      <c r="V24" s="244">
        <v>1.1081894982093401</v>
      </c>
      <c r="W24" s="245">
        <v>-3.5319535578366099</v>
      </c>
      <c r="X24" s="245">
        <v>-4.18577206552715</v>
      </c>
      <c r="Y24" s="245">
        <v>-4.3536998641895002</v>
      </c>
      <c r="Z24" s="246">
        <v>-4.7180496572330304</v>
      </c>
      <c r="AA24" s="244">
        <v>0.82123794131776595</v>
      </c>
      <c r="AB24" s="245">
        <v>-2.4178340497986901</v>
      </c>
      <c r="AC24" s="245">
        <v>-2.7061072239539001</v>
      </c>
      <c r="AD24" s="245">
        <v>-2.7975113795542099</v>
      </c>
      <c r="AE24" s="246">
        <v>-2.8388309182639202</v>
      </c>
      <c r="AF24" s="244">
        <v>1.6398411673442701</v>
      </c>
      <c r="AG24" s="245">
        <v>-0.37247074340222702</v>
      </c>
      <c r="AH24" s="245">
        <v>-1.12140288397712</v>
      </c>
      <c r="AI24" s="245">
        <v>-1.5602817724331599</v>
      </c>
      <c r="AJ24" s="246">
        <v>-1.6666148018595299</v>
      </c>
      <c r="AK24" s="244">
        <v>1.3262730608687301</v>
      </c>
      <c r="AL24" s="245">
        <v>-1.9156784747657001</v>
      </c>
      <c r="AM24" s="245">
        <v>-2.2330011560031902</v>
      </c>
      <c r="AN24" s="245">
        <v>-2.4283014868890298</v>
      </c>
      <c r="AO24" s="246">
        <v>-2.4288425940720599</v>
      </c>
    </row>
    <row r="25" spans="1:105" ht="17" thickBot="1" x14ac:dyDescent="0.25">
      <c r="A25" s="267"/>
      <c r="B25" s="185">
        <v>4.2549014258662297</v>
      </c>
      <c r="C25" s="186">
        <v>0.57511912252712105</v>
      </c>
      <c r="D25" s="186">
        <v>-0.86346610798801604</v>
      </c>
      <c r="E25" s="186">
        <v>-1.5130513840545099</v>
      </c>
      <c r="F25" s="187">
        <v>-1.9822460468104599</v>
      </c>
      <c r="G25" s="185">
        <v>7.0566944171671402</v>
      </c>
      <c r="H25" s="186">
        <v>-1.65094458060232</v>
      </c>
      <c r="I25" s="186">
        <v>-3.8063423157235698</v>
      </c>
      <c r="J25" s="186">
        <v>-5.1978298947124602</v>
      </c>
      <c r="K25" s="187">
        <v>-5.5485388259581701</v>
      </c>
      <c r="L25" s="202">
        <v>4.2817544432057604</v>
      </c>
      <c r="M25" s="203">
        <v>4.8346773089842903E-3</v>
      </c>
      <c r="N25" s="203">
        <v>-0.66654118242674298</v>
      </c>
      <c r="O25" s="203">
        <v>-1.3872339242263401</v>
      </c>
      <c r="P25" s="204">
        <v>-1.59400160868211</v>
      </c>
      <c r="Q25" s="202">
        <v>1.21332260110305</v>
      </c>
      <c r="R25" s="203">
        <v>-3.0238766820733298</v>
      </c>
      <c r="S25" s="203">
        <v>-3.91363921240288</v>
      </c>
      <c r="T25" s="203">
        <v>-4.1400571832990796</v>
      </c>
      <c r="U25" s="204">
        <v>-4.3599848286920801</v>
      </c>
      <c r="V25" s="202">
        <v>3.98210279825205</v>
      </c>
      <c r="W25" s="203">
        <v>-2.2658602155228702</v>
      </c>
      <c r="X25" s="203">
        <v>-3.7460478835939299</v>
      </c>
      <c r="Y25" s="203">
        <v>-4.3274730225838498</v>
      </c>
      <c r="Z25" s="204">
        <v>-4.7375832212859699</v>
      </c>
      <c r="AA25" s="202">
        <v>1.7550624652054601</v>
      </c>
      <c r="AB25" s="203">
        <v>-2.1889111231556</v>
      </c>
      <c r="AC25" s="203">
        <v>-2.6216145497819698</v>
      </c>
      <c r="AD25" s="203">
        <v>-2.81406948720675</v>
      </c>
      <c r="AE25" s="204">
        <v>-2.8597544495410498</v>
      </c>
      <c r="AF25" s="202">
        <v>2.7957277869476602</v>
      </c>
      <c r="AG25" s="203">
        <v>0.19168273365619301</v>
      </c>
      <c r="AH25" s="203">
        <v>-0.86803897914007699</v>
      </c>
      <c r="AI25" s="203">
        <v>-1.51033460898086</v>
      </c>
      <c r="AJ25" s="204">
        <v>-1.6496011368714301</v>
      </c>
      <c r="AK25" s="202">
        <v>2.3023872515693302</v>
      </c>
      <c r="AL25" s="203">
        <v>-1.50339249974739</v>
      </c>
      <c r="AM25" s="203">
        <v>-2.0381577294259001</v>
      </c>
      <c r="AN25" s="203">
        <v>-2.3993528274895102</v>
      </c>
      <c r="AO25" s="204">
        <v>-2.4231691444644001</v>
      </c>
    </row>
    <row r="27" spans="1:105" ht="17" thickBot="1" x14ac:dyDescent="0.25">
      <c r="A27" s="71" t="s">
        <v>297</v>
      </c>
    </row>
    <row r="28" spans="1:105" ht="17" thickBot="1" x14ac:dyDescent="0.25">
      <c r="A28" s="262" t="s">
        <v>237</v>
      </c>
      <c r="B28" s="263"/>
      <c r="C28" s="263"/>
      <c r="D28" s="264"/>
      <c r="E28" s="273" t="s">
        <v>294</v>
      </c>
      <c r="F28" s="255"/>
      <c r="G28" s="255"/>
      <c r="H28" s="255"/>
      <c r="I28" s="257" t="s">
        <v>238</v>
      </c>
      <c r="J28" s="258"/>
      <c r="K28" s="258"/>
      <c r="L28" s="258"/>
      <c r="M28" s="257" t="s">
        <v>239</v>
      </c>
      <c r="N28" s="258"/>
      <c r="O28" s="258"/>
      <c r="P28" s="258"/>
      <c r="Q28" s="257" t="s">
        <v>240</v>
      </c>
      <c r="R28" s="258"/>
      <c r="S28" s="258"/>
      <c r="T28" s="258"/>
      <c r="U28" s="270" t="s">
        <v>241</v>
      </c>
      <c r="V28" s="271"/>
      <c r="W28" s="271"/>
      <c r="X28" s="271"/>
      <c r="Y28" s="257" t="s">
        <v>242</v>
      </c>
      <c r="Z28" s="258"/>
      <c r="AA28" s="258"/>
      <c r="AB28" s="258"/>
      <c r="AC28" s="270" t="s">
        <v>243</v>
      </c>
      <c r="AD28" s="271"/>
      <c r="AE28" s="271"/>
      <c r="AF28" s="272"/>
    </row>
    <row r="29" spans="1:105" ht="17" thickBot="1" x14ac:dyDescent="0.25">
      <c r="A29" s="177" t="s">
        <v>1</v>
      </c>
      <c r="B29" s="178" t="s">
        <v>235</v>
      </c>
      <c r="C29" s="177" t="s">
        <v>236</v>
      </c>
      <c r="D29" s="181" t="s">
        <v>23</v>
      </c>
      <c r="E29" s="181" t="s">
        <v>1</v>
      </c>
      <c r="F29" s="178" t="s">
        <v>235</v>
      </c>
      <c r="G29" s="177" t="s">
        <v>236</v>
      </c>
      <c r="H29" s="179" t="s">
        <v>23</v>
      </c>
      <c r="I29" s="177" t="s">
        <v>1</v>
      </c>
      <c r="J29" s="178" t="s">
        <v>235</v>
      </c>
      <c r="K29" s="177" t="s">
        <v>236</v>
      </c>
      <c r="L29" s="179" t="s">
        <v>23</v>
      </c>
      <c r="M29" s="177" t="s">
        <v>1</v>
      </c>
      <c r="N29" s="178" t="s">
        <v>235</v>
      </c>
      <c r="O29" s="177" t="s">
        <v>236</v>
      </c>
      <c r="P29" s="179" t="s">
        <v>23</v>
      </c>
      <c r="Q29" s="177" t="s">
        <v>1</v>
      </c>
      <c r="R29" s="178" t="s">
        <v>235</v>
      </c>
      <c r="S29" s="177" t="s">
        <v>236</v>
      </c>
      <c r="T29" s="179" t="s">
        <v>23</v>
      </c>
      <c r="U29" s="177" t="s">
        <v>1</v>
      </c>
      <c r="V29" s="178" t="s">
        <v>235</v>
      </c>
      <c r="W29" s="177" t="s">
        <v>236</v>
      </c>
      <c r="X29" s="179" t="s">
        <v>23</v>
      </c>
      <c r="Y29" s="177" t="s">
        <v>1</v>
      </c>
      <c r="Z29" s="178" t="s">
        <v>235</v>
      </c>
      <c r="AA29" s="177" t="s">
        <v>236</v>
      </c>
      <c r="AB29" s="179" t="s">
        <v>23</v>
      </c>
      <c r="AC29" s="177" t="s">
        <v>1</v>
      </c>
      <c r="AD29" s="178" t="s">
        <v>235</v>
      </c>
      <c r="AE29" s="177" t="s">
        <v>236</v>
      </c>
      <c r="AF29" s="181" t="s">
        <v>23</v>
      </c>
      <c r="AH29" s="177" t="s">
        <v>325</v>
      </c>
      <c r="AI29" s="178" t="s">
        <v>326</v>
      </c>
      <c r="AJ29" s="177" t="s">
        <v>327</v>
      </c>
      <c r="AK29" s="181" t="s">
        <v>26</v>
      </c>
      <c r="AL29" s="181" t="s">
        <v>1</v>
      </c>
      <c r="AM29" s="178" t="s">
        <v>235</v>
      </c>
      <c r="AN29" s="177" t="s">
        <v>236</v>
      </c>
      <c r="AO29" s="179" t="s">
        <v>23</v>
      </c>
      <c r="AP29" s="177" t="s">
        <v>1</v>
      </c>
      <c r="AQ29" s="178" t="s">
        <v>235</v>
      </c>
      <c r="AR29" s="177" t="s">
        <v>236</v>
      </c>
      <c r="AS29" s="179" t="s">
        <v>23</v>
      </c>
      <c r="AT29" s="177" t="s">
        <v>1</v>
      </c>
      <c r="AU29" s="178" t="s">
        <v>235</v>
      </c>
      <c r="AV29" s="177" t="s">
        <v>236</v>
      </c>
      <c r="AW29" s="179" t="s">
        <v>23</v>
      </c>
      <c r="AX29" s="177" t="s">
        <v>1</v>
      </c>
      <c r="AY29" s="178" t="s">
        <v>235</v>
      </c>
      <c r="AZ29" s="177" t="s">
        <v>236</v>
      </c>
      <c r="BA29" s="179" t="s">
        <v>23</v>
      </c>
      <c r="BB29" s="177" t="s">
        <v>1</v>
      </c>
      <c r="BC29" s="178" t="s">
        <v>235</v>
      </c>
      <c r="BD29" s="177" t="s">
        <v>236</v>
      </c>
      <c r="BE29" s="179" t="s">
        <v>23</v>
      </c>
      <c r="BF29" s="177" t="s">
        <v>1</v>
      </c>
      <c r="BG29" s="178" t="s">
        <v>235</v>
      </c>
      <c r="BH29" s="177" t="s">
        <v>236</v>
      </c>
      <c r="BI29" s="179" t="s">
        <v>23</v>
      </c>
      <c r="BJ29" s="177" t="s">
        <v>1</v>
      </c>
      <c r="BK29" s="178" t="s">
        <v>235</v>
      </c>
      <c r="BL29" s="177" t="s">
        <v>236</v>
      </c>
      <c r="BM29" s="181" t="s">
        <v>23</v>
      </c>
    </row>
    <row r="30" spans="1:105" s="49" customFormat="1" x14ac:dyDescent="0.2">
      <c r="A30" s="211">
        <v>2.4869001928972199</v>
      </c>
      <c r="B30" s="72">
        <v>0.112398520528028</v>
      </c>
      <c r="C30" s="72">
        <v>-5.2776752308580903</v>
      </c>
      <c r="D30" s="239">
        <v>5.6558384988625097</v>
      </c>
      <c r="E30" s="209">
        <v>2.4327945659861601</v>
      </c>
      <c r="F30" s="56">
        <v>-0.65812494666015997</v>
      </c>
      <c r="G30" s="56">
        <v>-4.6218562119317399</v>
      </c>
      <c r="H30" s="58">
        <v>5.3822328048033503</v>
      </c>
      <c r="I30" s="209">
        <v>2.53834351943603</v>
      </c>
      <c r="J30" s="56">
        <v>-1.40533674565294E-2</v>
      </c>
      <c r="K30" s="56">
        <v>-6.1569042809988703</v>
      </c>
      <c r="L30" s="56">
        <v>6.1264990480583199</v>
      </c>
      <c r="M30" s="209">
        <v>2.5050181657420199</v>
      </c>
      <c r="N30" s="56">
        <v>0.56674208919695301</v>
      </c>
      <c r="O30" s="56">
        <v>-9.0335848385585304</v>
      </c>
      <c r="P30" s="58">
        <v>5.2374494154856697</v>
      </c>
      <c r="Q30" s="209">
        <v>2.3665934636801498</v>
      </c>
      <c r="R30" s="56">
        <v>0.55111849081216402</v>
      </c>
      <c r="S30" s="56">
        <v>-9.1148730023570703</v>
      </c>
      <c r="T30" s="58">
        <v>7.5113370463536002</v>
      </c>
      <c r="U30" s="209">
        <v>2.4842415763947399</v>
      </c>
      <c r="V30" s="56">
        <v>-0.262269185152329</v>
      </c>
      <c r="W30" s="56">
        <v>-7.3401463660554898</v>
      </c>
      <c r="X30" s="58">
        <v>7.0864976030871603</v>
      </c>
      <c r="Y30" s="209">
        <v>2.5279340575110498</v>
      </c>
      <c r="Z30" s="56">
        <v>-0.15532216780691799</v>
      </c>
      <c r="AA30" s="56">
        <v>-3.8733721010063502</v>
      </c>
      <c r="AB30" s="58">
        <v>5.0249641336447697</v>
      </c>
      <c r="AC30" s="209">
        <v>2.7184766432355101</v>
      </c>
      <c r="AD30" s="56">
        <v>0.35671216602529199</v>
      </c>
      <c r="AE30" s="56">
        <v>-6.5355169211063204</v>
      </c>
      <c r="AF30" s="58">
        <v>6.4188391606545903</v>
      </c>
      <c r="AG30"/>
      <c r="AH30" s="211">
        <v>2.4869001928972199</v>
      </c>
      <c r="AI30" s="72">
        <v>0.112398520528028</v>
      </c>
      <c r="AJ30" s="72">
        <v>-5.2776752308580903</v>
      </c>
      <c r="AK30" s="239">
        <v>5.6558384988625097</v>
      </c>
      <c r="AL30" s="209">
        <v>2.4327945659861601</v>
      </c>
      <c r="AM30" s="56">
        <v>-0.65812494666015997</v>
      </c>
      <c r="AN30" s="56">
        <v>-4.6218562119317399</v>
      </c>
      <c r="AO30" s="58">
        <v>5.3822328048033503</v>
      </c>
      <c r="AP30" s="209">
        <v>2.53834351943603</v>
      </c>
      <c r="AQ30" s="56">
        <v>-1.40533674565294E-2</v>
      </c>
      <c r="AR30" s="56">
        <v>-6.1569042809988703</v>
      </c>
      <c r="AS30" s="56">
        <v>6.1264990480583199</v>
      </c>
      <c r="AT30" s="209">
        <v>2.5050181657420199</v>
      </c>
      <c r="AU30" s="56">
        <v>0.56674208919695301</v>
      </c>
      <c r="AV30" s="56">
        <v>-9.0335848385585304</v>
      </c>
      <c r="AW30" s="58">
        <v>5.2374494154856697</v>
      </c>
      <c r="AX30" s="209">
        <v>2.3665934636801498</v>
      </c>
      <c r="AY30" s="56">
        <v>0.55111849081216402</v>
      </c>
      <c r="AZ30" s="56">
        <v>-9.1148730023570703</v>
      </c>
      <c r="BA30" s="58">
        <v>7.5113370463536002</v>
      </c>
      <c r="BB30" s="209">
        <v>2.4842415763947399</v>
      </c>
      <c r="BC30" s="56">
        <v>-0.262269185152329</v>
      </c>
      <c r="BD30" s="56">
        <v>-7.3401463660554898</v>
      </c>
      <c r="BE30" s="58">
        <v>7.0864976030871603</v>
      </c>
      <c r="BF30" s="209">
        <v>2.5279340575110498</v>
      </c>
      <c r="BG30" s="56">
        <v>-0.15532216780691799</v>
      </c>
      <c r="BH30" s="56">
        <v>-3.8733721010063502</v>
      </c>
      <c r="BI30" s="58">
        <v>5.0249641336447697</v>
      </c>
      <c r="BJ30" s="209">
        <v>2.7184766432355101</v>
      </c>
      <c r="BK30" s="56">
        <v>0.35671216602529199</v>
      </c>
      <c r="BL30" s="56">
        <v>-6.5355169211063204</v>
      </c>
      <c r="BM30" s="58">
        <v>6.4188391606545903</v>
      </c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</row>
    <row r="31" spans="1:105" ht="17" thickBot="1" x14ac:dyDescent="0.25">
      <c r="A31" s="63">
        <v>2.0562652098349798</v>
      </c>
      <c r="B31" s="32">
        <v>-0.39534020828647098</v>
      </c>
      <c r="C31" s="32">
        <v>-7.2531146708618897</v>
      </c>
      <c r="D31" s="33">
        <v>8.0303110253338303</v>
      </c>
      <c r="E31" s="63">
        <v>2.0395270765118401</v>
      </c>
      <c r="F31" s="32">
        <v>-1.2706859206739201</v>
      </c>
      <c r="G31" s="32">
        <v>-6.89344012280461</v>
      </c>
      <c r="H31" s="33">
        <v>7.7343283097044004</v>
      </c>
      <c r="I31" s="63">
        <v>2.08210701762976</v>
      </c>
      <c r="J31" s="32">
        <v>0.164245648545672</v>
      </c>
      <c r="K31" s="32">
        <v>-9.4333035750198295</v>
      </c>
      <c r="L31" s="32">
        <v>8.5575813849826403</v>
      </c>
      <c r="M31" s="63">
        <v>2.0025804214806602</v>
      </c>
      <c r="N31" s="32">
        <v>-0.75887195378016103</v>
      </c>
      <c r="O31" s="32">
        <v>-11.804685813713</v>
      </c>
      <c r="P31" s="33">
        <v>7.0430257180406501</v>
      </c>
      <c r="Q31" s="63">
        <v>2.0638182675571</v>
      </c>
      <c r="R31" s="32">
        <v>1.1106078415338101</v>
      </c>
      <c r="S31" s="32">
        <v>-13.3210953004524</v>
      </c>
      <c r="T31" s="33">
        <v>9.4500869358675601</v>
      </c>
      <c r="U31" s="63">
        <v>1.8975091067477501</v>
      </c>
      <c r="V31" s="32">
        <v>-1.06622620604894</v>
      </c>
      <c r="W31" s="32">
        <v>-11.1225655674666</v>
      </c>
      <c r="X31" s="33">
        <v>9.2118209014054404</v>
      </c>
      <c r="Y31" s="63">
        <v>2.1807082019596402</v>
      </c>
      <c r="Z31" s="32">
        <v>0.204448050558833</v>
      </c>
      <c r="AA31" s="32">
        <v>-6.6311075783595097</v>
      </c>
      <c r="AB31" s="33">
        <v>7.0753990491791399</v>
      </c>
      <c r="AC31" s="63">
        <v>2.1999195794155502</v>
      </c>
      <c r="AD31" s="32">
        <v>-0.25422584837235601</v>
      </c>
      <c r="AE31" s="32">
        <v>-9.6556438429877005</v>
      </c>
      <c r="AF31" s="33">
        <v>9.0327414377822102</v>
      </c>
      <c r="AH31" s="213">
        <v>0.14164573480950199</v>
      </c>
      <c r="AI31" s="215">
        <v>-1.9741605318500099</v>
      </c>
      <c r="AJ31" s="215">
        <v>-8.7652976827109192</v>
      </c>
      <c r="AK31" s="240">
        <v>9.1656331288186905</v>
      </c>
      <c r="AL31" s="213">
        <v>0.20940525683376801</v>
      </c>
      <c r="AM31" s="215">
        <v>-3.19060853179524</v>
      </c>
      <c r="AN31" s="215">
        <v>-9.1819886267138706</v>
      </c>
      <c r="AO31" s="240">
        <v>8.7653557384731702</v>
      </c>
      <c r="AP31" s="213">
        <v>9.8351258308688294E-2</v>
      </c>
      <c r="AQ31" s="215">
        <v>0.35411477164588601</v>
      </c>
      <c r="AR31" s="215">
        <v>-13.2067364892357</v>
      </c>
      <c r="AS31" s="215">
        <v>10.8073606202904</v>
      </c>
      <c r="AT31" s="213">
        <v>6.4266489749370603E-2</v>
      </c>
      <c r="AU31" s="215">
        <v>-3.7302024319948801</v>
      </c>
      <c r="AV31" s="215">
        <v>-14.4303094139563</v>
      </c>
      <c r="AW31" s="240">
        <v>7.7151427148745997</v>
      </c>
      <c r="AX31" s="213">
        <v>7.3462331684437398E-4</v>
      </c>
      <c r="AY31" s="215">
        <v>1.8429225763444499</v>
      </c>
      <c r="AZ31" s="215">
        <v>-17.335340413320701</v>
      </c>
      <c r="BA31" s="240">
        <v>10.2180148931342</v>
      </c>
      <c r="BB31" s="213">
        <v>5.36691859161453E-2</v>
      </c>
      <c r="BC31" s="215">
        <v>-3.6438377025644502</v>
      </c>
      <c r="BD31" s="215">
        <v>-14.5831387934321</v>
      </c>
      <c r="BE31" s="240">
        <v>10.2191776992921</v>
      </c>
      <c r="BF31" s="213">
        <v>0.22460428303108601</v>
      </c>
      <c r="BG31" s="215">
        <v>-7.3993925042023401E-2</v>
      </c>
      <c r="BH31" s="215">
        <v>-11.135136113395699</v>
      </c>
      <c r="BI31" s="240">
        <v>8.8342664882148494</v>
      </c>
      <c r="BJ31" s="213">
        <v>8.4049048291254203E-2</v>
      </c>
      <c r="BK31" s="215">
        <v>-3.3998164212517699</v>
      </c>
      <c r="BL31" s="215">
        <v>-13.3906765857078</v>
      </c>
      <c r="BM31" s="240">
        <v>11.626949600517101</v>
      </c>
    </row>
    <row r="32" spans="1:105" x14ac:dyDescent="0.2">
      <c r="A32" s="63">
        <v>1.6747179888244801</v>
      </c>
      <c r="B32" s="32">
        <v>-0.79815659918250503</v>
      </c>
      <c r="C32" s="32">
        <v>-8.1869985114916197</v>
      </c>
      <c r="D32" s="33">
        <v>8.9610896984075392</v>
      </c>
      <c r="E32" s="63">
        <v>1.67244791765835</v>
      </c>
      <c r="F32" s="32">
        <v>-1.7845256856210701</v>
      </c>
      <c r="G32" s="32">
        <v>-8.0537397604652394</v>
      </c>
      <c r="H32" s="33">
        <v>8.5988326046971792</v>
      </c>
      <c r="I32" s="63">
        <v>1.6938780648921801</v>
      </c>
      <c r="J32" s="32">
        <v>0.32162046969414199</v>
      </c>
      <c r="K32" s="32">
        <v>-11.0975292756901</v>
      </c>
      <c r="L32" s="32">
        <v>9.6027135660062299</v>
      </c>
      <c r="M32" s="63">
        <v>1.5850696646390701</v>
      </c>
      <c r="N32" s="32">
        <v>-1.6404449857576999</v>
      </c>
      <c r="O32" s="32">
        <v>-13.114032100104801</v>
      </c>
      <c r="P32" s="33">
        <v>7.6358055066086497</v>
      </c>
      <c r="Q32" s="63">
        <v>1.7370388906823799</v>
      </c>
      <c r="R32" s="32">
        <v>1.4725114239064601</v>
      </c>
      <c r="S32" s="32">
        <v>-15.323081370145999</v>
      </c>
      <c r="T32" s="33">
        <v>9.9718941229283509</v>
      </c>
      <c r="U32" s="63">
        <v>1.4466253741864299</v>
      </c>
      <c r="V32" s="32">
        <v>-1.7881136166945399</v>
      </c>
      <c r="W32" s="32">
        <v>-12.9937719469138</v>
      </c>
      <c r="X32" s="33">
        <v>9.7184671093238606</v>
      </c>
      <c r="Y32" s="63">
        <v>1.84122077362939</v>
      </c>
      <c r="Z32" s="32">
        <v>0.42027716253202202</v>
      </c>
      <c r="AA32" s="32">
        <v>-8.2612893986520906</v>
      </c>
      <c r="AB32" s="33">
        <v>8.0308959833188105</v>
      </c>
      <c r="AC32" s="63">
        <v>1.74034500662903</v>
      </c>
      <c r="AD32" s="32">
        <v>-0.96942147940455203</v>
      </c>
      <c r="AE32" s="32">
        <v>-11.3223986134273</v>
      </c>
      <c r="AF32" s="33">
        <v>10.051843464612499</v>
      </c>
    </row>
    <row r="33" spans="1:105" x14ac:dyDescent="0.2">
      <c r="A33" s="63">
        <v>1.3966232161088299</v>
      </c>
      <c r="B33" s="32">
        <v>-1.1145065805990699</v>
      </c>
      <c r="C33" s="32">
        <v>-8.6371806822196202</v>
      </c>
      <c r="D33" s="33">
        <v>9.2504691791813691</v>
      </c>
      <c r="E33" s="63">
        <v>1.4160812208914599</v>
      </c>
      <c r="F33" s="32">
        <v>-2.1801721954639799</v>
      </c>
      <c r="G33" s="32">
        <v>-8.58257011970748</v>
      </c>
      <c r="H33" s="33">
        <v>8.8721528098558107</v>
      </c>
      <c r="I33" s="63">
        <v>1.40244482934504</v>
      </c>
      <c r="J33" s="32">
        <v>0.38345904529913</v>
      </c>
      <c r="K33" s="32">
        <v>-11.9463521027581</v>
      </c>
      <c r="L33" s="32">
        <v>10.0645725566091</v>
      </c>
      <c r="M33" s="63">
        <v>1.29272670089537</v>
      </c>
      <c r="N33" s="32">
        <v>-2.1912955009461199</v>
      </c>
      <c r="O33" s="32">
        <v>-13.790633256248</v>
      </c>
      <c r="P33" s="33">
        <v>7.7637526250924704</v>
      </c>
      <c r="Q33" s="63">
        <v>1.45863630645152</v>
      </c>
      <c r="R33" s="32">
        <v>1.6912207390279399</v>
      </c>
      <c r="S33" s="32">
        <v>-16.272536126205001</v>
      </c>
      <c r="T33" s="33">
        <v>10.0848422144655</v>
      </c>
      <c r="U33" s="63">
        <v>1.14026515839923</v>
      </c>
      <c r="V33" s="32">
        <v>-2.3052906043108998</v>
      </c>
      <c r="W33" s="32">
        <v>-13.8615738856493</v>
      </c>
      <c r="X33" s="33">
        <v>9.9154555048126394</v>
      </c>
      <c r="Y33" s="63">
        <v>1.57729806204354</v>
      </c>
      <c r="Z33" s="32">
        <v>0.49672838298729199</v>
      </c>
      <c r="AA33" s="32">
        <v>-9.2174832219423699</v>
      </c>
      <c r="AB33" s="33">
        <v>8.4452535722943995</v>
      </c>
      <c r="AC33" s="63">
        <v>1.41215978589242</v>
      </c>
      <c r="AD33" s="32">
        <v>-1.55727453056356</v>
      </c>
      <c r="AE33" s="32">
        <v>-12.2416566494158</v>
      </c>
      <c r="AF33" s="33">
        <v>10.506898886163</v>
      </c>
    </row>
    <row r="34" spans="1:105" x14ac:dyDescent="0.2">
      <c r="A34" s="63">
        <v>1.1996453155398801</v>
      </c>
      <c r="B34" s="32">
        <v>-1.34096593726946</v>
      </c>
      <c r="C34" s="32">
        <v>-8.8127069067320907</v>
      </c>
      <c r="D34" s="33">
        <v>9.3052561563491096</v>
      </c>
      <c r="E34" s="63">
        <v>1.2304997455340501</v>
      </c>
      <c r="F34" s="32">
        <v>-2.4095980394393299</v>
      </c>
      <c r="G34" s="32">
        <v>-8.9299298191665208</v>
      </c>
      <c r="H34" s="33">
        <v>8.9109610555107306</v>
      </c>
      <c r="I34" s="63">
        <v>1.19065826600369</v>
      </c>
      <c r="J34" s="32">
        <v>0.43336558500167699</v>
      </c>
      <c r="K34" s="32">
        <v>-12.4198741510315</v>
      </c>
      <c r="L34" s="32">
        <v>10.2960379266937</v>
      </c>
      <c r="M34" s="63">
        <v>1.07248027419352</v>
      </c>
      <c r="N34" s="32">
        <v>-2.6634249163191699</v>
      </c>
      <c r="O34" s="32">
        <v>-14.0202754849784</v>
      </c>
      <c r="P34" s="33">
        <v>7.7654428190227103</v>
      </c>
      <c r="Q34" s="63">
        <v>1.2371746030294599</v>
      </c>
      <c r="R34" s="32">
        <v>1.81576289272248</v>
      </c>
      <c r="S34" s="32">
        <v>-16.7652861485724</v>
      </c>
      <c r="T34" s="33">
        <v>10.0988322490835</v>
      </c>
      <c r="U34" s="63">
        <v>0.93376923528210398</v>
      </c>
      <c r="V34" s="32">
        <v>-2.7009621183855299</v>
      </c>
      <c r="W34" s="32">
        <v>-14.220977775144201</v>
      </c>
      <c r="X34" s="33">
        <v>10.011874284434899</v>
      </c>
      <c r="Y34" s="63">
        <v>1.3709954799465101</v>
      </c>
      <c r="Z34" s="32">
        <v>0.45793618167365802</v>
      </c>
      <c r="AA34" s="32">
        <v>-9.76351188147631</v>
      </c>
      <c r="AB34" s="33">
        <v>8.6271000684225001</v>
      </c>
      <c r="AC34" s="63">
        <v>1.1752669397119699</v>
      </c>
      <c r="AD34" s="32">
        <v>-2.0128501054669901</v>
      </c>
      <c r="AE34" s="32">
        <v>-12.761577155758101</v>
      </c>
      <c r="AF34" s="33">
        <v>10.742908574606201</v>
      </c>
    </row>
    <row r="35" spans="1:105" x14ac:dyDescent="0.2">
      <c r="A35" s="63">
        <v>1.0522487905930999</v>
      </c>
      <c r="B35" s="32">
        <v>-1.4755129899442201</v>
      </c>
      <c r="C35" s="32">
        <v>-8.8234671083713998</v>
      </c>
      <c r="D35" s="33">
        <v>9.28519356625673</v>
      </c>
      <c r="E35" s="63">
        <v>1.08740363906988</v>
      </c>
      <c r="F35" s="32">
        <v>-2.5454171334873501</v>
      </c>
      <c r="G35" s="32">
        <v>-9.0980231268803706</v>
      </c>
      <c r="H35" s="33">
        <v>8.8717124578575994</v>
      </c>
      <c r="I35" s="63">
        <v>1.0326753534354101</v>
      </c>
      <c r="J35" s="32">
        <v>0.46004787406664599</v>
      </c>
      <c r="K35" s="32">
        <v>-12.691022967466299</v>
      </c>
      <c r="L35" s="32">
        <v>10.4299678475133</v>
      </c>
      <c r="M35" s="63">
        <v>0.911252267681953</v>
      </c>
      <c r="N35" s="32">
        <v>-2.9368666800641399</v>
      </c>
      <c r="O35" s="32">
        <v>-14.1971376828317</v>
      </c>
      <c r="P35" s="33">
        <v>7.7549634053423304</v>
      </c>
      <c r="Q35" s="63">
        <v>1.0651639951437299</v>
      </c>
      <c r="R35" s="32">
        <v>1.89253211010018</v>
      </c>
      <c r="S35" s="32">
        <v>-17.039712813877198</v>
      </c>
      <c r="T35" s="33">
        <v>10.132931311336501</v>
      </c>
      <c r="U35" s="63">
        <v>0.78012391632348299</v>
      </c>
      <c r="V35" s="32">
        <v>-2.9752981411142598</v>
      </c>
      <c r="W35" s="32">
        <v>-14.411804722265099</v>
      </c>
      <c r="X35" s="33">
        <v>10.053775876863901</v>
      </c>
      <c r="Y35" s="63">
        <v>1.2101803216258</v>
      </c>
      <c r="Z35" s="32">
        <v>0.40073426413671798</v>
      </c>
      <c r="AA35" s="32">
        <v>-10.112405708224699</v>
      </c>
      <c r="AB35" s="33">
        <v>8.7088377286555207</v>
      </c>
      <c r="AC35" s="63">
        <v>0.99912027454382102</v>
      </c>
      <c r="AD35" s="32">
        <v>-2.3394250490214001</v>
      </c>
      <c r="AE35" s="32">
        <v>-13.0534853686099</v>
      </c>
      <c r="AF35" s="33">
        <v>10.8663237612421</v>
      </c>
    </row>
    <row r="36" spans="1:105" x14ac:dyDescent="0.2">
      <c r="A36" s="63">
        <v>0.93082560771877898</v>
      </c>
      <c r="B36" s="32">
        <v>-1.57059728275007</v>
      </c>
      <c r="C36" s="32">
        <v>-8.8225450173905795</v>
      </c>
      <c r="D36" s="33">
        <v>9.2431358094185292</v>
      </c>
      <c r="E36" s="63">
        <v>0.97294159681591896</v>
      </c>
      <c r="F36" s="32">
        <v>-2.6827455061082501</v>
      </c>
      <c r="G36" s="32">
        <v>-9.1766096939308497</v>
      </c>
      <c r="H36" s="33">
        <v>8.8201057571196593</v>
      </c>
      <c r="I36" s="63">
        <v>0.90400202367071703</v>
      </c>
      <c r="J36" s="32">
        <v>0.455235182223448</v>
      </c>
      <c r="K36" s="32">
        <v>-12.856014366176</v>
      </c>
      <c r="L36" s="32">
        <v>10.5125610589415</v>
      </c>
      <c r="M36" s="63">
        <v>0.78589824244047202</v>
      </c>
      <c r="N36" s="32">
        <v>-3.1171596102927102</v>
      </c>
      <c r="O36" s="32">
        <v>-14.2882935854794</v>
      </c>
      <c r="P36" s="33">
        <v>7.73874501142474</v>
      </c>
      <c r="Q36" s="63">
        <v>0.92592541139445395</v>
      </c>
      <c r="R36" s="32">
        <v>1.9353748049691799</v>
      </c>
      <c r="S36" s="32">
        <v>-17.1854460516297</v>
      </c>
      <c r="T36" s="33">
        <v>10.155724481771999</v>
      </c>
      <c r="U36" s="63">
        <v>0.66150245224635795</v>
      </c>
      <c r="V36" s="32">
        <v>-3.1605250548682302</v>
      </c>
      <c r="W36" s="32">
        <v>-14.5075648182625</v>
      </c>
      <c r="X36" s="33">
        <v>10.082687145122399</v>
      </c>
      <c r="Y36" s="63">
        <v>1.0775759725239999</v>
      </c>
      <c r="Z36" s="32">
        <v>0.34306353590799599</v>
      </c>
      <c r="AA36" s="32">
        <v>-10.3579640240711</v>
      </c>
      <c r="AB36" s="33">
        <v>8.7471482223589394</v>
      </c>
      <c r="AC36" s="63">
        <v>0.86276839782247206</v>
      </c>
      <c r="AD36" s="32">
        <v>-2.5847393615797398</v>
      </c>
      <c r="AE36" s="32">
        <v>-13.2082554184842</v>
      </c>
      <c r="AF36" s="33">
        <v>10.9591271162111</v>
      </c>
    </row>
    <row r="37" spans="1:105" x14ac:dyDescent="0.2">
      <c r="A37" s="63">
        <v>0.82881012206636995</v>
      </c>
      <c r="B37" s="32">
        <v>-1.6311304920279499</v>
      </c>
      <c r="C37" s="32">
        <v>-8.8325248720672906</v>
      </c>
      <c r="D37" s="33">
        <v>9.2131188814935001</v>
      </c>
      <c r="E37" s="63">
        <v>0.87672647659673497</v>
      </c>
      <c r="F37" s="32">
        <v>-2.7734215634951198</v>
      </c>
      <c r="G37" s="32">
        <v>-9.2077882439754504</v>
      </c>
      <c r="H37" s="33">
        <v>8.7841017794259706</v>
      </c>
      <c r="I37" s="63">
        <v>0.798028627959248</v>
      </c>
      <c r="J37" s="32">
        <v>0.45349689145632799</v>
      </c>
      <c r="K37" s="32">
        <v>-12.9670447762996</v>
      </c>
      <c r="L37" s="32">
        <v>10.5709811927657</v>
      </c>
      <c r="M37" s="63">
        <v>0.684717529633592</v>
      </c>
      <c r="N37" s="32">
        <v>-3.2496216497102299</v>
      </c>
      <c r="O37" s="32">
        <v>-14.342966994451499</v>
      </c>
      <c r="P37" s="33">
        <v>7.7266883072747996</v>
      </c>
      <c r="Q37" s="63">
        <v>0.80698284222151295</v>
      </c>
      <c r="R37" s="32">
        <v>1.95870917258546</v>
      </c>
      <c r="S37" s="32">
        <v>-17.276639011744901</v>
      </c>
      <c r="T37" s="33">
        <v>10.156053737454201</v>
      </c>
      <c r="U37" s="63">
        <v>0.56710747062508504</v>
      </c>
      <c r="V37" s="32">
        <v>-3.2891611460080501</v>
      </c>
      <c r="W37" s="32">
        <v>-14.5425054317129</v>
      </c>
      <c r="X37" s="33">
        <v>10.103772732694599</v>
      </c>
      <c r="Y37" s="63">
        <v>0.96564745876177804</v>
      </c>
      <c r="Z37" s="32">
        <v>0.28538270943062599</v>
      </c>
      <c r="AA37" s="32">
        <v>-10.5353154936459</v>
      </c>
      <c r="AB37" s="33">
        <v>8.7711107616711299</v>
      </c>
      <c r="AC37" s="63">
        <v>0.75159763164708404</v>
      </c>
      <c r="AD37" s="32">
        <v>-2.77262343329412</v>
      </c>
      <c r="AE37" s="32">
        <v>-13.2873947451539</v>
      </c>
      <c r="AF37" s="33">
        <v>11.043281336096401</v>
      </c>
    </row>
    <row r="38" spans="1:105" x14ac:dyDescent="0.2">
      <c r="A38" s="63">
        <v>0.74651575891880295</v>
      </c>
      <c r="B38" s="32">
        <v>-1.69022766329193</v>
      </c>
      <c r="C38" s="32">
        <v>-8.8236625496098302</v>
      </c>
      <c r="D38" s="33">
        <v>9.1900320560614404</v>
      </c>
      <c r="E38" s="63">
        <v>0.79458646529562205</v>
      </c>
      <c r="F38" s="32">
        <v>-2.8562307930807802</v>
      </c>
      <c r="G38" s="32">
        <v>-9.2078264636588401</v>
      </c>
      <c r="H38" s="33">
        <v>8.7610285813999003</v>
      </c>
      <c r="I38" s="63">
        <v>0.70880901396886098</v>
      </c>
      <c r="J38" s="32">
        <v>0.45161340010901002</v>
      </c>
      <c r="K38" s="32">
        <v>-13.0335616503486</v>
      </c>
      <c r="L38" s="32">
        <v>10.612269285633401</v>
      </c>
      <c r="M38" s="63">
        <v>0.60288207448098896</v>
      </c>
      <c r="N38" s="32">
        <v>-3.3386628680771802</v>
      </c>
      <c r="O38" s="32">
        <v>-14.382430425857899</v>
      </c>
      <c r="P38" s="33">
        <v>7.7185455166505603</v>
      </c>
      <c r="Q38" s="63">
        <v>0.704334756586803</v>
      </c>
      <c r="R38" s="32">
        <v>1.9677627160267901</v>
      </c>
      <c r="S38" s="32">
        <v>-17.326670217308301</v>
      </c>
      <c r="T38" s="33">
        <v>10.1682470187194</v>
      </c>
      <c r="U38" s="63">
        <v>0.492846556205221</v>
      </c>
      <c r="V38" s="32">
        <v>-3.38374586752284</v>
      </c>
      <c r="W38" s="32">
        <v>-14.5407180378887</v>
      </c>
      <c r="X38" s="33">
        <v>10.126302629854001</v>
      </c>
      <c r="Y38" s="63">
        <v>0.869979118930164</v>
      </c>
      <c r="Z38" s="32">
        <v>0.23079166868741599</v>
      </c>
      <c r="AA38" s="32">
        <v>-10.657151291278099</v>
      </c>
      <c r="AB38" s="33">
        <v>8.7880576471514402</v>
      </c>
      <c r="AC38" s="63">
        <v>0.66098822221652298</v>
      </c>
      <c r="AD38" s="32">
        <v>-2.9050301550993698</v>
      </c>
      <c r="AE38" s="32">
        <v>-13.333283226212901</v>
      </c>
      <c r="AF38" s="33">
        <v>11.1101778633929</v>
      </c>
    </row>
    <row r="39" spans="1:105" x14ac:dyDescent="0.2">
      <c r="A39" s="63">
        <v>0.67487174140279904</v>
      </c>
      <c r="B39" s="32">
        <v>-1.7395815864031301</v>
      </c>
      <c r="C39" s="32">
        <v>-8.8173082352036101</v>
      </c>
      <c r="D39" s="33">
        <v>9.1739690722915999</v>
      </c>
      <c r="E39" s="63">
        <v>0.72108524204042901</v>
      </c>
      <c r="F39" s="32">
        <v>-2.9189156853046399</v>
      </c>
      <c r="G39" s="32">
        <v>-9.2166306291145599</v>
      </c>
      <c r="H39" s="33">
        <v>8.7447370032389706</v>
      </c>
      <c r="I39" s="63">
        <v>0.63366304502445303</v>
      </c>
      <c r="J39" s="32">
        <v>0.44579895312373802</v>
      </c>
      <c r="K39" s="32">
        <v>-13.079082465834301</v>
      </c>
      <c r="L39" s="32">
        <v>10.645865631472599</v>
      </c>
      <c r="M39" s="63">
        <v>0.53104352969983704</v>
      </c>
      <c r="N39" s="32">
        <v>-3.40753358530747</v>
      </c>
      <c r="O39" s="32">
        <v>-14.404351307364299</v>
      </c>
      <c r="P39" s="33">
        <v>7.7091970120043802</v>
      </c>
      <c r="Q39" s="63">
        <v>0.61650616646768297</v>
      </c>
      <c r="R39" s="32">
        <v>1.96969928450712</v>
      </c>
      <c r="S39" s="32">
        <v>-17.351100878079201</v>
      </c>
      <c r="T39" s="33">
        <v>10.1749744641848</v>
      </c>
      <c r="U39" s="63">
        <v>0.43124047974617802</v>
      </c>
      <c r="V39" s="32">
        <v>-3.4484181956289102</v>
      </c>
      <c r="W39" s="32">
        <v>-14.5376325169822</v>
      </c>
      <c r="X39" s="33">
        <v>10.1447494519219</v>
      </c>
      <c r="Y39" s="63">
        <v>0.78839734951867602</v>
      </c>
      <c r="Z39" s="32">
        <v>0.18604446767876301</v>
      </c>
      <c r="AA39" s="32">
        <v>-10.746595859786501</v>
      </c>
      <c r="AB39" s="33">
        <v>8.8001497410327101</v>
      </c>
      <c r="AC39" s="63">
        <v>0.58271015068935705</v>
      </c>
      <c r="AD39" s="32">
        <v>-3.0095163917385999</v>
      </c>
      <c r="AE39" s="32">
        <v>-13.354595274643399</v>
      </c>
      <c r="AF39" s="33">
        <v>11.1728326550621</v>
      </c>
    </row>
    <row r="40" spans="1:105" x14ac:dyDescent="0.2">
      <c r="A40" s="63">
        <v>0.61242745281798605</v>
      </c>
      <c r="B40" s="32">
        <v>-1.7770763864610399</v>
      </c>
      <c r="C40" s="32">
        <v>-8.8126751736760802</v>
      </c>
      <c r="D40" s="33">
        <v>9.1600792475584694</v>
      </c>
      <c r="E40" s="63">
        <v>0.65876699614882595</v>
      </c>
      <c r="F40" s="32">
        <v>-2.9677635960791799</v>
      </c>
      <c r="G40" s="32">
        <v>-9.2175823934510408</v>
      </c>
      <c r="H40" s="33">
        <v>8.7353549621496498</v>
      </c>
      <c r="I40" s="63">
        <v>0.56917678639198099</v>
      </c>
      <c r="J40" s="32">
        <v>0.43638511606289598</v>
      </c>
      <c r="K40" s="32">
        <v>-13.1090489626169</v>
      </c>
      <c r="L40" s="32">
        <v>10.673097833442601</v>
      </c>
      <c r="M40" s="63">
        <v>0.47266210659213398</v>
      </c>
      <c r="N40" s="32">
        <v>-3.470977250222</v>
      </c>
      <c r="O40" s="32">
        <v>-14.412736464424899</v>
      </c>
      <c r="P40" s="33">
        <v>7.7030840266859304</v>
      </c>
      <c r="Q40" s="63">
        <v>0.53940346116236804</v>
      </c>
      <c r="R40" s="32">
        <v>1.9628629898777199</v>
      </c>
      <c r="S40" s="32">
        <v>-17.362663521549301</v>
      </c>
      <c r="T40" s="33">
        <v>10.1852195960907</v>
      </c>
      <c r="U40" s="63">
        <v>0.37895453224949199</v>
      </c>
      <c r="V40" s="32">
        <v>-3.4921957488689901</v>
      </c>
      <c r="W40" s="32">
        <v>-14.538632290847801</v>
      </c>
      <c r="X40" s="33">
        <v>10.160392714123301</v>
      </c>
      <c r="Y40" s="63">
        <v>0.71854827028634805</v>
      </c>
      <c r="Z40" s="32">
        <v>0.154051779583736</v>
      </c>
      <c r="AA40" s="32">
        <v>-10.821475393727701</v>
      </c>
      <c r="AB40" s="33">
        <v>8.8071944218255496</v>
      </c>
      <c r="AC40" s="63">
        <v>0.51730408382858695</v>
      </c>
      <c r="AD40" s="32">
        <v>-3.0926918458190999</v>
      </c>
      <c r="AE40" s="32">
        <v>-13.362884112938801</v>
      </c>
      <c r="AF40" s="33">
        <v>11.2323933512791</v>
      </c>
    </row>
    <row r="41" spans="1:105" x14ac:dyDescent="0.2">
      <c r="A41" s="63">
        <v>0.55716719164365802</v>
      </c>
      <c r="B41" s="32">
        <v>-1.81601235710078</v>
      </c>
      <c r="C41" s="32">
        <v>-8.7955146531941697</v>
      </c>
      <c r="D41" s="33">
        <v>9.1522222103589392</v>
      </c>
      <c r="E41" s="63">
        <v>0.60578115487523798</v>
      </c>
      <c r="F41" s="32">
        <v>-3.0053099526543101</v>
      </c>
      <c r="G41" s="32">
        <v>-9.2150703606516302</v>
      </c>
      <c r="H41" s="33">
        <v>8.7323804750245699</v>
      </c>
      <c r="I41" s="63">
        <v>0.51201755637018898</v>
      </c>
      <c r="J41" s="32">
        <v>0.42632686592114</v>
      </c>
      <c r="K41" s="32">
        <v>-13.130395707635101</v>
      </c>
      <c r="L41" s="32">
        <v>10.694316839221599</v>
      </c>
      <c r="M41" s="63">
        <v>0.42131455261752798</v>
      </c>
      <c r="N41" s="32">
        <v>-3.5211453886620698</v>
      </c>
      <c r="O41" s="32">
        <v>-14.4153099663463</v>
      </c>
      <c r="P41" s="33">
        <v>7.6989153393661898</v>
      </c>
      <c r="Q41" s="63">
        <v>0.473300868561287</v>
      </c>
      <c r="R41" s="32">
        <v>1.9518923299115001</v>
      </c>
      <c r="S41" s="32">
        <v>-17.369800082200101</v>
      </c>
      <c r="T41" s="33">
        <v>10.191502326664899</v>
      </c>
      <c r="U41" s="63">
        <v>0.33440771119273299</v>
      </c>
      <c r="V41" s="32">
        <v>-3.5217058382089701</v>
      </c>
      <c r="W41" s="32">
        <v>-14.5454903840899</v>
      </c>
      <c r="X41" s="33">
        <v>10.174529744800701</v>
      </c>
      <c r="Y41" s="63">
        <v>0.65826188747901604</v>
      </c>
      <c r="Z41" s="32">
        <v>0.121119021884721</v>
      </c>
      <c r="AA41" s="32">
        <v>-10.873808595919799</v>
      </c>
      <c r="AB41" s="33">
        <v>8.8130374340931201</v>
      </c>
      <c r="AC41" s="63">
        <v>0.46137749666507699</v>
      </c>
      <c r="AD41" s="32">
        <v>-3.1571182209178899</v>
      </c>
      <c r="AE41" s="32">
        <v>-13.367241779211501</v>
      </c>
      <c r="AF41" s="33">
        <v>11.2844017528928</v>
      </c>
    </row>
    <row r="42" spans="1:105" x14ac:dyDescent="0.2">
      <c r="A42" s="63">
        <v>0.50752862048098002</v>
      </c>
      <c r="B42" s="32">
        <v>-1.8340927163507099</v>
      </c>
      <c r="C42" s="32">
        <v>-8.7998718067644894</v>
      </c>
      <c r="D42" s="33">
        <v>9.1485518166868403</v>
      </c>
      <c r="E42" s="63">
        <v>0.55909956991259502</v>
      </c>
      <c r="F42" s="32">
        <v>-3.0352154221846002</v>
      </c>
      <c r="G42" s="32">
        <v>-9.2131960931380306</v>
      </c>
      <c r="H42" s="33">
        <v>8.7320806162588909</v>
      </c>
      <c r="I42" s="63">
        <v>0.46063670973651899</v>
      </c>
      <c r="J42" s="32">
        <v>0.41607626803386599</v>
      </c>
      <c r="K42" s="32">
        <v>-13.1466291122481</v>
      </c>
      <c r="L42" s="32">
        <v>10.7112938784138</v>
      </c>
      <c r="M42" s="63">
        <v>0.37583234706400698</v>
      </c>
      <c r="N42" s="32">
        <v>-3.5577433428526102</v>
      </c>
      <c r="O42" s="32">
        <v>-14.420873543005699</v>
      </c>
      <c r="P42" s="33">
        <v>7.6983267926011001</v>
      </c>
      <c r="Q42" s="63">
        <v>0.41484379004434602</v>
      </c>
      <c r="R42" s="32">
        <v>1.93821553161584</v>
      </c>
      <c r="S42" s="32">
        <v>-17.368960632631399</v>
      </c>
      <c r="T42" s="33">
        <v>10.192440343807</v>
      </c>
      <c r="U42" s="63">
        <v>0.29644541035274202</v>
      </c>
      <c r="V42" s="32">
        <v>-3.5438109767438202</v>
      </c>
      <c r="W42" s="32">
        <v>-14.551482366119799</v>
      </c>
      <c r="X42" s="33">
        <v>10.182627757214</v>
      </c>
      <c r="Y42" s="63">
        <v>0.60653597280175497</v>
      </c>
      <c r="Z42" s="32">
        <v>9.23829313383569E-2</v>
      </c>
      <c r="AA42" s="32">
        <v>-10.9150043924491</v>
      </c>
      <c r="AB42" s="33">
        <v>8.8172204676434003</v>
      </c>
      <c r="AC42" s="63">
        <v>0.410776567047546</v>
      </c>
      <c r="AD42" s="32">
        <v>-3.2061359963242602</v>
      </c>
      <c r="AE42" s="32">
        <v>-13.3681492297008</v>
      </c>
      <c r="AF42" s="33">
        <v>11.333127477013299</v>
      </c>
    </row>
    <row r="43" spans="1:105" x14ac:dyDescent="0.2">
      <c r="A43" s="63">
        <v>0.46349174737994198</v>
      </c>
      <c r="B43" s="32">
        <v>-1.8486251098802899</v>
      </c>
      <c r="C43" s="32">
        <v>-8.8089464405487199</v>
      </c>
      <c r="D43" s="33">
        <v>9.1466122549953894</v>
      </c>
      <c r="E43" s="63">
        <v>0.51838547397700496</v>
      </c>
      <c r="F43" s="32">
        <v>-3.0561541127070702</v>
      </c>
      <c r="G43" s="32">
        <v>-9.2137639705263403</v>
      </c>
      <c r="H43" s="33">
        <v>8.7341105543454898</v>
      </c>
      <c r="I43" s="63">
        <v>0.41585357100457498</v>
      </c>
      <c r="J43" s="32">
        <v>0.40755984198148798</v>
      </c>
      <c r="K43" s="32">
        <v>-13.1581082432514</v>
      </c>
      <c r="L43" s="32">
        <v>10.7243977278348</v>
      </c>
      <c r="M43" s="63">
        <v>0.33602159800200199</v>
      </c>
      <c r="N43" s="32">
        <v>-3.5878659477442798</v>
      </c>
      <c r="O43" s="32">
        <v>-14.421961393817201</v>
      </c>
      <c r="P43" s="33">
        <v>7.7000614582991203</v>
      </c>
      <c r="Q43" s="63">
        <v>0.36300573261639302</v>
      </c>
      <c r="R43" s="32">
        <v>1.9243544948645199</v>
      </c>
      <c r="S43" s="32">
        <v>-17.366024506791799</v>
      </c>
      <c r="T43" s="33">
        <v>10.1968454560424</v>
      </c>
      <c r="U43" s="63">
        <v>0.26346281055049398</v>
      </c>
      <c r="V43" s="32">
        <v>-3.5593569742320899</v>
      </c>
      <c r="W43" s="32">
        <v>-14.5592518046768</v>
      </c>
      <c r="X43" s="33">
        <v>10.1893600970687</v>
      </c>
      <c r="Y43" s="63">
        <v>0.559801275878829</v>
      </c>
      <c r="Z43" s="32">
        <v>6.9561355373026101E-2</v>
      </c>
      <c r="AA43" s="32">
        <v>-10.9522037142952</v>
      </c>
      <c r="AB43" s="33">
        <v>8.8206755664466403</v>
      </c>
      <c r="AC43" s="63">
        <v>0.36731425740715901</v>
      </c>
      <c r="AD43" s="32">
        <v>-3.2441047214110101</v>
      </c>
      <c r="AE43" s="32">
        <v>-13.368863519876999</v>
      </c>
      <c r="AF43" s="33">
        <v>11.3745964860667</v>
      </c>
      <c r="DA43" s="49"/>
    </row>
    <row r="44" spans="1:105" x14ac:dyDescent="0.2">
      <c r="A44" s="63">
        <v>0.42443292091242202</v>
      </c>
      <c r="B44" s="32">
        <v>-1.85950383394902</v>
      </c>
      <c r="C44" s="32">
        <v>-8.81499498975667</v>
      </c>
      <c r="D44" s="33">
        <v>9.1461639768384195</v>
      </c>
      <c r="E44" s="63">
        <v>0.48254492429131901</v>
      </c>
      <c r="F44" s="32">
        <v>-3.0767641154267098</v>
      </c>
      <c r="G44" s="32">
        <v>-9.2080887403416298</v>
      </c>
      <c r="H44" s="33">
        <v>8.7372837118079403</v>
      </c>
      <c r="I44" s="63">
        <v>0.37609586408498302</v>
      </c>
      <c r="J44" s="32">
        <v>0.40060938053813699</v>
      </c>
      <c r="K44" s="32">
        <v>-13.167058435676999</v>
      </c>
      <c r="L44" s="32">
        <v>10.735175304986999</v>
      </c>
      <c r="M44" s="63">
        <v>0.30145338537434901</v>
      </c>
      <c r="N44" s="32">
        <v>-3.6113372606300098</v>
      </c>
      <c r="O44" s="32">
        <v>-14.422446302853899</v>
      </c>
      <c r="P44" s="33">
        <v>7.7013495853140297</v>
      </c>
      <c r="Q44" s="63">
        <v>0.31720842437074598</v>
      </c>
      <c r="R44" s="32">
        <v>1.9136972501255201</v>
      </c>
      <c r="S44" s="32">
        <v>-17.364662623578901</v>
      </c>
      <c r="T44" s="33">
        <v>10.2018710935132</v>
      </c>
      <c r="U44" s="63">
        <v>0.23471925251662201</v>
      </c>
      <c r="V44" s="32">
        <v>-3.57324392060496</v>
      </c>
      <c r="W44" s="32">
        <v>-14.562552325865999</v>
      </c>
      <c r="X44" s="33">
        <v>10.194724240872899</v>
      </c>
      <c r="Y44" s="63">
        <v>0.51854410107999405</v>
      </c>
      <c r="Z44" s="32">
        <v>5.0555658259614202E-2</v>
      </c>
      <c r="AA44" s="32">
        <v>-10.983506723377801</v>
      </c>
      <c r="AB44" s="33">
        <v>8.8232498195002496</v>
      </c>
      <c r="AC44" s="63">
        <v>0.329252198250155</v>
      </c>
      <c r="AD44" s="32">
        <v>-3.2715863454253502</v>
      </c>
      <c r="AE44" s="32">
        <v>-13.3722401399746</v>
      </c>
      <c r="AF44" s="33">
        <v>11.409783090204</v>
      </c>
    </row>
    <row r="45" spans="1:105" x14ac:dyDescent="0.2">
      <c r="A45" s="63">
        <v>0.38991376515982001</v>
      </c>
      <c r="B45" s="32">
        <v>-1.87273070885732</v>
      </c>
      <c r="C45" s="32">
        <v>-8.8142791267017007</v>
      </c>
      <c r="D45" s="33">
        <v>9.1467962777682708</v>
      </c>
      <c r="E45" s="63">
        <v>0.45037558191413901</v>
      </c>
      <c r="F45" s="32">
        <v>-3.0946003728366902</v>
      </c>
      <c r="G45" s="32">
        <v>-9.2040892473637399</v>
      </c>
      <c r="H45" s="33">
        <v>8.7401316387831205</v>
      </c>
      <c r="I45" s="63">
        <v>0.340603030212276</v>
      </c>
      <c r="J45" s="32">
        <v>0.39401645477141001</v>
      </c>
      <c r="K45" s="32">
        <v>-13.173087983077499</v>
      </c>
      <c r="L45" s="32">
        <v>10.7437839556671</v>
      </c>
      <c r="M45" s="63">
        <v>0.27097892067830698</v>
      </c>
      <c r="N45" s="32">
        <v>-3.6298115880383599</v>
      </c>
      <c r="O45" s="32">
        <v>-14.423520728434699</v>
      </c>
      <c r="P45" s="33">
        <v>7.7028151644988103</v>
      </c>
      <c r="Q45" s="63">
        <v>0.277048532635503</v>
      </c>
      <c r="R45" s="32">
        <v>1.9046115785270501</v>
      </c>
      <c r="S45" s="32">
        <v>-17.361901864027701</v>
      </c>
      <c r="T45" s="33">
        <v>10.207002639896199</v>
      </c>
      <c r="U45" s="63">
        <v>0.209923071715856</v>
      </c>
      <c r="V45" s="32">
        <v>-3.5851431931006901</v>
      </c>
      <c r="W45" s="32">
        <v>-14.5663357398463</v>
      </c>
      <c r="X45" s="33">
        <v>10.1987893600779</v>
      </c>
      <c r="Y45" s="63">
        <v>0.482306053854832</v>
      </c>
      <c r="Z45" s="32">
        <v>3.4089216933384098E-2</v>
      </c>
      <c r="AA45" s="32">
        <v>-11.007439840689401</v>
      </c>
      <c r="AB45" s="33">
        <v>8.8256828597294295</v>
      </c>
      <c r="AC45" s="63">
        <v>0.29606494627524299</v>
      </c>
      <c r="AD45" s="32">
        <v>-3.2924617945237</v>
      </c>
      <c r="AE45" s="32">
        <v>-13.3740344844965</v>
      </c>
      <c r="AF45" s="33">
        <v>11.440551503721499</v>
      </c>
    </row>
    <row r="46" spans="1:105" x14ac:dyDescent="0.2">
      <c r="A46" s="63">
        <v>0.35897987626715</v>
      </c>
      <c r="B46" s="32">
        <v>-1.8862089764911201</v>
      </c>
      <c r="C46" s="32">
        <v>-8.8099986530473906</v>
      </c>
      <c r="D46" s="33">
        <v>9.1476854636027394</v>
      </c>
      <c r="E46" s="63">
        <v>0.421551987723016</v>
      </c>
      <c r="F46" s="32">
        <v>-3.1089606275160802</v>
      </c>
      <c r="G46" s="32">
        <v>-9.2010492186715798</v>
      </c>
      <c r="H46" s="33">
        <v>8.7427179615802206</v>
      </c>
      <c r="I46" s="63">
        <v>0.30913407257849401</v>
      </c>
      <c r="J46" s="32">
        <v>0.38815301308462502</v>
      </c>
      <c r="K46" s="32">
        <v>-13.177849362815</v>
      </c>
      <c r="L46" s="32">
        <v>10.751878321217999</v>
      </c>
      <c r="M46" s="63">
        <v>0.24482031200009399</v>
      </c>
      <c r="N46" s="32">
        <v>-3.64727233582463</v>
      </c>
      <c r="O46" s="32">
        <v>-14.422005073886901</v>
      </c>
      <c r="P46" s="33">
        <v>7.7045048944813299</v>
      </c>
      <c r="Q46" s="63">
        <v>0.24200221121565901</v>
      </c>
      <c r="R46" s="32">
        <v>1.89679924670848</v>
      </c>
      <c r="S46" s="32">
        <v>-17.360012774218799</v>
      </c>
      <c r="T46" s="33">
        <v>10.209764323455399</v>
      </c>
      <c r="U46" s="63">
        <v>0.18782926707279099</v>
      </c>
      <c r="V46" s="32">
        <v>-3.5952250380951098</v>
      </c>
      <c r="W46" s="32">
        <v>-14.5682627792263</v>
      </c>
      <c r="X46" s="33">
        <v>10.2019861764952</v>
      </c>
      <c r="Y46" s="63">
        <v>0.45016810780274102</v>
      </c>
      <c r="Z46" s="32">
        <v>1.8850723474795002E-2</v>
      </c>
      <c r="AA46" s="32">
        <v>-11.0274521417657</v>
      </c>
      <c r="AB46" s="33">
        <v>8.8275167345421597</v>
      </c>
      <c r="AC46" s="63">
        <v>0.26833544555932698</v>
      </c>
      <c r="AD46" s="32">
        <v>-3.3096062299284101</v>
      </c>
      <c r="AE46" s="32">
        <v>-13.3753243415838</v>
      </c>
      <c r="AF46" s="33">
        <v>11.466036388486099</v>
      </c>
    </row>
    <row r="47" spans="1:105" x14ac:dyDescent="0.2">
      <c r="A47" s="63">
        <v>0.331739680245206</v>
      </c>
      <c r="B47" s="32">
        <v>-1.89892015173229</v>
      </c>
      <c r="C47" s="32">
        <v>-8.8041710100046107</v>
      </c>
      <c r="D47" s="33">
        <v>9.1492433864175293</v>
      </c>
      <c r="E47" s="63">
        <v>0.39570670791194401</v>
      </c>
      <c r="F47" s="32">
        <v>-3.1211509360910301</v>
      </c>
      <c r="G47" s="32">
        <v>-9.1983558803335601</v>
      </c>
      <c r="H47" s="33">
        <v>8.7450825481831505</v>
      </c>
      <c r="I47" s="63">
        <v>0.28215140258163202</v>
      </c>
      <c r="J47" s="32">
        <v>0.38316627648471802</v>
      </c>
      <c r="K47" s="32">
        <v>-13.1817658654788</v>
      </c>
      <c r="L47" s="32">
        <v>10.758938668634199</v>
      </c>
      <c r="M47" s="63">
        <v>0.22157892404511001</v>
      </c>
      <c r="N47" s="32">
        <v>-3.6607475810270298</v>
      </c>
      <c r="O47" s="32">
        <v>-14.4215779117996</v>
      </c>
      <c r="P47" s="33">
        <v>7.7060486105084296</v>
      </c>
      <c r="Q47" s="63">
        <v>0.21067675531885499</v>
      </c>
      <c r="R47" s="32">
        <v>1.88958547505012</v>
      </c>
      <c r="S47" s="32">
        <v>-17.357546325978699</v>
      </c>
      <c r="T47" s="33">
        <v>10.211237395365099</v>
      </c>
      <c r="U47" s="63">
        <v>0.168681704333731</v>
      </c>
      <c r="V47" s="32">
        <v>-3.6031057902146801</v>
      </c>
      <c r="W47" s="32">
        <v>-14.571137878835</v>
      </c>
      <c r="X47" s="33">
        <v>10.204981946102199</v>
      </c>
      <c r="Y47" s="63">
        <v>0.42108339385044402</v>
      </c>
      <c r="Z47" s="32">
        <v>5.4745530908680701E-3</v>
      </c>
      <c r="AA47" s="32">
        <v>-11.043380527592401</v>
      </c>
      <c r="AB47" s="33">
        <v>8.8290921660523303</v>
      </c>
      <c r="AC47" s="63">
        <v>0.244022699039185</v>
      </c>
      <c r="AD47" s="32">
        <v>-3.3236728833564699</v>
      </c>
      <c r="AE47" s="32">
        <v>-13.376809156270401</v>
      </c>
      <c r="AF47" s="33">
        <v>11.4889565702084</v>
      </c>
    </row>
    <row r="48" spans="1:105" x14ac:dyDescent="0.2">
      <c r="A48" s="63">
        <v>0.30775974940679701</v>
      </c>
      <c r="B48" s="32">
        <v>-1.9104593603647499</v>
      </c>
      <c r="C48" s="32">
        <v>-8.7990391693743106</v>
      </c>
      <c r="D48" s="33">
        <v>9.1506123876465999</v>
      </c>
      <c r="E48" s="63">
        <v>0.37256555385497803</v>
      </c>
      <c r="F48" s="32">
        <v>-3.1308244291126299</v>
      </c>
      <c r="G48" s="32">
        <v>-9.1977019945962404</v>
      </c>
      <c r="H48" s="33">
        <v>8.7475363180175592</v>
      </c>
      <c r="I48" s="63">
        <v>0.258438233211085</v>
      </c>
      <c r="J48" s="32">
        <v>0.37867707965924602</v>
      </c>
      <c r="K48" s="32">
        <v>-13.1850043707819</v>
      </c>
      <c r="L48" s="32">
        <v>10.7652898543502</v>
      </c>
      <c r="M48" s="63">
        <v>0.20104141422857399</v>
      </c>
      <c r="N48" s="32">
        <v>-3.6715565570357001</v>
      </c>
      <c r="O48" s="32">
        <v>-14.4229521065696</v>
      </c>
      <c r="P48" s="33">
        <v>7.7073556390124001</v>
      </c>
      <c r="Q48" s="63">
        <v>0.182992827052959</v>
      </c>
      <c r="R48" s="32">
        <v>1.8833029846912701</v>
      </c>
      <c r="S48" s="32">
        <v>-17.355024788188501</v>
      </c>
      <c r="T48" s="33">
        <v>10.212503261585899</v>
      </c>
      <c r="U48" s="63">
        <v>0.15231415987851701</v>
      </c>
      <c r="V48" s="32">
        <v>-3.6100340312050498</v>
      </c>
      <c r="W48" s="32">
        <v>-14.57284907082</v>
      </c>
      <c r="X48" s="33">
        <v>10.2074934505728</v>
      </c>
      <c r="Y48" s="63">
        <v>0.39515154290674698</v>
      </c>
      <c r="Z48" s="32">
        <v>-5.9169813436216502E-3</v>
      </c>
      <c r="AA48" s="32">
        <v>-11.0574550168882</v>
      </c>
      <c r="AB48" s="33">
        <v>8.8302213368559404</v>
      </c>
      <c r="AC48" s="63">
        <v>0.22286214085588599</v>
      </c>
      <c r="AD48" s="32">
        <v>-3.3350980373713499</v>
      </c>
      <c r="AE48" s="32">
        <v>-13.3783391763045</v>
      </c>
      <c r="AF48" s="33">
        <v>11.5084969267423</v>
      </c>
    </row>
    <row r="49" spans="1:32" x14ac:dyDescent="0.2">
      <c r="A49" s="63">
        <v>0.286284874394514</v>
      </c>
      <c r="B49" s="32">
        <v>-1.9201741432563</v>
      </c>
      <c r="C49" s="32">
        <v>-8.7949567771737591</v>
      </c>
      <c r="D49" s="33">
        <v>9.1522075511872991</v>
      </c>
      <c r="E49" s="63">
        <v>0.35227396567580999</v>
      </c>
      <c r="F49" s="32">
        <v>-3.14036884727083</v>
      </c>
      <c r="G49" s="32">
        <v>-9.1952573049858906</v>
      </c>
      <c r="H49" s="33">
        <v>8.7497398227917902</v>
      </c>
      <c r="I49" s="63">
        <v>0.237656066892623</v>
      </c>
      <c r="J49" s="32">
        <v>0.37487421312678698</v>
      </c>
      <c r="K49" s="32">
        <v>-13.187746148080601</v>
      </c>
      <c r="L49" s="32">
        <v>10.7709608105601</v>
      </c>
      <c r="M49" s="63">
        <v>0.182836945821234</v>
      </c>
      <c r="N49" s="32">
        <v>-3.6807806180437601</v>
      </c>
      <c r="O49" s="32">
        <v>-14.423332979847</v>
      </c>
      <c r="P49" s="33">
        <v>7.7085497685653701</v>
      </c>
      <c r="Q49" s="63">
        <v>0.158549281880593</v>
      </c>
      <c r="R49" s="32">
        <v>1.8775628904169701</v>
      </c>
      <c r="S49" s="32">
        <v>-17.3523200612205</v>
      </c>
      <c r="T49" s="33">
        <v>10.2137666584533</v>
      </c>
      <c r="U49" s="63">
        <v>0.13811466431814801</v>
      </c>
      <c r="V49" s="32">
        <v>-3.6156795289265302</v>
      </c>
      <c r="W49" s="32">
        <v>-14.5742850693767</v>
      </c>
      <c r="X49" s="33">
        <v>10.2094128990441</v>
      </c>
      <c r="Y49" s="63">
        <v>0.37263673848943801</v>
      </c>
      <c r="Z49" s="32">
        <v>-1.58450695617183E-2</v>
      </c>
      <c r="AA49" s="32">
        <v>-11.069372863292701</v>
      </c>
      <c r="AB49" s="33">
        <v>8.8311267653551706</v>
      </c>
      <c r="AC49" s="63">
        <v>0.20389310285092399</v>
      </c>
      <c r="AD49" s="32">
        <v>-3.3446355358198798</v>
      </c>
      <c r="AE49" s="32">
        <v>-13.380157091708</v>
      </c>
      <c r="AF49" s="33">
        <v>11.525504221538901</v>
      </c>
    </row>
    <row r="50" spans="1:32" x14ac:dyDescent="0.2">
      <c r="A50" s="63">
        <v>0.26743772039762698</v>
      </c>
      <c r="B50" s="32">
        <v>-1.92894047584211</v>
      </c>
      <c r="C50" s="32">
        <v>-8.7906763354438109</v>
      </c>
      <c r="D50" s="33">
        <v>9.1536651453768307</v>
      </c>
      <c r="E50" s="63">
        <v>0.33427029575685901</v>
      </c>
      <c r="F50" s="32">
        <v>-3.1487444891626999</v>
      </c>
      <c r="G50" s="32">
        <v>-9.1926540717599998</v>
      </c>
      <c r="H50" s="33">
        <v>8.7515645356948397</v>
      </c>
      <c r="I50" s="63">
        <v>0.219091255128392</v>
      </c>
      <c r="J50" s="32">
        <v>0.37164050833536499</v>
      </c>
      <c r="K50" s="32">
        <v>-13.1902385974259</v>
      </c>
      <c r="L50" s="32">
        <v>10.7760030876215</v>
      </c>
      <c r="M50" s="63">
        <v>0.166848047952808</v>
      </c>
      <c r="N50" s="32">
        <v>-3.6884527158805098</v>
      </c>
      <c r="O50" s="32">
        <v>-14.423974569718</v>
      </c>
      <c r="P50" s="33">
        <v>7.7095077261596403</v>
      </c>
      <c r="Q50" s="63">
        <v>0.13669485009968901</v>
      </c>
      <c r="R50" s="32">
        <v>1.8724755768012999</v>
      </c>
      <c r="S50" s="32">
        <v>-17.349967534265001</v>
      </c>
      <c r="T50" s="33">
        <v>10.214782134658201</v>
      </c>
      <c r="U50" s="63">
        <v>0.12559871237876599</v>
      </c>
      <c r="V50" s="32">
        <v>-3.6201982044019698</v>
      </c>
      <c r="W50" s="32">
        <v>-14.5756019522877</v>
      </c>
      <c r="X50" s="33">
        <v>10.210930881793701</v>
      </c>
      <c r="Y50" s="63">
        <v>0.35283292986801001</v>
      </c>
      <c r="Z50" s="32">
        <v>-2.4192435581597799E-2</v>
      </c>
      <c r="AA50" s="32">
        <v>-11.0787944745506</v>
      </c>
      <c r="AB50" s="33">
        <v>8.8318619502777693</v>
      </c>
      <c r="AC50" s="63">
        <v>0.18748367785495401</v>
      </c>
      <c r="AD50" s="32">
        <v>-3.3527068094797499</v>
      </c>
      <c r="AE50" s="32">
        <v>-13.381954378126199</v>
      </c>
      <c r="AF50" s="33">
        <v>11.5402424901764</v>
      </c>
    </row>
    <row r="51" spans="1:32" x14ac:dyDescent="0.2">
      <c r="A51" s="63">
        <v>0.25047365823456202</v>
      </c>
      <c r="B51" s="32">
        <v>-1.9361621452444899</v>
      </c>
      <c r="C51" s="32">
        <v>-8.78726694742722</v>
      </c>
      <c r="D51" s="33">
        <v>9.1550663527373004</v>
      </c>
      <c r="E51" s="63">
        <v>0.31786149437491001</v>
      </c>
      <c r="F51" s="32">
        <v>-3.1550289015487598</v>
      </c>
      <c r="G51" s="32">
        <v>-9.1910215311130408</v>
      </c>
      <c r="H51" s="33">
        <v>8.7534935730122392</v>
      </c>
      <c r="I51" s="63">
        <v>0.20260692907102601</v>
      </c>
      <c r="J51" s="32">
        <v>0.36889303275702801</v>
      </c>
      <c r="K51" s="32">
        <v>-13.192382689532399</v>
      </c>
      <c r="L51" s="32">
        <v>10.780625779813199</v>
      </c>
      <c r="M51" s="63">
        <v>0.152709673597515</v>
      </c>
      <c r="N51" s="32">
        <v>-3.6949873372628401</v>
      </c>
      <c r="O51" s="32">
        <v>-14.4246763131914</v>
      </c>
      <c r="P51" s="33">
        <v>7.7103726946437101</v>
      </c>
      <c r="Q51" s="63">
        <v>0.117930330174899</v>
      </c>
      <c r="R51" s="32">
        <v>1.86814956601535</v>
      </c>
      <c r="S51" s="32">
        <v>-17.347856856059501</v>
      </c>
      <c r="T51" s="33">
        <v>10.2154745990047</v>
      </c>
      <c r="U51" s="63">
        <v>0.114826767083804</v>
      </c>
      <c r="V51" s="32">
        <v>-3.6239744600014698</v>
      </c>
      <c r="W51" s="32">
        <v>-14.5770669673198</v>
      </c>
      <c r="X51" s="33">
        <v>10.2122508626023</v>
      </c>
      <c r="Y51" s="63">
        <v>0.33553151536735498</v>
      </c>
      <c r="Z51" s="32">
        <v>-3.1282522880271897E-2</v>
      </c>
      <c r="AA51" s="32">
        <v>-11.087330539255101</v>
      </c>
      <c r="AB51" s="33">
        <v>8.8324018432629696</v>
      </c>
      <c r="AC51" s="63">
        <v>0.17276782312174599</v>
      </c>
      <c r="AD51" s="32">
        <v>-3.35974989639204</v>
      </c>
      <c r="AE51" s="32">
        <v>-13.3833687966456</v>
      </c>
      <c r="AF51" s="33">
        <v>11.553209331261201</v>
      </c>
    </row>
    <row r="52" spans="1:32" x14ac:dyDescent="0.2">
      <c r="A52" s="63">
        <v>0.2355527947444</v>
      </c>
      <c r="B52" s="32">
        <v>-1.94216491591731</v>
      </c>
      <c r="C52" s="32">
        <v>-8.78426317208603</v>
      </c>
      <c r="D52" s="33">
        <v>9.1563694317477999</v>
      </c>
      <c r="E52" s="63">
        <v>0.30294480277841301</v>
      </c>
      <c r="F52" s="32">
        <v>-3.1605926477903101</v>
      </c>
      <c r="G52" s="32">
        <v>-9.1895018706102203</v>
      </c>
      <c r="H52" s="33">
        <v>8.7552927105441203</v>
      </c>
      <c r="I52" s="63">
        <v>0.18812346820239501</v>
      </c>
      <c r="J52" s="32">
        <v>0.36662704136498703</v>
      </c>
      <c r="K52" s="32">
        <v>-13.1944528257921</v>
      </c>
      <c r="L52" s="32">
        <v>10.7846340345891</v>
      </c>
      <c r="M52" s="63">
        <v>0.14026984771821999</v>
      </c>
      <c r="N52" s="32">
        <v>-3.7004153738567198</v>
      </c>
      <c r="O52" s="32">
        <v>-14.425372011467701</v>
      </c>
      <c r="P52" s="33">
        <v>7.7110911887273197</v>
      </c>
      <c r="Q52" s="63">
        <v>0.101280025877327</v>
      </c>
      <c r="R52" s="32">
        <v>1.8644609297917301</v>
      </c>
      <c r="S52" s="32">
        <v>-17.346135542878699</v>
      </c>
      <c r="T52" s="33">
        <v>10.215983504662599</v>
      </c>
      <c r="U52" s="63">
        <v>0.105115319452993</v>
      </c>
      <c r="V52" s="32">
        <v>-3.6272001540575598</v>
      </c>
      <c r="W52" s="32">
        <v>-14.5780196533491</v>
      </c>
      <c r="X52" s="33">
        <v>10.213336740876599</v>
      </c>
      <c r="Y52" s="63">
        <v>0.32032273131794298</v>
      </c>
      <c r="Z52" s="32">
        <v>-3.74175007606809E-2</v>
      </c>
      <c r="AA52" s="32">
        <v>-11.095168320479599</v>
      </c>
      <c r="AB52" s="33">
        <v>8.8328155980833607</v>
      </c>
      <c r="AC52" s="63">
        <v>0.160177617046069</v>
      </c>
      <c r="AD52" s="32">
        <v>-3.3660108945893898</v>
      </c>
      <c r="AE52" s="32">
        <v>-13.3842144631971</v>
      </c>
      <c r="AF52" s="33">
        <v>11.564436989448399</v>
      </c>
    </row>
    <row r="53" spans="1:32" x14ac:dyDescent="0.2">
      <c r="A53" s="63">
        <v>0.222353643044919</v>
      </c>
      <c r="B53" s="32">
        <v>-1.94710379974195</v>
      </c>
      <c r="C53" s="32">
        <v>-8.7818874225003594</v>
      </c>
      <c r="D53" s="33">
        <v>9.15758319439046</v>
      </c>
      <c r="E53" s="63">
        <v>0.289606456122663</v>
      </c>
      <c r="F53" s="32">
        <v>-3.16545089847199</v>
      </c>
      <c r="G53" s="32">
        <v>-9.1883035263033399</v>
      </c>
      <c r="H53" s="33">
        <v>8.7568689523170793</v>
      </c>
      <c r="I53" s="63">
        <v>0.175361639907964</v>
      </c>
      <c r="J53" s="32">
        <v>0.36456543934943197</v>
      </c>
      <c r="K53" s="32">
        <v>-13.196253810017099</v>
      </c>
      <c r="L53" s="32">
        <v>10.7881021183968</v>
      </c>
      <c r="M53" s="63">
        <v>0.129522317895161</v>
      </c>
      <c r="N53" s="32">
        <v>-3.7052014508961801</v>
      </c>
      <c r="O53" s="32">
        <v>-14.425832316719401</v>
      </c>
      <c r="P53" s="33">
        <v>7.7117700167262102</v>
      </c>
      <c r="Q53" s="63">
        <v>8.6559849544834103E-2</v>
      </c>
      <c r="R53" s="32">
        <v>1.86131629430904</v>
      </c>
      <c r="S53" s="32">
        <v>-17.344696651158401</v>
      </c>
      <c r="T53" s="33">
        <v>10.2162501004607</v>
      </c>
      <c r="U53" s="63">
        <v>9.6865229737475397E-2</v>
      </c>
      <c r="V53" s="32">
        <v>-3.6297438041258601</v>
      </c>
      <c r="W53" s="32">
        <v>-14.5790002263033</v>
      </c>
      <c r="X53" s="33">
        <v>10.2141966005992</v>
      </c>
      <c r="Y53" s="63">
        <v>0.30685345827210198</v>
      </c>
      <c r="Z53" s="32">
        <v>-4.2511908595539799E-2</v>
      </c>
      <c r="AA53" s="32">
        <v>-11.1024177123087</v>
      </c>
      <c r="AB53" s="33">
        <v>8.8331688011572496</v>
      </c>
      <c r="AC53" s="63">
        <v>0.14908599507706999</v>
      </c>
      <c r="AD53" s="32">
        <v>-3.37112603022688</v>
      </c>
      <c r="AE53" s="32">
        <v>-13.3851390129082</v>
      </c>
      <c r="AF53" s="33">
        <v>11.574051614151101</v>
      </c>
    </row>
    <row r="54" spans="1:32" x14ac:dyDescent="0.2">
      <c r="A54" s="63">
        <v>0.210815886983345</v>
      </c>
      <c r="B54" s="32">
        <v>-1.9514266061852501</v>
      </c>
      <c r="C54" s="32">
        <v>-8.7797212539716991</v>
      </c>
      <c r="D54" s="33">
        <v>9.1586713437818208</v>
      </c>
      <c r="E54" s="63">
        <v>0.27782990831055998</v>
      </c>
      <c r="F54" s="32">
        <v>-3.1695694668465202</v>
      </c>
      <c r="G54" s="32">
        <v>-9.18735329199224</v>
      </c>
      <c r="H54" s="33">
        <v>8.7582829701426501</v>
      </c>
      <c r="I54" s="63">
        <v>0.16419292840147801</v>
      </c>
      <c r="J54" s="32">
        <v>0.36282662237533603</v>
      </c>
      <c r="K54" s="32">
        <v>-13.197896645256</v>
      </c>
      <c r="L54" s="32">
        <v>10.791140849885901</v>
      </c>
      <c r="M54" s="63">
        <v>0.12000047488832601</v>
      </c>
      <c r="N54" s="32">
        <v>-3.7092473485104902</v>
      </c>
      <c r="O54" s="32">
        <v>-14.4264130405128</v>
      </c>
      <c r="P54" s="33">
        <v>7.7123455189083199</v>
      </c>
      <c r="Q54" s="63">
        <v>7.3523603416375094E-2</v>
      </c>
      <c r="R54" s="32">
        <v>1.8584853896581299</v>
      </c>
      <c r="S54" s="32">
        <v>-17.343387406603199</v>
      </c>
      <c r="T54" s="33">
        <v>10.2166367089937</v>
      </c>
      <c r="U54" s="63">
        <v>8.9821449216181903E-2</v>
      </c>
      <c r="V54" s="32">
        <v>-3.6319182718633898</v>
      </c>
      <c r="W54" s="32">
        <v>-14.579710425963899</v>
      </c>
      <c r="X54" s="33">
        <v>10.2150103651996</v>
      </c>
      <c r="Y54" s="63">
        <v>0.294889238801258</v>
      </c>
      <c r="Z54" s="32">
        <v>-4.69993459346102E-2</v>
      </c>
      <c r="AA54" s="32">
        <v>-11.108113695337501</v>
      </c>
      <c r="AB54" s="33">
        <v>8.8334157586362707</v>
      </c>
      <c r="AC54" s="63">
        <v>0.139435343067597</v>
      </c>
      <c r="AD54" s="32">
        <v>-3.3758348409643402</v>
      </c>
      <c r="AE54" s="32">
        <v>-13.3857961449391</v>
      </c>
      <c r="AF54" s="33">
        <v>11.582415963324999</v>
      </c>
    </row>
    <row r="55" spans="1:32" x14ac:dyDescent="0.2">
      <c r="A55" s="63">
        <v>0.20047784023258</v>
      </c>
      <c r="B55" s="32">
        <v>-1.9552279241876001</v>
      </c>
      <c r="C55" s="32">
        <v>-8.7775168519382891</v>
      </c>
      <c r="D55" s="33">
        <v>9.1596627308334497</v>
      </c>
      <c r="E55" s="63">
        <v>0.26735441707614799</v>
      </c>
      <c r="F55" s="32">
        <v>-3.1730359156420702</v>
      </c>
      <c r="G55" s="32">
        <v>-9.1865448866472494</v>
      </c>
      <c r="H55" s="33">
        <v>8.7594765762696891</v>
      </c>
      <c r="I55" s="63">
        <v>0.15429565669477199</v>
      </c>
      <c r="J55" s="32">
        <v>0.36134545477730801</v>
      </c>
      <c r="K55" s="32">
        <v>-13.1993793013435</v>
      </c>
      <c r="L55" s="32">
        <v>10.7937070606907</v>
      </c>
      <c r="M55" s="63">
        <v>0.111625554208839</v>
      </c>
      <c r="N55" s="32">
        <v>-3.7126450923221501</v>
      </c>
      <c r="O55" s="32">
        <v>-14.427021582764899</v>
      </c>
      <c r="P55" s="33">
        <v>7.7128495762792104</v>
      </c>
      <c r="Q55" s="63">
        <v>6.2000432575323602E-2</v>
      </c>
      <c r="R55" s="32">
        <v>1.85595207529696</v>
      </c>
      <c r="S55" s="32">
        <v>-17.342143789536699</v>
      </c>
      <c r="T55" s="33">
        <v>10.2168855910144</v>
      </c>
      <c r="U55" s="63">
        <v>8.3816584020903695E-2</v>
      </c>
      <c r="V55" s="32">
        <v>-3.6336616174933698</v>
      </c>
      <c r="W55" s="32">
        <v>-14.5804775407879</v>
      </c>
      <c r="X55" s="33">
        <v>10.2156941043943</v>
      </c>
      <c r="Y55" s="63">
        <v>0.28429490321626</v>
      </c>
      <c r="Z55" s="32">
        <v>-5.1132987997464602E-2</v>
      </c>
      <c r="AA55" s="32">
        <v>-11.112498707146401</v>
      </c>
      <c r="AB55" s="33">
        <v>8.8336276184091105</v>
      </c>
      <c r="AC55" s="63">
        <v>0.13086379048245</v>
      </c>
      <c r="AD55" s="32">
        <v>-3.3799317195459002</v>
      </c>
      <c r="AE55" s="32">
        <v>-13.386451887325199</v>
      </c>
      <c r="AF55" s="33">
        <v>11.5896477840536</v>
      </c>
    </row>
    <row r="56" spans="1:32" x14ac:dyDescent="0.2">
      <c r="A56" s="63">
        <v>0.19135734863158901</v>
      </c>
      <c r="B56" s="32">
        <v>-1.9585537302806399</v>
      </c>
      <c r="C56" s="32">
        <v>-8.7754751071546107</v>
      </c>
      <c r="D56" s="33">
        <v>9.1605876397831505</v>
      </c>
      <c r="E56" s="63">
        <v>0.25820220873699901</v>
      </c>
      <c r="F56" s="32">
        <v>-3.1759832793835301</v>
      </c>
      <c r="G56" s="32">
        <v>-9.1857974524499202</v>
      </c>
      <c r="H56" s="33">
        <v>8.7604514976636807</v>
      </c>
      <c r="I56" s="63">
        <v>0.14558067141529399</v>
      </c>
      <c r="J56" s="32">
        <v>0.36001348890964702</v>
      </c>
      <c r="K56" s="32">
        <v>-13.2005904354334</v>
      </c>
      <c r="L56" s="32">
        <v>10.795943644632599</v>
      </c>
      <c r="M56" s="63">
        <v>0.10406456320509</v>
      </c>
      <c r="N56" s="32">
        <v>-3.7157459532941601</v>
      </c>
      <c r="O56" s="32">
        <v>-14.4274341617633</v>
      </c>
      <c r="P56" s="33">
        <v>7.71327990035648</v>
      </c>
      <c r="Q56" s="63">
        <v>5.1791480237301298E-2</v>
      </c>
      <c r="R56" s="32">
        <v>1.85363864983572</v>
      </c>
      <c r="S56" s="32">
        <v>-17.340973330610801</v>
      </c>
      <c r="T56" s="33">
        <v>10.2170243587983</v>
      </c>
      <c r="U56" s="63">
        <v>7.8686130334927704E-2</v>
      </c>
      <c r="V56" s="32">
        <v>-3.63533453683866</v>
      </c>
      <c r="W56" s="32">
        <v>-14.5810712093063</v>
      </c>
      <c r="X56" s="33">
        <v>10.2162590946675</v>
      </c>
      <c r="Y56" s="63">
        <v>0.274951850532</v>
      </c>
      <c r="Z56" s="32">
        <v>-5.4785052428289002E-2</v>
      </c>
      <c r="AA56" s="32">
        <v>-11.1163152935634</v>
      </c>
      <c r="AB56" s="33">
        <v>8.8337480816938996</v>
      </c>
      <c r="AC56" s="63">
        <v>0.12333361151951699</v>
      </c>
      <c r="AD56" s="32">
        <v>-3.3833916145272598</v>
      </c>
      <c r="AE56" s="32">
        <v>-13.386995644555199</v>
      </c>
      <c r="AF56" s="33">
        <v>11.5959042599768</v>
      </c>
    </row>
    <row r="57" spans="1:32" x14ac:dyDescent="0.2">
      <c r="A57" s="63">
        <v>0.183294829482571</v>
      </c>
      <c r="B57" s="32">
        <v>-1.9614142026424499</v>
      </c>
      <c r="C57" s="32">
        <v>-8.7735944001116692</v>
      </c>
      <c r="D57" s="33">
        <v>9.1614143606291307</v>
      </c>
      <c r="E57" s="63">
        <v>0.250194559555936</v>
      </c>
      <c r="F57" s="32">
        <v>-3.1784492911486799</v>
      </c>
      <c r="G57" s="32">
        <v>-9.1852272888014106</v>
      </c>
      <c r="H57" s="33">
        <v>8.761312152496</v>
      </c>
      <c r="I57" s="63">
        <v>0.13765618711328101</v>
      </c>
      <c r="J57" s="32">
        <v>0.35879066597381398</v>
      </c>
      <c r="K57" s="32">
        <v>-13.201561647999499</v>
      </c>
      <c r="L57" s="32">
        <v>10.797949163272699</v>
      </c>
      <c r="M57" s="63">
        <v>9.7477693475559499E-2</v>
      </c>
      <c r="N57" s="32">
        <v>-3.7183400158525202</v>
      </c>
      <c r="O57" s="32">
        <v>-14.4278329026719</v>
      </c>
      <c r="P57" s="33">
        <v>7.71361932469837</v>
      </c>
      <c r="Q57" s="63">
        <v>4.2955072305131903E-2</v>
      </c>
      <c r="R57" s="32">
        <v>1.85165060783871</v>
      </c>
      <c r="S57" s="32">
        <v>-17.3399712207985</v>
      </c>
      <c r="T57" s="33">
        <v>10.217213504307599</v>
      </c>
      <c r="U57" s="63">
        <v>7.4210144341894005E-2</v>
      </c>
      <c r="V57" s="32">
        <v>-3.6368359984857199</v>
      </c>
      <c r="W57" s="32">
        <v>-14.5815018810742</v>
      </c>
      <c r="X57" s="33">
        <v>10.2167783041806</v>
      </c>
      <c r="Y57" s="63">
        <v>0.266711014100521</v>
      </c>
      <c r="Z57" s="32">
        <v>-5.8004911877719501E-2</v>
      </c>
      <c r="AA57" s="32">
        <v>-11.119570829412</v>
      </c>
      <c r="AB57" s="33">
        <v>8.8338422701476595</v>
      </c>
      <c r="AC57" s="63">
        <v>0.11677143095846</v>
      </c>
      <c r="AD57" s="32">
        <v>-3.3863885269837302</v>
      </c>
      <c r="AE57" s="32">
        <v>-13.387698413009</v>
      </c>
      <c r="AF57" s="33">
        <v>11.6013498133398</v>
      </c>
    </row>
    <row r="58" spans="1:32" x14ac:dyDescent="0.2">
      <c r="A58" s="63">
        <v>0.17615862835414201</v>
      </c>
      <c r="B58" s="32">
        <v>-1.9639428721444301</v>
      </c>
      <c r="C58" s="32">
        <v>-8.7718975759153093</v>
      </c>
      <c r="D58" s="33">
        <v>9.1621522386545209</v>
      </c>
      <c r="E58" s="63">
        <v>0.24308265999354101</v>
      </c>
      <c r="F58" s="32">
        <v>-3.1807178369774798</v>
      </c>
      <c r="G58" s="32">
        <v>-9.1846473298615106</v>
      </c>
      <c r="H58" s="33">
        <v>8.7620727528451408</v>
      </c>
      <c r="I58" s="63">
        <v>0.13069762124644299</v>
      </c>
      <c r="J58" s="32">
        <v>0.35774070577662698</v>
      </c>
      <c r="K58" s="32">
        <v>-13.2024000669941</v>
      </c>
      <c r="L58" s="32">
        <v>10.7997677512435</v>
      </c>
      <c r="M58" s="63">
        <v>9.1634612213341002E-2</v>
      </c>
      <c r="N58" s="32">
        <v>-3.7204334744576499</v>
      </c>
      <c r="O58" s="32">
        <v>-14.428309551467001</v>
      </c>
      <c r="P58" s="33">
        <v>7.71391561083946</v>
      </c>
      <c r="Q58" s="63">
        <v>3.5299859639076198E-2</v>
      </c>
      <c r="R58" s="32">
        <v>1.85003115663118</v>
      </c>
      <c r="S58" s="32">
        <v>-17.3391770213236</v>
      </c>
      <c r="T58" s="33">
        <v>10.217383727030899</v>
      </c>
      <c r="U58" s="63">
        <v>7.0304534189644399E-2</v>
      </c>
      <c r="V58" s="32">
        <v>-3.6380948559439399</v>
      </c>
      <c r="W58" s="32">
        <v>-14.5819744458966</v>
      </c>
      <c r="X58" s="33">
        <v>10.217229374267299</v>
      </c>
      <c r="Y58" s="63">
        <v>0.25941972188896101</v>
      </c>
      <c r="Z58" s="32">
        <v>-6.0819150729461598E-2</v>
      </c>
      <c r="AA58" s="32">
        <v>-11.1224640595869</v>
      </c>
      <c r="AB58" s="33">
        <v>8.8339228112155208</v>
      </c>
      <c r="AC58" s="63">
        <v>0.110997546516531</v>
      </c>
      <c r="AD58" s="32">
        <v>-3.388888290563</v>
      </c>
      <c r="AE58" s="32">
        <v>-13.3884880412136</v>
      </c>
      <c r="AF58" s="33">
        <v>11.6060776022873</v>
      </c>
    </row>
    <row r="59" spans="1:32" x14ac:dyDescent="0.2">
      <c r="A59" s="63">
        <v>0.16989745281195701</v>
      </c>
      <c r="B59" s="32">
        <v>-1.9661643717378301</v>
      </c>
      <c r="C59" s="32">
        <v>-8.7704083006110203</v>
      </c>
      <c r="D59" s="33">
        <v>9.16278812079522</v>
      </c>
      <c r="E59" s="63">
        <v>0.23686549094536699</v>
      </c>
      <c r="F59" s="32">
        <v>-3.1827361138599701</v>
      </c>
      <c r="G59" s="32">
        <v>-9.1840993986765493</v>
      </c>
      <c r="H59" s="33">
        <v>8.7627197967940003</v>
      </c>
      <c r="I59" s="63">
        <v>0.124534283666466</v>
      </c>
      <c r="J59" s="32">
        <v>0.35693143763754598</v>
      </c>
      <c r="K59" s="32">
        <v>-13.203213056047201</v>
      </c>
      <c r="L59" s="32">
        <v>10.8012928831285</v>
      </c>
      <c r="M59" s="63">
        <v>8.6512013711028499E-2</v>
      </c>
      <c r="N59" s="32">
        <v>-3.72229544685865</v>
      </c>
      <c r="O59" s="32">
        <v>-14.4286902518805</v>
      </c>
      <c r="P59" s="33">
        <v>7.7141649294662198</v>
      </c>
      <c r="Q59" s="63">
        <v>2.8646617089253E-2</v>
      </c>
      <c r="R59" s="32">
        <v>1.8486003001429301</v>
      </c>
      <c r="S59" s="32">
        <v>-17.338440001735201</v>
      </c>
      <c r="T59" s="33">
        <v>10.217532740998299</v>
      </c>
      <c r="U59" s="63">
        <v>6.6899350956779596E-2</v>
      </c>
      <c r="V59" s="32">
        <v>-3.6392133441379899</v>
      </c>
      <c r="W59" s="32">
        <v>-14.582224655390499</v>
      </c>
      <c r="X59" s="33">
        <v>10.2176328424217</v>
      </c>
      <c r="Y59" s="63">
        <v>0.25295007334210701</v>
      </c>
      <c r="Z59" s="32">
        <v>-6.33505329416717E-2</v>
      </c>
      <c r="AA59" s="32">
        <v>-11.124998431053999</v>
      </c>
      <c r="AB59" s="33">
        <v>8.8340006530750497</v>
      </c>
      <c r="AC59" s="63">
        <v>0.105852187354738</v>
      </c>
      <c r="AD59" s="32">
        <v>-3.3910370226070801</v>
      </c>
      <c r="AE59" s="32">
        <v>-13.3890233942302</v>
      </c>
      <c r="AF59" s="33">
        <v>11.6101212557192</v>
      </c>
    </row>
    <row r="60" spans="1:32" x14ac:dyDescent="0.2">
      <c r="A60" s="63">
        <v>0.164351211701805</v>
      </c>
      <c r="B60" s="32">
        <v>-1.96792104679437</v>
      </c>
      <c r="C60" s="32">
        <v>-8.7692566804827496</v>
      </c>
      <c r="D60" s="33">
        <v>9.1633640861224599</v>
      </c>
      <c r="E60" s="63">
        <v>0.23135995856069799</v>
      </c>
      <c r="F60" s="32">
        <v>-3.1844585973553099</v>
      </c>
      <c r="G60" s="32">
        <v>-9.1836079035529803</v>
      </c>
      <c r="H60" s="33">
        <v>8.7632796525957595</v>
      </c>
      <c r="I60" s="63">
        <v>0.119138294820909</v>
      </c>
      <c r="J60" s="32">
        <v>0.35625807736505399</v>
      </c>
      <c r="K60" s="32">
        <v>-13.203909192239999</v>
      </c>
      <c r="L60" s="32">
        <v>10.802630747337099</v>
      </c>
      <c r="M60" s="63">
        <v>8.1959072700007102E-2</v>
      </c>
      <c r="N60" s="32">
        <v>-3.7238493356592501</v>
      </c>
      <c r="O60" s="32">
        <v>-14.4290720324706</v>
      </c>
      <c r="P60" s="33">
        <v>7.71438372796921</v>
      </c>
      <c r="Q60" s="63">
        <v>2.2817623301669001E-2</v>
      </c>
      <c r="R60" s="32">
        <v>1.8473571509347699</v>
      </c>
      <c r="S60" s="32">
        <v>-17.337768004339999</v>
      </c>
      <c r="T60" s="33">
        <v>10.217671461529299</v>
      </c>
      <c r="U60" s="63">
        <v>6.4047716255733397E-2</v>
      </c>
      <c r="V60" s="32">
        <v>-3.64014266625869</v>
      </c>
      <c r="W60" s="32">
        <v>-14.582502074082701</v>
      </c>
      <c r="X60" s="33">
        <v>10.2179712217419</v>
      </c>
      <c r="Y60" s="63">
        <v>0.247245311275439</v>
      </c>
      <c r="Z60" s="32">
        <v>-6.5636340683763394E-2</v>
      </c>
      <c r="AA60" s="32">
        <v>-11.1270899656002</v>
      </c>
      <c r="AB60" s="33">
        <v>8.8340644691140096</v>
      </c>
      <c r="AC60" s="63">
        <v>0.101323197292033</v>
      </c>
      <c r="AD60" s="32">
        <v>-3.39292386703243</v>
      </c>
      <c r="AE60" s="32">
        <v>-13.3894047500781</v>
      </c>
      <c r="AF60" s="33">
        <v>11.6136261700172</v>
      </c>
    </row>
    <row r="61" spans="1:32" x14ac:dyDescent="0.2">
      <c r="A61" s="63">
        <v>0.15932909976676399</v>
      </c>
      <c r="B61" s="32">
        <v>-1.96939679810885</v>
      </c>
      <c r="C61" s="32">
        <v>-8.7683208629979603</v>
      </c>
      <c r="D61" s="33">
        <v>9.1638819133192406</v>
      </c>
      <c r="E61" s="63">
        <v>0.22648078956429701</v>
      </c>
      <c r="F61" s="32">
        <v>-3.18592407076811</v>
      </c>
      <c r="G61" s="32">
        <v>-9.1832148590877605</v>
      </c>
      <c r="H61" s="33">
        <v>8.7637465051781192</v>
      </c>
      <c r="I61" s="63">
        <v>0.114496950445965</v>
      </c>
      <c r="J61" s="32">
        <v>0.35572016088145902</v>
      </c>
      <c r="K61" s="32">
        <v>-13.2045332227634</v>
      </c>
      <c r="L61" s="32">
        <v>10.803766791872899</v>
      </c>
      <c r="M61" s="63">
        <v>7.8067833894310601E-2</v>
      </c>
      <c r="N61" s="32">
        <v>-3.7252656089862302</v>
      </c>
      <c r="O61" s="32">
        <v>-14.429403131707</v>
      </c>
      <c r="P61" s="33">
        <v>7.7145546984454896</v>
      </c>
      <c r="Q61" s="63">
        <v>1.7712496974684199E-2</v>
      </c>
      <c r="R61" s="32">
        <v>1.8462685511000601</v>
      </c>
      <c r="S61" s="32">
        <v>-17.337162167249001</v>
      </c>
      <c r="T61" s="33">
        <v>10.217776969074301</v>
      </c>
      <c r="U61" s="63">
        <v>6.1624084660365598E-2</v>
      </c>
      <c r="V61" s="32">
        <v>-3.6409714992980899</v>
      </c>
      <c r="W61" s="32">
        <v>-14.582729268565201</v>
      </c>
      <c r="X61" s="33">
        <v>10.218258373012899</v>
      </c>
      <c r="Y61" s="63">
        <v>0.242138531120382</v>
      </c>
      <c r="Z61" s="32">
        <v>-6.7635316967130099E-2</v>
      </c>
      <c r="AA61" s="32">
        <v>-11.128955177866899</v>
      </c>
      <c r="AB61" s="33">
        <v>8.8341169909545503</v>
      </c>
      <c r="AC61" s="63">
        <v>9.7366558366227998E-2</v>
      </c>
      <c r="AD61" s="32">
        <v>-3.39455397279899</v>
      </c>
      <c r="AE61" s="32">
        <v>-13.389685752373801</v>
      </c>
      <c r="AF61" s="33">
        <v>11.6166747356686</v>
      </c>
    </row>
    <row r="62" spans="1:32" x14ac:dyDescent="0.2">
      <c r="A62" s="63">
        <v>0.15490856322878099</v>
      </c>
      <c r="B62" s="32">
        <v>-1.97071414834681</v>
      </c>
      <c r="C62" s="32">
        <v>-8.7674749737414004</v>
      </c>
      <c r="D62" s="33">
        <v>9.1643550882915203</v>
      </c>
      <c r="E62" s="63">
        <v>0.22218818243652599</v>
      </c>
      <c r="F62" s="32">
        <v>-3.1871859608687299</v>
      </c>
      <c r="G62" s="32">
        <v>-9.1828447982149708</v>
      </c>
      <c r="H62" s="33">
        <v>8.7641574121170205</v>
      </c>
      <c r="I62" s="63">
        <v>0.110363495438473</v>
      </c>
      <c r="J62" s="32">
        <v>0.355284658610096</v>
      </c>
      <c r="K62" s="32">
        <v>-13.205107289773601</v>
      </c>
      <c r="L62" s="32">
        <v>10.804726977256699</v>
      </c>
      <c r="M62" s="63">
        <v>7.4554316991513103E-2</v>
      </c>
      <c r="N62" s="32">
        <v>-3.7265532210408199</v>
      </c>
      <c r="O62" s="32">
        <v>-14.429623604086499</v>
      </c>
      <c r="P62" s="33">
        <v>7.7147025034247401</v>
      </c>
      <c r="Q62" s="63">
        <v>1.3337793164099099E-2</v>
      </c>
      <c r="R62" s="32">
        <v>1.84535648557772</v>
      </c>
      <c r="S62" s="32">
        <v>-17.336666262361899</v>
      </c>
      <c r="T62" s="33">
        <v>10.217857840721299</v>
      </c>
      <c r="U62" s="63">
        <v>5.9549708686588002E-2</v>
      </c>
      <c r="V62" s="32">
        <v>-3.6417034362737102</v>
      </c>
      <c r="W62" s="32">
        <v>-14.582902556815</v>
      </c>
      <c r="X62" s="33">
        <v>10.2184955362282</v>
      </c>
      <c r="Y62" s="63">
        <v>0.237700564612291</v>
      </c>
      <c r="Z62" s="32">
        <v>-6.9383859275155196E-2</v>
      </c>
      <c r="AA62" s="32">
        <v>-11.130487158937299</v>
      </c>
      <c r="AB62" s="33">
        <v>8.8341602426360097</v>
      </c>
      <c r="AC62" s="63">
        <v>9.3889564410027701E-2</v>
      </c>
      <c r="AD62" s="32">
        <v>-3.3959252897933898</v>
      </c>
      <c r="AE62" s="32">
        <v>-13.389945841444501</v>
      </c>
      <c r="AF62" s="33">
        <v>11.6193545879319</v>
      </c>
    </row>
    <row r="63" spans="1:32" x14ac:dyDescent="0.2">
      <c r="A63" s="63">
        <v>0.15098036910510801</v>
      </c>
      <c r="B63" s="32">
        <v>-1.9718607399822401</v>
      </c>
      <c r="C63" s="32">
        <v>-8.7667254510869501</v>
      </c>
      <c r="D63" s="33">
        <v>9.1647587181195505</v>
      </c>
      <c r="E63" s="63">
        <v>0.218390758784275</v>
      </c>
      <c r="F63" s="32">
        <v>-3.1882731884990099</v>
      </c>
      <c r="G63" s="32">
        <v>-9.1825588246742296</v>
      </c>
      <c r="H63" s="33">
        <v>8.7645154718375995</v>
      </c>
      <c r="I63" s="63">
        <v>0.10674659413741901</v>
      </c>
      <c r="J63" s="32">
        <v>0.35491671534345798</v>
      </c>
      <c r="K63" s="32">
        <v>-13.205596174729401</v>
      </c>
      <c r="L63" s="32">
        <v>10.8055339450164</v>
      </c>
      <c r="M63" s="63">
        <v>7.1469041686085602E-2</v>
      </c>
      <c r="N63" s="32">
        <v>-3.72766606502503</v>
      </c>
      <c r="O63" s="32">
        <v>-14.429819963294401</v>
      </c>
      <c r="P63" s="33">
        <v>7.7148413114045002</v>
      </c>
      <c r="Q63" s="63">
        <v>9.5633046398054204E-3</v>
      </c>
      <c r="R63" s="32">
        <v>1.84460027087389</v>
      </c>
      <c r="S63" s="32">
        <v>-17.336259964538201</v>
      </c>
      <c r="T63" s="33">
        <v>10.2179168840086</v>
      </c>
      <c r="U63" s="63">
        <v>5.7760892909805801E-2</v>
      </c>
      <c r="V63" s="32">
        <v>-3.6423481869392602</v>
      </c>
      <c r="W63" s="32">
        <v>-14.5829798931938</v>
      </c>
      <c r="X63" s="33">
        <v>10.2187047383288</v>
      </c>
      <c r="Y63" s="63">
        <v>0.233751575983836</v>
      </c>
      <c r="Z63" s="32">
        <v>-7.0838738243192798E-2</v>
      </c>
      <c r="AA63" s="32">
        <v>-11.131861336104601</v>
      </c>
      <c r="AB63" s="33">
        <v>8.8341978390094003</v>
      </c>
      <c r="AC63" s="63">
        <v>9.0948736999855798E-2</v>
      </c>
      <c r="AD63" s="32">
        <v>-3.3971230362643898</v>
      </c>
      <c r="AE63" s="32">
        <v>-13.3901515728741</v>
      </c>
      <c r="AF63" s="33">
        <v>11.621677887086401</v>
      </c>
    </row>
    <row r="64" spans="1:32" x14ac:dyDescent="0.2">
      <c r="A64" s="63">
        <v>0.14750609968322101</v>
      </c>
      <c r="B64" s="32">
        <v>-1.9727717607853399</v>
      </c>
      <c r="C64" s="32">
        <v>-8.7661456036417391</v>
      </c>
      <c r="D64" s="33">
        <v>9.1651020448426905</v>
      </c>
      <c r="E64" s="63">
        <v>0.21504842654720399</v>
      </c>
      <c r="F64" s="32">
        <v>-3.1892000069693598</v>
      </c>
      <c r="G64" s="32">
        <v>-9.1822934848215692</v>
      </c>
      <c r="H64" s="33">
        <v>8.7648329980870407</v>
      </c>
      <c r="I64" s="63">
        <v>0.103573846854942</v>
      </c>
      <c r="J64" s="32">
        <v>0.35460210811443399</v>
      </c>
      <c r="K64" s="32">
        <v>-13.2060192599592</v>
      </c>
      <c r="L64" s="32">
        <v>10.8062267056818</v>
      </c>
      <c r="M64" s="63">
        <v>6.8765333377162993E-2</v>
      </c>
      <c r="N64" s="32">
        <v>-3.7286656865079202</v>
      </c>
      <c r="O64" s="32">
        <v>-14.429920658762301</v>
      </c>
      <c r="P64" s="33">
        <v>7.7149671952440402</v>
      </c>
      <c r="Q64" s="63">
        <v>6.2263749225902297E-3</v>
      </c>
      <c r="R64" s="32">
        <v>1.8439511476894701</v>
      </c>
      <c r="S64" s="32">
        <v>-17.335905009065399</v>
      </c>
      <c r="T64" s="33">
        <v>10.2179590029015</v>
      </c>
      <c r="U64" s="63">
        <v>5.6182864491406102E-2</v>
      </c>
      <c r="V64" s="32">
        <v>-3.6429126115628998</v>
      </c>
      <c r="W64" s="32">
        <v>-14.583024887784299</v>
      </c>
      <c r="X64" s="33">
        <v>10.2188866084108</v>
      </c>
      <c r="Y64" s="63">
        <v>0.23033323135269201</v>
      </c>
      <c r="Z64" s="32">
        <v>-7.2062555249171503E-2</v>
      </c>
      <c r="AA64" s="32">
        <v>-11.1330851893927</v>
      </c>
      <c r="AB64" s="33">
        <v>8.8342276196958895</v>
      </c>
      <c r="AC64" s="63">
        <v>8.8317585499953194E-2</v>
      </c>
      <c r="AD64" s="32">
        <v>-3.39815979195639</v>
      </c>
      <c r="AE64" s="32">
        <v>-13.3903565387289</v>
      </c>
      <c r="AF64" s="33">
        <v>11.623693275293499</v>
      </c>
    </row>
    <row r="65" spans="1:105" x14ac:dyDescent="0.2">
      <c r="A65" s="63">
        <v>0.144396160430526</v>
      </c>
      <c r="B65" s="32">
        <v>-1.9735198712469499</v>
      </c>
      <c r="C65" s="32">
        <v>-8.7657122580108204</v>
      </c>
      <c r="D65" s="33">
        <v>9.1653895607054601</v>
      </c>
      <c r="E65" s="63">
        <v>0.212052990020792</v>
      </c>
      <c r="F65" s="32">
        <v>-3.18996645555535</v>
      </c>
      <c r="G65" s="32">
        <v>-9.1821087706691902</v>
      </c>
      <c r="H65" s="33">
        <v>8.7651128421283708</v>
      </c>
      <c r="I65" s="63">
        <v>0.100812420338437</v>
      </c>
      <c r="J65" s="32">
        <v>0.35434057972354699</v>
      </c>
      <c r="K65" s="32">
        <v>-13.206404723657601</v>
      </c>
      <c r="L65" s="32">
        <v>10.806825821966701</v>
      </c>
      <c r="M65" s="63">
        <v>6.6377122698492497E-2</v>
      </c>
      <c r="N65" s="32">
        <v>-3.7294904587472799</v>
      </c>
      <c r="O65" s="32">
        <v>-14.430116065985899</v>
      </c>
      <c r="P65" s="33">
        <v>7.7150610532979202</v>
      </c>
      <c r="Q65" s="63">
        <v>3.27574276668999E-3</v>
      </c>
      <c r="R65" s="32">
        <v>1.8433957424227301</v>
      </c>
      <c r="S65" s="32">
        <v>-17.335600255754201</v>
      </c>
      <c r="T65" s="33">
        <v>10.217991217311599</v>
      </c>
      <c r="U65" s="63">
        <v>5.4837818065921799E-2</v>
      </c>
      <c r="V65" s="32">
        <v>-3.6434114244502802</v>
      </c>
      <c r="W65" s="32">
        <v>-14.583078902474499</v>
      </c>
      <c r="X65" s="33">
        <v>10.2190405979781</v>
      </c>
      <c r="Y65" s="63">
        <v>0.227308456217023</v>
      </c>
      <c r="Z65" s="32">
        <v>-7.3099297043566505E-2</v>
      </c>
      <c r="AA65" s="32">
        <v>-11.1341656423754</v>
      </c>
      <c r="AB65" s="33">
        <v>8.8342486185569307</v>
      </c>
      <c r="AC65" s="63">
        <v>8.6054948731144304E-2</v>
      </c>
      <c r="AD65" s="32">
        <v>-3.3990689847509401</v>
      </c>
      <c r="AE65" s="32">
        <v>-13.3905158862674</v>
      </c>
      <c r="AF65" s="33">
        <v>11.625438061208699</v>
      </c>
    </row>
    <row r="66" spans="1:105" s="49" customFormat="1" ht="17" thickBot="1" x14ac:dyDescent="0.25">
      <c r="A66" s="213">
        <v>0.14164573480950199</v>
      </c>
      <c r="B66" s="215">
        <v>-1.9741605318500099</v>
      </c>
      <c r="C66" s="215">
        <v>-8.7652976827109192</v>
      </c>
      <c r="D66" s="240">
        <v>9.1656331288186905</v>
      </c>
      <c r="E66" s="213">
        <v>0.20940525683376801</v>
      </c>
      <c r="F66" s="215">
        <v>-3.19060853179524</v>
      </c>
      <c r="G66" s="215">
        <v>-9.1819886267138706</v>
      </c>
      <c r="H66" s="240">
        <v>8.7653557384731702</v>
      </c>
      <c r="I66" s="213">
        <v>9.8351258308688294E-2</v>
      </c>
      <c r="J66" s="215">
        <v>0.35411477164588601</v>
      </c>
      <c r="K66" s="215">
        <v>-13.2067364892357</v>
      </c>
      <c r="L66" s="215">
        <v>10.8073606202904</v>
      </c>
      <c r="M66" s="213">
        <v>6.4266489749370603E-2</v>
      </c>
      <c r="N66" s="215">
        <v>-3.7302024319948801</v>
      </c>
      <c r="O66" s="215">
        <v>-14.4303094139563</v>
      </c>
      <c r="P66" s="240">
        <v>7.7151427148745997</v>
      </c>
      <c r="Q66" s="213">
        <v>7.3462331684437398E-4</v>
      </c>
      <c r="R66" s="215">
        <v>1.8429225763444499</v>
      </c>
      <c r="S66" s="215">
        <v>-17.335340413320701</v>
      </c>
      <c r="T66" s="240">
        <v>10.2180148931342</v>
      </c>
      <c r="U66" s="213">
        <v>5.36691859161453E-2</v>
      </c>
      <c r="V66" s="215">
        <v>-3.6438377025644502</v>
      </c>
      <c r="W66" s="215">
        <v>-14.5831387934321</v>
      </c>
      <c r="X66" s="240">
        <v>10.2191776992921</v>
      </c>
      <c r="Y66" s="213">
        <v>0.22460428303108601</v>
      </c>
      <c r="Z66" s="215">
        <v>-7.3993925042023401E-2</v>
      </c>
      <c r="AA66" s="215">
        <v>-11.135136113395699</v>
      </c>
      <c r="AB66" s="240">
        <v>8.8342664882148494</v>
      </c>
      <c r="AC66" s="213">
        <v>8.4049048291254203E-2</v>
      </c>
      <c r="AD66" s="215">
        <v>-3.3998164212517699</v>
      </c>
      <c r="AE66" s="215">
        <v>-13.3906765857078</v>
      </c>
      <c r="AF66" s="240">
        <v>11.626949600517101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</row>
    <row r="68" spans="1:105" ht="17" thickBot="1" x14ac:dyDescent="0.25"/>
    <row r="69" spans="1:105" ht="17" thickBot="1" x14ac:dyDescent="0.25">
      <c r="A69" s="274" t="s">
        <v>1</v>
      </c>
      <c r="B69" s="275"/>
      <c r="C69" s="275"/>
      <c r="D69" s="276"/>
      <c r="E69" s="274" t="s">
        <v>235</v>
      </c>
      <c r="F69" s="275"/>
      <c r="G69" s="275"/>
      <c r="H69" s="276"/>
      <c r="I69" s="274" t="s">
        <v>236</v>
      </c>
      <c r="J69" s="275"/>
      <c r="K69" s="275"/>
      <c r="L69" s="276"/>
      <c r="M69" s="274" t="s">
        <v>23</v>
      </c>
      <c r="N69" s="275"/>
      <c r="O69" s="281"/>
      <c r="P69" s="282"/>
    </row>
    <row r="70" spans="1:105" ht="17" thickBot="1" x14ac:dyDescent="0.25">
      <c r="A70" s="277" t="s">
        <v>286</v>
      </c>
      <c r="B70" s="278"/>
      <c r="C70" s="277" t="s">
        <v>290</v>
      </c>
      <c r="D70" s="278"/>
      <c r="E70" s="279" t="s">
        <v>286</v>
      </c>
      <c r="F70" s="280"/>
      <c r="G70" s="279" t="s">
        <v>290</v>
      </c>
      <c r="H70" s="280"/>
      <c r="I70" s="277" t="s">
        <v>286</v>
      </c>
      <c r="J70" s="278"/>
      <c r="K70" s="277" t="s">
        <v>290</v>
      </c>
      <c r="L70" s="278"/>
      <c r="M70" s="277" t="s">
        <v>286</v>
      </c>
      <c r="N70" s="283"/>
      <c r="O70" s="277" t="s">
        <v>290</v>
      </c>
      <c r="P70" s="278"/>
    </row>
    <row r="71" spans="1:105" x14ac:dyDescent="0.2">
      <c r="A71" s="209">
        <v>2.7184766432355101</v>
      </c>
      <c r="B71" s="197" t="s">
        <v>243</v>
      </c>
      <c r="C71" s="56">
        <v>0.22460428303108601</v>
      </c>
      <c r="D71" s="197" t="s">
        <v>242</v>
      </c>
      <c r="E71" s="209">
        <v>0.56674208919695301</v>
      </c>
      <c r="F71" s="197" t="s">
        <v>239</v>
      </c>
      <c r="G71" s="56">
        <v>1.8429225763444499</v>
      </c>
      <c r="H71" s="198" t="s">
        <v>240</v>
      </c>
      <c r="I71" s="209">
        <v>-3.8733721010063502</v>
      </c>
      <c r="J71" s="197" t="s">
        <v>242</v>
      </c>
      <c r="K71" s="56">
        <v>-8.7652976827109192</v>
      </c>
      <c r="L71" s="198" t="s">
        <v>294</v>
      </c>
      <c r="M71" s="56">
        <v>7.5113370463536002</v>
      </c>
      <c r="N71" s="197" t="s">
        <v>240</v>
      </c>
      <c r="O71" s="56">
        <v>11.626949600517101</v>
      </c>
      <c r="P71" s="198" t="s">
        <v>243</v>
      </c>
    </row>
    <row r="72" spans="1:105" x14ac:dyDescent="0.2">
      <c r="A72" s="211">
        <v>2.53834351943603</v>
      </c>
      <c r="B72" t="s">
        <v>238</v>
      </c>
      <c r="C72" s="72">
        <v>0.20940525683376801</v>
      </c>
      <c r="D72" t="s">
        <v>294</v>
      </c>
      <c r="E72" s="211">
        <v>0.55111849081216402</v>
      </c>
      <c r="F72" t="s">
        <v>240</v>
      </c>
      <c r="G72" s="72">
        <v>0.35411477164588601</v>
      </c>
      <c r="H72" s="13" t="s">
        <v>238</v>
      </c>
      <c r="I72" s="211">
        <v>-4.6218562119317399</v>
      </c>
      <c r="J72" t="s">
        <v>294</v>
      </c>
      <c r="K72" s="72">
        <v>-9.1819886267138706</v>
      </c>
      <c r="L72" s="13" t="s">
        <v>237</v>
      </c>
      <c r="M72" s="72">
        <v>7.0864976030871603</v>
      </c>
      <c r="N72" t="s">
        <v>241</v>
      </c>
      <c r="O72" s="72">
        <v>10.8073606202904</v>
      </c>
      <c r="P72" s="13" t="s">
        <v>238</v>
      </c>
    </row>
    <row r="73" spans="1:105" x14ac:dyDescent="0.2">
      <c r="A73" s="211">
        <v>2.5279340575110498</v>
      </c>
      <c r="B73" t="s">
        <v>242</v>
      </c>
      <c r="C73" s="72">
        <v>0.14164573480950199</v>
      </c>
      <c r="D73" t="s">
        <v>237</v>
      </c>
      <c r="E73" s="211">
        <v>0.35671216602529199</v>
      </c>
      <c r="F73" t="s">
        <v>243</v>
      </c>
      <c r="G73" s="72">
        <v>-7.3993925042023401E-2</v>
      </c>
      <c r="H73" s="13" t="s">
        <v>242</v>
      </c>
      <c r="I73" s="211">
        <v>-5.2776752308580903</v>
      </c>
      <c r="J73" t="s">
        <v>237</v>
      </c>
      <c r="K73" s="72">
        <v>-11.135136113395699</v>
      </c>
      <c r="L73" s="13" t="s">
        <v>242</v>
      </c>
      <c r="M73" s="72">
        <v>6.4188391606545903</v>
      </c>
      <c r="N73" t="s">
        <v>243</v>
      </c>
      <c r="O73" s="72">
        <v>10.2191776992921</v>
      </c>
      <c r="P73" s="13" t="s">
        <v>241</v>
      </c>
    </row>
    <row r="74" spans="1:105" x14ac:dyDescent="0.2">
      <c r="A74" s="211">
        <v>2.5050181657420199</v>
      </c>
      <c r="B74" t="s">
        <v>239</v>
      </c>
      <c r="C74" s="72">
        <v>9.8351258308688294E-2</v>
      </c>
      <c r="D74" t="s">
        <v>238</v>
      </c>
      <c r="E74" s="211">
        <v>0.112398520528028</v>
      </c>
      <c r="F74" t="s">
        <v>237</v>
      </c>
      <c r="G74" s="72">
        <v>-1.9741605318500099</v>
      </c>
      <c r="H74" s="13" t="s">
        <v>237</v>
      </c>
      <c r="I74" s="247">
        <v>-6.1569042809988703</v>
      </c>
      <c r="J74" s="81" t="s">
        <v>238</v>
      </c>
      <c r="K74" s="72">
        <v>-13.2067364892357</v>
      </c>
      <c r="L74" s="13" t="s">
        <v>238</v>
      </c>
      <c r="M74" s="114">
        <v>6.1264990480583199</v>
      </c>
      <c r="N74" s="81" t="s">
        <v>238</v>
      </c>
      <c r="O74" s="72">
        <v>10.2180148931342</v>
      </c>
      <c r="P74" s="13" t="s">
        <v>240</v>
      </c>
    </row>
    <row r="75" spans="1:105" x14ac:dyDescent="0.2">
      <c r="A75" s="211">
        <v>2.4869001928972199</v>
      </c>
      <c r="B75" t="s">
        <v>237</v>
      </c>
      <c r="C75" s="72">
        <v>8.4049048291254203E-2</v>
      </c>
      <c r="D75" t="s">
        <v>243</v>
      </c>
      <c r="E75" s="211">
        <v>-1.40533674565294E-2</v>
      </c>
      <c r="F75" t="s">
        <v>238</v>
      </c>
      <c r="G75" s="72">
        <v>-3.19060853179524</v>
      </c>
      <c r="H75" s="13" t="s">
        <v>294</v>
      </c>
      <c r="I75" s="211">
        <v>-6.5355169211063204</v>
      </c>
      <c r="J75" t="s">
        <v>243</v>
      </c>
      <c r="K75" s="72">
        <v>-13.3906765857078</v>
      </c>
      <c r="L75" s="13" t="s">
        <v>243</v>
      </c>
      <c r="M75" s="72">
        <v>5.6558384988625097</v>
      </c>
      <c r="N75" t="s">
        <v>237</v>
      </c>
      <c r="O75" s="72">
        <v>9.1656331288186905</v>
      </c>
      <c r="P75" s="13" t="s">
        <v>237</v>
      </c>
    </row>
    <row r="76" spans="1:105" x14ac:dyDescent="0.2">
      <c r="A76" s="211">
        <v>2.4842415763947399</v>
      </c>
      <c r="B76" t="s">
        <v>241</v>
      </c>
      <c r="C76" s="72">
        <v>6.4266489749370603E-2</v>
      </c>
      <c r="D76" t="s">
        <v>239</v>
      </c>
      <c r="E76" s="211">
        <v>-0.15532216780691799</v>
      </c>
      <c r="F76" t="s">
        <v>242</v>
      </c>
      <c r="G76" s="72">
        <v>-3.3998164212517699</v>
      </c>
      <c r="H76" s="13" t="s">
        <v>243</v>
      </c>
      <c r="I76" s="211">
        <v>-7.3401463660554898</v>
      </c>
      <c r="J76" t="s">
        <v>241</v>
      </c>
      <c r="K76" s="72">
        <v>-14.4303094139563</v>
      </c>
      <c r="L76" s="13" t="s">
        <v>239</v>
      </c>
      <c r="M76" s="72">
        <v>5.3822328048033503</v>
      </c>
      <c r="N76" t="s">
        <v>294</v>
      </c>
      <c r="O76" s="72">
        <v>8.7653557384731702</v>
      </c>
      <c r="P76" s="13" t="s">
        <v>294</v>
      </c>
    </row>
    <row r="77" spans="1:105" x14ac:dyDescent="0.2">
      <c r="A77" s="211">
        <v>2.4327945659861601</v>
      </c>
      <c r="B77" t="s">
        <v>294</v>
      </c>
      <c r="C77" s="72">
        <v>5.36691859161453E-2</v>
      </c>
      <c r="D77" t="s">
        <v>241</v>
      </c>
      <c r="E77" s="211">
        <v>-0.262269185152329</v>
      </c>
      <c r="F77" t="s">
        <v>241</v>
      </c>
      <c r="G77" s="72">
        <v>-3.6438377025644502</v>
      </c>
      <c r="H77" s="13" t="s">
        <v>241</v>
      </c>
      <c r="I77" s="247">
        <v>-9.0335848385585304</v>
      </c>
      <c r="J77" s="81" t="s">
        <v>239</v>
      </c>
      <c r="K77" s="72">
        <v>-14.5831387934321</v>
      </c>
      <c r="L77" s="13" t="s">
        <v>241</v>
      </c>
      <c r="M77" s="114">
        <v>5.2374494154856697</v>
      </c>
      <c r="N77" s="81" t="s">
        <v>239</v>
      </c>
      <c r="O77" s="72">
        <v>8.8342664882148494</v>
      </c>
      <c r="P77" s="13" t="s">
        <v>242</v>
      </c>
    </row>
    <row r="78" spans="1:105" ht="17" thickBot="1" x14ac:dyDescent="0.25">
      <c r="A78" s="213">
        <v>2.3665934636801498</v>
      </c>
      <c r="B78" s="16" t="s">
        <v>240</v>
      </c>
      <c r="C78" s="215">
        <v>7.3462331684437398E-4</v>
      </c>
      <c r="D78" s="16" t="s">
        <v>240</v>
      </c>
      <c r="E78" s="213">
        <v>-0.65812494666015997</v>
      </c>
      <c r="F78" s="16" t="s">
        <v>294</v>
      </c>
      <c r="G78" s="215">
        <v>-3.7302024319948801</v>
      </c>
      <c r="H78" s="17" t="s">
        <v>239</v>
      </c>
      <c r="I78" s="213">
        <v>-9.1148730023570703</v>
      </c>
      <c r="J78" s="16" t="s">
        <v>240</v>
      </c>
      <c r="K78" s="215">
        <v>-17.335340413320701</v>
      </c>
      <c r="L78" s="17" t="s">
        <v>240</v>
      </c>
      <c r="M78" s="215">
        <v>5.0249641336447697</v>
      </c>
      <c r="N78" s="16" t="s">
        <v>242</v>
      </c>
      <c r="O78" s="215">
        <v>7.7151427148745997</v>
      </c>
      <c r="P78" s="17" t="s">
        <v>239</v>
      </c>
    </row>
    <row r="80" spans="1:105" ht="17" thickBot="1" x14ac:dyDescent="0.25">
      <c r="A80" t="s">
        <v>1</v>
      </c>
      <c r="B80" t="s">
        <v>235</v>
      </c>
      <c r="C80" t="s">
        <v>236</v>
      </c>
      <c r="D80" t="s">
        <v>23</v>
      </c>
      <c r="F80" t="s">
        <v>1</v>
      </c>
      <c r="G80" t="s">
        <v>235</v>
      </c>
      <c r="H80" t="s">
        <v>236</v>
      </c>
      <c r="I80" t="s">
        <v>23</v>
      </c>
    </row>
    <row r="81" spans="1:18" x14ac:dyDescent="0.2">
      <c r="A81" s="209">
        <v>2.7184766432355101</v>
      </c>
      <c r="B81" s="209">
        <v>0.56674208919695301</v>
      </c>
      <c r="C81" s="209">
        <v>-9.1148730023570703</v>
      </c>
      <c r="D81" s="56">
        <v>7.5113370463536002</v>
      </c>
      <c r="E81" s="72">
        <v>5</v>
      </c>
      <c r="F81">
        <f>A81*$E$82</f>
        <v>5</v>
      </c>
      <c r="G81">
        <f>B81*$E$83</f>
        <v>5</v>
      </c>
      <c r="H81">
        <f>C81*$E$84</f>
        <v>4.9999999999999991</v>
      </c>
      <c r="I81">
        <f>D81*$E$85</f>
        <v>5</v>
      </c>
      <c r="K81" s="32">
        <v>9.1148730023570703</v>
      </c>
      <c r="L81" s="32" t="s">
        <v>240</v>
      </c>
      <c r="M81" s="32">
        <v>17.335340413320701</v>
      </c>
      <c r="N81" s="32" t="str">
        <f t="shared" ref="N81" si="0">L78</f>
        <v>agr</v>
      </c>
    </row>
    <row r="82" spans="1:18" x14ac:dyDescent="0.2">
      <c r="A82" s="211">
        <v>2.53834351943603</v>
      </c>
      <c r="B82" s="211">
        <v>0.55111849081216402</v>
      </c>
      <c r="C82" s="211">
        <v>-9.0335848385585304</v>
      </c>
      <c r="D82" s="72">
        <v>7.0864976030871603</v>
      </c>
      <c r="E82">
        <f>E81/A81</f>
        <v>1.8392653887395694</v>
      </c>
      <c r="F82">
        <f t="shared" ref="F82:F88" si="1">A82*$E$82</f>
        <v>4.6686873800300761</v>
      </c>
      <c r="G82">
        <f t="shared" ref="G82:G88" si="2">B82*$E$83</f>
        <v>4.8621630660347908</v>
      </c>
      <c r="H82">
        <f t="shared" ref="H82:H88" si="3">C82*$E$84</f>
        <v>4.9554090529963943</v>
      </c>
      <c r="I82">
        <f t="shared" ref="I82:I88" si="4">D82*$E$85</f>
        <v>4.7172011849257389</v>
      </c>
      <c r="K82" s="32">
        <v>9.0335848385585304</v>
      </c>
      <c r="L82" s="32" t="s">
        <v>239</v>
      </c>
      <c r="M82" s="32">
        <v>14.5831387934321</v>
      </c>
      <c r="N82" s="32" t="str">
        <f t="shared" ref="N82" si="5">L77</f>
        <v>con</v>
      </c>
    </row>
    <row r="83" spans="1:18" x14ac:dyDescent="0.2">
      <c r="A83" s="211">
        <v>2.5279340575110498</v>
      </c>
      <c r="B83" s="211">
        <v>0.35671216602529199</v>
      </c>
      <c r="C83" s="211">
        <v>-7.3401463660554898</v>
      </c>
      <c r="D83" s="72">
        <v>6.4188391606545903</v>
      </c>
      <c r="E83">
        <f>E81/B81</f>
        <v>8.8223551687942674</v>
      </c>
      <c r="F83">
        <f t="shared" si="1"/>
        <v>4.6495416169960579</v>
      </c>
      <c r="G83">
        <f t="shared" si="2"/>
        <v>3.1470414217050338</v>
      </c>
      <c r="H83">
        <f t="shared" si="3"/>
        <v>4.0264666134993634</v>
      </c>
      <c r="I83">
        <f t="shared" si="4"/>
        <v>4.2727673655455485</v>
      </c>
      <c r="K83" s="32">
        <v>7.3401463660554898</v>
      </c>
      <c r="L83" s="32" t="s">
        <v>241</v>
      </c>
      <c r="M83" s="32">
        <v>14.4303094139563</v>
      </c>
      <c r="N83" s="32" t="str">
        <f t="shared" ref="N83" si="6">L76</f>
        <v>en</v>
      </c>
    </row>
    <row r="84" spans="1:18" x14ac:dyDescent="0.2">
      <c r="A84" s="211">
        <v>2.5050181657420199</v>
      </c>
      <c r="B84" s="211">
        <v>0.112398520528028</v>
      </c>
      <c r="C84" s="211">
        <v>-6.5355169211063204</v>
      </c>
      <c r="D84" s="72">
        <v>6.1264990480583199</v>
      </c>
      <c r="E84">
        <f>5/C81</f>
        <v>-0.54855399507014735</v>
      </c>
      <c r="F84">
        <f t="shared" si="1"/>
        <v>4.6073932104131794</v>
      </c>
      <c r="G84">
        <f t="shared" si="2"/>
        <v>0.99161966854527639</v>
      </c>
      <c r="H84">
        <f t="shared" si="3"/>
        <v>3.585083916921421</v>
      </c>
      <c r="I84">
        <f t="shared" si="4"/>
        <v>4.0781681145785136</v>
      </c>
      <c r="K84" s="32">
        <v>6.5355169211063204</v>
      </c>
      <c r="L84" s="32" t="s">
        <v>243</v>
      </c>
      <c r="M84" s="32">
        <v>13.3906765857078</v>
      </c>
      <c r="N84" s="32" t="str">
        <f t="shared" ref="N84" si="7">L75</f>
        <v>sail</v>
      </c>
    </row>
    <row r="85" spans="1:18" x14ac:dyDescent="0.2">
      <c r="A85" s="211">
        <v>2.4869001928972199</v>
      </c>
      <c r="B85" s="211">
        <v>-1.40533674565294E-2</v>
      </c>
      <c r="C85" s="211">
        <v>-6.1569042809988703</v>
      </c>
      <c r="D85" s="72">
        <v>5.6558384988625097</v>
      </c>
      <c r="E85">
        <f>5/D81</f>
        <v>0.66566045021601905</v>
      </c>
      <c r="F85">
        <f t="shared" si="1"/>
        <v>4.5740694500456147</v>
      </c>
      <c r="G85">
        <f t="shared" si="2"/>
        <v>-0.1239837990190773</v>
      </c>
      <c r="H85">
        <f t="shared" si="3"/>
        <v>3.3773944406064236</v>
      </c>
      <c r="I85">
        <f t="shared" si="4"/>
        <v>3.7648680015019114</v>
      </c>
      <c r="K85" s="32">
        <v>6.1569042809988703</v>
      </c>
      <c r="L85" s="32" t="s">
        <v>238</v>
      </c>
      <c r="M85" s="32">
        <v>13.2067364892357</v>
      </c>
      <c r="N85" s="32" t="str">
        <f t="shared" ref="N85" si="8">L74</f>
        <v>man</v>
      </c>
    </row>
    <row r="86" spans="1:18" x14ac:dyDescent="0.2">
      <c r="A86" s="211">
        <v>2.4842415763947399</v>
      </c>
      <c r="B86" s="211">
        <v>-0.15532216780691799</v>
      </c>
      <c r="C86" s="211">
        <v>-5.2776752308580903</v>
      </c>
      <c r="D86" s="72">
        <v>5.3822328048033503</v>
      </c>
      <c r="F86">
        <f t="shared" si="1"/>
        <v>4.5691795487306717</v>
      </c>
      <c r="G86">
        <f t="shared" si="2"/>
        <v>-1.3703073299796935</v>
      </c>
      <c r="H86">
        <f t="shared" si="3"/>
        <v>2.8950898325699677</v>
      </c>
      <c r="I86">
        <f t="shared" si="4"/>
        <v>3.5827395120128251</v>
      </c>
      <c r="K86" s="32">
        <v>5.2776752308580903</v>
      </c>
      <c r="L86" s="32" t="s">
        <v>237</v>
      </c>
      <c r="M86" s="32">
        <v>11.135136113395699</v>
      </c>
      <c r="N86" s="32" t="str">
        <f t="shared" ref="N86" si="9">L73</f>
        <v>tr</v>
      </c>
    </row>
    <row r="87" spans="1:18" x14ac:dyDescent="0.2">
      <c r="A87" s="211">
        <v>2.4327945659861601</v>
      </c>
      <c r="B87" s="211">
        <v>-0.262269185152329</v>
      </c>
      <c r="C87" s="211">
        <v>-4.6218562119317399</v>
      </c>
      <c r="D87" s="72">
        <v>5.2374494154856697</v>
      </c>
      <c r="F87">
        <f t="shared" si="1"/>
        <v>4.4745548431320463</v>
      </c>
      <c r="G87">
        <f t="shared" si="2"/>
        <v>-2.3138319012441104</v>
      </c>
      <c r="H87">
        <f t="shared" si="3"/>
        <v>2.5353376896949333</v>
      </c>
      <c r="I87">
        <f t="shared" si="4"/>
        <v>3.4863629358958166</v>
      </c>
      <c r="K87" s="32">
        <v>4.6218562119317399</v>
      </c>
      <c r="L87" s="32" t="s">
        <v>294</v>
      </c>
      <c r="M87" s="32">
        <v>9.1819886267138706</v>
      </c>
      <c r="N87" s="32" t="str">
        <f t="shared" ref="N87" si="10">L72</f>
        <v>min</v>
      </c>
      <c r="O87" s="32"/>
      <c r="P87" s="32"/>
      <c r="Q87" s="32"/>
      <c r="R87" s="32"/>
    </row>
    <row r="88" spans="1:18" ht="17" thickBot="1" x14ac:dyDescent="0.25">
      <c r="A88" s="213">
        <v>2.3665934636801498</v>
      </c>
      <c r="B88" s="213">
        <v>-0.65812494666015997</v>
      </c>
      <c r="C88" s="213">
        <v>-3.8733721010063502</v>
      </c>
      <c r="D88" s="215">
        <v>5.0249641336447697</v>
      </c>
      <c r="F88">
        <f t="shared" si="1"/>
        <v>4.3527934469641947</v>
      </c>
      <c r="G88">
        <f t="shared" si="2"/>
        <v>-5.8062120248797138</v>
      </c>
      <c r="H88">
        <f t="shared" si="3"/>
        <v>2.1247537404002839</v>
      </c>
      <c r="I88">
        <f t="shared" si="4"/>
        <v>3.3449198875213253</v>
      </c>
      <c r="K88" s="32">
        <v>3.8733721010063502</v>
      </c>
      <c r="L88" s="32" t="s">
        <v>242</v>
      </c>
      <c r="M88" s="32">
        <v>8.7652976827109192</v>
      </c>
      <c r="N88" s="32" t="str">
        <f t="shared" ref="N88" si="11">L71</f>
        <v>min(adj)</v>
      </c>
    </row>
    <row r="90" spans="1:18" ht="17" thickBot="1" x14ac:dyDescent="0.25">
      <c r="A90" t="s">
        <v>1</v>
      </c>
      <c r="B90" t="s">
        <v>235</v>
      </c>
      <c r="C90" t="s">
        <v>236</v>
      </c>
      <c r="D90" t="s">
        <v>23</v>
      </c>
      <c r="F90" t="s">
        <v>1</v>
      </c>
      <c r="G90" t="s">
        <v>235</v>
      </c>
      <c r="H90" t="s">
        <v>236</v>
      </c>
      <c r="I90" t="s">
        <v>23</v>
      </c>
    </row>
    <row r="91" spans="1:18" x14ac:dyDescent="0.2">
      <c r="A91" s="56">
        <v>0.22460428303108601</v>
      </c>
      <c r="B91" s="56">
        <v>1.8429225763444499</v>
      </c>
      <c r="C91" s="56">
        <v>-17.335340413320701</v>
      </c>
      <c r="D91" s="56">
        <v>11.626949600517101</v>
      </c>
      <c r="E91" s="72">
        <v>5</v>
      </c>
      <c r="F91">
        <f>A91*$E$92</f>
        <v>5</v>
      </c>
      <c r="G91">
        <f>B91*$E$93</f>
        <v>5</v>
      </c>
      <c r="H91">
        <f>C91*$E$94</f>
        <v>5</v>
      </c>
      <c r="I91">
        <f>D91*$E$95</f>
        <v>5</v>
      </c>
    </row>
    <row r="92" spans="1:18" x14ac:dyDescent="0.2">
      <c r="A92" s="72">
        <v>0.20940525683376801</v>
      </c>
      <c r="B92" s="72">
        <v>0.35411477164588601</v>
      </c>
      <c r="C92" s="72">
        <v>-14.5831387934321</v>
      </c>
      <c r="D92" s="72">
        <v>10.8073606202904</v>
      </c>
      <c r="E92">
        <f>E91/A91</f>
        <v>22.261374237943553</v>
      </c>
      <c r="F92">
        <f t="shared" ref="F92:F98" si="12">A92*$E$92</f>
        <v>4.6616487897691963</v>
      </c>
      <c r="G92">
        <f t="shared" ref="G92:G98" si="13">B92*$E$93</f>
        <v>0.9607423995757175</v>
      </c>
      <c r="H92">
        <f t="shared" ref="H92:H98" si="14">C92*$E$94</f>
        <v>4.2061876045497861</v>
      </c>
      <c r="I92">
        <f t="shared" ref="I92:I98" si="15">D92*$E$95</f>
        <v>4.6475477195711541</v>
      </c>
    </row>
    <row r="93" spans="1:18" x14ac:dyDescent="0.2">
      <c r="A93" s="72">
        <v>0.14164573480950199</v>
      </c>
      <c r="B93" s="72">
        <v>-7.3993925042023401E-2</v>
      </c>
      <c r="C93" s="72">
        <v>-14.4303094139563</v>
      </c>
      <c r="D93" s="72">
        <v>10.2191776992921</v>
      </c>
      <c r="E93">
        <f>E91/B91</f>
        <v>2.7130819624109264</v>
      </c>
      <c r="F93">
        <f t="shared" si="12"/>
        <v>3.1532287118028317</v>
      </c>
      <c r="G93">
        <f t="shared" si="13"/>
        <v>-0.20075158335949983</v>
      </c>
      <c r="H93">
        <f t="shared" si="14"/>
        <v>4.1621073108168858</v>
      </c>
      <c r="I93">
        <f t="shared" si="15"/>
        <v>4.394608237932677</v>
      </c>
    </row>
    <row r="94" spans="1:18" x14ac:dyDescent="0.2">
      <c r="A94" s="72">
        <v>9.8351258308688294E-2</v>
      </c>
      <c r="B94" s="72">
        <v>-1.9741605318500099</v>
      </c>
      <c r="C94" s="72">
        <v>-13.3906765857078</v>
      </c>
      <c r="D94" s="72">
        <v>10.2180148931342</v>
      </c>
      <c r="E94">
        <f>5/C91</f>
        <v>-0.28842814047989129</v>
      </c>
      <c r="F94">
        <f t="shared" si="12"/>
        <v>2.1894341679823652</v>
      </c>
      <c r="G94">
        <f t="shared" si="13"/>
        <v>-5.3560593298658228</v>
      </c>
      <c r="H94">
        <f t="shared" si="14"/>
        <v>3.8622479473833202</v>
      </c>
      <c r="I94">
        <f t="shared" si="15"/>
        <v>4.3941081901136645</v>
      </c>
    </row>
    <row r="95" spans="1:18" x14ac:dyDescent="0.2">
      <c r="A95" s="72">
        <v>8.4049048291254203E-2</v>
      </c>
      <c r="B95" s="72">
        <v>-3.19060853179524</v>
      </c>
      <c r="C95" s="72">
        <v>-13.2067364892357</v>
      </c>
      <c r="D95" s="72">
        <v>9.1656331288186905</v>
      </c>
      <c r="E95">
        <f>5/D91</f>
        <v>0.43003540668806445</v>
      </c>
      <c r="F95">
        <f t="shared" si="12"/>
        <v>1.8710473183545999</v>
      </c>
      <c r="G95">
        <f t="shared" si="13"/>
        <v>-8.6563824567280747</v>
      </c>
      <c r="H95">
        <f t="shared" si="14"/>
        <v>3.8091944473981809</v>
      </c>
      <c r="I95">
        <f t="shared" si="15"/>
        <v>3.9415467701051421</v>
      </c>
    </row>
    <row r="96" spans="1:18" x14ac:dyDescent="0.2">
      <c r="A96" s="72">
        <v>6.4266489749370603E-2</v>
      </c>
      <c r="B96" s="72">
        <v>-3.3998164212517699</v>
      </c>
      <c r="C96" s="72">
        <v>-11.135136113395699</v>
      </c>
      <c r="D96" s="72">
        <v>8.7653557384731702</v>
      </c>
      <c r="F96">
        <f t="shared" si="12"/>
        <v>1.4306603792697021</v>
      </c>
      <c r="G96">
        <f t="shared" si="13"/>
        <v>-9.2239806080066451</v>
      </c>
      <c r="H96">
        <f t="shared" si="14"/>
        <v>3.2116866031772053</v>
      </c>
      <c r="I96">
        <f t="shared" si="15"/>
        <v>3.7694133197598694</v>
      </c>
    </row>
    <row r="97" spans="1:15" x14ac:dyDescent="0.2">
      <c r="A97" s="72">
        <v>5.36691859161453E-2</v>
      </c>
      <c r="B97" s="72">
        <v>-3.6438377025644502</v>
      </c>
      <c r="C97" s="72">
        <v>-9.1819886267138706</v>
      </c>
      <c r="D97" s="72">
        <v>8.8342664882148494</v>
      </c>
      <c r="F97">
        <f t="shared" si="12"/>
        <v>1.1947498327250798</v>
      </c>
      <c r="G97">
        <f t="shared" si="13"/>
        <v>-9.8860303447804796</v>
      </c>
      <c r="H97">
        <f t="shared" si="14"/>
        <v>2.6483439055105924</v>
      </c>
      <c r="I97">
        <f t="shared" si="15"/>
        <v>3.7990473820502118</v>
      </c>
    </row>
    <row r="98" spans="1:15" ht="17" thickBot="1" x14ac:dyDescent="0.25">
      <c r="A98" s="215">
        <v>7.3462331684437398E-4</v>
      </c>
      <c r="B98" s="215">
        <v>-3.7302024319948801</v>
      </c>
      <c r="C98" s="215">
        <v>-8.7652976827109192</v>
      </c>
      <c r="D98" s="215">
        <v>7.7151427148745997</v>
      </c>
      <c r="F98">
        <f t="shared" si="12"/>
        <v>1.6353724580191992E-2</v>
      </c>
      <c r="G98">
        <f t="shared" si="13"/>
        <v>-10.120344934386679</v>
      </c>
      <c r="H98">
        <f t="shared" si="14"/>
        <v>2.5281585113770104</v>
      </c>
      <c r="I98">
        <f t="shared" si="15"/>
        <v>3.3177845350475561</v>
      </c>
    </row>
    <row r="100" spans="1:15" x14ac:dyDescent="0.2">
      <c r="A100" t="s">
        <v>1</v>
      </c>
      <c r="B100" t="s">
        <v>235</v>
      </c>
      <c r="C100" t="s">
        <v>236</v>
      </c>
      <c r="D100" t="s">
        <v>23</v>
      </c>
      <c r="E100" t="s">
        <v>328</v>
      </c>
    </row>
    <row r="101" spans="1:15" x14ac:dyDescent="0.2">
      <c r="A101" s="32">
        <f>A85</f>
        <v>2.4869001928972199</v>
      </c>
      <c r="B101" s="32">
        <f>E74</f>
        <v>0.112398520528028</v>
      </c>
      <c r="C101" s="32">
        <f>I73</f>
        <v>-5.2776752308580903</v>
      </c>
      <c r="D101" s="32">
        <f>M75</f>
        <v>5.6558384988625097</v>
      </c>
      <c r="E101" s="32">
        <f>C101+D101</f>
        <v>0.37816326800441935</v>
      </c>
      <c r="H101" t="s">
        <v>237</v>
      </c>
      <c r="I101" t="s">
        <v>294</v>
      </c>
      <c r="J101" t="s">
        <v>238</v>
      </c>
      <c r="K101" t="s">
        <v>239</v>
      </c>
      <c r="L101" t="s">
        <v>240</v>
      </c>
      <c r="M101" t="s">
        <v>241</v>
      </c>
      <c r="N101" t="s">
        <v>242</v>
      </c>
      <c r="O101" t="s">
        <v>243</v>
      </c>
    </row>
    <row r="102" spans="1:15" x14ac:dyDescent="0.2">
      <c r="A102" s="32">
        <f>A87</f>
        <v>2.4327945659861601</v>
      </c>
      <c r="B102" s="32">
        <f>E78</f>
        <v>-0.65812494666015997</v>
      </c>
      <c r="C102" s="32">
        <f>I72</f>
        <v>-4.6218562119317399</v>
      </c>
      <c r="D102" s="32">
        <f>M76</f>
        <v>5.3822328048033503</v>
      </c>
      <c r="E102" s="32">
        <f t="shared" ref="E102:E108" si="16">C102+D102</f>
        <v>0.76037659287161041</v>
      </c>
      <c r="H102" cm="1">
        <f t="array" ref="H102:O102">TRANSPOSE(E101:E108)</f>
        <v>0.37816326800441935</v>
      </c>
      <c r="I102">
        <v>0.76037659287161041</v>
      </c>
      <c r="J102">
        <v>-3.040523294055042E-2</v>
      </c>
      <c r="K102">
        <v>-3.7961354230728608</v>
      </c>
      <c r="L102">
        <v>-1.6035359560034701</v>
      </c>
      <c r="M102">
        <v>-0.2536487629683295</v>
      </c>
      <c r="N102">
        <v>1.1515920326384195</v>
      </c>
      <c r="O102">
        <v>-0.11667776045173017</v>
      </c>
    </row>
    <row r="103" spans="1:15" x14ac:dyDescent="0.2">
      <c r="A103" s="32">
        <f>A72</f>
        <v>2.53834351943603</v>
      </c>
      <c r="B103" s="32">
        <f>E75</f>
        <v>-1.40533674565294E-2</v>
      </c>
      <c r="C103" s="32">
        <f>I74</f>
        <v>-6.1569042809988703</v>
      </c>
      <c r="D103" s="32">
        <f>M74</f>
        <v>6.1264990480583199</v>
      </c>
      <c r="E103" s="32">
        <f t="shared" si="16"/>
        <v>-3.040523294055042E-2</v>
      </c>
      <c r="H103" cm="1">
        <f t="array" ref="H103:O103">TRANSPOSE(E111:E118)</f>
        <v>-1.6355497895180093E-2</v>
      </c>
      <c r="I103">
        <v>5.8055762250930343E-5</v>
      </c>
      <c r="J103">
        <v>-2.3993758689453006</v>
      </c>
      <c r="K103">
        <v>-6.7151666990817001</v>
      </c>
      <c r="L103">
        <v>-7.1173255201865011</v>
      </c>
      <c r="M103">
        <v>-4.3639610941400004</v>
      </c>
      <c r="N103">
        <v>-2.3008696251808498</v>
      </c>
      <c r="O103">
        <v>-1.7637269851906989</v>
      </c>
    </row>
    <row r="104" spans="1:15" x14ac:dyDescent="0.2">
      <c r="A104" s="32">
        <f>A74</f>
        <v>2.5050181657420199</v>
      </c>
      <c r="B104" s="32">
        <f>E71</f>
        <v>0.56674208919695301</v>
      </c>
      <c r="C104" s="32">
        <f>I77</f>
        <v>-9.0335848385585304</v>
      </c>
      <c r="D104" s="32">
        <f>M77</f>
        <v>5.2374494154856697</v>
      </c>
      <c r="E104" s="32">
        <f t="shared" si="16"/>
        <v>-3.7961354230728608</v>
      </c>
    </row>
    <row r="105" spans="1:15" x14ac:dyDescent="0.2">
      <c r="A105" s="32">
        <f>A78</f>
        <v>2.3665934636801498</v>
      </c>
      <c r="B105" s="32">
        <f>E72</f>
        <v>0.55111849081216402</v>
      </c>
      <c r="C105" s="32">
        <f>I78</f>
        <v>-9.1148730023570703</v>
      </c>
      <c r="D105" s="32">
        <f>M71</f>
        <v>7.5113370463536002</v>
      </c>
      <c r="E105" s="32">
        <f t="shared" si="16"/>
        <v>-1.6035359560034701</v>
      </c>
    </row>
    <row r="106" spans="1:15" x14ac:dyDescent="0.2">
      <c r="A106" s="32">
        <f>A76</f>
        <v>2.4842415763947399</v>
      </c>
      <c r="B106" s="32">
        <f>E77</f>
        <v>-0.262269185152329</v>
      </c>
      <c r="C106" s="32">
        <f>I76</f>
        <v>-7.3401463660554898</v>
      </c>
      <c r="D106" s="32">
        <f>M72</f>
        <v>7.0864976030871603</v>
      </c>
      <c r="E106" s="32">
        <f t="shared" si="16"/>
        <v>-0.2536487629683295</v>
      </c>
    </row>
    <row r="107" spans="1:15" x14ac:dyDescent="0.2">
      <c r="A107" s="32">
        <f>A73</f>
        <v>2.5279340575110498</v>
      </c>
      <c r="B107" s="32">
        <f>E76</f>
        <v>-0.15532216780691799</v>
      </c>
      <c r="C107" s="32">
        <f>I71</f>
        <v>-3.8733721010063502</v>
      </c>
      <c r="D107" s="32">
        <f>M78</f>
        <v>5.0249641336447697</v>
      </c>
      <c r="E107" s="32">
        <f t="shared" si="16"/>
        <v>1.1515920326384195</v>
      </c>
    </row>
    <row r="108" spans="1:15" x14ac:dyDescent="0.2">
      <c r="A108" s="32">
        <f>A71</f>
        <v>2.7184766432355101</v>
      </c>
      <c r="B108" s="32">
        <f>E73</f>
        <v>0.35671216602529199</v>
      </c>
      <c r="C108" s="32">
        <f>I75</f>
        <v>-6.5355169211063204</v>
      </c>
      <c r="D108" s="32">
        <f>M73</f>
        <v>6.4188391606545903</v>
      </c>
      <c r="E108" s="32">
        <f t="shared" si="16"/>
        <v>-0.11667776045173017</v>
      </c>
    </row>
    <row r="110" spans="1:15" x14ac:dyDescent="0.2">
      <c r="A110" t="s">
        <v>329</v>
      </c>
      <c r="B110" t="s">
        <v>330</v>
      </c>
      <c r="C110" t="s">
        <v>331</v>
      </c>
      <c r="D110" t="s">
        <v>332</v>
      </c>
      <c r="E110" t="s">
        <v>328</v>
      </c>
    </row>
    <row r="111" spans="1:15" x14ac:dyDescent="0.2">
      <c r="A111" s="32">
        <f>C73</f>
        <v>0.14164573480950199</v>
      </c>
      <c r="B111" s="32">
        <f>G74</f>
        <v>-1.9741605318500099</v>
      </c>
      <c r="C111" s="32">
        <f>K72</f>
        <v>-9.1819886267138706</v>
      </c>
      <c r="D111" s="32">
        <f>O75</f>
        <v>9.1656331288186905</v>
      </c>
      <c r="E111" s="32">
        <f>C111+D111</f>
        <v>-1.6355497895180093E-2</v>
      </c>
    </row>
    <row r="112" spans="1:15" x14ac:dyDescent="0.2">
      <c r="A112" s="32">
        <f>C72</f>
        <v>0.20940525683376801</v>
      </c>
      <c r="B112" s="32">
        <f>G75</f>
        <v>-3.19060853179524</v>
      </c>
      <c r="C112" s="32">
        <f>K71</f>
        <v>-8.7652976827109192</v>
      </c>
      <c r="D112" s="32">
        <f>O76</f>
        <v>8.7653557384731702</v>
      </c>
      <c r="E112" s="32">
        <f t="shared" ref="E112:E118" si="17">C112+D112</f>
        <v>5.8055762250930343E-5</v>
      </c>
    </row>
    <row r="113" spans="1:5" x14ac:dyDescent="0.2">
      <c r="A113" s="32">
        <f>C74</f>
        <v>9.8351258308688294E-2</v>
      </c>
      <c r="B113" s="32">
        <f>G72</f>
        <v>0.35411477164588601</v>
      </c>
      <c r="C113" s="32">
        <f>K74</f>
        <v>-13.2067364892357</v>
      </c>
      <c r="D113" s="32">
        <f>O72</f>
        <v>10.8073606202904</v>
      </c>
      <c r="E113" s="32">
        <f t="shared" si="17"/>
        <v>-2.3993758689453006</v>
      </c>
    </row>
    <row r="114" spans="1:5" x14ac:dyDescent="0.2">
      <c r="A114" s="32">
        <f>C76</f>
        <v>6.4266489749370603E-2</v>
      </c>
      <c r="B114" s="32">
        <f>G78</f>
        <v>-3.7302024319948801</v>
      </c>
      <c r="C114" s="32">
        <f>K76</f>
        <v>-14.4303094139563</v>
      </c>
      <c r="D114" s="32">
        <f>O78</f>
        <v>7.7151427148745997</v>
      </c>
      <c r="E114" s="32">
        <f t="shared" si="17"/>
        <v>-6.7151666990817001</v>
      </c>
    </row>
    <row r="115" spans="1:5" x14ac:dyDescent="0.2">
      <c r="A115" s="32">
        <f>C78</f>
        <v>7.3462331684437398E-4</v>
      </c>
      <c r="B115" s="32">
        <f>G71</f>
        <v>1.8429225763444499</v>
      </c>
      <c r="C115" s="32">
        <f>K78</f>
        <v>-17.335340413320701</v>
      </c>
      <c r="D115" s="32">
        <f>O74</f>
        <v>10.2180148931342</v>
      </c>
      <c r="E115" s="32">
        <f t="shared" si="17"/>
        <v>-7.1173255201865011</v>
      </c>
    </row>
    <row r="116" spans="1:5" x14ac:dyDescent="0.2">
      <c r="A116" s="32">
        <f>C77</f>
        <v>5.36691859161453E-2</v>
      </c>
      <c r="B116" s="32">
        <f>G77</f>
        <v>-3.6438377025644502</v>
      </c>
      <c r="C116" s="32">
        <f>K77</f>
        <v>-14.5831387934321</v>
      </c>
      <c r="D116" s="32">
        <f>O73</f>
        <v>10.2191776992921</v>
      </c>
      <c r="E116" s="32">
        <f t="shared" si="17"/>
        <v>-4.3639610941400004</v>
      </c>
    </row>
    <row r="117" spans="1:5" x14ac:dyDescent="0.2">
      <c r="A117" s="32">
        <f>C71</f>
        <v>0.22460428303108601</v>
      </c>
      <c r="B117" s="32">
        <f>G73</f>
        <v>-7.3993925042023401E-2</v>
      </c>
      <c r="C117" s="32">
        <f>K73</f>
        <v>-11.135136113395699</v>
      </c>
      <c r="D117" s="32">
        <f>O77</f>
        <v>8.8342664882148494</v>
      </c>
      <c r="E117" s="32">
        <f t="shared" si="17"/>
        <v>-2.3008696251808498</v>
      </c>
    </row>
    <row r="118" spans="1:5" x14ac:dyDescent="0.2">
      <c r="A118" s="32">
        <f>C75</f>
        <v>8.4049048291254203E-2</v>
      </c>
      <c r="B118" s="32">
        <f>G76</f>
        <v>-3.3998164212517699</v>
      </c>
      <c r="C118" s="32">
        <f>K75</f>
        <v>-13.3906765857078</v>
      </c>
      <c r="D118" s="32">
        <f>O71</f>
        <v>11.626949600517101</v>
      </c>
      <c r="E118" s="32">
        <f t="shared" si="17"/>
        <v>-1.7637269851906989</v>
      </c>
    </row>
  </sheetData>
  <mergeCells count="44">
    <mergeCell ref="I69:L69"/>
    <mergeCell ref="I70:J70"/>
    <mergeCell ref="K70:L70"/>
    <mergeCell ref="M69:P69"/>
    <mergeCell ref="M70:N70"/>
    <mergeCell ref="O70:P70"/>
    <mergeCell ref="A69:D69"/>
    <mergeCell ref="A70:B70"/>
    <mergeCell ref="C70:D70"/>
    <mergeCell ref="E69:H69"/>
    <mergeCell ref="E70:F70"/>
    <mergeCell ref="G70:H70"/>
    <mergeCell ref="A28:D28"/>
    <mergeCell ref="E28:H28"/>
    <mergeCell ref="I28:L28"/>
    <mergeCell ref="M28:P28"/>
    <mergeCell ref="Q28:T28"/>
    <mergeCell ref="U28:X28"/>
    <mergeCell ref="Y28:AB28"/>
    <mergeCell ref="AC28:AF28"/>
    <mergeCell ref="AA15:AE15"/>
    <mergeCell ref="AF15:AJ15"/>
    <mergeCell ref="A23:A25"/>
    <mergeCell ref="A15:A16"/>
    <mergeCell ref="B15:F15"/>
    <mergeCell ref="G15:K15"/>
    <mergeCell ref="L15:P15"/>
    <mergeCell ref="AF2:AJ2"/>
    <mergeCell ref="AK2:AO2"/>
    <mergeCell ref="AK15:AO15"/>
    <mergeCell ref="A17:A19"/>
    <mergeCell ref="A20:A22"/>
    <mergeCell ref="Q15:U15"/>
    <mergeCell ref="V15:Z15"/>
    <mergeCell ref="A7:A9"/>
    <mergeCell ref="A10:A12"/>
    <mergeCell ref="Q2:U2"/>
    <mergeCell ref="V2:Z2"/>
    <mergeCell ref="AA2:AE2"/>
    <mergeCell ref="G2:K2"/>
    <mergeCell ref="L2:P2"/>
    <mergeCell ref="A2:A3"/>
    <mergeCell ref="B2:F2"/>
    <mergeCell ref="A4:A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исходные данные</vt:lpstr>
      <vt:lpstr>исходные без сезонности</vt:lpstr>
      <vt:lpstr>реальные данные</vt:lpstr>
      <vt:lpstr>данные по выпуску</vt:lpstr>
      <vt:lpstr>итог</vt:lpstr>
      <vt:lpstr>mining</vt:lpstr>
      <vt:lpstr>base</vt:lpstr>
      <vt:lpstr>kasha</vt:lpstr>
      <vt:lpstr>kasha (2)</vt:lpstr>
      <vt:lpstr>реальные данные + логи 3 задолж</vt:lpstr>
      <vt:lpstr>логи+длоги</vt:lpstr>
      <vt:lpstr>все задолж в приростах</vt:lpstr>
      <vt:lpstr>графики сложная формула</vt:lpstr>
      <vt:lpstr>графики простая формула</vt:lpstr>
      <vt:lpstr>графики сложная формула (2)</vt:lpstr>
      <vt:lpstr>долговая нагрузка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Пустовалова Анна Алексеевна</dc:creator>
  <cp:lastModifiedBy>Пустовалова Анна Алексеевна</cp:lastModifiedBy>
  <dcterms:created xsi:type="dcterms:W3CDTF">2023-11-18T22:14:03Z</dcterms:created>
  <dcterms:modified xsi:type="dcterms:W3CDTF">2024-03-18T23:11:14Z</dcterms:modified>
</cp:coreProperties>
</file>