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chStack_Navya\DA_Bootcamp\Assignments\Module1\Crowdfunding\"/>
    </mc:Choice>
  </mc:AlternateContent>
  <xr:revisionPtr revIDLastSave="0" documentId="13_ncr:1_{C4CC6668-38A7-4E74-AE13-0F46E0E049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wdfunding" sheetId="1" r:id="rId1"/>
    <sheet name="Pivot-1" sheetId="3" r:id="rId2"/>
    <sheet name="Pivot-2" sheetId="4" r:id="rId3"/>
    <sheet name="Pivot-3" sheetId="9" r:id="rId4"/>
    <sheet name="Crowdfunding Goal Analysis" sheetId="2" r:id="rId5"/>
    <sheet name="Statistical Analysis" sheetId="5" r:id="rId6"/>
  </sheets>
  <definedNames>
    <definedName name="_xlnm._FilterDatabase" localSheetId="0" hidden="1">Crowdfunding!$A$1:$V$1</definedName>
    <definedName name="_xlnm._FilterDatabase" localSheetId="5" hidden="1">'Statistical Analysis'!$A$1:$A$1005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 a="1"/>
  <c r="D2" i="5" a="1"/>
  <c r="I6" i="5" s="1"/>
  <c r="B2" i="2"/>
  <c r="D13" i="2"/>
  <c r="D12" i="2"/>
  <c r="D11" i="2"/>
  <c r="D10" i="2"/>
  <c r="D9" i="2"/>
  <c r="D8" i="2"/>
  <c r="D7" i="2"/>
  <c r="D6" i="2"/>
  <c r="D5" i="2"/>
  <c r="D4" i="2"/>
  <c r="D3" i="2"/>
  <c r="D2" i="2"/>
  <c r="C13" i="2"/>
  <c r="C12" i="2"/>
  <c r="C11" i="2"/>
  <c r="C10" i="2"/>
  <c r="C9" i="2"/>
  <c r="C8" i="2"/>
  <c r="C7" i="2"/>
  <c r="C6" i="2"/>
  <c r="C5" i="2"/>
  <c r="C4" i="2"/>
  <c r="C3" i="2"/>
  <c r="C2" i="2"/>
  <c r="B13" i="2"/>
  <c r="B12" i="2"/>
  <c r="B11" i="2"/>
  <c r="E11" i="2" s="1"/>
  <c r="B10" i="2"/>
  <c r="E10" i="2" s="1"/>
  <c r="B9" i="2"/>
  <c r="E9" i="2" s="1"/>
  <c r="B8" i="2"/>
  <c r="E8" i="2" s="1"/>
  <c r="B7" i="2"/>
  <c r="E7" i="2" s="1"/>
  <c r="B6" i="2"/>
  <c r="E6" i="2" s="1"/>
  <c r="B5" i="2"/>
  <c r="E5" i="2" s="1"/>
  <c r="B4" i="2"/>
  <c r="B3" i="2"/>
  <c r="E3" i="2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13" i="2" l="1"/>
  <c r="I3" i="5"/>
  <c r="I5" i="5"/>
  <c r="A2" i="5"/>
  <c r="H8" i="5"/>
  <c r="H7" i="5"/>
  <c r="H10" i="5"/>
  <c r="H11" i="5"/>
  <c r="H9" i="5"/>
  <c r="H2" i="5"/>
  <c r="H4" i="5"/>
  <c r="H6" i="5"/>
  <c r="I2" i="5"/>
  <c r="I4" i="5"/>
  <c r="D2" i="5"/>
  <c r="I11" i="5"/>
  <c r="I10" i="5"/>
  <c r="I9" i="5"/>
  <c r="I8" i="5"/>
  <c r="H3" i="5"/>
  <c r="H5" i="5"/>
  <c r="I7" i="5"/>
  <c r="F8" i="2"/>
  <c r="G8" i="2"/>
  <c r="H8" i="2"/>
  <c r="E4" i="2"/>
  <c r="F4" i="2" s="1"/>
  <c r="E12" i="2"/>
  <c r="H12" i="2" s="1"/>
  <c r="F6" i="2"/>
  <c r="G6" i="2"/>
  <c r="G10" i="2"/>
  <c r="F10" i="2"/>
  <c r="H6" i="2"/>
  <c r="H10" i="2"/>
  <c r="G3" i="2"/>
  <c r="G7" i="2"/>
  <c r="G11" i="2"/>
  <c r="H3" i="2"/>
  <c r="H7" i="2"/>
  <c r="H11" i="2"/>
  <c r="G5" i="2"/>
  <c r="H5" i="2"/>
  <c r="H9" i="2"/>
  <c r="G9" i="2"/>
  <c r="H13" i="2"/>
  <c r="G13" i="2"/>
  <c r="F11" i="2"/>
  <c r="F3" i="2"/>
  <c r="F13" i="2"/>
  <c r="F9" i="2"/>
  <c r="F5" i="2"/>
  <c r="F7" i="2"/>
  <c r="E2" i="2"/>
  <c r="F2" i="2" s="1"/>
  <c r="H4" i="2" l="1"/>
  <c r="G4" i="2"/>
  <c r="G12" i="2"/>
  <c r="F12" i="2"/>
  <c r="G2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<sst xmlns="http://schemas.openxmlformats.org/spreadsheetml/2006/main" count="8142" uniqueCount="2119">
  <si>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</si>
  <si>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</si>
  <si>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</si>
  <si>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</si>
  <si>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</si>
  <si>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</si>
  <si>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</si>
  <si>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</si>
  <si>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</si>
  <si>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</si>
  <si>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</si>
  <si>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</si>
  <si>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</si>
  <si>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</si>
  <si>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</si>
  <si>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</si>
  <si>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</si>
  <si>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</si>
  <si>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</si>
  <si>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</si>
  <si>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</si>
  <si>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</si>
  <si>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</si>
  <si>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</si>
  <si>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</si>
  <si>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</si>
  <si>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</si>
  <si>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</si>
  <si>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</si>
  <si>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</si>
  <si>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</si>
  <si>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</si>
  <si>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</si>
  <si>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</si>
  <si>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</si>
  <si>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</si>
  <si>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</si>
  <si>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</si>
  <si>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</si>
  <si>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</si>
  <si>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</si>
  <si>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</si>
  <si>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</si>
  <si>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</si>
  <si>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</si>
  <si>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</si>
  <si>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</si>
  <si>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</si>
  <si>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</si>
  <si>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</si>
  <si>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</si>
  <si>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</si>
  <si>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</si>
  <si>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</si>
  <si>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</si>
  <si>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</si>
  <si>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</si>
  <si>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</si>
  <si>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</si>
  <si>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</si>
  <si>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</si>
  <si>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</si>
  <si>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</si>
  <si>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</si>
  <si>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</si>
  <si>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</si>
  <si>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</si>
  <si>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</si>
  <si>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</si>
  <si>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</si>
  <si>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</si>
  <si>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</si>
  <si>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</si>
  <si>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</si>
  <si>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</si>
  <si>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</si>
  <si>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</si>
  <si>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</si>
  <si>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</si>
  <si>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</si>
  <si>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</si>
  <si>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</si>
  <si>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</si>
  <si>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</si>
  <si>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</si>
  <si>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</si>
  <si>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</si>
  <si>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</si>
  <si>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</si>
  <si>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</si>
  <si>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</si>
  <si>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</si>
  <si>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</si>
  <si>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</si>
  <si>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</si>
  <si>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</si>
  <si>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</si>
  <si>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</si>
  <si>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</si>
  <si>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</si>
  <si>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</si>
  <si>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</si>
  <si>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</si>
  <si>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</si>
  <si>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</si>
  <si>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</si>
  <si>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</si>
  <si>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</si>
  <si>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</si>
  <si>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</si>
  <si>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</si>
  <si>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</si>
  <si>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</si>
  <si>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</si>
  <si>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</si>
  <si>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</si>
  <si>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</si>
  <si>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</si>
  <si>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</si>
  <si>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</si>
  <si>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</si>
  <si>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</si>
  <si>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</si>
  <si>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</si>
  <si>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</si>
  <si>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</si>
  <si>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</si>
  <si>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</si>
  <si>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</si>
  <si>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</si>
  <si>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</si>
  <si>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</si>
  <si>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</si>
  <si>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</si>
  <si>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</si>
  <si>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</si>
  <si>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</si>
  <si>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</si>
  <si>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</si>
  <si>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</si>
  <si>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</si>
  <si>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</si>
  <si>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</si>
  <si>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</si>
  <si>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</si>
  <si>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</si>
  <si>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</si>
  <si>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</si>
  <si>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</si>
  <si>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</si>
  <si>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</si>
  <si>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</si>
  <si>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</si>
  <si>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</si>
  <si>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</si>
  <si>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</si>
  <si>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</si>
  <si>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</si>
  <si>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</si>
  <si>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</si>
  <si>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</si>
  <si>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</si>
  <si>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</si>
  <si>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</si>
  <si>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</si>
  <si>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</si>
  <si>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</si>
  <si>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</si>
  <si>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</si>
  <si>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</si>
  <si>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</si>
  <si>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</si>
  <si>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</si>
  <si>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</si>
  <si>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</si>
  <si>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</si>
  <si>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</si>
  <si>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</si>
  <si>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</si>
  <si>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</si>
  <si>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</si>
  <si>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</si>
  <si>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</si>
  <si>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</si>
  <si>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</si>
  <si>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</si>
  <si>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</si>
  <si>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</si>
  <si>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</si>
  <si>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</si>
  <si>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</si>
  <si>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</si>
  <si>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</si>
  <si>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</si>
  <si>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</si>
  <si>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</si>
  <si>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</si>
  <si>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</si>
  <si>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</si>
  <si>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</si>
  <si>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</si>
  <si>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</si>
  <si>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</si>
  <si>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</si>
  <si>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</si>
  <si>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</si>
  <si>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</si>
  <si>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</si>
  <si>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</si>
  <si>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</si>
  <si>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</si>
  <si>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</si>
  <si>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</si>
  <si>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</si>
  <si>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</si>
  <si>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</si>
  <si>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</si>
  <si>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</si>
  <si>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</si>
  <si>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</si>
  <si>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</si>
  <si>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</si>
  <si>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</si>
  <si>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</si>
  <si>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</si>
  <si>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</si>
  <si>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</si>
  <si>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</si>
  <si>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</si>
  <si>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</si>
  <si>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</si>
  <si>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</si>
  <si>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</si>
  <si>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</si>
  <si>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</si>
  <si>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</si>
  <si>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</si>
  <si>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</si>
  <si>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</si>
  <si>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</si>
  <si>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</si>
  <si>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</si>
  <si>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</si>
  <si>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</si>
  <si>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</si>
  <si>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</si>
  <si>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</si>
  <si>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</si>
  <si>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</si>
  <si>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</si>
  <si>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</si>
  <si>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</si>
  <si>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</si>
  <si>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</si>
  <si>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</si>
  <si>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</si>
  <si>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</si>
  <si>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</si>
  <si>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</si>
  <si>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</si>
  <si>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</si>
  <si>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</si>
  <si>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</si>
  <si>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</si>
  <si>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</si>
  <si>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</si>
  <si>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</si>
  <si>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</si>
  <si>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</si>
  <si>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</si>
  <si>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</si>
  <si>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</si>
  <si>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</si>
  <si>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</si>
  <si>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</si>
  <si>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</si>
  <si>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</si>
  <si>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</si>
  <si>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</si>
  <si>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</si>
  <si>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</si>
  <si>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</si>
  <si>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</si>
  <si>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</si>
  <si>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</si>
  <si>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</si>
  <si>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</si>
  <si>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</si>
  <si>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</si>
  <si>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</si>
  <si>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</si>
  <si>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</si>
  <si>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</si>
  <si>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</si>
  <si>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</si>
  <si>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</si>
  <si>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</si>
  <si>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</si>
  <si>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</si>
  <si>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</si>
  <si>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</si>
  <si>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</si>
  <si>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</si>
  <si>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</si>
  <si>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</si>
  <si>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</si>
  <si>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</si>
  <si>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</si>
  <si>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</si>
  <si>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</si>
  <si>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</si>
  <si>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</si>
  <si>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</si>
  <si>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</si>
  <si>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</si>
  <si>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</si>
  <si>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</si>
  <si>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</si>
  <si>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</si>
  <si>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</si>
  <si>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</si>
  <si>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</si>
  <si>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</si>
  <si>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</si>
  <si>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</si>
  <si>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</si>
  <si>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</si>
  <si>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</si>
  <si>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</si>
  <si>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</si>
  <si>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</si>
  <si>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</si>
  <si>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</si>
  <si>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</si>
  <si>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</si>
  <si>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</si>
  <si>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</si>
  <si>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</si>
  <si>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</si>
  <si>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</si>
  <si>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</si>
  <si>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</si>
  <si>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</si>
  <si>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</si>
  <si>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</si>
  <si>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</si>
  <si>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</si>
  <si>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</si>
  <si>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</si>
  <si>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</si>
  <si>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</si>
  <si>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</si>
  <si>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</si>
  <si>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</si>
  <si>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</si>
  <si>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</si>
  <si>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</si>
  <si>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</si>
  <si>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</si>
  <si>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</si>
  <si>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</si>
  <si>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</si>
  <si>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</si>
  <si>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</si>
  <si>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</si>
  <si>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</si>
  <si>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</si>
  <si>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</si>
  <si>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</si>
  <si>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</si>
  <si>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</si>
  <si>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</si>
  <si>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</si>
  <si>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</si>
  <si>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</si>
  <si>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</si>
  <si>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</si>
  <si>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</si>
  <si>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</si>
  <si>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</si>
  <si>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</si>
  <si>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</si>
  <si>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</si>
  <si>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</si>
  <si>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</si>
  <si>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</si>
  <si>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</si>
  <si>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</si>
  <si>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</si>
  <si>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</si>
  <si>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</si>
  <si>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</si>
  <si>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</si>
  <si>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</si>
  <si>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</si>
  <si>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</si>
  <si>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</si>
  <si>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</si>
  <si>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</si>
  <si>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</si>
  <si>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</si>
  <si>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</si>
  <si>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</si>
  <si>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</si>
  <si>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</si>
  <si>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</si>
  <si>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</si>
  <si>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</si>
  <si>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</si>
  <si>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</si>
  <si>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</si>
  <si>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</si>
  <si>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</si>
  <si>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</si>
  <si>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</si>
  <si>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</si>
  <si>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</si>
  <si>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</si>
  <si>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</si>
  <si>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</si>
  <si>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</si>
  <si>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</si>
  <si>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</si>
  <si>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</si>
  <si>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</si>
  <si>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</si>
  <si>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</si>
  <si>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</si>
  <si>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</si>
  <si>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</si>
  <si>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</si>
  <si>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</si>
  <si>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</si>
  <si>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</si>
  <si>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</si>
  <si>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</si>
  <si>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</si>
  <si>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</si>
  <si>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</si>
  <si>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</si>
  <si>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</si>
  <si>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</si>
  <si>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</si>
  <si>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</si>
  <si>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</si>
  <si>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</si>
  <si>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</si>
  <si>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</si>
  <si>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</si>
  <si>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</si>
  <si>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</si>
  <si>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</si>
  <si>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</si>
  <si>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</si>
  <si>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</si>
  <si>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</si>
  <si>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</si>
  <si>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</si>
  <si>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</si>
  <si>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</si>
  <si>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</si>
  <si>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</si>
  <si>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</si>
  <si>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</si>
  <si>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</si>
  <si>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</si>
  <si>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</si>
  <si>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</si>
  <si>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</si>
  <si>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</si>
  <si>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</si>
  <si>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</si>
  <si>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</si>
  <si>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</si>
  <si>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</si>
  <si>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</si>
  <si>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</si>
  <si>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</si>
  <si>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</si>
  <si>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</si>
  <si>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</si>
  <si>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</si>
  <si>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</si>
  <si>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</si>
  <si>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</si>
  <si>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</si>
  <si>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</si>
  <si>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</si>
  <si>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</si>
  <si>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</si>
  <si>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</si>
  <si>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</si>
  <si>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</si>
  <si>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</si>
  <si>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</si>
  <si>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</si>
  <si>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</si>
  <si>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</si>
  <si>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</si>
  <si>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</si>
  <si>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</si>
  <si>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</si>
  <si>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</si>
  <si>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</si>
  <si>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</si>
  <si>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</si>
  <si>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</si>
  <si>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</si>
  <si>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</si>
  <si>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</si>
  <si>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</si>
  <si>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</si>
  <si>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</si>
  <si>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</si>
  <si>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</si>
  <si>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</si>
  <si>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</si>
  <si>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</si>
  <si>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</si>
  <si>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</si>
  <si>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</si>
  <si>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</si>
  <si>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</si>
  <si>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</si>
  <si>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</si>
  <si>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</si>
  <si>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</si>
  <si>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</si>
  <si>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</si>
  <si>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</si>
  <si>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</si>
  <si>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</si>
  <si>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</si>
  <si>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</si>
  <si>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</si>
  <si>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</si>
  <si>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</si>
  <si>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</si>
  <si>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</si>
  <si>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</si>
  <si>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</si>
  <si>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</si>
  <si>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</si>
  <si>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</si>
  <si>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</si>
  <si>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</si>
  <si>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</si>
  <si>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</si>
  <si>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</si>
  <si>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</si>
  <si>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</si>
  <si>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</si>
  <si>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</si>
  <si>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</si>
  <si>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</si>
  <si>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</si>
  <si>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</si>
  <si>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</si>
  <si>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</si>
  <si>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</si>
  <si>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</si>
  <si>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</si>
  <si>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</si>
  <si>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</si>
  <si>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</si>
  <si>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</si>
  <si>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</si>
  <si>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</si>
  <si>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</si>
  <si>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</si>
  <si>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</si>
  <si>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</si>
  <si>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</si>
  <si>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</si>
  <si>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</si>
  <si>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</si>
  <si>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</si>
  <si>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</si>
  <si>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</si>
  <si>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</si>
  <si>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</si>
  <si>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</si>
  <si>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</si>
  <si>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</si>
  <si>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</si>
  <si>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</si>
  <si>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</si>
  <si>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</si>
  <si>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</si>
  <si>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</si>
  <si>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</si>
  <si>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</si>
  <si>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</si>
  <si>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</si>
  <si>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</si>
  <si>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</si>
  <si>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</si>
  <si>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</si>
  <si>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</si>
  <si>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</si>
  <si>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</si>
  <si>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</si>
  <si>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</si>
  <si>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</si>
  <si>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</si>
  <si>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</si>
  <si>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</si>
  <si>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</si>
  <si>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</si>
  <si>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</si>
  <si>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</si>
  <si>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</si>
  <si>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</si>
  <si>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</si>
  <si>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</si>
  <si>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</si>
  <si>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</si>
  <si>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</si>
  <si>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</si>
  <si>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</si>
  <si>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</si>
  <si>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</si>
  <si>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</si>
  <si>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</si>
  <si>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</si>
  <si>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</si>
  <si>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</si>
  <si>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</si>
  <si>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</si>
  <si>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</si>
  <si>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</si>
  <si>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</si>
  <si>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</si>
  <si>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</si>
  <si>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</si>
  <si>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</si>
  <si>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</si>
  <si>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</si>
  <si>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</si>
  <si>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</si>
  <si>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</si>
  <si>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</si>
  <si>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</si>
  <si>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</si>
  <si>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</si>
  <si>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</si>
  <si>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</si>
  <si>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</si>
  <si>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</si>
  <si>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</si>
  <si>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</si>
  <si>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</si>
  <si>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</si>
  <si>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</si>
  <si>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</si>
  <si>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</si>
  <si>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</si>
  <si>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</si>
  <si>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</si>
  <si>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</si>
  <si>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</si>
  <si>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</si>
  <si>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</si>
  <si>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</si>
  <si>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</si>
  <si>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</si>
  <si>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</si>
  <si>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</si>
  <si>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</si>
  <si>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</si>
  <si>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</si>
  <si>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</si>
  <si>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</si>
  <si>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</si>
  <si>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</si>
  <si>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</si>
  <si>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</si>
  <si>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</si>
  <si>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</si>
  <si>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</si>
  <si>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</si>
  <si>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</si>
  <si>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</si>
  <si>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</si>
  <si>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</si>
  <si>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</si>
  <si>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</si>
  <si>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</si>
  <si>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</si>
  <si>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</si>
  <si>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</si>
  <si>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</si>
  <si>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</si>
  <si>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</si>
  <si>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</si>
  <si>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</si>
  <si>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</si>
  <si>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</si>
  <si>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</si>
  <si>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</si>
  <si>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</si>
  <si>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</si>
  <si>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</si>
  <si>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</si>
  <si>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</si>
  <si>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</si>
  <si>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</si>
  <si>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</si>
  <si>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</si>
  <si>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</si>
  <si>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</si>
  <si>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</si>
  <si>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</si>
  <si>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</si>
  <si>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</si>
  <si>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</si>
  <si>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</si>
  <si>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</si>
  <si>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</si>
  <si>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</si>
  <si>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</si>
  <si>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</si>
  <si>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</si>
  <si>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</si>
  <si>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</si>
  <si>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</si>
  <si>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</si>
  <si>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</si>
  <si>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</si>
  <si>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</si>
  <si>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</si>
  <si>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</si>
  <si>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</si>
  <si>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</si>
  <si>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</si>
  <si>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</si>
  <si>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</si>
  <si>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</si>
  <si>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</si>
  <si>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</si>
  <si>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</si>
  <si>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</si>
  <si>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</si>
  <si>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</si>
  <si>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</si>
  <si>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</si>
  <si>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</si>
  <si>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</si>
  <si>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</si>
  <si>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</si>
  <si>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</si>
  <si>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</si>
  <si>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</si>
  <si>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</si>
  <si>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</si>
  <si>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</si>
  <si>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</si>
  <si>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</si>
  <si>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</si>
  <si>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</si>
  <si>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</si>
  <si>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</si>
  <si>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</si>
  <si>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</si>
  <si>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</si>
  <si>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</si>
  <si>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</si>
  <si>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</si>
  <si>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</si>
  <si>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</si>
  <si>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</si>
  <si>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</si>
  <si>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</si>
  <si>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</si>
  <si>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</si>
  <si>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</si>
  <si>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</si>
  <si>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</si>
  <si>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</si>
  <si>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</si>
  <si>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</si>
  <si>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</si>
  <si>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</si>
  <si>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</si>
  <si>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</si>
  <si>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</si>
  <si>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</si>
  <si>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</si>
  <si>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</si>
  <si>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</si>
  <si>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</si>
  <si>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</si>
  <si>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</si>
  <si>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</si>
  <si>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</si>
  <si>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</si>
  <si>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</si>
  <si>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</si>
  <si>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</si>
  <si>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</si>
  <si>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</si>
  <si>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</si>
  <si>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</si>
  <si>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</si>
  <si>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</si>
  <si>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</si>
  <si>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</si>
  <si>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</si>
  <si>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</si>
  <si>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</si>
  <si>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</si>
  <si>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</si>
  <si>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</si>
  <si>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</si>
  <si>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</si>
  <si>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</si>
  <si>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</si>
  <si>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</si>
  <si>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</si>
  <si>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</si>
  <si>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</si>
  <si>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</si>
  <si>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</si>
  <si>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</si>
  <si>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</si>
  <si>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</si>
  <si>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</si>
  <si>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</si>
  <si>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</si>
  <si>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</si>
  <si>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</si>
  <si>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</si>
  <si>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</si>
  <si>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</si>
  <si>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</si>
  <si>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</si>
  <si>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</si>
  <si>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</si>
  <si>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</si>
  <si>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</si>
  <si>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</si>
  <si>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</si>
  <si>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</si>
  <si>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</si>
  <si>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</si>
  <si>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</si>
  <si>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</si>
  <si>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</si>
  <si>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</si>
  <si>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</si>
  <si>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</si>
  <si>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</si>
  <si>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</si>
  <si>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</si>
  <si>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</si>
  <si>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</si>
  <si>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</si>
  <si>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</si>
  <si>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</si>
  <si>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</si>
  <si>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</si>
  <si>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</si>
  <si>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</si>
  <si>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</si>
  <si>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</si>
  <si>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</si>
  <si>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</si>
  <si>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</si>
  <si>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</si>
  <si>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</si>
  <si>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</si>
  <si>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</si>
  <si>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</si>
  <si>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</si>
  <si>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</si>
  <si>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</si>
  <si>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</si>
  <si>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</si>
  <si>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</si>
  <si>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</si>
  <si>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</si>
  <si>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</si>
  <si>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</si>
  <si>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</si>
  <si>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</si>
  <si>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</si>
  <si>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</si>
  <si>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</si>
  <si>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</si>
  <si>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</si>
  <si>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</si>
  <si>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</si>
  <si>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</si>
  <si>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</si>
  <si>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</si>
  <si>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</si>
  <si>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</si>
  <si>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</si>
  <si>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</si>
  <si>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</si>
  <si>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</si>
  <si>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</si>
  <si>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</si>
  <si>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</si>
  <si>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</si>
  <si>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</si>
  <si>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</si>
  <si>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</si>
  <si>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</si>
  <si>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</si>
  <si>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</si>
  <si>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</si>
  <si>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</si>
  <si>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</si>
  <si>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</si>
  <si>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</si>
  <si>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</si>
  <si>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</si>
  <si>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</si>
  <si>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</si>
  <si>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</si>
  <si>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</si>
  <si>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</si>
  <si>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</si>
  <si>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</si>
  <si>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</si>
  <si>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</si>
  <si>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</si>
  <si>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</si>
  <si>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</si>
  <si>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</si>
  <si>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</si>
  <si>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</si>
  <si>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</si>
  <si>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</si>
  <si>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</si>
  <si>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</si>
  <si>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</si>
  <si>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</si>
  <si>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</si>
  <si>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</si>
  <si>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</si>
  <si>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</si>
  <si>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</si>
  <si>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</si>
  <si>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</si>
  <si>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</si>
  <si>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</si>
  <si>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</si>
  <si>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</si>
  <si>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</si>
  <si>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</si>
  <si>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</si>
  <si>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</si>
  <si>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</si>
  <si>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</si>
  <si>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</si>
  <si>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</si>
  <si>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</si>
  <si>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</si>
  <si>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</si>
  <si>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</si>
  <si>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</si>
  <si>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</si>
  <si>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</si>
  <si>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</si>
  <si>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</si>
  <si>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</si>
  <si>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</si>
  <si>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</si>
  <si>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</si>
  <si>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</si>
  <si>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</si>
  <si>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</si>
  <si>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</si>
  <si>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</si>
  <si>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</si>
  <si>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</si>
  <si>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</si>
  <si>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</si>
  <si>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</si>
  <si>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</si>
  <si>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</si>
  <si>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</si>
  <si>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</si>
  <si>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</si>
  <si>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</si>
  <si>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</si>
  <si>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</si>
  <si>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</si>
  <si>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</si>
  <si>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</si>
  <si>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</si>
  <si>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</si>
  <si>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</si>
  <si>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</si>
  <si>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</si>
  <si>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</si>
  <si>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</si>
  <si>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</si>
  <si>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</si>
  <si>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</si>
  <si>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</si>
  <si>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</si>
  <si>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</si>
  <si>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</si>
  <si>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</si>
  <si>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</si>
  <si>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</si>
  <si>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</si>
  <si>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</si>
  <si>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</si>
  <si>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</si>
  <si>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</si>
  <si>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</si>
  <si>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</si>
  <si>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</si>
  <si>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</si>
  <si>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</si>
  <si>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</si>
  <si>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</si>
  <si>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</si>
  <si>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</si>
  <si>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</si>
  <si>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</si>
  <si>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</si>
  <si>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</si>
  <si>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</si>
  <si>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</si>
  <si>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</si>
  <si>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</si>
  <si>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</si>
  <si>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</si>
  <si>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</si>
  <si>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</si>
  <si>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</si>
  <si>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</si>
  <si>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</si>
  <si>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</si>
  <si>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</si>
  <si>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</si>
  <si>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</si>
  <si>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</si>
  <si>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</si>
  <si>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</si>
  <si>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</si>
  <si>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</si>
  <si>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</si>
  <si>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</si>
  <si>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</si>
  <si>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</si>
  <si>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</si>
  <si>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</si>
  <si>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</si>
  <si>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</si>
  <si>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</si>
  <si>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</si>
  <si>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</si>
  <si>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</si>
  <si>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</si>
  <si>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</si>
  <si>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</si>
  <si>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</si>
  <si>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</si>
  <si>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</si>
  <si>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</si>
  <si>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</si>
  <si>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</si>
  <si>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</si>
  <si>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</si>
  <si>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</si>
  <si>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</si>
  <si>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</si>
  <si>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</si>
  <si>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</si>
  <si>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</si>
  <si>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</si>
  <si>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</si>
  <si>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</si>
  <si>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</si>
  <si>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</si>
  <si>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</si>
  <si>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</si>
  <si>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</si>
  <si>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</si>
  <si>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</si>
  <si>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</si>
  <si>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</si>
  <si>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</si>
  <si>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</si>
  <si>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</si>
  <si>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</si>
  <si>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</si>
  <si>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</si>
  <si>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</si>
  <si>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</si>
  <si>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</si>
  <si>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</si>
  <si>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</si>
  <si>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</si>
  <si>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</si>
  <si>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</si>
  <si>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</si>
  <si>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</si>
  <si>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</si>
  <si>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</si>
  <si>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</si>
  <si>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</si>
  <si>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</si>
  <si>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</si>
  <si>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</si>
  <si>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</si>
  <si>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</si>
  <si>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</si>
  <si>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</si>
  <si>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</si>
  <si>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</si>
  <si>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</si>
  <si>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</si>
  <si>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</si>
  <si>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</si>
  <si>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</si>
  <si>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</si>
  <si>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</si>
  <si>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</si>
  <si>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</si>
  <si>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</si>
  <si>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</si>
  <si>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</si>
  <si>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</si>
  <si>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</si>
  <si>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</si>
  <si>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</si>
  <si>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</si>
  <si>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</si>
  <si>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</si>
  <si>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</si>
  <si>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</si>
  <si>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</si>
  <si>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</si>
  <si>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</si>
  <si>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</si>
  <si>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</si>
  <si>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</si>
  <si>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</si>
  <si>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</si>
  <si>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</si>
  <si>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</si>
  <si>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</si>
  <si>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</si>
  <si>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</si>
  <si>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</si>
  <si>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</si>
  <si>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</si>
  <si>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</si>
  <si>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</si>
  <si>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</si>
  <si>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</si>
  <si>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</si>
  <si>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</si>
  <si>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</si>
  <si>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</si>
  <si>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</si>
  <si>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</si>
  <si>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</si>
  <si>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</si>
  <si>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</si>
  <si>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</si>
  <si>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</si>
  <si>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</si>
  <si>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</si>
  <si>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</si>
  <si>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</si>
  <si>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</si>
  <si>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</si>
  <si>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</si>
  <si>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</si>
  <si>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</si>
  <si>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</si>
  <si>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</si>
  <si>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</si>
  <si>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</si>
  <si>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</si>
  <si>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</si>
  <si>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</si>
  <si>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</si>
  <si>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</si>
  <si>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</si>
  <si>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</si>
  <si>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</si>
  <si>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</si>
  <si>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</si>
  <si>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</si>
  <si>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</si>
  <si>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</si>
  <si>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</si>
  <si>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</si>
  <si>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</si>
  <si>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</si>
  <si>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</si>
  <si>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</si>
  <si>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</si>
  <si>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</si>
  <si>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</si>
  <si>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</si>
  <si>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</si>
  <si>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</si>
  <si>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</si>
  <si>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</si>
  <si>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</si>
  <si>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</si>
  <si>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</si>
  <si>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</si>
  <si>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</si>
  <si>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</si>
  <si>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</si>
  <si>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</si>
  <si>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</si>
  <si>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</si>
  <si>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</si>
  <si>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</si>
  <si>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</si>
  <si>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</si>
  <si>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</si>
  <si>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</si>
  <si>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</si>
  <si>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</si>
  <si>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</si>
  <si>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</si>
  <si>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</si>
  <si>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</si>
  <si>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</si>
  <si>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</si>
  <si>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</si>
  <si>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</si>
  <si>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</si>
  <si>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</si>
  <si>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</si>
  <si>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</si>
  <si>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</si>
  <si>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</si>
  <si>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</si>
  <si>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</si>
  <si>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</si>
  <si>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</si>
  <si>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</si>
  <si>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</si>
  <si>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</si>
  <si>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</si>
  <si>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</si>
  <si>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</si>
  <si>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</si>
  <si>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</si>
  <si>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</si>
  <si>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</si>
  <si>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</si>
  <si>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</si>
  <si>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</si>
  <si>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</si>
  <si>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</si>
  <si>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</si>
  <si>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</si>
  <si>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</si>
  <si>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</si>
  <si>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</si>
  <si>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</si>
  <si>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</si>
  <si>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</si>
  <si>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</si>
  <si>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</si>
  <si>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</si>
  <si>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</si>
  <si>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</si>
  <si>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</si>
  <si>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</si>
  <si>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</si>
  <si>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</si>
  <si>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</si>
  <si>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</si>
  <si>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</si>
  <si>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</si>
  <si>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</si>
  <si>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</si>
  <si>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</si>
  <si>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</si>
  <si>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</si>
  <si>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</si>
  <si>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</si>
  <si>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</si>
  <si>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</si>
  <si>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</si>
  <si>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</si>
  <si>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</si>
  <si>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</si>
  <si>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</si>
  <si>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</si>
  <si>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</si>
  <si>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</si>
  <si>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</si>
  <si>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</si>
  <si>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</si>
  <si>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</si>
  <si>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</si>
  <si>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</si>
  <si>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</si>
  <si>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</si>
  <si>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</si>
  <si>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</si>
  <si>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</si>
  <si>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</si>
  <si>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</si>
  <si>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</si>
  <si>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</si>
  <si>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</si>
  <si>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</si>
  <si>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</si>
  <si>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</si>
  <si>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</si>
  <si>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</si>
  <si>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</si>
  <si>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</si>
  <si>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</si>
  <si>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</si>
  <si>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</si>
  <si>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</si>
  <si>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</si>
  <si>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</si>
  <si>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</si>
  <si>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</si>
  <si>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</si>
  <si>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</si>
  <si>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</si>
  <si>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</si>
  <si>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</si>
  <si>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</si>
  <si>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</si>
  <si>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</si>
  <si>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</si>
  <si>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</si>
  <si>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</si>
  <si>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</si>
  <si>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</si>
  <si>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</si>
  <si>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</si>
  <si>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</si>
  <si>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</si>
  <si>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</si>
  <si>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</si>
  <si>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</si>
  <si>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</si>
  <si>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</si>
  <si>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</si>
  <si>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</si>
  <si>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</si>
  <si>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</si>
  <si>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</si>
  <si>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</si>
  <si>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</si>
  <si>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</si>
  <si>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</si>
  <si>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</si>
  <si>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</si>
  <si>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</si>
  <si>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</si>
  <si>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</si>
  <si>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</si>
  <si>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</si>
  <si>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</si>
  <si>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</si>
  <si>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</si>
  <si>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</si>
  <si>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</si>
  <si>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</si>
  <si>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</si>
  <si>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</si>
  <si>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</si>
  <si>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</si>
  <si>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</si>
  <si>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</si>
  <si>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</si>
  <si>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</si>
  <si>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</si>
  <si>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</si>
  <si>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</si>
  <si>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</si>
  <si>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</si>
  <si>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</si>
  <si>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</si>
  <si>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</si>
  <si>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</si>
  <si>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</si>
  <si>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</si>
  <si>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</si>
  <si>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</si>
  <si>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</si>
  <si>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</si>
  <si>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</si>
  <si>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</si>
  <si>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</si>
  <si>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</si>
  <si>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</si>
  <si>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</si>
  <si>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</si>
  <si>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</si>
  <si>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</si>
  <si>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</si>
  <si>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</si>
  <si>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</si>
  <si>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</si>
  <si>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</si>
  <si>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</si>
  <si>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</si>
  <si>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</si>
  <si>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</si>
  <si>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</si>
  <si>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</si>
  <si>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</si>
  <si>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</si>
  <si>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</si>
  <si>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</si>
  <si>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</si>
  <si>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</si>
  <si>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</si>
  <si>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</si>
  <si>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</si>
  <si>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</si>
  <si>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</si>
  <si>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</si>
  <si>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</si>
  <si>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</si>
  <si>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</si>
  <si>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</si>
  <si>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</si>
  <si>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</si>
  <si>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</si>
  <si>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</si>
  <si>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</si>
  <si>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</si>
  <si>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</si>
  <si>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</si>
  <si>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</si>
  <si>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</si>
  <si>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</si>
  <si>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</si>
  <si>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</si>
  <si>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</si>
  <si>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</si>
  <si>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</si>
  <si>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</si>
  <si>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</si>
  <si>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</si>
  <si>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</si>
  <si>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</si>
  <si>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</si>
  <si>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</si>
  <si>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</si>
  <si>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</si>
  <si>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</si>
  <si>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</si>
  <si>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</si>
  <si>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</si>
  <si>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</si>
  <si>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</si>
  <si>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</si>
  <si>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</si>
  <si>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</si>
  <si>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</si>
  <si>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</si>
  <si>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</si>
  <si>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</si>
  <si>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</si>
  <si>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</si>
  <si>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</si>
  <si>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</si>
  <si>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</si>
  <si>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</si>
  <si>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</si>
  <si>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</si>
  <si>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</si>
  <si>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</si>
  <si>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</si>
  <si>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</si>
  <si>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</si>
  <si>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</si>
  <si>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</si>
  <si>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</si>
  <si>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</si>
  <si>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</si>
  <si>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</si>
  <si>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</si>
  <si>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</si>
  <si>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</si>
  <si>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</si>
  <si>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</si>
  <si>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</si>
  <si>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</si>
  <si>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</si>
  <si>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</si>
  <si>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</si>
  <si>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</si>
  <si>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</si>
  <si>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</si>
  <si>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</si>
  <si>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</si>
  <si>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</si>
  <si>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</si>
  <si>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</si>
  <si>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</si>
  <si>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</si>
  <si>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</si>
  <si>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</si>
  <si>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</si>
  <si>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</si>
  <si>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</si>
  <si>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</si>
  <si>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</si>
  <si>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</si>
  <si>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</si>
  <si>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</si>
  <si>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</si>
  <si>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</si>
  <si>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</si>
  <si>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</si>
  <si>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</si>
  <si>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</si>
  <si>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</si>
  <si>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</si>
  <si>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</si>
  <si>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</si>
  <si>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</si>
  <si>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</si>
  <si>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</si>
  <si>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</si>
  <si>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</si>
  <si>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</si>
  <si>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</si>
  <si>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</si>
  <si>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</si>
  <si>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</si>
  <si>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</si>
  <si>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</si>
  <si>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</si>
  <si>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</si>
  <si>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</si>
  <si>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</si>
  <si>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</si>
  <si>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</si>
  <si>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</si>
  <si>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</si>
  <si>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</si>
  <si>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</si>
  <si>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</si>
  <si>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</si>
  <si>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</si>
  <si>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</si>
  <si>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</si>
  <si>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</si>
  <si>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</si>
  <si>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</si>
  <si>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</si>
  <si>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</si>
  <si>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</si>
  <si>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</si>
  <si>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</si>
  <si>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</si>
  <si>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</si>
  <si>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</si>
  <si>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</si>
  <si>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</si>
  <si>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</si>
  <si>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</si>
  <si>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</si>
  <si>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</si>
  <si>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</si>
  <si>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</si>
  <si>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</si>
  <si>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</si>
  <si>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</si>
  <si>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</si>
  <si>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</si>
  <si>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</si>
  <si>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</si>
  <si>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</si>
  <si>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</si>
  <si>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</si>
  <si>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</si>
  <si>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</si>
  <si>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</si>
  <si>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</si>
  <si>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</si>
  <si>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</si>
  <si>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</si>
  <si>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</si>
  <si>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</si>
  <si>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</si>
  <si>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</si>
  <si>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</si>
  <si>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</si>
  <si>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</si>
  <si>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</si>
  <si>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</si>
  <si>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</si>
  <si>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</si>
  <si>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</si>
  <si>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</si>
  <si>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</si>
  <si>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</si>
  <si>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</si>
  <si>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</si>
  <si>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</si>
  <si>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</si>
  <si>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</si>
  <si>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</si>
  <si>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</si>
  <si>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</si>
  <si>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</si>
  <si>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</si>
  <si>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</si>
  <si>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</si>
  <si>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</si>
  <si>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</si>
  <si>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</si>
  <si>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</si>
  <si>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</si>
  <si>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</si>
  <si>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</si>
  <si>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</si>
  <si>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</si>
  <si>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</si>
  <si>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</si>
  <si>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</si>
  <si>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</si>
  <si>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</si>
  <si>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</si>
  <si>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</si>
  <si>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</si>
  <si>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</si>
  <si>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</si>
  <si>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</si>
  <si>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</si>
  <si>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</si>
  <si>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</si>
  <si>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</si>
  <si>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</si>
  <si>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</si>
  <si>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</si>
  <si>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</si>
  <si>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</si>
  <si>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</si>
  <si>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</si>
  <si>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</si>
  <si>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</si>
  <si>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</si>
  <si>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</si>
  <si>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</si>
  <si>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</si>
  <si>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</si>
  <si>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</si>
  <si>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</si>
  <si>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</si>
  <si>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</si>
  <si>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</si>
  <si>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</si>
  <si>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</si>
  <si>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</si>
  <si>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</si>
  <si>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</si>
  <si>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</si>
  <si>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</si>
  <si>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</si>
  <si>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</si>
  <si>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</si>
  <si>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</si>
  <si>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</si>
  <si>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</si>
  <si>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</si>
  <si>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</si>
  <si>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</si>
  <si>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</si>
  <si>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</si>
  <si>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</si>
  <si>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</si>
  <si>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</si>
  <si>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</si>
  <si>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</si>
  <si>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</si>
  <si>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</si>
  <si>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</si>
  <si>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</si>
  <si>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</si>
  <si>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</si>
  <si>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</si>
  <si>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</si>
  <si>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</si>
  <si>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</si>
  <si>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</si>
  <si>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</si>
  <si>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</si>
  <si>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</si>
  <si>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</si>
  <si>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</si>
  <si>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</si>
  <si>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</si>
  <si>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</si>
  <si>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</si>
  <si>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</si>
  <si>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</si>
  <si>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</si>
  <si>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</si>
  <si>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</si>
  <si>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</si>
  <si>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</si>
  <si>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</si>
  <si>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</si>
  <si>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</si>
  <si>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</si>
  <si>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</si>
  <si>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</si>
  <si>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</si>
  <si>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</si>
  <si>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</si>
  <si>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</si>
  <si>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</si>
  <si>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</si>
  <si>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</si>
  <si>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</si>
  <si>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</si>
  <si>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</si>
  <si>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</si>
  <si>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</si>
  <si>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</si>
  <si>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</si>
  <si>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</si>
  <si>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</si>
  <si>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</si>
  <si>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</si>
  <si>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</si>
  <si>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</si>
  <si>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</si>
  <si>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</si>
  <si>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</si>
  <si>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</si>
  <si>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</si>
  <si>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</si>
  <si>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</si>
  <si>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</si>
  <si>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</si>
  <si>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</si>
  <si>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</si>
  <si>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</si>
  <si>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</si>
  <si>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</si>
  <si>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</si>
  <si>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</si>
  <si>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</si>
  <si>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</si>
  <si>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</si>
  <si>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</si>
  <si>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</si>
  <si>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</si>
  <si>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</si>
  <si>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</si>
  <si>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</si>
  <si>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</si>
  <si>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</si>
  <si>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</si>
  <si>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</si>
  <si>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</si>
  <si>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</si>
  <si>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</si>
  <si>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</si>
  <si>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</si>
  <si>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</si>
  <si>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</si>
  <si>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</si>
  <si>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</si>
  <si>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</si>
  <si>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</si>
  <si>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</si>
  <si>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</si>
  <si>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</si>
  <si>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</si>
  <si>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</si>
  <si>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</si>
  <si>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</si>
  <si>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</si>
  <si>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</si>
  <si>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</si>
  <si>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</si>
  <si>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</si>
  <si>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</si>
  <si>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</si>
  <si>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</si>
  <si>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</si>
  <si>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</si>
  <si>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</si>
  <si>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</si>
  <si>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</si>
  <si>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</si>
  <si>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</si>
  <si>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</si>
  <si>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</si>
  <si>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</si>
  <si>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</si>
  <si>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</si>
  <si>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</si>
  <si>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</si>
  <si>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</si>
  <si>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</si>
  <si>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</si>
  <si>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</si>
  <si>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</si>
  <si>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</si>
  <si>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</si>
  <si>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</si>
  <si>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</si>
  <si>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</si>
  <si>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</si>
  <si>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</si>
  <si>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</si>
  <si>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</si>
  <si>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</si>
  <si>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</si>
  <si>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</si>
  <si>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</si>
  <si>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</si>
  <si>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</si>
  <si>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</si>
  <si>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</si>
  <si>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</si>
  <si>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</si>
  <si>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</si>
  <si>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</si>
  <si>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</si>
  <si>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</si>
  <si>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</si>
  <si>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</si>
  <si>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</si>
  <si>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</si>
  <si>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</si>
  <si>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</si>
  <si>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</si>
  <si>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</si>
  <si>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</si>
  <si>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</si>
  <si>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</si>
  <si>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</si>
  <si>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</si>
  <si>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</si>
  <si>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</si>
  <si>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</si>
  <si>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</si>
  <si>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</si>
  <si>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</si>
  <si>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</si>
  <si>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</si>
  <si>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</si>
  <si>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</si>
  <si>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</si>
  <si>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</si>
  <si>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</si>
  <si>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</si>
  <si>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</si>
  <si>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</si>
  <si>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</si>
  <si>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</si>
  <si>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</si>
  <si>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</si>
  <si>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</si>
  <si>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</si>
  <si>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</si>
  <si>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</si>
  <si>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</si>
  <si>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</si>
  <si>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</si>
  <si>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</si>
  <si>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</si>
  <si>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</si>
  <si>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</si>
  <si>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</si>
  <si>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</si>
  <si>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</si>
  <si>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</si>
  <si>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</si>
  <si>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</si>
  <si>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</si>
  <si>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</si>
  <si>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</si>
  <si>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</si>
  <si>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</si>
  <si>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</si>
  <si>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</si>
  <si>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</si>
  <si>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</si>
  <si>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</si>
  <si>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</si>
  <si>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</si>
  <si>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</si>
  <si>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</si>
  <si>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</si>
  <si>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</si>
  <si>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</si>
  <si>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</si>
  <si>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</si>
  <si>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</si>
  <si>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</si>
  <si>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</si>
  <si>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</si>
  <si>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</si>
  <si>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</si>
  <si>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</si>
  <si>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</si>
  <si>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</si>
  <si>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</si>
  <si>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</si>
  <si>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</si>
  <si>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</si>
  <si>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</si>
  <si>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</si>
  <si>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</si>
  <si>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</si>
  <si>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</si>
  <si>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</si>
  <si>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</si>
  <si>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</si>
  <si>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</si>
  <si>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</si>
  <si>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</si>
  <si>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</si>
  <si>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</si>
  <si>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</si>
  <si>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</si>
  <si>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</si>
  <si>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</si>
  <si>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</si>
  <si>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</si>
  <si>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</si>
  <si>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</si>
  <si>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</si>
  <si>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</si>
  <si>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</si>
  <si>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</si>
  <si>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</si>
  <si>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</si>
  <si>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</si>
  <si>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</si>
  <si>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</si>
  <si>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</si>
  <si>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</si>
  <si>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</si>
  <si>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</si>
  <si>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</si>
  <si>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</si>
  <si>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</si>
  <si>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</si>
  <si>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</si>
  <si>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</si>
  <si>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</si>
  <si>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</si>
  <si>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</si>
  <si>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</si>
  <si>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</si>
  <si>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</si>
  <si>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</si>
  <si>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</si>
  <si>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</si>
  <si>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</si>
  <si>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</si>
  <si>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</si>
  <si>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</si>
  <si>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</si>
  <si>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</si>
  <si>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</si>
  <si>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</si>
  <si>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</si>
  <si>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</si>
  <si>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</si>
  <si>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</si>
  <si>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</si>
  <si>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</si>
  <si>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</si>
  <si>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</si>
  <si>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</si>
  <si>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</si>
  <si>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</si>
  <si>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</si>
  <si>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</si>
  <si>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</si>
  <si>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</si>
  <si>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</si>
  <si>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</si>
  <si>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</si>
  <si>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</si>
  <si>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</si>
  <si>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</si>
  <si>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</si>
  <si>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</si>
  <si>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</si>
  <si>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</si>
  <si>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</si>
  <si>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</si>
  <si>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</si>
  <si>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</si>
  <si>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</si>
  <si>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</si>
  <si>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</si>
  <si>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</si>
  <si>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</si>
  <si>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</si>
  <si>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</si>
  <si>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</si>
  <si>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</si>
  <si>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</si>
  <si>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</si>
  <si>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</si>
  <si>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</si>
  <si>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</si>
  <si>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</si>
  <si>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</si>
  <si>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</si>
  <si>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</si>
  <si>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</si>
  <si>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</si>
  <si>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</si>
  <si>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</si>
  <si>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</si>
  <si>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</si>
  <si>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</si>
  <si>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</si>
  <si>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</si>
  <si>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</si>
  <si>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Parent Category</t>
  </si>
  <si>
    <t>Sub-Category</t>
  </si>
  <si>
    <t>music</t>
  </si>
  <si>
    <t>rock</t>
  </si>
  <si>
    <t>games</t>
  </si>
  <si>
    <t>fiction</t>
  </si>
  <si>
    <t>food</t>
  </si>
  <si>
    <t>food trucks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</si>
  <si>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</si>
  <si>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</si>
  <si>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</si>
  <si>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</si>
  <si>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</si>
  <si>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</si>
  <si>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</si>
  <si>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</si>
  <si>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</si>
  <si>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</si>
  <si>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</si>
  <si>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</si>
  <si>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</si>
  <si>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video games</t>
  </si>
  <si>
    <t>shorts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</si>
  <si>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</si>
  <si>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</si>
  <si>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</si>
  <si>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</si>
  <si>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</si>
  <si>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</si>
  <si>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</si>
  <si>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</si>
  <si>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</si>
  <si>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</si>
  <si>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</si>
  <si>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</si>
  <si>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</si>
  <si>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</si>
  <si>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</si>
  <si>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country</t>
  </si>
  <si>
    <t>(All)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</si>
  <si>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</si>
  <si>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</si>
  <si>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</si>
  <si>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</si>
  <si>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</si>
  <si>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</si>
  <si>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</si>
  <si>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</si>
  <si>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</si>
  <si>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</si>
  <si>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</si>
  <si>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</si>
  <si>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</si>
  <si>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</si>
  <si>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</si>
  <si>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</si>
  <si>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</si>
  <si>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</si>
  <si>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</si>
  <si>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</si>
  <si>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</si>
  <si>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</si>
  <si>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</si>
  <si>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</si>
  <si>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</si>
  <si>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</si>
  <si>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</si>
  <si>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</si>
  <si>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</si>
  <si>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</si>
  <si>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</si>
  <si>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</si>
  <si>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</si>
  <si>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</si>
  <si>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</si>
  <si>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</si>
  <si>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Mean</t>
  </si>
  <si>
    <t>Median</t>
  </si>
  <si>
    <t>Min</t>
  </si>
  <si>
    <t>Max</t>
  </si>
  <si>
    <t>Variance</t>
  </si>
  <si>
    <t>Standard Dev.</t>
  </si>
  <si>
    <t>unsuccessful</t>
  </si>
  <si>
    <t>Quartile1</t>
  </si>
  <si>
    <t>Quartile2</t>
  </si>
  <si>
    <t>Quartile3</t>
  </si>
  <si>
    <t>Quartile4</t>
  </si>
  <si>
    <t>*note: I added Statistical analysis justification in the word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</si>
</sst>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1" fontId="16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16" fillId="0" borderId="0" xfId="0" applyFont="1" applyAlignment="1">
      <alignment horizontal="center" vertical="center"/>
    </xf>
    <xf numFmtId="9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[CrowdfundingBook_Navyasri_Pusuluri.xlsx]Pivot-1!PivotTable1</c:name>
    <c:fmtId val="1"/>
  </c:pivotSource>
  <c:chart>
    <c:autoTitleDeleted val="1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'Pivot-1'!$A$5:$A$14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C-4574-B483-44706E226004}"/>
            </c:ext>
          </c:extLst>
        </c:ser>
        <c:ser>
          <c:idx val="1"/>
          <c:order val="1"/>
          <c:tx>
            <c:strRef>
              <c:f>'Pivot-1'!$C$3:$C$4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'Pivot-1'!$A$5:$A$14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C-4574-B483-44706E226004}"/>
            </c:ext>
          </c:extLst>
        </c:ser>
        <c:ser>
          <c:idx val="2"/>
          <c:order val="2"/>
          <c:tx>
            <c:strRef>
              <c:f>'Pivot-1'!$D$3:$D$4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'Pivot-1'!$A$5:$A$14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BC-4574-B483-44706E226004}"/>
            </c:ext>
          </c:extLst>
        </c:ser>
        <c:ser>
          <c:idx val="3"/>
          <c:order val="3"/>
          <c:tx>
            <c:strRef>
              <c:f>'Pivot-1'!$E$3:$E$4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'Pivot-1'!$A$5:$A$14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BC-4574-B483-44706E226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7570479"/>
        <c:axId val="1178406975"/>
      </c:barChart>
      <c:catAx>
        <c:axId val="11775704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406975"/>
        <c:crosses val="autoZero"/>
        <c:auto val="1"/>
        <c:lblAlgn val="ctr"/>
        <c:lblOffset val="100"/>
        <c:noMultiLvlLbl val="0"/>
      </c:catAx>
      <c:valAx>
        <c:axId val="117840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7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[CrowdfundingBook_Navyasri_Pusuluri.xlsx]Pivot-2!PivotTable2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'Pivot-2'!$A$6:$A$30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E-44FC-A3E6-74A9179DEC6D}"/>
            </c:ext>
          </c:extLst>
        </c:ser>
        <c:ser>
          <c:idx val="1"/>
          <c:order val="1"/>
          <c:tx>
            <c:strRef>
              <c:f>'Pivot-2'!$C$4:$C$5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'Pivot-2'!$A$6:$A$30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E-44FC-A3E6-74A9179DEC6D}"/>
            </c:ext>
          </c:extLst>
        </c:ser>
        <c:ser>
          <c:idx val="2"/>
          <c:order val="2"/>
          <c:tx>
            <c:strRef>
              <c:f>'Pivot-2'!$D$4:$D$5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EE-44FC-A3E6-74A9179DEC6D}"/>
            </c:ext>
          </c:extLst>
        </c:ser>
        <c:ser>
          <c:idx val="3"/>
          <c:order val="3"/>
          <c:tx>
            <c:strRef>
              <c:f>'Pivot-2'!$E$4:$E$5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'Pivot-2'!$A$6:$A$30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9-4F7C-BB1F-427ED3571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30911"/>
        <c:axId val="1178449247"/>
      </c:barChart>
      <c:catAx>
        <c:axId val="140033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449247"/>
        <c:crosses val="autoZero"/>
        <c:auto val="1"/>
        <c:lblAlgn val="ctr"/>
        <c:lblOffset val="100"/>
        <c:noMultiLvlLbl val="0"/>
      </c:catAx>
      <c:valAx>
        <c:axId val="117844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3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[CrowdfundingBook_Navyasri_Pusuluri.xlsx]Pivot-3!PivotTable4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>
                <a:alpha val="99000"/>
              </a:srgbClr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'Pivot-3'!$B$4:$B$5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'Pivot-3'!$A$6:$A$18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9-4FA6-A348-4178AB9F666D}"/>
            </c:ext>
          </c:extLst>
        </c:ser>
        <c:ser>
          <c:idx val="1"/>
          <c:order val="1"/>
          <c:tx>
            <c:strRef>
              <c:f>'Pivot-3'!$C$4:$C$5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>
                  <a:alpha val="99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'Pivot-3'!$A$6:$A$18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1D-457E-BCCD-1F61867B1E9D}"/>
            </c:ext>
          </c:extLst>
        </c:ser>
        <c:ser>
          <c:idx val="2"/>
          <c:order val="2"/>
          <c:tx>
            <c:strRef>
              <c:f>'Pivot-3'!$D$4:$D$5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'Pivot-3'!$A$6:$A$18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1D-457E-BCCD-1F61867B1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144607"/>
        <c:axId val="650310335"/>
      </c:lineChart>
      <c:catAx>
        <c:axId val="77614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10335"/>
        <c:crosses val="autoZero"/>
        <c:auto val="1"/>
        <c:lblAlgn val="ctr"/>
        <c:lblOffset val="100"/>
        <c:noMultiLvlLbl val="0"/>
      </c:catAx>
      <c:valAx>
        <c:axId val="65031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144607"/>
        <c:crosses val="autoZero"/>
        <c:crossBetween val="between"/>
      </c:valAx>
      <c:spPr>
        <a:noFill/>
        <a:ln>
          <a:solidFill>
            <a:srgbClr val="0070C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13-4B92-B842-F765834AB88D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13-4B92-B842-F765834AB88D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13-4B92-B842-F765834AB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135791"/>
        <c:axId val="12885810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13-4B92-B842-F765834AB88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13-4B92-B842-F765834AB88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913-4B92-B842-F765834AB88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13-4B92-B842-F765834AB88D}"/>
                  </c:ext>
                </c:extLst>
              </c15:ser>
            </c15:filteredLineSeries>
          </c:ext>
        </c:extLst>
      </c:lineChart>
      <c:catAx>
        <c:axId val="77613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81055"/>
        <c:crosses val="autoZero"/>
        <c:auto val="1"/>
        <c:lblAlgn val="ctr"/>
        <c:lblOffset val="100"/>
        <c:noMultiLvlLbl val="0"/>
      </c:catAx>
      <c:valAx>
        <c:axId val="128858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13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1</xdr:row>
      <xdr:rowOff>114299</xdr:rowOff>
    </xdr:from>
    <xdr:to>
      <xdr:col>13</xdr:col>
      <xdr:colOff>481012</xdr:colOff>
      <xdr:row>18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157D43-AC57-3720-FEBD-A63E467E1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4</xdr:row>
      <xdr:rowOff>133350</xdr:rowOff>
    </xdr:from>
    <xdr:to>
      <xdr:col>16</xdr:col>
      <xdr:colOff>647700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A61735-E858-C161-C1FA-AFA71DD92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538162</xdr:colOff>
      <xdr:row>3</xdr:row>
      <xdr:rowOff>76200</xdr:rowOff>
    </xdr:from>
    <xdr:to>
      <xdr:col>13</xdr:col>
      <xdr:colOff>309562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40C7E-ABF1-91D7-FC49-FFF3E96C7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13</xdr:row>
      <xdr:rowOff>123825</xdr:rowOff>
    </xdr:from>
    <xdr:to>
      <xdr:col>7</xdr:col>
      <xdr:colOff>1323975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6257C7-4A4B-9F90-2D80-998023404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avan talluri" refreshedDate="45018.5378837963" createdVersion="8" refreshedVersion="8" minRefreshableVersion="3" recordCount="1000" xr:uid="{B882185A-2050-4ECE-846A-ABB92D8CD14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6528B-AFA4-4763-A2D3-33B50B7CC89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dataField="1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ountry" fld="9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F11AB8-FF73-48A1-B789-A6F879596C8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country" fld="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8820D1-BD26-442B-A9AB-7F21B0CB57E0}" name="PivotTable4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B2" sqref="B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style="4" bestFit="1" customWidth="1"/>
    <col min="8" max="8" width="13" bestFit="1" customWidth="1"/>
    <col min="9" max="9" width="13" customWidth="1"/>
    <col min="12" max="13" width="11.125" bestFit="1" customWidth="1"/>
    <col min="14" max="14" width="21.25" customWidth="1"/>
    <col min="15" max="15" width="22" customWidth="1"/>
    <col min="18" max="18" width="28" bestFit="1" customWidth="1"/>
    <col min="19" max="19" width="14.125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2030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ROUND(((E2/D2)*100),0)</f>
        <v>0</v>
      </c>
      <c r="G2" t="s">
        <v>14</v>
      </c>
      <c r="H2">
        <v>0</v>
      </c>
      <c r="I2">
        <f t="shared" ref="I2:I65" si="1">ROUND((IFERROR(E2/H2,0)),2)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 t="shared" ref="N2:N65" si="2">(((L2/60)/60)/24)+DATE(1970,1,1)</f>
        <v>42336.25</v>
      </c>
      <c r="O2" s="9">
        <f t="shared" ref="O2:O65" si="3">(((M2/60)/60)/24)+DATE(1970,1,1)</f>
        <v>42353.25</v>
      </c>
      <c r="P2" t="b">
        <v>0</v>
      </c>
      <c r="Q2" t="b">
        <v>0</v>
      </c>
      <c r="R2" t="s">
        <v>17</v>
      </c>
      <c r="S2" t="s">
        <v>2037</v>
      </c>
      <c r="T2" t="s">
        <v>2038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>
        <f t="shared" si="1"/>
        <v>92.15</v>
      </c>
      <c r="J3" t="s">
        <v>21</v>
      </c>
      <c r="K3" t="s">
        <v>22</v>
      </c>
      <c r="L3">
        <v>1408424400</v>
      </c>
      <c r="M3">
        <v>1408597200</v>
      </c>
      <c r="N3" s="9">
        <f t="shared" si="2"/>
        <v>41870.208333333336</v>
      </c>
      <c r="O3" s="9">
        <f t="shared" si="3"/>
        <v>41872.208333333336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">
        <v>2039</v>
      </c>
      <c r="T4" t="s">
        <v>2040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">
        <v>2041</v>
      </c>
      <c r="T6" t="s">
        <v>2042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">
        <v>2041</v>
      </c>
      <c r="T7" t="s">
        <v>2042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">
        <v>2043</v>
      </c>
      <c r="T8" t="s">
        <v>2044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">
        <v>2041</v>
      </c>
      <c r="T9" t="s">
        <v>2042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">
        <v>2041</v>
      </c>
      <c r="T10" t="s">
        <v>2042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">
        <v>2043</v>
      </c>
      <c r="T12" t="s">
        <v>2046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">
        <v>2041</v>
      </c>
      <c r="T13" t="s">
        <v>2042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">
        <v>2043</v>
      </c>
      <c r="T14" t="s">
        <v>2046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">
        <v>2033</v>
      </c>
      <c r="T15" t="s">
        <v>2047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2047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">
        <v>2039</v>
      </c>
      <c r="T17" t="s">
        <v>2048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">
        <v>2049</v>
      </c>
      <c r="T18" t="s">
        <v>2050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">
        <v>2043</v>
      </c>
      <c r="T19" t="s">
        <v>2051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">
        <v>2041</v>
      </c>
      <c r="T20" t="s">
        <v>2042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">
        <v>2041</v>
      </c>
      <c r="T21" t="s">
        <v>2042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">
        <v>2043</v>
      </c>
      <c r="T22" t="s">
        <v>2046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">
        <v>2041</v>
      </c>
      <c r="T23" t="s">
        <v>2042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">
        <v>2041</v>
      </c>
      <c r="T24" t="s">
        <v>2042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">
        <v>2043</v>
      </c>
      <c r="T25" t="s">
        <v>2044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">
        <v>2039</v>
      </c>
      <c r="T26" t="s">
        <v>2048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">
        <v>2035</v>
      </c>
      <c r="T27" t="s">
        <v>2052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">
        <v>2041</v>
      </c>
      <c r="T28" t="s">
        <v>2042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">
        <v>2041</v>
      </c>
      <c r="T30" t="s">
        <v>2042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">
        <v>2043</v>
      </c>
      <c r="T31" t="s">
        <v>2053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">
        <v>2043</v>
      </c>
      <c r="T32" t="s">
        <v>2051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">
        <v>2035</v>
      </c>
      <c r="T33" t="s">
        <v>2052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">
        <v>2043</v>
      </c>
      <c r="T34" t="s">
        <v>2044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">
        <v>2041</v>
      </c>
      <c r="T35" t="s">
        <v>2042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">
        <v>2043</v>
      </c>
      <c r="T36" t="s">
        <v>2044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">
        <v>2043</v>
      </c>
      <c r="T37" t="s">
        <v>2046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">
        <v>2041</v>
      </c>
      <c r="T38" t="s">
        <v>2042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">
        <v>2049</v>
      </c>
      <c r="T39" t="s">
        <v>2036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">
        <v>2041</v>
      </c>
      <c r="T41" t="s">
        <v>2042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">
        <v>2039</v>
      </c>
      <c r="T42" t="s">
        <v>2048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">
        <v>2037</v>
      </c>
      <c r="T44" t="s">
        <v>2038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">
        <v>2049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">
        <v>2049</v>
      </c>
      <c r="T46" t="s">
        <v>2036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">
        <v>2041</v>
      </c>
      <c r="T47" t="s">
        <v>2042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">
        <v>2041</v>
      </c>
      <c r="T49" t="s">
        <v>2042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">
        <v>2041</v>
      </c>
      <c r="T50" t="s">
        <v>2042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">
        <v>2039</v>
      </c>
      <c r="T53" t="s">
        <v>2048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">
        <v>2041</v>
      </c>
      <c r="T54" t="s">
        <v>2042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">
        <v>2043</v>
      </c>
      <c r="T55" t="s">
        <v>2046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">
        <v>2039</v>
      </c>
      <c r="T56" t="s">
        <v>2048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">
        <v>2033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">
        <v>2039</v>
      </c>
      <c r="T58" t="s">
        <v>2048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">
        <v>2035</v>
      </c>
      <c r="T59" t="s">
        <v>2052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">
        <v>2041</v>
      </c>
      <c r="T60" t="s">
        <v>2042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">
        <v>2041</v>
      </c>
      <c r="T61" t="s">
        <v>2042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">
        <v>2041</v>
      </c>
      <c r="T62" t="s">
        <v>2042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">
        <v>2041</v>
      </c>
      <c r="T63" t="s">
        <v>2042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">
        <v>2039</v>
      </c>
      <c r="T64" t="s">
        <v>2040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">
        <v>2041</v>
      </c>
      <c r="T65" t="s">
        <v>2042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ROUND(((E66/D66)*100),0)</f>
        <v>98</v>
      </c>
      <c r="G66" t="s">
        <v>14</v>
      </c>
      <c r="H66">
        <v>38</v>
      </c>
      <c r="I66">
        <f t="shared" ref="I66:I129" si="5">ROUND((IFERROR(E66/H66,0)),2)</f>
        <v>71.95</v>
      </c>
      <c r="J66" t="s">
        <v>21</v>
      </c>
      <c r="K66" t="s">
        <v>22</v>
      </c>
      <c r="L66">
        <v>1530507600</v>
      </c>
      <c r="M66">
        <v>1531803600</v>
      </c>
      <c r="N66" s="9">
        <f t="shared" ref="N66:N129" si="6">(((L66/60)/60)/24)+DATE(1970,1,1)</f>
        <v>43283.208333333328</v>
      </c>
      <c r="O66" s="9">
        <f t="shared" ref="O66:O129" si="7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2039</v>
      </c>
      <c r="T66" t="s">
        <v>2040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236</v>
      </c>
      <c r="G67" t="s">
        <v>20</v>
      </c>
      <c r="H67">
        <v>236</v>
      </c>
      <c r="I67">
        <f t="shared" si="5"/>
        <v>61.04</v>
      </c>
      <c r="J67" t="s">
        <v>21</v>
      </c>
      <c r="K67" t="s">
        <v>22</v>
      </c>
      <c r="L67">
        <v>1296108000</v>
      </c>
      <c r="M67">
        <v>1296712800</v>
      </c>
      <c r="N67" s="9">
        <f t="shared" si="6"/>
        <v>40570.25</v>
      </c>
      <c r="O67" s="9">
        <f t="shared" si="7"/>
        <v>40577.25</v>
      </c>
      <c r="P67" t="b">
        <v>0</v>
      </c>
      <c r="Q67" t="b">
        <v>0</v>
      </c>
      <c r="R67" t="s">
        <v>33</v>
      </c>
      <c r="S67" t="s">
        <v>2041</v>
      </c>
      <c r="T67" t="s">
        <v>2042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">
        <v>2041</v>
      </c>
      <c r="T68" t="s">
        <v>2042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">
        <v>2039</v>
      </c>
      <c r="T69" t="s">
        <v>2048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">
        <v>2041</v>
      </c>
      <c r="T70" t="s">
        <v>2042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">
        <v>2041</v>
      </c>
      <c r="T71" t="s">
        <v>2042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">
        <v>2041</v>
      </c>
      <c r="T72" t="s">
        <v>2042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">
        <v>2041</v>
      </c>
      <c r="T73" t="s">
        <v>2042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">
        <v>2043</v>
      </c>
      <c r="T74" t="s">
        <v>2051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">
        <v>2033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">
        <v>2033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">
        <v>2041</v>
      </c>
      <c r="T78" t="s">
        <v>2042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">
        <v>2043</v>
      </c>
      <c r="T79" t="s">
        <v>2051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">
        <v>2049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">
        <v>2041</v>
      </c>
      <c r="T81" t="s">
        <v>2042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">
        <v>2035</v>
      </c>
      <c r="T82" t="s">
        <v>2052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">
        <v>2035</v>
      </c>
      <c r="T84" t="s">
        <v>2052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2045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">
        <v>2039</v>
      </c>
      <c r="T86" t="s">
        <v>2048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">
        <v>2033</v>
      </c>
      <c r="T87" t="s">
        <v>2047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">
        <v>2041</v>
      </c>
      <c r="T88" t="s">
        <v>2042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">
        <v>2049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">
        <v>2041</v>
      </c>
      <c r="T91" t="s">
        <v>2042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">
        <v>2041</v>
      </c>
      <c r="T92" t="s">
        <v>2042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">
        <v>2049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">
        <v>2035</v>
      </c>
      <c r="T94" t="s">
        <v>2052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">
        <v>2041</v>
      </c>
      <c r="T95" t="s">
        <v>2042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">
        <v>2039</v>
      </c>
      <c r="T96" t="s">
        <v>2040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">
        <v>2043</v>
      </c>
      <c r="T97" t="s">
        <v>2044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">
        <v>2041</v>
      </c>
      <c r="T98" t="s">
        <v>2042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">
        <v>2037</v>
      </c>
      <c r="T99" t="s">
        <v>2038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">
        <v>2035</v>
      </c>
      <c r="T100" t="s">
        <v>2052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">
        <v>2041</v>
      </c>
      <c r="T101" t="s">
        <v>2042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">
        <v>2041</v>
      </c>
      <c r="T102" t="s">
        <v>2042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">
        <v>2033</v>
      </c>
      <c r="T103" t="s">
        <v>2045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">
        <v>2039</v>
      </c>
      <c r="T104" t="s">
        <v>2048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2045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t="s">
        <v>2047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">
        <v>2039</v>
      </c>
      <c r="T107" t="s">
        <v>2040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">
        <v>2041</v>
      </c>
      <c r="T108" t="s">
        <v>2042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">
        <v>2041</v>
      </c>
      <c r="T109" t="s">
        <v>2042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">
        <v>2043</v>
      </c>
      <c r="T110" t="s">
        <v>2044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">
        <v>2043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">
        <v>2037</v>
      </c>
      <c r="T112" t="s">
        <v>2038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">
        <v>2049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">
        <v>2039</v>
      </c>
      <c r="T114" t="s">
        <v>2040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">
        <v>2037</v>
      </c>
      <c r="T115" t="s">
        <v>2038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">
        <v>2039</v>
      </c>
      <c r="T116" t="s">
        <v>2048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">
        <v>2049</v>
      </c>
      <c r="T117" t="s">
        <v>2036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">
        <v>2041</v>
      </c>
      <c r="T118" t="s">
        <v>2042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">
        <v>2043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">
        <v>2043</v>
      </c>
      <c r="T121" t="s">
        <v>2044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">
        <v>2035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">
        <v>2035</v>
      </c>
      <c r="T123" t="s">
        <v>2052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">
        <v>2049</v>
      </c>
      <c r="T124" t="s">
        <v>2036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">
        <v>2041</v>
      </c>
      <c r="T125" t="s">
        <v>2042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">
        <v>2041</v>
      </c>
      <c r="T127" t="s">
        <v>2042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">
        <v>2041</v>
      </c>
      <c r="T128" t="s">
        <v>2042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">
        <v>2041</v>
      </c>
      <c r="T129" t="s">
        <v>2042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ROUND(((E130/D130)*100),0)</f>
        <v>60</v>
      </c>
      <c r="G130" t="s">
        <v>74</v>
      </c>
      <c r="H130">
        <v>532</v>
      </c>
      <c r="I130">
        <f t="shared" ref="I130:I193" si="9">ROUND((IFERROR(E130/H130,0)),2)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ref="N130:N193" si="10">(((L130/60)/60)/24)+DATE(1970,1,1)</f>
        <v>40417.208333333336</v>
      </c>
      <c r="O130" s="9">
        <f t="shared" ref="O130:O193" si="11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</v>
      </c>
      <c r="G131" t="s">
        <v>74</v>
      </c>
      <c r="H131">
        <v>55</v>
      </c>
      <c r="I131">
        <f t="shared" si="9"/>
        <v>86.47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si="10"/>
        <v>42038.25</v>
      </c>
      <c r="O131" s="9">
        <f t="shared" si="11"/>
        <v>42063.25</v>
      </c>
      <c r="P131" t="b">
        <v>0</v>
      </c>
      <c r="Q131" t="b">
        <v>0</v>
      </c>
      <c r="R131" t="s">
        <v>17</v>
      </c>
      <c r="S131" t="s">
        <v>2037</v>
      </c>
      <c r="T131" t="s">
        <v>2038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">
        <v>2043</v>
      </c>
      <c r="T132" t="s">
        <v>2046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">
        <v>2039</v>
      </c>
      <c r="T133" t="s">
        <v>2040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">
        <v>2041</v>
      </c>
      <c r="T134" t="s">
        <v>2042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">
        <v>2043</v>
      </c>
      <c r="T136" t="s">
        <v>2044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">
        <v>2041</v>
      </c>
      <c r="T137" t="s">
        <v>2042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">
        <v>2043</v>
      </c>
      <c r="T138" t="s">
        <v>2046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">
        <v>2049</v>
      </c>
      <c r="T139" t="s">
        <v>2050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">
        <v>2035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">
        <v>2039</v>
      </c>
      <c r="T141" t="s">
        <v>2048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">
        <v>2043</v>
      </c>
      <c r="T142" t="s">
        <v>2044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">
        <v>2039</v>
      </c>
      <c r="T143" t="s">
        <v>2040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">
        <v>2039</v>
      </c>
      <c r="T144" t="s">
        <v>2040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t="s">
        <v>2047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">
        <v>2041</v>
      </c>
      <c r="T146" t="s">
        <v>2042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">
        <v>2039</v>
      </c>
      <c r="T147" t="s">
        <v>2048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">
        <v>2041</v>
      </c>
      <c r="T148" t="s">
        <v>2042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">
        <v>2041</v>
      </c>
      <c r="T149" t="s">
        <v>2042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">
        <v>2039</v>
      </c>
      <c r="T150" t="s">
        <v>2048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">
        <v>2033</v>
      </c>
      <c r="T151" t="s">
        <v>2047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2045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">
        <v>2033</v>
      </c>
      <c r="T154" t="s">
        <v>2047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">
        <v>2041</v>
      </c>
      <c r="T155" t="s">
        <v>2042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2047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">
        <v>2041</v>
      </c>
      <c r="T157" t="s">
        <v>2042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">
        <v>2041</v>
      </c>
      <c r="T161" t="s">
        <v>2042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">
        <v>2039</v>
      </c>
      <c r="T162" t="s">
        <v>2048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">
        <v>2039</v>
      </c>
      <c r="T163" t="s">
        <v>2040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">
        <v>2041</v>
      </c>
      <c r="T166" t="s">
        <v>2042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">
        <v>2039</v>
      </c>
      <c r="T167" t="s">
        <v>2040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">
        <v>2041</v>
      </c>
      <c r="T169" t="s">
        <v>2042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2047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2043</v>
      </c>
      <c r="T171" t="s">
        <v>2053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2047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2049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">
        <v>2043</v>
      </c>
      <c r="T174" t="s">
        <v>2044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">
        <v>2041</v>
      </c>
      <c r="T175" t="s">
        <v>2042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">
        <v>2039</v>
      </c>
      <c r="T176" t="s">
        <v>2048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">
        <v>2041</v>
      </c>
      <c r="T177" t="s">
        <v>2042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">
        <v>2041</v>
      </c>
      <c r="T178" t="s">
        <v>2042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">
        <v>2041</v>
      </c>
      <c r="T179" t="s">
        <v>2042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">
        <v>2037</v>
      </c>
      <c r="T180" t="s">
        <v>2038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">
        <v>2041</v>
      </c>
      <c r="T181" t="s">
        <v>2042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">
        <v>2039</v>
      </c>
      <c r="T182" t="s">
        <v>2048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">
        <v>2039</v>
      </c>
      <c r="T183" t="s">
        <v>2040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">
        <v>2041</v>
      </c>
      <c r="T184" t="s">
        <v>2042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">
        <v>2041</v>
      </c>
      <c r="T186" t="s">
        <v>2042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2043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">
        <v>2041</v>
      </c>
      <c r="T188" t="s">
        <v>2042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2043</v>
      </c>
      <c r="T189" t="s">
        <v>2053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">
        <v>2041</v>
      </c>
      <c r="T190" t="s">
        <v>2042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">
        <v>2041</v>
      </c>
      <c r="T191" t="s">
        <v>2042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">
        <v>2041</v>
      </c>
      <c r="T192" t="s">
        <v>2042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">
        <v>2041</v>
      </c>
      <c r="T193" t="s">
        <v>2042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ROUND(((E194/D194)*100),0)</f>
        <v>20</v>
      </c>
      <c r="G194" t="s">
        <v>14</v>
      </c>
      <c r="H194">
        <v>243</v>
      </c>
      <c r="I194">
        <f t="shared" ref="I194:I257" si="13">ROUND((IFERROR(E194/H194,0)),2)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ref="N194:N257" si="14">(((L194/60)/60)/24)+DATE(1970,1,1)</f>
        <v>41817.208333333336</v>
      </c>
      <c r="O194" s="9">
        <f t="shared" ref="O194:O257" si="15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46</v>
      </c>
      <c r="G195" t="s">
        <v>14</v>
      </c>
      <c r="H195">
        <v>65</v>
      </c>
      <c r="I195">
        <f t="shared" si="13"/>
        <v>46.34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si="14"/>
        <v>43198.208333333328</v>
      </c>
      <c r="O195" s="9">
        <f t="shared" si="15"/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2047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t="s">
        <v>2045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">
        <v>2039</v>
      </c>
      <c r="T198" t="s">
        <v>2048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">
        <v>2043</v>
      </c>
      <c r="T199" t="s">
        <v>2046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2045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">
        <v>2041</v>
      </c>
      <c r="T202" t="s">
        <v>2042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">
        <v>2039</v>
      </c>
      <c r="T203" t="s">
        <v>2040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">
        <v>2037</v>
      </c>
      <c r="T204" t="s">
        <v>2038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">
        <v>2041</v>
      </c>
      <c r="T205" t="s">
        <v>2042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">
        <v>2041</v>
      </c>
      <c r="T207" t="s">
        <v>2042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">
        <v>2049</v>
      </c>
      <c r="T208" t="s">
        <v>2036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">
        <v>2043</v>
      </c>
      <c r="T210" t="s">
        <v>2044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">
        <v>2043</v>
      </c>
      <c r="T211" t="s">
        <v>2044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2043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">
        <v>2041</v>
      </c>
      <c r="T213" t="s">
        <v>2042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">
        <v>2041</v>
      </c>
      <c r="T214" t="s">
        <v>2042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">
        <v>2033</v>
      </c>
      <c r="T215" t="s">
        <v>2047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">
        <v>2041</v>
      </c>
      <c r="T217" t="s">
        <v>2042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">
        <v>2041</v>
      </c>
      <c r="T218" t="s">
        <v>2042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2043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">
        <v>2043</v>
      </c>
      <c r="T220" t="s">
        <v>2053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">
        <v>2043</v>
      </c>
      <c r="T221" t="s">
        <v>2051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">
        <v>2041</v>
      </c>
      <c r="T222" t="s">
        <v>2042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">
        <v>2037</v>
      </c>
      <c r="T223" t="s">
        <v>2038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">
        <v>2041</v>
      </c>
      <c r="T225" t="s">
        <v>2042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">
        <v>2043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">
        <v>2035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">
        <v>2043</v>
      </c>
      <c r="T230" t="s">
        <v>2051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">
        <v>2035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">
        <v>2035</v>
      </c>
      <c r="T232" t="s">
        <v>2052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">
        <v>2041</v>
      </c>
      <c r="T233" t="s">
        <v>2042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">
        <v>2041</v>
      </c>
      <c r="T234" t="s">
        <v>2042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">
        <v>2043</v>
      </c>
      <c r="T235" t="s">
        <v>2051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">
        <v>2035</v>
      </c>
      <c r="T236" t="s">
        <v>2052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">
        <v>2043</v>
      </c>
      <c r="T237" t="s">
        <v>2051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">
        <v>2043</v>
      </c>
      <c r="T239" t="s">
        <v>2051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">
        <v>2041</v>
      </c>
      <c r="T240" t="s">
        <v>2042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">
        <v>2039</v>
      </c>
      <c r="T241" t="s">
        <v>2048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">
        <v>2041</v>
      </c>
      <c r="T242" t="s">
        <v>2042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">
        <v>2049</v>
      </c>
      <c r="T243" t="s">
        <v>2050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">
        <v>2041</v>
      </c>
      <c r="T245" t="s">
        <v>2042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">
        <v>2041</v>
      </c>
      <c r="T246" t="s">
        <v>2042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">
        <v>2041</v>
      </c>
      <c r="T247" t="s">
        <v>2042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">
        <v>2039</v>
      </c>
      <c r="T248" t="s">
        <v>2040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">
        <v>2049</v>
      </c>
      <c r="T249" t="s">
        <v>2036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">
        <v>2035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">
        <v>2049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">
        <v>2041</v>
      </c>
      <c r="T253" t="s">
        <v>2042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">
        <v>2041</v>
      </c>
      <c r="T254" t="s">
        <v>2042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">
        <v>2043</v>
      </c>
      <c r="T255" t="s">
        <v>2046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">
        <v>2049</v>
      </c>
      <c r="T256" t="s">
        <v>2050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ROUND(((E258/D258)*100),0)</f>
        <v>23</v>
      </c>
      <c r="G258" t="s">
        <v>14</v>
      </c>
      <c r="H258">
        <v>15</v>
      </c>
      <c r="I258">
        <f t="shared" ref="I258:I321" si="17">ROUND((IFERROR(E258/H258,0)),2)</f>
        <v>63.93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ref="N258:N321" si="18">(((L258/60)/60)/24)+DATE(1970,1,1)</f>
        <v>42393.25</v>
      </c>
      <c r="O258" s="9">
        <f t="shared" ref="O258:O321" si="19">(((M258/60)/60)/24)+DATE(1970,1,1)</f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146</v>
      </c>
      <c r="G259" t="s">
        <v>20</v>
      </c>
      <c r="H259">
        <v>92</v>
      </c>
      <c r="I259">
        <f t="shared" si="17"/>
        <v>90.46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si="18"/>
        <v>41338.25</v>
      </c>
      <c r="O259" s="9">
        <f t="shared" si="19"/>
        <v>41352.208333333336</v>
      </c>
      <c r="P259" t="b">
        <v>0</v>
      </c>
      <c r="Q259" t="b">
        <v>0</v>
      </c>
      <c r="R259" t="s">
        <v>33</v>
      </c>
      <c r="S259" t="s">
        <v>2041</v>
      </c>
      <c r="T259" t="s">
        <v>2042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">
        <v>2041</v>
      </c>
      <c r="T260" t="s">
        <v>2042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t="s">
        <v>2047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">
        <v>2041</v>
      </c>
      <c r="T266" t="s">
        <v>2042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">
        <v>2041</v>
      </c>
      <c r="T267" t="s">
        <v>2042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">
        <v>2041</v>
      </c>
      <c r="T269" t="s">
        <v>2042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">
        <v>2043</v>
      </c>
      <c r="T270" t="s">
        <v>2044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">
        <v>2043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">
        <v>2035</v>
      </c>
      <c r="T272" t="s">
        <v>2052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">
        <v>2041</v>
      </c>
      <c r="T274" t="s">
        <v>2042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">
        <v>2041</v>
      </c>
      <c r="T275" t="s">
        <v>2042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">
        <v>2041</v>
      </c>
      <c r="T276" t="s">
        <v>2042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2049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">
        <v>2035</v>
      </c>
      <c r="T278" t="s">
        <v>2052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">
        <v>2041</v>
      </c>
      <c r="T279" t="s">
        <v>2042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">
        <v>2039</v>
      </c>
      <c r="T280" t="s">
        <v>2040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">
        <v>2041</v>
      </c>
      <c r="T281" t="s">
        <v>2042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">
        <v>2043</v>
      </c>
      <c r="T282" t="s">
        <v>2051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">
        <v>2041</v>
      </c>
      <c r="T283" t="s">
        <v>2042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">
        <v>2043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">
        <v>2039</v>
      </c>
      <c r="T286" t="s">
        <v>2040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">
        <v>2041</v>
      </c>
      <c r="T287" t="s">
        <v>2042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">
        <v>2041</v>
      </c>
      <c r="T288" t="s">
        <v>2042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2045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">
        <v>2041</v>
      </c>
      <c r="T291" t="s">
        <v>2042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">
        <v>2043</v>
      </c>
      <c r="T292" t="s">
        <v>2044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">
        <v>2039</v>
      </c>
      <c r="T293" t="s">
        <v>2040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">
        <v>2037</v>
      </c>
      <c r="T294" t="s">
        <v>2038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">
        <v>2041</v>
      </c>
      <c r="T295" t="s">
        <v>2042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">
        <v>2041</v>
      </c>
      <c r="T296" t="s">
        <v>2042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">
        <v>2041</v>
      </c>
      <c r="T297" t="s">
        <v>2042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">
        <v>2041</v>
      </c>
      <c r="T298" t="s">
        <v>2042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">
        <v>2041</v>
      </c>
      <c r="T299" t="s">
        <v>2042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">
        <v>2037</v>
      </c>
      <c r="T301" t="s">
        <v>2038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">
        <v>2049</v>
      </c>
      <c r="T302" t="s">
        <v>2050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">
        <v>2043</v>
      </c>
      <c r="T303" t="s">
        <v>2044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">
        <v>2041</v>
      </c>
      <c r="T304" t="s">
        <v>2042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2047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">
        <v>2043</v>
      </c>
      <c r="T306" t="s">
        <v>2044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">
        <v>2041</v>
      </c>
      <c r="T307" t="s">
        <v>2042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">
        <v>2041</v>
      </c>
      <c r="T308" t="s">
        <v>2042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2049</v>
      </c>
      <c r="T309" t="s">
        <v>2036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">
        <v>2041</v>
      </c>
      <c r="T310" t="s">
        <v>2042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2047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">
        <v>2035</v>
      </c>
      <c r="T312" t="s">
        <v>2052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">
        <v>2041</v>
      </c>
      <c r="T313" t="s">
        <v>2042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">
        <v>2041</v>
      </c>
      <c r="T314" t="s">
        <v>2042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">
        <v>2043</v>
      </c>
      <c r="T316" t="s">
        <v>2044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">
        <v>2041</v>
      </c>
      <c r="T317" t="s">
        <v>2042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">
        <v>2037</v>
      </c>
      <c r="T318" t="s">
        <v>2038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">
        <v>2041</v>
      </c>
      <c r="T319" t="s">
        <v>2042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">
        <v>2039</v>
      </c>
      <c r="T321" t="s">
        <v>2040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ROUND(((E322/D322)*100),0)</f>
        <v>10</v>
      </c>
      <c r="G322" t="s">
        <v>14</v>
      </c>
      <c r="H322">
        <v>80</v>
      </c>
      <c r="I322">
        <f t="shared" ref="I322:I385" si="21">ROUND((IFERROR(E322/H322,0)),2)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ref="N322:N385" si="22">(((L322/60)/60)/24)+DATE(1970,1,1)</f>
        <v>40673.208333333336</v>
      </c>
      <c r="O322" s="9">
        <f t="shared" ref="O322:O385" si="23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2049</v>
      </c>
      <c r="T322" t="s">
        <v>2036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94</v>
      </c>
      <c r="G323" t="s">
        <v>14</v>
      </c>
      <c r="H323">
        <v>2468</v>
      </c>
      <c r="I323">
        <f t="shared" si="21"/>
        <v>65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si="22"/>
        <v>40634.208333333336</v>
      </c>
      <c r="O323" s="9">
        <f t="shared" si="23"/>
        <v>40642.208333333336</v>
      </c>
      <c r="P323" t="b">
        <v>0</v>
      </c>
      <c r="Q323" t="b">
        <v>0</v>
      </c>
      <c r="R323" t="s">
        <v>100</v>
      </c>
      <c r="S323" t="s">
        <v>2043</v>
      </c>
      <c r="T323" t="s">
        <v>2053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">
        <v>2041</v>
      </c>
      <c r="T324" t="s">
        <v>2042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">
        <v>2043</v>
      </c>
      <c r="T325" t="s">
        <v>2044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">
        <v>2041</v>
      </c>
      <c r="T326" t="s">
        <v>2042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">
        <v>2041</v>
      </c>
      <c r="T327" t="s">
        <v>2042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">
        <v>2043</v>
      </c>
      <c r="T328" t="s">
        <v>2051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">
        <v>2041</v>
      </c>
      <c r="T329" t="s">
        <v>2042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">
        <v>2035</v>
      </c>
      <c r="T331" t="s">
        <v>2052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">
        <v>2043</v>
      </c>
      <c r="T332" t="s">
        <v>2044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">
        <v>2037</v>
      </c>
      <c r="T333" t="s">
        <v>2038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">
        <v>2039</v>
      </c>
      <c r="T334" t="s">
        <v>2048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">
        <v>2041</v>
      </c>
      <c r="T335" t="s">
        <v>2042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">
        <v>2041</v>
      </c>
      <c r="T339" t="s">
        <v>2042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">
        <v>2041</v>
      </c>
      <c r="T340" t="s">
        <v>2042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">
        <v>2041</v>
      </c>
      <c r="T341" t="s">
        <v>2042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2047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">
        <v>2041</v>
      </c>
      <c r="T344" t="s">
        <v>2042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">
        <v>2041</v>
      </c>
      <c r="T345" t="s">
        <v>2042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">
        <v>2035</v>
      </c>
      <c r="T346" t="s">
        <v>2052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">
        <v>2043</v>
      </c>
      <c r="T347" t="s">
        <v>2046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2047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">
        <v>2039</v>
      </c>
      <c r="T349" t="s">
        <v>2040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">
        <v>2037</v>
      </c>
      <c r="T350" t="s">
        <v>2038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">
        <v>2041</v>
      </c>
      <c r="T351" t="s">
        <v>2042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">
        <v>2041</v>
      </c>
      <c r="T354" t="s">
        <v>2042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">
        <v>2041</v>
      </c>
      <c r="T355" t="s">
        <v>2042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">
        <v>2043</v>
      </c>
      <c r="T356" t="s">
        <v>2044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">
        <v>2039</v>
      </c>
      <c r="T357" t="s">
        <v>2048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">
        <v>2041</v>
      </c>
      <c r="T358" t="s">
        <v>2042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">
        <v>2035</v>
      </c>
      <c r="T359" t="s">
        <v>2052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">
        <v>2043</v>
      </c>
      <c r="T361" t="s">
        <v>2051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">
        <v>2041</v>
      </c>
      <c r="T362" t="s">
        <v>2042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">
        <v>2041</v>
      </c>
      <c r="T363" t="s">
        <v>2042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t="s">
        <v>2047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">
        <v>2041</v>
      </c>
      <c r="T367" t="s">
        <v>2042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">
        <v>2041</v>
      </c>
      <c r="T368" t="s">
        <v>2042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">
        <v>2041</v>
      </c>
      <c r="T369" t="s">
        <v>2042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">
        <v>2043</v>
      </c>
      <c r="T370" t="s">
        <v>2044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2043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">
        <v>2041</v>
      </c>
      <c r="T372" t="s">
        <v>2042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">
        <v>2041</v>
      </c>
      <c r="T373" t="s">
        <v>2042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">
        <v>2043</v>
      </c>
      <c r="T374" t="s">
        <v>2044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">
        <v>2041</v>
      </c>
      <c r="T375" t="s">
        <v>2042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">
        <v>2043</v>
      </c>
      <c r="T376" t="s">
        <v>2044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2047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">
        <v>2041</v>
      </c>
      <c r="T379" t="s">
        <v>2042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">
        <v>2043</v>
      </c>
      <c r="T380" t="s">
        <v>2044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">
        <v>2041</v>
      </c>
      <c r="T381" t="s">
        <v>2042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">
        <v>2041</v>
      </c>
      <c r="T382" t="s">
        <v>2042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">
        <v>2041</v>
      </c>
      <c r="T383" t="s">
        <v>2042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">
        <v>2037</v>
      </c>
      <c r="T385" t="s">
        <v>2038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ROUND(((E386/D386)*100),0)</f>
        <v>172</v>
      </c>
      <c r="G386" t="s">
        <v>20</v>
      </c>
      <c r="H386">
        <v>4799</v>
      </c>
      <c r="I386">
        <f t="shared" ref="I386:I449" si="25">ROUND((IFERROR(E386/H386,0)),2)</f>
        <v>41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ref="N386:N449" si="26">(((L386/60)/60)/24)+DATE(1970,1,1)</f>
        <v>42776.25</v>
      </c>
      <c r="O386" s="9">
        <f t="shared" ref="O386:O449" si="27">(((M386/60)/60)/24)+DATE(1970,1,1)</f>
        <v>42803.25</v>
      </c>
      <c r="P386" t="b">
        <v>1</v>
      </c>
      <c r="Q386" t="b">
        <v>1</v>
      </c>
      <c r="R386" t="s">
        <v>42</v>
      </c>
      <c r="S386" t="s">
        <v>2043</v>
      </c>
      <c r="T386" t="s">
        <v>2044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146</v>
      </c>
      <c r="G387" t="s">
        <v>20</v>
      </c>
      <c r="H387">
        <v>1137</v>
      </c>
      <c r="I387">
        <f t="shared" si="25"/>
        <v>50.01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si="26"/>
        <v>43553.208333333328</v>
      </c>
      <c r="O387" s="9">
        <f t="shared" si="27"/>
        <v>43585.208333333328</v>
      </c>
      <c r="P387" t="b">
        <v>0</v>
      </c>
      <c r="Q387" t="b">
        <v>0</v>
      </c>
      <c r="R387" t="s">
        <v>68</v>
      </c>
      <c r="S387" t="s">
        <v>2049</v>
      </c>
      <c r="T387" t="s">
        <v>2050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">
        <v>2041</v>
      </c>
      <c r="T388" t="s">
        <v>2042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">
        <v>2039</v>
      </c>
      <c r="T389" t="s">
        <v>2048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2047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">
        <v>2041</v>
      </c>
      <c r="T391" t="s">
        <v>2042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">
        <v>2049</v>
      </c>
      <c r="T393" t="s">
        <v>2050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">
        <v>2039</v>
      </c>
      <c r="T394" t="s">
        <v>2048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">
        <v>2043</v>
      </c>
      <c r="T396" t="s">
        <v>2044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">
        <v>2041</v>
      </c>
      <c r="T397" t="s">
        <v>2042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">
        <v>2043</v>
      </c>
      <c r="T398" t="s">
        <v>2046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">
        <v>2043</v>
      </c>
      <c r="T400" t="s">
        <v>2051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2047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">
        <v>2041</v>
      </c>
      <c r="T403" t="s">
        <v>2042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">
        <v>2043</v>
      </c>
      <c r="T404" t="s">
        <v>2053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">
        <v>2041</v>
      </c>
      <c r="T405" t="s">
        <v>2042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">
        <v>2041</v>
      </c>
      <c r="T406" t="s">
        <v>2042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">
        <v>2041</v>
      </c>
      <c r="T407" t="s">
        <v>2042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">
        <v>2043</v>
      </c>
      <c r="T408" t="s">
        <v>2044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">
        <v>2041</v>
      </c>
      <c r="T409" t="s">
        <v>2042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">
        <v>2043</v>
      </c>
      <c r="T410" t="s">
        <v>2044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">
        <v>2035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">
        <v>2041</v>
      </c>
      <c r="T413" t="s">
        <v>2042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">
        <v>2049</v>
      </c>
      <c r="T414" t="s">
        <v>2036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">
        <v>2043</v>
      </c>
      <c r="T415" t="s">
        <v>2051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">
        <v>2037</v>
      </c>
      <c r="T416" t="s">
        <v>2038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">
        <v>2041</v>
      </c>
      <c r="T417" t="s">
        <v>2042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">
        <v>2043</v>
      </c>
      <c r="T418" t="s">
        <v>2044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">
        <v>2041</v>
      </c>
      <c r="T419" t="s">
        <v>2042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">
        <v>2043</v>
      </c>
      <c r="T420" t="s">
        <v>2044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">
        <v>2039</v>
      </c>
      <c r="T421" t="s">
        <v>2040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">
        <v>2041</v>
      </c>
      <c r="T422" t="s">
        <v>2042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">
        <v>2039</v>
      </c>
      <c r="T423" t="s">
        <v>2048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">
        <v>2041</v>
      </c>
      <c r="T424" t="s">
        <v>2042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">
        <v>2037</v>
      </c>
      <c r="T425" t="s">
        <v>2038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2047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">
        <v>2041</v>
      </c>
      <c r="T428" t="s">
        <v>2042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">
        <v>2041</v>
      </c>
      <c r="T429" t="s">
        <v>2042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">
        <v>2043</v>
      </c>
      <c r="T430" t="s">
        <v>2051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">
        <v>2041</v>
      </c>
      <c r="T432" t="s">
        <v>2042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">
        <v>2041</v>
      </c>
      <c r="T433" t="s">
        <v>2042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">
        <v>2041</v>
      </c>
      <c r="T434" t="s">
        <v>2042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">
        <v>2043</v>
      </c>
      <c r="T435" t="s">
        <v>2044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">
        <v>2041</v>
      </c>
      <c r="T436" t="s">
        <v>2042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">
        <v>2041</v>
      </c>
      <c r="T437" t="s">
        <v>2042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">
        <v>2043</v>
      </c>
      <c r="T439" t="s">
        <v>2051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">
        <v>2041</v>
      </c>
      <c r="T440" t="s">
        <v>2042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">
        <v>2043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2043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">
        <v>2039</v>
      </c>
      <c r="T443" t="s">
        <v>2048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">
        <v>2041</v>
      </c>
      <c r="T444" t="s">
        <v>2042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">
        <v>2041</v>
      </c>
      <c r="T445" t="s">
        <v>2042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t="s">
        <v>2047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">
        <v>2041</v>
      </c>
      <c r="T447" t="s">
        <v>2042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">
        <v>2039</v>
      </c>
      <c r="T448" t="s">
        <v>2048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">
        <v>2043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ROUND(((E450/D450)*100),0)</f>
        <v>50</v>
      </c>
      <c r="G450" t="s">
        <v>14</v>
      </c>
      <c r="H450">
        <v>605</v>
      </c>
      <c r="I450">
        <f t="shared" ref="I450:I513" si="29">ROUND((IFERROR(E450/H450,0)),2)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ref="N450:N513" si="30">(((L450/60)/60)/24)+DATE(1970,1,1)</f>
        <v>41378.208333333336</v>
      </c>
      <c r="O450" s="9">
        <f t="shared" ref="O450:O513" si="31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2035</v>
      </c>
      <c r="T450" t="s">
        <v>2052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967</v>
      </c>
      <c r="G451" t="s">
        <v>20</v>
      </c>
      <c r="H451">
        <v>86</v>
      </c>
      <c r="I451">
        <f t="shared" si="29"/>
        <v>101.2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si="30"/>
        <v>43530.25</v>
      </c>
      <c r="O451" s="9">
        <f t="shared" si="31"/>
        <v>43547.208333333328</v>
      </c>
      <c r="P451" t="b">
        <v>0</v>
      </c>
      <c r="Q451" t="b">
        <v>0</v>
      </c>
      <c r="R451" t="s">
        <v>89</v>
      </c>
      <c r="S451" t="s">
        <v>2035</v>
      </c>
      <c r="T451" t="s">
        <v>2052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">
        <v>2043</v>
      </c>
      <c r="T452" t="s">
        <v>2051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">
        <v>2043</v>
      </c>
      <c r="T454" t="s">
        <v>2046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">
        <v>2043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">
        <v>2043</v>
      </c>
      <c r="T456" t="s">
        <v>2046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">
        <v>2041</v>
      </c>
      <c r="T457" t="s">
        <v>2042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">
        <v>2033</v>
      </c>
      <c r="T458" t="s">
        <v>2047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">
        <v>2041</v>
      </c>
      <c r="T459" t="s">
        <v>2042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">
        <v>2041</v>
      </c>
      <c r="T460" t="s">
        <v>2042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">
        <v>2043</v>
      </c>
      <c r="T461" t="s">
        <v>2044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">
        <v>2041</v>
      </c>
      <c r="T462" t="s">
        <v>2042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">
        <v>2043</v>
      </c>
      <c r="T463" t="s">
        <v>2046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">
        <v>2035</v>
      </c>
      <c r="T464" t="s">
        <v>2061</v>
      </c>
    </row>
    <row r="465" spans="1:22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">
        <v>2043</v>
      </c>
      <c r="T465" t="s">
        <v>2051</v>
      </c>
    </row>
    <row r="466" spans="1:22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">
        <v>2041</v>
      </c>
      <c r="T466" t="s">
        <v>2042</v>
      </c>
    </row>
    <row r="467" spans="1:22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">
        <v>2049</v>
      </c>
      <c r="T467" t="s">
        <v>2059</v>
      </c>
    </row>
    <row r="468" spans="1:22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">
        <v>2039</v>
      </c>
      <c r="T468" t="s">
        <v>2048</v>
      </c>
    </row>
    <row r="469" spans="1:22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">
        <v>2039</v>
      </c>
      <c r="T469" t="s">
        <v>2040</v>
      </c>
    </row>
    <row r="470" spans="1:22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">
        <v>2041</v>
      </c>
      <c r="T470" t="s">
        <v>2042</v>
      </c>
    </row>
    <row r="471" spans="1:22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">
        <v>2043</v>
      </c>
      <c r="T471" t="s">
        <v>2046</v>
      </c>
    </row>
    <row r="472" spans="1:22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">
        <v>2039</v>
      </c>
      <c r="T472" t="s">
        <v>2048</v>
      </c>
    </row>
    <row r="473" spans="1:22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">
        <v>2037</v>
      </c>
      <c r="T473" t="s">
        <v>2038</v>
      </c>
    </row>
    <row r="474" spans="1:22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2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t="s">
        <v>2045</v>
      </c>
    </row>
    <row r="476" spans="1:22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">
        <v>2043</v>
      </c>
      <c r="T476" t="s">
        <v>2060</v>
      </c>
    </row>
    <row r="477" spans="1:22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2049</v>
      </c>
      <c r="T477" t="s">
        <v>2059</v>
      </c>
    </row>
    <row r="478" spans="1:22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2049</v>
      </c>
      <c r="T478" t="s">
        <v>2036</v>
      </c>
    </row>
    <row r="479" spans="1:22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2043</v>
      </c>
      <c r="T479" t="s">
        <v>2063</v>
      </c>
      <c r="V479" t="s">
        <v>2036</v>
      </c>
    </row>
    <row r="480" spans="1:22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">
        <v>2039</v>
      </c>
      <c r="T480" t="s">
        <v>2048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">
        <v>2037</v>
      </c>
      <c r="T481" t="s">
        <v>2038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">
        <v>2041</v>
      </c>
      <c r="T483" t="s">
        <v>2042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">
        <v>2049</v>
      </c>
      <c r="T484" t="s">
        <v>2036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">
        <v>2041</v>
      </c>
      <c r="T485" t="s">
        <v>2042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">
        <v>2037</v>
      </c>
      <c r="T486" t="s">
        <v>2038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">
        <v>2041</v>
      </c>
      <c r="T487" t="s">
        <v>2042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2049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">
        <v>2041</v>
      </c>
      <c r="T489" t="s">
        <v>2042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">
        <v>2041</v>
      </c>
      <c r="T490" t="s">
        <v>2042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">
        <v>2039</v>
      </c>
      <c r="T491" t="s">
        <v>2048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">
        <v>2037</v>
      </c>
      <c r="T493" t="s">
        <v>2038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2043</v>
      </c>
      <c r="T494" t="s">
        <v>2053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">
        <v>2039</v>
      </c>
      <c r="T496" t="s">
        <v>2048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">
        <v>2041</v>
      </c>
      <c r="T497" t="s">
        <v>2042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">
        <v>2043</v>
      </c>
      <c r="T498" t="s">
        <v>2051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">
        <v>2039</v>
      </c>
      <c r="T499" t="s">
        <v>2048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">
        <v>2039</v>
      </c>
      <c r="T500" t="s">
        <v>2040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">
        <v>2043</v>
      </c>
      <c r="T501" t="s">
        <v>2044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">
        <v>2041</v>
      </c>
      <c r="T502" t="s">
        <v>2042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">
        <v>2043</v>
      </c>
      <c r="T503" t="s">
        <v>2044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">
        <v>2035</v>
      </c>
      <c r="T504" t="s">
        <v>2052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">
        <v>2043</v>
      </c>
      <c r="T505" t="s">
        <v>2046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2049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">
        <v>2041</v>
      </c>
      <c r="T508" t="s">
        <v>2042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">
        <v>2039</v>
      </c>
      <c r="T509" t="s">
        <v>2040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">
        <v>2041</v>
      </c>
      <c r="T510" t="s">
        <v>2042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">
        <v>2041</v>
      </c>
      <c r="T511" t="s">
        <v>2042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">
        <v>2043</v>
      </c>
      <c r="T512" t="s">
        <v>2046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">
        <v>2041</v>
      </c>
      <c r="T513" t="s">
        <v>2042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ROUND(((E514/D514)*100),0)</f>
        <v>139</v>
      </c>
      <c r="G514" t="s">
        <v>20</v>
      </c>
      <c r="H514">
        <v>239</v>
      </c>
      <c r="I514">
        <f t="shared" ref="I514:I577" si="33">ROUND((IFERROR(E514/H514,0)),2)</f>
        <v>53.05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ref="N514:N577" si="34">(((L514/60)/60)/24)+DATE(1970,1,1)</f>
        <v>41825.208333333336</v>
      </c>
      <c r="O514" s="9">
        <f t="shared" ref="O514:O577" si="35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2035</v>
      </c>
      <c r="T514" t="s">
        <v>2052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39</v>
      </c>
      <c r="G515" t="s">
        <v>74</v>
      </c>
      <c r="H515">
        <v>35</v>
      </c>
      <c r="I515">
        <f t="shared" si="33"/>
        <v>93.14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si="34"/>
        <v>40430.208333333336</v>
      </c>
      <c r="O515" s="9">
        <f t="shared" si="35"/>
        <v>40432.208333333336</v>
      </c>
      <c r="P515" t="b">
        <v>0</v>
      </c>
      <c r="Q515" t="b">
        <v>0</v>
      </c>
      <c r="R515" t="s">
        <v>269</v>
      </c>
      <c r="S515" t="s">
        <v>2043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">
        <v>2041</v>
      </c>
      <c r="T517" t="s">
        <v>2042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">
        <v>2049</v>
      </c>
      <c r="T518" t="s">
        <v>2050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">
        <v>2037</v>
      </c>
      <c r="T519" t="s">
        <v>2038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">
        <v>2043</v>
      </c>
      <c r="T520" t="s">
        <v>2051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">
        <v>2041</v>
      </c>
      <c r="T522" t="s">
        <v>2042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">
        <v>2043</v>
      </c>
      <c r="T523" t="s">
        <v>2046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2043</v>
      </c>
      <c r="T524" t="s">
        <v>2053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">
        <v>2043</v>
      </c>
      <c r="T525" t="s">
        <v>2053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">
        <v>2041</v>
      </c>
      <c r="T526" t="s">
        <v>2042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">
        <v>2039</v>
      </c>
      <c r="T527" t="s">
        <v>2048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">
        <v>2041</v>
      </c>
      <c r="T528" t="s">
        <v>2042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">
        <v>2043</v>
      </c>
      <c r="T529" t="s">
        <v>2051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2047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">
        <v>2035</v>
      </c>
      <c r="T531" t="s">
        <v>2052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2049</v>
      </c>
      <c r="T532" t="s">
        <v>2036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">
        <v>2035</v>
      </c>
      <c r="T533" t="s">
        <v>2052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">
        <v>2041</v>
      </c>
      <c r="T534" t="s">
        <v>2042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t="s">
        <v>2047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">
        <v>2043</v>
      </c>
      <c r="T536" t="s">
        <v>2046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">
        <v>2041</v>
      </c>
      <c r="T537" t="s">
        <v>2042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2049</v>
      </c>
      <c r="T538" t="s">
        <v>2036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">
        <v>2043</v>
      </c>
      <c r="T539" t="s">
        <v>2044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">
        <v>2035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">
        <v>2037</v>
      </c>
      <c r="T541" t="s">
        <v>2038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">
        <v>2035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2047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">
        <v>2035</v>
      </c>
      <c r="T545" t="s">
        <v>2052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">
        <v>2041</v>
      </c>
      <c r="T547" t="s">
        <v>2042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">
        <v>2041</v>
      </c>
      <c r="T548" t="s">
        <v>2042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">
        <v>2043</v>
      </c>
      <c r="T549" t="s">
        <v>2046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">
        <v>2041</v>
      </c>
      <c r="T550" t="s">
        <v>2042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">
        <v>2039</v>
      </c>
      <c r="T551" t="s">
        <v>2048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2047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">
        <v>2039</v>
      </c>
      <c r="T553" t="s">
        <v>2040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">
        <v>2041</v>
      </c>
      <c r="T554" t="s">
        <v>2042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">
        <v>2033</v>
      </c>
      <c r="T556" t="s">
        <v>2047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2049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2043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">
        <v>2041</v>
      </c>
      <c r="T560" t="s">
        <v>2042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">
        <v>2041</v>
      </c>
      <c r="T561" t="s">
        <v>2042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">
        <v>2043</v>
      </c>
      <c r="T562" t="s">
        <v>2051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">
        <v>2041</v>
      </c>
      <c r="T563" t="s">
        <v>2042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">
        <v>2043</v>
      </c>
      <c r="T565" t="s">
        <v>2044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">
        <v>2041</v>
      </c>
      <c r="T566" t="s">
        <v>2042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">
        <v>2041</v>
      </c>
      <c r="T567" t="s">
        <v>2042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2045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">
        <v>2041</v>
      </c>
      <c r="T570" t="s">
        <v>2042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">
        <v>2043</v>
      </c>
      <c r="T571" t="s">
        <v>2051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2043</v>
      </c>
      <c r="T573" t="s">
        <v>2053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">
        <v>2037</v>
      </c>
      <c r="T576" t="s">
        <v>2038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">
        <v>2041</v>
      </c>
      <c r="T577" t="s">
        <v>2042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ROUND(((E578/D578)*100),0)</f>
        <v>65</v>
      </c>
      <c r="G578" t="s">
        <v>14</v>
      </c>
      <c r="H578">
        <v>64</v>
      </c>
      <c r="I578">
        <f t="shared" ref="I578:I641" si="37">ROUND((IFERROR(E578/H578,0)),2)</f>
        <v>98.41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ref="N578:N641" si="38">(((L578/60)/60)/24)+DATE(1970,1,1)</f>
        <v>43040.208333333328</v>
      </c>
      <c r="O578" s="9">
        <f t="shared" ref="O578:O641" si="39">(((M578/60)/60)/24)+DATE(1970,1,1)</f>
        <v>43057.25</v>
      </c>
      <c r="P578" t="b">
        <v>0</v>
      </c>
      <c r="Q578" t="b">
        <v>0</v>
      </c>
      <c r="R578" t="s">
        <v>33</v>
      </c>
      <c r="S578" t="s">
        <v>2041</v>
      </c>
      <c r="T578" t="s">
        <v>2042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19</v>
      </c>
      <c r="G579" t="s">
        <v>74</v>
      </c>
      <c r="H579">
        <v>37</v>
      </c>
      <c r="I579">
        <f t="shared" si="37"/>
        <v>41.78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si="38"/>
        <v>40613.25</v>
      </c>
      <c r="O579" s="9">
        <f t="shared" si="39"/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">
        <v>2043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">
        <v>2041</v>
      </c>
      <c r="T582" t="s">
        <v>2042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">
        <v>2039</v>
      </c>
      <c r="T583" t="s">
        <v>2040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">
        <v>2035</v>
      </c>
      <c r="T584" t="s">
        <v>2052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">
        <v>2043</v>
      </c>
      <c r="T585" t="s">
        <v>2044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">
        <v>2039</v>
      </c>
      <c r="T586" t="s">
        <v>2040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2049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">
        <v>2037</v>
      </c>
      <c r="T589" t="s">
        <v>2038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">
        <v>2041</v>
      </c>
      <c r="T590" t="s">
        <v>2042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">
        <v>2043</v>
      </c>
      <c r="T591" t="s">
        <v>2044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">
        <v>2049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">
        <v>2035</v>
      </c>
      <c r="T593" t="s">
        <v>2052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">
        <v>2041</v>
      </c>
      <c r="T594" t="s">
        <v>2042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">
        <v>2043</v>
      </c>
      <c r="T595" t="s">
        <v>2051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">
        <v>2041</v>
      </c>
      <c r="T596" t="s">
        <v>2042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">
        <v>2041</v>
      </c>
      <c r="T597" t="s">
        <v>2042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">
        <v>2043</v>
      </c>
      <c r="T598" t="s">
        <v>2046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">
        <v>2041</v>
      </c>
      <c r="T599" t="s">
        <v>2042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">
        <v>2043</v>
      </c>
      <c r="T601" t="s">
        <v>2044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">
        <v>2037</v>
      </c>
      <c r="T602" t="s">
        <v>2038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">
        <v>2039</v>
      </c>
      <c r="T603" t="s">
        <v>2048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">
        <v>2041</v>
      </c>
      <c r="T604" t="s">
        <v>2042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">
        <v>2041</v>
      </c>
      <c r="T605" t="s">
        <v>2042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">
        <v>2041</v>
      </c>
      <c r="T606" t="s">
        <v>2042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">
        <v>2049</v>
      </c>
      <c r="T607" t="s">
        <v>2050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">
        <v>2037</v>
      </c>
      <c r="T609" t="s">
        <v>2038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">
        <v>2033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">
        <v>2043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">
        <v>2041</v>
      </c>
      <c r="T612" t="s">
        <v>2042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">
        <v>2041</v>
      </c>
      <c r="T613" t="s">
        <v>2042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">
        <v>2033</v>
      </c>
      <c r="T614" t="s">
        <v>2045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">
        <v>2041</v>
      </c>
      <c r="T615" t="s">
        <v>2042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">
        <v>2041</v>
      </c>
      <c r="T616" t="s">
        <v>2042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">
        <v>2041</v>
      </c>
      <c r="T617" t="s">
        <v>2042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t="s">
        <v>2047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">
        <v>2041</v>
      </c>
      <c r="T619" t="s">
        <v>2042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">
        <v>2049</v>
      </c>
      <c r="T620" t="s">
        <v>2050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">
        <v>2041</v>
      </c>
      <c r="T621" t="s">
        <v>2042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">
        <v>2041</v>
      </c>
      <c r="T623" t="s">
        <v>2042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2047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">
        <v>2041</v>
      </c>
      <c r="T625" t="s">
        <v>2042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">
        <v>2041</v>
      </c>
      <c r="T627" t="s">
        <v>2042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">
        <v>2041</v>
      </c>
      <c r="T628" t="s">
        <v>2042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">
        <v>2037</v>
      </c>
      <c r="T629" t="s">
        <v>2038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t="s">
        <v>2047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">
        <v>2041</v>
      </c>
      <c r="T631" t="s">
        <v>2042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">
        <v>2041</v>
      </c>
      <c r="T632" t="s">
        <v>2042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">
        <v>2041</v>
      </c>
      <c r="T633" t="s">
        <v>2042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">
        <v>2041</v>
      </c>
      <c r="T634" t="s">
        <v>2042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">
        <v>2043</v>
      </c>
      <c r="T635" t="s">
        <v>2051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2043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2043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">
        <v>2043</v>
      </c>
      <c r="T638" t="s">
        <v>2051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">
        <v>2041</v>
      </c>
      <c r="T639" t="s">
        <v>2042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">
        <v>2041</v>
      </c>
      <c r="T640" t="s">
        <v>2042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">
        <v>2043</v>
      </c>
      <c r="T641" t="s">
        <v>2046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ROUND(((E642/D642)*100),0)</f>
        <v>17</v>
      </c>
      <c r="G642" t="s">
        <v>14</v>
      </c>
      <c r="H642">
        <v>257</v>
      </c>
      <c r="I642">
        <f t="shared" ref="I642:I705" si="41">ROUND((IFERROR(E642/H642,0)),2)</f>
        <v>76.92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ref="N642:N705" si="42">(((L642/60)/60)/24)+DATE(1970,1,1)</f>
        <v>42387.25</v>
      </c>
      <c r="O642" s="9">
        <f t="shared" ref="O642:O705" si="43">(((M642/60)/60)/24)+DATE(1970,1,1)</f>
        <v>42390.25</v>
      </c>
      <c r="P642" t="b">
        <v>0</v>
      </c>
      <c r="Q642" t="b">
        <v>0</v>
      </c>
      <c r="R642" t="s">
        <v>33</v>
      </c>
      <c r="S642" t="s">
        <v>2041</v>
      </c>
      <c r="T642" t="s">
        <v>2042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120</v>
      </c>
      <c r="G643" t="s">
        <v>20</v>
      </c>
      <c r="H643">
        <v>194</v>
      </c>
      <c r="I643">
        <f t="shared" si="41"/>
        <v>58.13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si="42"/>
        <v>42786.25</v>
      </c>
      <c r="O643" s="9">
        <f t="shared" si="43"/>
        <v>42814.208333333328</v>
      </c>
      <c r="P643" t="b">
        <v>0</v>
      </c>
      <c r="Q643" t="b">
        <v>0</v>
      </c>
      <c r="R643" t="s">
        <v>33</v>
      </c>
      <c r="S643" t="s">
        <v>2041</v>
      </c>
      <c r="T643" t="s">
        <v>2042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">
        <v>2039</v>
      </c>
      <c r="T644" t="s">
        <v>2048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">
        <v>2041</v>
      </c>
      <c r="T645" t="s">
        <v>2042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">
        <v>2041</v>
      </c>
      <c r="T646" t="s">
        <v>2042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">
        <v>2035</v>
      </c>
      <c r="T648" t="s">
        <v>2052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2049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">
        <v>2037</v>
      </c>
      <c r="T650" t="s">
        <v>2038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">
        <v>2041</v>
      </c>
      <c r="T651" t="s">
        <v>2042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">
        <v>2043</v>
      </c>
      <c r="T653" t="s">
        <v>2053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">
        <v>2039</v>
      </c>
      <c r="T654" t="s">
        <v>2040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">
        <v>2039</v>
      </c>
      <c r="T655" t="s">
        <v>2040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t="s">
        <v>2057</v>
      </c>
    </row>
    <row r="657" spans="1:22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2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">
        <v>2037</v>
      </c>
      <c r="T658" t="s">
        <v>2038</v>
      </c>
    </row>
    <row r="659" spans="1:22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">
        <v>2043</v>
      </c>
      <c r="T659" t="s">
        <v>2063</v>
      </c>
      <c r="V659" t="s">
        <v>2036</v>
      </c>
    </row>
    <row r="660" spans="1:22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2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">
        <v>2043</v>
      </c>
      <c r="T661" t="s">
        <v>2044</v>
      </c>
    </row>
    <row r="662" spans="1:22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">
        <v>2041</v>
      </c>
      <c r="T662" t="s">
        <v>2042</v>
      </c>
    </row>
    <row r="663" spans="1:22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2058</v>
      </c>
    </row>
    <row r="664" spans="1:22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">
        <v>2041</v>
      </c>
      <c r="T664" t="s">
        <v>2042</v>
      </c>
    </row>
    <row r="665" spans="1:22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">
        <v>2041</v>
      </c>
      <c r="T665" t="s">
        <v>2042</v>
      </c>
    </row>
    <row r="666" spans="1:22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2058</v>
      </c>
    </row>
    <row r="667" spans="1:22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">
        <v>2043</v>
      </c>
      <c r="T667" t="s">
        <v>2044</v>
      </c>
    </row>
    <row r="668" spans="1:22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">
        <v>2041</v>
      </c>
      <c r="T668" t="s">
        <v>2042</v>
      </c>
    </row>
    <row r="669" spans="1:22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2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">
        <v>2041</v>
      </c>
      <c r="T670" t="s">
        <v>2042</v>
      </c>
    </row>
    <row r="671" spans="1:22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">
        <v>2041</v>
      </c>
      <c r="T671" t="s">
        <v>2042</v>
      </c>
    </row>
    <row r="672" spans="1:22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">
        <v>2033</v>
      </c>
      <c r="T672" t="s">
        <v>2047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">
        <v>2041</v>
      </c>
      <c r="T673" t="s">
        <v>2042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">
        <v>2041</v>
      </c>
      <c r="T674" t="s">
        <v>2042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2047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2049</v>
      </c>
      <c r="T679" t="s">
        <v>2036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">
        <v>2043</v>
      </c>
      <c r="T680" t="s">
        <v>2046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">
        <v>2037</v>
      </c>
      <c r="T681" t="s">
        <v>2038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">
        <v>2035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">
        <v>2041</v>
      </c>
      <c r="T683" t="s">
        <v>2042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">
        <v>2041</v>
      </c>
      <c r="T684" t="s">
        <v>2042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">
        <v>2041</v>
      </c>
      <c r="T685" t="s">
        <v>2042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">
        <v>2049</v>
      </c>
      <c r="T686" t="s">
        <v>2050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">
        <v>2041</v>
      </c>
      <c r="T687" t="s">
        <v>2042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">
        <v>2039</v>
      </c>
      <c r="T688" t="s">
        <v>2048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">
        <v>2041</v>
      </c>
      <c r="T689" t="s">
        <v>2042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">
        <v>2043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">
        <v>2039</v>
      </c>
      <c r="T691" t="s">
        <v>2040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">
        <v>2043</v>
      </c>
      <c r="T692" t="s">
        <v>2044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">
        <v>2043</v>
      </c>
      <c r="T693" t="s">
        <v>2044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">
        <v>2041</v>
      </c>
      <c r="T695" t="s">
        <v>2042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">
        <v>2041</v>
      </c>
      <c r="T696" t="s">
        <v>2042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">
        <v>2041</v>
      </c>
      <c r="T698" t="s">
        <v>2042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t="s">
        <v>2045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">
        <v>2039</v>
      </c>
      <c r="T700" t="s">
        <v>2048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">
        <v>2043</v>
      </c>
      <c r="T701" t="s">
        <v>2046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">
        <v>2039</v>
      </c>
      <c r="T702" t="s">
        <v>2048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">
        <v>2041</v>
      </c>
      <c r="T703" t="s">
        <v>2042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">
        <v>2039</v>
      </c>
      <c r="T704" t="s">
        <v>2048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2049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ROUND(((E706/D706)*100),0)</f>
        <v>123</v>
      </c>
      <c r="G706" t="s">
        <v>20</v>
      </c>
      <c r="H706">
        <v>116</v>
      </c>
      <c r="I706">
        <f t="shared" ref="I706:I769" si="45">ROUND((IFERROR(E706/H706,0)),2)</f>
        <v>92.09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ref="N706:N769" si="46">(((L706/60)/60)/24)+DATE(1970,1,1)</f>
        <v>42555.208333333328</v>
      </c>
      <c r="O706" s="9">
        <f t="shared" ref="O706:O769" si="47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2043</v>
      </c>
      <c r="T706" t="s">
        <v>2051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99</v>
      </c>
      <c r="G707" t="s">
        <v>14</v>
      </c>
      <c r="H707">
        <v>2025</v>
      </c>
      <c r="I707">
        <f t="shared" si="45"/>
        <v>82.99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si="46"/>
        <v>41619.25</v>
      </c>
      <c r="O707" s="9">
        <f t="shared" si="47"/>
        <v>41623.25</v>
      </c>
      <c r="P707" t="b">
        <v>0</v>
      </c>
      <c r="Q707" t="b">
        <v>0</v>
      </c>
      <c r="R707" t="s">
        <v>68</v>
      </c>
      <c r="S707" t="s">
        <v>2049</v>
      </c>
      <c r="T707" t="s">
        <v>2050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">
        <v>2039</v>
      </c>
      <c r="T708" t="s">
        <v>2040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">
        <v>2043</v>
      </c>
      <c r="T709" t="s">
        <v>2046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">
        <v>2041</v>
      </c>
      <c r="T710" t="s">
        <v>2042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">
        <v>2041</v>
      </c>
      <c r="T711" t="s">
        <v>2042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">
        <v>2041</v>
      </c>
      <c r="T712" t="s">
        <v>2042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">
        <v>2041</v>
      </c>
      <c r="T713" t="s">
        <v>2042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">
        <v>2041</v>
      </c>
      <c r="T714" t="s">
        <v>2042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2049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">
        <v>2035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">
        <v>2041</v>
      </c>
      <c r="T718" t="s">
        <v>2042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">
        <v>2043</v>
      </c>
      <c r="T719" t="s">
        <v>2044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">
        <v>2039</v>
      </c>
      <c r="T720" t="s">
        <v>2048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2049</v>
      </c>
      <c r="T721" t="s">
        <v>2036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">
        <v>2041</v>
      </c>
      <c r="T722" t="s">
        <v>2042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">
        <v>2043</v>
      </c>
      <c r="T724" t="s">
        <v>2044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">
        <v>2041</v>
      </c>
      <c r="T725" t="s">
        <v>2042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">
        <v>2041</v>
      </c>
      <c r="T726" t="s">
        <v>2042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">
        <v>2035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">
        <v>2041</v>
      </c>
      <c r="T728" t="s">
        <v>2042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">
        <v>2039</v>
      </c>
      <c r="T729" t="s">
        <v>2040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">
        <v>2041</v>
      </c>
      <c r="T730" t="s">
        <v>2042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">
        <v>2043</v>
      </c>
      <c r="T731" t="s">
        <v>2046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">
        <v>2039</v>
      </c>
      <c r="T732" t="s">
        <v>2048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">
        <v>2039</v>
      </c>
      <c r="T733" t="s">
        <v>2040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">
        <v>2041</v>
      </c>
      <c r="T736" t="s">
        <v>2042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">
        <v>2049</v>
      </c>
      <c r="T738" t="s">
        <v>2050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">
        <v>2033</v>
      </c>
      <c r="T739" t="s">
        <v>2047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">
        <v>2041</v>
      </c>
      <c r="T740" t="s">
        <v>2042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2047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">
        <v>2041</v>
      </c>
      <c r="T742" t="s">
        <v>2042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">
        <v>2041</v>
      </c>
      <c r="T743" t="s">
        <v>2042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">
        <v>2033</v>
      </c>
      <c r="T744" t="s">
        <v>2045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">
        <v>2041</v>
      </c>
      <c r="T745" t="s">
        <v>2042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">
        <v>2041</v>
      </c>
      <c r="T746" t="s">
        <v>2042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">
        <v>2039</v>
      </c>
      <c r="T747" t="s">
        <v>2048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">
        <v>2039</v>
      </c>
      <c r="T748" t="s">
        <v>2040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">
        <v>2041</v>
      </c>
      <c r="T749" t="s">
        <v>2042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">
        <v>2043</v>
      </c>
      <c r="T750" t="s">
        <v>2051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">
        <v>2039</v>
      </c>
      <c r="T751" t="s">
        <v>2048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2045</v>
      </c>
    </row>
    <row r="753" spans="1:22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">
        <v>2049</v>
      </c>
      <c r="T753" t="s">
        <v>2050</v>
      </c>
    </row>
    <row r="754" spans="1:22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">
        <v>2041</v>
      </c>
      <c r="T754" t="s">
        <v>2042</v>
      </c>
    </row>
    <row r="755" spans="1:22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2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">
        <v>2041</v>
      </c>
      <c r="T756" t="s">
        <v>2042</v>
      </c>
    </row>
    <row r="757" spans="1:22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">
        <v>2041</v>
      </c>
      <c r="T757" t="s">
        <v>2042</v>
      </c>
    </row>
    <row r="758" spans="1:22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">
        <v>2041</v>
      </c>
      <c r="T758" t="s">
        <v>2042</v>
      </c>
    </row>
    <row r="759" spans="1:22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">
        <v>2043</v>
      </c>
      <c r="T759" t="s">
        <v>2046</v>
      </c>
    </row>
    <row r="760" spans="1:22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2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2045</v>
      </c>
    </row>
    <row r="762" spans="1:22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">
        <v>2035</v>
      </c>
      <c r="T762" t="s">
        <v>2052</v>
      </c>
    </row>
    <row r="763" spans="1:22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2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">
        <v>2033</v>
      </c>
      <c r="T764" t="s">
        <v>2058</v>
      </c>
    </row>
    <row r="765" spans="1:22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">
        <v>2041</v>
      </c>
      <c r="T765" t="s">
        <v>2042</v>
      </c>
    </row>
    <row r="766" spans="1:22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2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t="s">
        <v>2047</v>
      </c>
    </row>
    <row r="768" spans="1:22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2043</v>
      </c>
      <c r="T768" t="s">
        <v>2063</v>
      </c>
      <c r="V768" t="s">
        <v>2036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">
        <v>2049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ROUND(((E770/D770)*100),0)</f>
        <v>231</v>
      </c>
      <c r="G770" t="s">
        <v>20</v>
      </c>
      <c r="H770">
        <v>150</v>
      </c>
      <c r="I770">
        <f t="shared" ref="I770:I833" si="49">ROUND((IFERROR(E770/H770,0)),2)</f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ref="N770:N833" si="50">(((L770/60)/60)/24)+DATE(1970,1,1)</f>
        <v>41619.25</v>
      </c>
      <c r="O770" s="9">
        <f t="shared" ref="O770:O833" si="51">(((M770/60)/60)/24)+DATE(1970,1,1)</f>
        <v>41634.25</v>
      </c>
      <c r="P770" t="b">
        <v>0</v>
      </c>
      <c r="Q770" t="b">
        <v>0</v>
      </c>
      <c r="R770" t="s">
        <v>33</v>
      </c>
      <c r="S770" t="s">
        <v>2041</v>
      </c>
      <c r="T770" t="s">
        <v>2042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87</v>
      </c>
      <c r="G771" t="s">
        <v>14</v>
      </c>
      <c r="H771">
        <v>3410</v>
      </c>
      <c r="I771">
        <f t="shared" si="49"/>
        <v>32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si="50"/>
        <v>41501.208333333336</v>
      </c>
      <c r="O771" s="9">
        <f t="shared" si="51"/>
        <v>41527.208333333336</v>
      </c>
      <c r="P771" t="b">
        <v>0</v>
      </c>
      <c r="Q771" t="b">
        <v>0</v>
      </c>
      <c r="R771" t="s">
        <v>89</v>
      </c>
      <c r="S771" t="s">
        <v>2035</v>
      </c>
      <c r="T771" t="s">
        <v>2052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">
        <v>2041</v>
      </c>
      <c r="T772" t="s">
        <v>2042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">
        <v>2041</v>
      </c>
      <c r="T773" t="s">
        <v>2042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">
        <v>2033</v>
      </c>
      <c r="T774" t="s">
        <v>2047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">
        <v>2041</v>
      </c>
      <c r="T775" t="s">
        <v>2042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">
        <v>2039</v>
      </c>
      <c r="T776" t="s">
        <v>2040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">
        <v>2041</v>
      </c>
      <c r="T778" t="s">
        <v>2042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">
        <v>2041</v>
      </c>
      <c r="T779" t="s">
        <v>2042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">
        <v>2043</v>
      </c>
      <c r="T780" t="s">
        <v>2051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">
        <v>2041</v>
      </c>
      <c r="T781" t="s">
        <v>2042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">
        <v>2043</v>
      </c>
      <c r="T782" t="s">
        <v>2046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">
        <v>2041</v>
      </c>
      <c r="T783" t="s">
        <v>2042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">
        <v>2043</v>
      </c>
      <c r="T784" t="s">
        <v>2051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">
        <v>2039</v>
      </c>
      <c r="T786" t="s">
        <v>2040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">
        <v>2043</v>
      </c>
      <c r="T787" t="s">
        <v>2051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">
        <v>2043</v>
      </c>
      <c r="T790" t="s">
        <v>2051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">
        <v>2041</v>
      </c>
      <c r="T791" t="s">
        <v>2042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">
        <v>2041</v>
      </c>
      <c r="T792" t="s">
        <v>2042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">
        <v>2037</v>
      </c>
      <c r="T793" t="s">
        <v>2038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">
        <v>2041</v>
      </c>
      <c r="T794" t="s">
        <v>2042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">
        <v>2049</v>
      </c>
      <c r="T795" t="s">
        <v>2050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">
        <v>2043</v>
      </c>
      <c r="T797" t="s">
        <v>2046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">
        <v>2035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">
        <v>2039</v>
      </c>
      <c r="T799" t="s">
        <v>2040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">
        <v>2041</v>
      </c>
      <c r="T800" t="s">
        <v>2042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">
        <v>2041</v>
      </c>
      <c r="T801" t="s">
        <v>2042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">
        <v>2041</v>
      </c>
      <c r="T805" t="s">
        <v>2042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">
        <v>2043</v>
      </c>
      <c r="T807" t="s">
        <v>2044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">
        <v>2043</v>
      </c>
      <c r="T808" t="s">
        <v>2046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">
        <v>2041</v>
      </c>
      <c r="T809" t="s">
        <v>2042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">
        <v>2037</v>
      </c>
      <c r="T810" t="s">
        <v>2038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">
        <v>2043</v>
      </c>
      <c r="T811" t="s">
        <v>2044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">
        <v>2041</v>
      </c>
      <c r="T812" t="s">
        <v>2042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">
        <v>2035</v>
      </c>
      <c r="T813" t="s">
        <v>2052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">
        <v>2049</v>
      </c>
      <c r="T814" t="s">
        <v>2050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">
        <v>2035</v>
      </c>
      <c r="T815" t="s">
        <v>2052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">
        <v>2041</v>
      </c>
      <c r="T818" t="s">
        <v>2042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">
        <v>2049</v>
      </c>
      <c r="T819" t="s">
        <v>2050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">
        <v>2041</v>
      </c>
      <c r="T820" t="s">
        <v>2042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">
        <v>2035</v>
      </c>
      <c r="T821" t="s">
        <v>2052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">
        <v>2043</v>
      </c>
      <c r="T823" t="s">
        <v>2044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">
        <v>2049</v>
      </c>
      <c r="T826" t="s">
        <v>2050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2043</v>
      </c>
      <c r="T827" t="s">
        <v>2053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">
        <v>2041</v>
      </c>
      <c r="T828" t="s">
        <v>2042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">
        <v>2043</v>
      </c>
      <c r="T829" t="s">
        <v>2046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">
        <v>2041</v>
      </c>
      <c r="T830" t="s">
        <v>2042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">
        <v>2041</v>
      </c>
      <c r="T831" t="s">
        <v>2042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">
        <v>2041</v>
      </c>
      <c r="T832" t="s">
        <v>2042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ROUND(((E834/D834)*100),0)</f>
        <v>315</v>
      </c>
      <c r="G834" t="s">
        <v>20</v>
      </c>
      <c r="H834">
        <v>1297</v>
      </c>
      <c r="I834">
        <f t="shared" ref="I834:I897" si="53">ROUND((IFERROR(E834/H834,0)),2)</f>
        <v>104.98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ref="N834:N897" si="54">(((L834/60)/60)/24)+DATE(1970,1,1)</f>
        <v>42299.208333333328</v>
      </c>
      <c r="O834" s="9">
        <f t="shared" ref="O834:O897" si="55">(((M834/60)/60)/24)+DATE(1970,1,1)</f>
        <v>42333.25</v>
      </c>
      <c r="P834" t="b">
        <v>1</v>
      </c>
      <c r="Q834" t="b">
        <v>0</v>
      </c>
      <c r="R834" t="s">
        <v>206</v>
      </c>
      <c r="S834" t="s">
        <v>2049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158</v>
      </c>
      <c r="G835" t="s">
        <v>20</v>
      </c>
      <c r="H835">
        <v>165</v>
      </c>
      <c r="I835">
        <f t="shared" si="53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si="54"/>
        <v>40588.25</v>
      </c>
      <c r="O835" s="9">
        <f t="shared" si="55"/>
        <v>40599.25</v>
      </c>
      <c r="P835" t="b">
        <v>0</v>
      </c>
      <c r="Q835" t="b">
        <v>0</v>
      </c>
      <c r="R835" t="s">
        <v>206</v>
      </c>
      <c r="S835" t="s">
        <v>2049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">
        <v>2041</v>
      </c>
      <c r="T836" t="s">
        <v>2042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">
        <v>2039</v>
      </c>
      <c r="T837" t="s">
        <v>2040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2047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">
        <v>2041</v>
      </c>
      <c r="T840" t="s">
        <v>2042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">
        <v>2043</v>
      </c>
      <c r="T841" t="s">
        <v>2044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">
        <v>2041</v>
      </c>
      <c r="T842" t="s">
        <v>2042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">
        <v>2039</v>
      </c>
      <c r="T843" t="s">
        <v>2040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">
        <v>2039</v>
      </c>
      <c r="T844" t="s">
        <v>2048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">
        <v>2043</v>
      </c>
      <c r="T846" t="s">
        <v>2044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">
        <v>2039</v>
      </c>
      <c r="T847" t="s">
        <v>2040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">
        <v>2039</v>
      </c>
      <c r="T848" t="s">
        <v>2040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">
        <v>2037</v>
      </c>
      <c r="T849" t="s">
        <v>2038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">
        <v>2043</v>
      </c>
      <c r="T850" t="s">
        <v>2046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">
        <v>2033</v>
      </c>
      <c r="T851" t="s">
        <v>2047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t="s">
        <v>2045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">
        <v>2035</v>
      </c>
      <c r="T854" t="s">
        <v>2052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t="s">
        <v>2047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">
        <v>2049</v>
      </c>
      <c r="T856" t="s">
        <v>2036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">
        <v>2041</v>
      </c>
      <c r="T857" t="s">
        <v>2042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">
        <v>2037</v>
      </c>
      <c r="T858" t="s">
        <v>2038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">
        <v>2043</v>
      </c>
      <c r="T859" t="s">
        <v>2053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">
        <v>2037</v>
      </c>
      <c r="T860" t="s">
        <v>2038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">
        <v>2041</v>
      </c>
      <c r="T861" t="s">
        <v>2042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">
        <v>2039</v>
      </c>
      <c r="T862" t="s">
        <v>2048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">
        <v>2041</v>
      </c>
      <c r="T863" t="s">
        <v>2042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">
        <v>2041</v>
      </c>
      <c r="T864" t="s">
        <v>2042</v>
      </c>
    </row>
    <row r="865" spans="1:22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2043</v>
      </c>
      <c r="T865" t="s">
        <v>2060</v>
      </c>
    </row>
    <row r="866" spans="1:22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2043</v>
      </c>
      <c r="T866" t="s">
        <v>2053</v>
      </c>
    </row>
    <row r="867" spans="1:22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">
        <v>2041</v>
      </c>
      <c r="T867" t="s">
        <v>2042</v>
      </c>
    </row>
    <row r="868" spans="1:22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2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">
        <v>2037</v>
      </c>
      <c r="T869" t="s">
        <v>2038</v>
      </c>
    </row>
    <row r="870" spans="1:22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">
        <v>2041</v>
      </c>
      <c r="T870" t="s">
        <v>2042</v>
      </c>
    </row>
    <row r="871" spans="1:22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">
        <v>2043</v>
      </c>
      <c r="T871" t="s">
        <v>2046</v>
      </c>
    </row>
    <row r="872" spans="1:22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">
        <v>2041</v>
      </c>
      <c r="T872" t="s">
        <v>2042</v>
      </c>
    </row>
    <row r="873" spans="1:22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">
        <v>2041</v>
      </c>
      <c r="T873" t="s">
        <v>2042</v>
      </c>
    </row>
    <row r="874" spans="1:22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2043</v>
      </c>
      <c r="T874" t="s">
        <v>2063</v>
      </c>
      <c r="V874" t="s">
        <v>2036</v>
      </c>
    </row>
    <row r="875" spans="1:22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2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2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2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2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">
        <v>2037</v>
      </c>
      <c r="T879" t="s">
        <v>2038</v>
      </c>
    </row>
    <row r="880" spans="1:22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">
        <v>2049</v>
      </c>
      <c r="T881" t="s">
        <v>2050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t="s">
        <v>2045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">
        <v>2041</v>
      </c>
      <c r="T883" t="s">
        <v>2042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">
        <v>2041</v>
      </c>
      <c r="T884" t="s">
        <v>2042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2043</v>
      </c>
      <c r="T885" t="s">
        <v>2053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">
        <v>2041</v>
      </c>
      <c r="T886" t="s">
        <v>2042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">
        <v>2041</v>
      </c>
      <c r="T887" t="s">
        <v>2042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2047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">
        <v>2041</v>
      </c>
      <c r="T889" t="s">
        <v>2042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">
        <v>2041</v>
      </c>
      <c r="T890" t="s">
        <v>2042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t="s">
        <v>2045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t="s">
        <v>2047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">
        <v>2043</v>
      </c>
      <c r="T893" t="s">
        <v>2044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2049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">
        <v>2043</v>
      </c>
      <c r="T895" t="s">
        <v>2044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2043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">
        <v>2041</v>
      </c>
      <c r="T897" t="s">
        <v>2042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ROUND(((E898/D898)*100),0)</f>
        <v>774</v>
      </c>
      <c r="G898" t="s">
        <v>20</v>
      </c>
      <c r="H898">
        <v>1460</v>
      </c>
      <c r="I898">
        <f t="shared" ref="I898:I961" si="57">ROUND((IFERROR(E898/H898,0)),2)</f>
        <v>105.03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ref="N898:N961" si="58">(((L898/60)/60)/24)+DATE(1970,1,1)</f>
        <v>40738.208333333336</v>
      </c>
      <c r="O898" s="9">
        <f t="shared" ref="O898:O961" si="59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2037</v>
      </c>
      <c r="T898" t="s">
        <v>2038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28</v>
      </c>
      <c r="G899" t="s">
        <v>14</v>
      </c>
      <c r="H899">
        <v>27</v>
      </c>
      <c r="I899">
        <f t="shared" si="57"/>
        <v>90.26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si="58"/>
        <v>43583.208333333328</v>
      </c>
      <c r="O899" s="9">
        <f t="shared" si="59"/>
        <v>43585.208333333328</v>
      </c>
      <c r="P899" t="b">
        <v>0</v>
      </c>
      <c r="Q899" t="b">
        <v>0</v>
      </c>
      <c r="R899" t="s">
        <v>33</v>
      </c>
      <c r="S899" t="s">
        <v>2041</v>
      </c>
      <c r="T899" t="s">
        <v>2042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">
        <v>2043</v>
      </c>
      <c r="T900" t="s">
        <v>2044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">
        <v>2039</v>
      </c>
      <c r="T902" t="s">
        <v>2040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">
        <v>2039</v>
      </c>
      <c r="T904" t="s">
        <v>2040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">
        <v>2049</v>
      </c>
      <c r="T905" t="s">
        <v>2050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2049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">
        <v>2041</v>
      </c>
      <c r="T907" t="s">
        <v>2042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">
        <v>2043</v>
      </c>
      <c r="T908" t="s">
        <v>2044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">
        <v>2041</v>
      </c>
      <c r="T909" t="s">
        <v>2042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">
        <v>2035</v>
      </c>
      <c r="T910" t="s">
        <v>2052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">
        <v>2041</v>
      </c>
      <c r="T911" t="s">
        <v>2042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">
        <v>2041</v>
      </c>
      <c r="T912" t="s">
        <v>2042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">
        <v>2039</v>
      </c>
      <c r="T913" t="s">
        <v>2040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">
        <v>2043</v>
      </c>
      <c r="T914" t="s">
        <v>2046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">
        <v>2043</v>
      </c>
      <c r="T915" t="s">
        <v>2046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">
        <v>2041</v>
      </c>
      <c r="T916" t="s">
        <v>2042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2043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2043</v>
      </c>
      <c r="T919" t="s">
        <v>2053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2049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">
        <v>2041</v>
      </c>
      <c r="T921" t="s">
        <v>2042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">
        <v>2043</v>
      </c>
      <c r="T922" t="s">
        <v>2051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">
        <v>2039</v>
      </c>
      <c r="T923" t="s">
        <v>2040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">
        <v>2033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">
        <v>2041</v>
      </c>
      <c r="T925" t="s">
        <v>2042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">
        <v>2041</v>
      </c>
      <c r="T926" t="s">
        <v>2042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">
        <v>2041</v>
      </c>
      <c r="T927" t="s">
        <v>2042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">
        <v>2037</v>
      </c>
      <c r="T928" t="s">
        <v>2038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">
        <v>2041</v>
      </c>
      <c r="T929" t="s">
        <v>2042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">
        <v>2039</v>
      </c>
      <c r="T930" t="s">
        <v>2040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">
        <v>2041</v>
      </c>
      <c r="T931" t="s">
        <v>2042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">
        <v>2041</v>
      </c>
      <c r="T932" t="s">
        <v>2042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">
        <v>2041</v>
      </c>
      <c r="T933" t="s">
        <v>2042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">
        <v>2041</v>
      </c>
      <c r="T935" t="s">
        <v>2042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">
        <v>2041</v>
      </c>
      <c r="T936" t="s">
        <v>2042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">
        <v>2041</v>
      </c>
      <c r="T937" t="s">
        <v>2042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">
        <v>2041</v>
      </c>
      <c r="T938" t="s">
        <v>2042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">
        <v>2043</v>
      </c>
      <c r="T939" t="s">
        <v>2044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2049</v>
      </c>
      <c r="T940" t="s">
        <v>2036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">
        <v>2035</v>
      </c>
      <c r="T941" t="s">
        <v>2052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">
        <v>2039</v>
      </c>
      <c r="T942" t="s">
        <v>2040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">
        <v>2041</v>
      </c>
      <c r="T943" t="s">
        <v>2042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">
        <v>2041</v>
      </c>
      <c r="T944" t="s">
        <v>2042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">
        <v>2037</v>
      </c>
      <c r="T945" t="s">
        <v>2038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">
        <v>2041</v>
      </c>
      <c r="T948" t="s">
        <v>2042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">
        <v>2041</v>
      </c>
      <c r="T949" t="s">
        <v>2042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">
        <v>2043</v>
      </c>
      <c r="T950" t="s">
        <v>2044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">
        <v>2039</v>
      </c>
      <c r="T951" t="s">
        <v>2040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">
        <v>2041</v>
      </c>
      <c r="T952" t="s">
        <v>2042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">
        <v>2043</v>
      </c>
      <c r="T954" t="s">
        <v>2044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">
        <v>2043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">
        <v>2039</v>
      </c>
      <c r="T956" t="s">
        <v>2040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">
        <v>2041</v>
      </c>
      <c r="T957" t="s">
        <v>2042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">
        <v>2043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">
        <v>2041</v>
      </c>
      <c r="T959" t="s">
        <v>2042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">
        <v>2043</v>
      </c>
      <c r="T960" t="s">
        <v>2051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2049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60">ROUND(((E962/D962)*100),0)</f>
        <v>85</v>
      </c>
      <c r="G962" t="s">
        <v>14</v>
      </c>
      <c r="H962">
        <v>55</v>
      </c>
      <c r="I962">
        <f t="shared" ref="I962:I1001" si="61">ROUND((IFERROR(E962/H962,0)),2)</f>
        <v>85.05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ref="N962:N1001" si="62">(((L962/60)/60)/24)+DATE(1970,1,1)</f>
        <v>42408.25</v>
      </c>
      <c r="O962" s="9">
        <f t="shared" ref="O962:O1001" si="63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2039</v>
      </c>
      <c r="T962" t="s">
        <v>2040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119</v>
      </c>
      <c r="G963" t="s">
        <v>20</v>
      </c>
      <c r="H963">
        <v>155</v>
      </c>
      <c r="I963">
        <f t="shared" si="61"/>
        <v>43.87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si="62"/>
        <v>40591.25</v>
      </c>
      <c r="O963" s="9">
        <f t="shared" si="63"/>
        <v>40595.25</v>
      </c>
      <c r="P963" t="b">
        <v>0</v>
      </c>
      <c r="Q963" t="b">
        <v>0</v>
      </c>
      <c r="R963" t="s">
        <v>206</v>
      </c>
      <c r="S963" t="s">
        <v>2049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">
        <v>2037</v>
      </c>
      <c r="T964" t="s">
        <v>2038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">
        <v>2041</v>
      </c>
      <c r="T966" t="s">
        <v>2042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">
        <v>2041</v>
      </c>
      <c r="T968" t="s">
        <v>2042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">
        <v>2037</v>
      </c>
      <c r="T970" t="s">
        <v>2038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">
        <v>2041</v>
      </c>
      <c r="T971" t="s">
        <v>2042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">
        <v>2041</v>
      </c>
      <c r="T972" t="s">
        <v>2042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2043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">
        <v>2039</v>
      </c>
      <c r="T974" t="s">
        <v>2040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">
        <v>2041</v>
      </c>
      <c r="T975" t="s">
        <v>2042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t="s">
        <v>2047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">
        <v>2041</v>
      </c>
      <c r="T977" t="s">
        <v>2042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">
        <v>2041</v>
      </c>
      <c r="T978" t="s">
        <v>2042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">
        <v>2037</v>
      </c>
      <c r="T979" t="s">
        <v>2038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">
        <v>2035</v>
      </c>
      <c r="T980" t="s">
        <v>2052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">
        <v>2041</v>
      </c>
      <c r="T981" t="s">
        <v>2042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">
        <v>2049</v>
      </c>
      <c r="T982" t="s">
        <v>2050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">
        <v>2039</v>
      </c>
      <c r="T983" t="s">
        <v>2040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">
        <v>2043</v>
      </c>
      <c r="T984" t="s">
        <v>2044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">
        <v>2043</v>
      </c>
      <c r="T985" t="s">
        <v>2044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">
        <v>2041</v>
      </c>
      <c r="T986" t="s">
        <v>2042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">
        <v>2043</v>
      </c>
      <c r="T989" t="s">
        <v>2044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">
        <v>2049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2049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">
        <v>2043</v>
      </c>
      <c r="T992" t="s">
        <v>2046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">
        <v>2043</v>
      </c>
      <c r="T994" t="s">
        <v>2046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2049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">
        <v>2037</v>
      </c>
      <c r="T997" t="s">
        <v>2038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">
        <v>2041</v>
      </c>
      <c r="T998" t="s">
        <v>2042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">
        <v>2041</v>
      </c>
      <c r="T999" t="s">
        <v>2042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2047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2037</v>
      </c>
      <c r="T1001" t="s">
        <v>2038</v>
      </c>
    </row>
  </sheetData>
  <conditionalFormatting sqref="G2:G1001">
    <cfRule type="cellIs" dxfId="6" priority="4" operator="equal">
      <formula>"canceled"</formula>
    </cfRule>
    <cfRule type="cellIs" dxfId="5" priority="5" operator="equal">
      <formula>"live"</formula>
    </cfRule>
    <cfRule type="cellIs" dxfId="4" priority="6" operator="equal">
      <formula>"failed"</formula>
    </cfRule>
    <cfRule type="cellIs" dxfId="3" priority="7" operator="equal">
      <formula>"successful"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F6D1-1C0A-4225-8CF4-3A6466647A0A}">
  <dimension ref="A1:F14"/>
  <sheetViews>
    <sheetView workbookViewId="0">
      <selection activeCell="C19" sqref="C19"/>
    </sheetView>
  </sheetViews>
  <sheetFormatPr defaultRowHeight="15.75" x14ac:dyDescent="0.25"/>
  <cols>
    <col min="1" max="1" width="15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2069</v>
      </c>
      <c r="B3" s="6" t="s">
        <v>2068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2064</v>
      </c>
      <c r="E8">
        <v>4</v>
      </c>
      <c r="F8">
        <v>4</v>
      </c>
    </row>
    <row r="9" spans="1:6" x14ac:dyDescent="0.25">
      <c r="A9" s="7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2D28-6F9D-46CB-A040-0EC42108B04B}">
  <dimension ref="A1:F30"/>
  <sheetViews>
    <sheetView topLeftCell="A17" zoomScaleNormal="100" workbookViewId="0">
      <selection activeCell="B1" sqref="B1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2" spans="1:6" x14ac:dyDescent="0.25">
      <c r="A2" s="6" t="s">
        <v>2031</v>
      </c>
      <c r="B2" t="s">
        <v>2070</v>
      </c>
    </row>
    <row r="4" spans="1:6" x14ac:dyDescent="0.25">
      <c r="A4" s="6" t="s">
        <v>2069</v>
      </c>
      <c r="B4" s="6" t="s">
        <v>2068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2065</v>
      </c>
      <c r="E7">
        <v>4</v>
      </c>
      <c r="F7">
        <v>4</v>
      </c>
    </row>
    <row r="8" spans="1:6" x14ac:dyDescent="0.25">
      <c r="A8" s="7" t="s">
        <v>2044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2045</v>
      </c>
      <c r="C10">
        <v>8</v>
      </c>
      <c r="E10">
        <v>10</v>
      </c>
      <c r="F10">
        <v>18</v>
      </c>
    </row>
    <row r="11" spans="1:6" x14ac:dyDescent="0.25">
      <c r="A11" s="7" t="s">
        <v>2036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2038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2047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2057</v>
      </c>
      <c r="C15">
        <v>3</v>
      </c>
      <c r="E15">
        <v>4</v>
      </c>
      <c r="F15">
        <v>7</v>
      </c>
    </row>
    <row r="16" spans="1:6" x14ac:dyDescent="0.2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2042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2056</v>
      </c>
      <c r="C20">
        <v>4</v>
      </c>
      <c r="E20">
        <v>4</v>
      </c>
      <c r="F20">
        <v>8</v>
      </c>
    </row>
    <row r="21" spans="1:6" x14ac:dyDescent="0.25">
      <c r="A21" s="7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2053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2059</v>
      </c>
      <c r="C25">
        <v>7</v>
      </c>
      <c r="E25">
        <v>14</v>
      </c>
      <c r="F25">
        <v>21</v>
      </c>
    </row>
    <row r="26" spans="1:6" x14ac:dyDescent="0.25">
      <c r="A26" s="7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2040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2062</v>
      </c>
      <c r="E29">
        <v>3</v>
      </c>
      <c r="F29">
        <v>3</v>
      </c>
    </row>
    <row r="30" spans="1:6" x14ac:dyDescent="0.2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3761-A755-44BC-A336-5CA97A482650}">
  <dimension ref="A1:E18"/>
  <sheetViews>
    <sheetView workbookViewId="0">
      <selection activeCell="B2" sqref="B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2070</v>
      </c>
    </row>
    <row r="2" spans="1:5" x14ac:dyDescent="0.25">
      <c r="A2" s="6" t="s">
        <v>2105</v>
      </c>
      <c r="B2" t="s">
        <v>2070</v>
      </c>
    </row>
    <row r="4" spans="1:5" x14ac:dyDescent="0.25">
      <c r="A4" s="6" t="s">
        <v>2106</v>
      </c>
      <c r="B4" s="6" t="s">
        <v>2068</v>
      </c>
    </row>
    <row r="5" spans="1:5" x14ac:dyDescent="0.2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10" t="s">
        <v>2093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0" t="s">
        <v>2094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0" t="s">
        <v>2095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0" t="s">
        <v>2096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0" t="s">
        <v>2097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0" t="s">
        <v>2098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0" t="s">
        <v>2099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0" t="s">
        <v>2100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0" t="s">
        <v>2101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0" t="s">
        <v>2102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0" t="s">
        <v>2103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0" t="s">
        <v>2104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0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FCDB-DDCF-45F1-A594-CE6E3016A9EC}">
  <dimension ref="A1:H13"/>
  <sheetViews>
    <sheetView workbookViewId="0">
      <selection activeCell="B2" sqref="B2"/>
    </sheetView>
  </sheetViews>
  <sheetFormatPr defaultRowHeight="15.75" x14ac:dyDescent="0.25"/>
  <cols>
    <col min="1" max="1" width="26.625" customWidth="1"/>
    <col min="2" max="2" width="18.625" customWidth="1"/>
    <col min="3" max="3" width="18" customWidth="1"/>
    <col min="4" max="4" width="15.75" customWidth="1"/>
    <col min="5" max="5" width="13.25" customWidth="1"/>
    <col min="6" max="6" width="18" style="11" customWidth="1"/>
    <col min="7" max="7" width="16.125" style="11" customWidth="1"/>
    <col min="8" max="8" width="19.25" style="11" customWidth="1"/>
  </cols>
  <sheetData>
    <row r="1" spans="1:8" x14ac:dyDescent="0.25">
      <c r="A1" s="12" t="s">
        <v>2073</v>
      </c>
      <c r="B1" s="12" t="s">
        <v>2074</v>
      </c>
      <c r="C1" s="12" t="s">
        <v>2075</v>
      </c>
      <c r="D1" s="12" t="s">
        <v>2076</v>
      </c>
      <c r="E1" s="12" t="s">
        <v>2077</v>
      </c>
      <c r="F1" s="13" t="s">
        <v>2078</v>
      </c>
      <c r="G1" s="13" t="s">
        <v>2079</v>
      </c>
      <c r="H1" s="13" t="s">
        <v>2080</v>
      </c>
    </row>
    <row r="2" spans="1:8" x14ac:dyDescent="0.25">
      <c r="A2" t="s">
        <v>2081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1">
        <f>(B2/E2)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t="s">
        <v>2082</v>
      </c>
      <c r="B3">
        <f>COUNTIFS(Crowdfunding!$D$2:$D$1001,"&gt;=1000",Crowdfunding!$D$2:$D$1001,"&lt;5000",Crowdfunding!$G$2:$G$1001,"successful")</f>
        <v>191</v>
      </c>
      <c r="C3">
        <f>COUNTIFS(Crowdfunding!$D$2:$D$1001,"&gt;=1000",Crowdfunding!$D$2:$D$1001,"&lt;5000",Crowdfunding!$G$2:$G$1001,"failed")</f>
        <v>38</v>
      </c>
      <c r="D3">
        <f>COUNTIFS(Crowdfunding!$D$2:$D$1001,"&gt;=1000",Crowdfunding!$D$2:$D$1001,"&lt;5000",Crowdfunding!$G$2:$G$1001,"canceled")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t="s">
        <v>2083</v>
      </c>
      <c r="B4">
        <f>COUNTIFS(Crowdfunding!$D$2:$D$1001,"&gt;=5000",Crowdfunding!$D$2:$D$1001,"&lt;10000",Crowdfunding!$G$2:$G$1001,"successful")</f>
        <v>164</v>
      </c>
      <c r="C4">
        <f>COUNTIFS(Crowdfunding!$D$2:$D$1001,"&gt;=5000",Crowdfunding!$D$2:$D$1001,"&lt;10000",Crowdfunding!$G$2:$G$1001,"failed")</f>
        <v>126</v>
      </c>
      <c r="D4">
        <f>COUNTIFS(Crowdfunding!$D$2:$D$1001,"&gt;=5000",Crowdfunding!$D$2:$D$1001,"&lt;10000",Crowdfunding!$G$2:$G$1001,"canceled")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2084</v>
      </c>
      <c r="B5">
        <f>COUNTIFS(Crowdfunding!$D$2:$D$1001,"&gt;=10000",Crowdfunding!$D$2:$D$1001,"&lt;15000",Crowdfunding!$G$2:$G$1001,"successful")</f>
        <v>4</v>
      </c>
      <c r="C5">
        <f>COUNTIFS(Crowdfunding!$D$2:$D$1001,"&gt;=10000",Crowdfunding!$D$2:$D$1001,"&lt;15000",Crowdfunding!$G$2:$G$1001,"failed")</f>
        <v>5</v>
      </c>
      <c r="D5">
        <f>COUNTIFS(Crowdfunding!$D$2:$D$1001,"&gt;=10000",Crowdfunding!$D$2:$D$1001,"&lt;15000",Crowdfunding!$G$2:$G$1001,"canceled")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2085</v>
      </c>
      <c r="B6">
        <f>COUNTIFS(Crowdfunding!$D$2:$D$1001,"&gt;=15000",Crowdfunding!$D$2:$D$1001,"&lt;20000",Crowdfunding!$G$2:$G$1001,"successful")</f>
        <v>10</v>
      </c>
      <c r="C6">
        <f>COUNTIFS(Crowdfunding!$D$2:$D$1001,"&gt;=15000",Crowdfunding!$D$2:$D$1001,"&lt;20000",Crowdfunding!$G$2:$G$1001,"failed")</f>
        <v>0</v>
      </c>
      <c r="D6">
        <f>COUNTIFS(Crowdfunding!$D$2:$D$1001,"&gt;=15000",Crowdfunding!$D$2:$D$1001,"&lt;20000",Crowdfunding!$G$2:$G$1001,"canceled")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2086</v>
      </c>
      <c r="B7">
        <f>COUNTIFS(Crowdfunding!$D$2:$D$1001,"&gt;=20000",Crowdfunding!$D$2:$D$1001,"&lt;25000",Crowdfunding!$G$2:$G$1001,"successful")</f>
        <v>7</v>
      </c>
      <c r="C7">
        <f>COUNTIFS(Crowdfunding!$D$2:$D$1001,"&gt;=20000",Crowdfunding!$D$2:$D$1001,"&lt;25000",Crowdfunding!$G$2:$G$1001,"failed")</f>
        <v>0</v>
      </c>
      <c r="D7">
        <f>COUNTIFS(Crowdfunding!$D$2:$D$1001,"&gt;=20000",Crowdfunding!$D$2:$D$1001,"&lt;25000",Crowdfunding!$G$2:$G$1001,"canceled")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2087</v>
      </c>
      <c r="B8">
        <f>COUNTIFS(Crowdfunding!$D$2:$D$1001,"&gt;=25000",Crowdfunding!$D$2:$D$1001,"&lt;30000",Crowdfunding!$G$2:$G$1001,"successful")</f>
        <v>11</v>
      </c>
      <c r="C8">
        <f>COUNTIFS(Crowdfunding!$D$2:$D$1001,"&gt;=25000",Crowdfunding!$D$2:$D$1001,"&lt;30000",Crowdfunding!$G$2:$G$1001,"failed")</f>
        <v>3</v>
      </c>
      <c r="D8">
        <f>COUNTIFS(Crowdfunding!$D$2:$D$1001,"&gt;=25000",Crowdfunding!$D$2:$D$1001,"&lt;30000",Crowdfunding!$G$2:$G$1001,"canceled")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2088</v>
      </c>
      <c r="B9">
        <f>COUNTIFS(Crowdfunding!$D$2:$D$1001,"&gt;=30000",Crowdfunding!$D$2:$D$1001,"&lt;35000",Crowdfunding!$G$2:$G$1001,"successful")</f>
        <v>7</v>
      </c>
      <c r="C9">
        <f>COUNTIFS(Crowdfunding!$D$2:$D$1001,"&gt;=30000",Crowdfunding!$D$2:$D$1001,"&lt;35000",Crowdfunding!$G$2:$G$1001,"failed")</f>
        <v>0</v>
      </c>
      <c r="D9">
        <f>COUNTIFS(Crowdfunding!$D$2:$D$1001,"&gt;=30000",Crowdfunding!$D$2:$D$1001,"&lt;35000",Crowdfunding!$G$2:$G$1001,"canceled")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2089</v>
      </c>
      <c r="B10">
        <f>COUNTIFS(Crowdfunding!$D$2:$D$1001,"&gt;=35000",Crowdfunding!$D$2:$D$1001,"&lt;40000",Crowdfunding!$G$2:$G$1001,"successful")</f>
        <v>8</v>
      </c>
      <c r="C10">
        <f>COUNTIFS(Crowdfunding!$D$2:$D$1001,"&gt;=35000",Crowdfunding!$D$2:$D$1001,"&lt;40000",Crowdfunding!$G$2:$G$1001,"failed")</f>
        <v>3</v>
      </c>
      <c r="D10">
        <f>COUNTIFS(Crowdfunding!$D$2:$D$1001,"&gt;=35000",Crowdfunding!$D$2:$D$1001,"&lt;40000",Crowdfunding!$G$2:$G$1001,"canceled")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2090</v>
      </c>
      <c r="B11">
        <f>COUNTIFS(Crowdfunding!$D$2:$D$1001,"&gt;=40000",Crowdfunding!$D$2:$D$1001,"&lt;45000",Crowdfunding!$G$2:$G$1001,"successful")</f>
        <v>11</v>
      </c>
      <c r="C11">
        <f>COUNTIFS(Crowdfunding!$D$2:$D$1001,"&gt;=40000",Crowdfunding!$D$2:$D$1001,"&lt;45000",Crowdfunding!$G$2:$G$1001,"failed")</f>
        <v>3</v>
      </c>
      <c r="D11">
        <f>COUNTIFS(Crowdfunding!$D$2:$D$1001,"&gt;=40000",Crowdfunding!$D$2:$D$1001,"&lt;45000",Crowdfunding!$G$2:$G$1001,"canceled")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2091</v>
      </c>
      <c r="B12">
        <f>COUNTIFS(Crowdfunding!$D$2:$D$1001,"&gt;=45000",Crowdfunding!$D$2:$D$1001,"&lt;50000",Crowdfunding!$G$2:$G$1001,"successful")</f>
        <v>8</v>
      </c>
      <c r="C12">
        <f>COUNTIFS(Crowdfunding!$D$2:$D$1001,"&gt;=45000",Crowdfunding!$D$2:$D$1001,"&lt;50000",Crowdfunding!$G$2:$G$1001,"failed")</f>
        <v>3</v>
      </c>
      <c r="D12">
        <f>COUNTIFS(Crowdfunding!$D$2:$D$1001,"&gt;=45000",Crowdfunding!$D$2:$D$1001,"&lt;50000",Crowdfunding!$G$2:$G$1001,"canceled")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2092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honeticPr fontId="18" type="noConversion"/>
  <pageMargins left="0.7" right="0.7" top="0.75" bottom="0.75" header="0.3" footer="0.3"/>
  <pageSetup orientation="portrait" horizontalDpi="0" verticalDpi="0" r:id="rId1"/>
  <ignoredErrors>
    <ignoredError sqref="B4 B7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2615-4798-477C-93F9-0FA1E00CFD1D}">
  <dimension ref="A1:I566"/>
  <sheetViews>
    <sheetView workbookViewId="0">
      <selection activeCell="I17" sqref="I17"/>
    </sheetView>
  </sheetViews>
  <sheetFormatPr defaultRowHeight="15.75" x14ac:dyDescent="0.25"/>
  <cols>
    <col min="1" max="1" width="12.125" bestFit="1" customWidth="1"/>
    <col min="2" max="2" width="12.625" bestFit="1" customWidth="1"/>
    <col min="3" max="3" width="11.375" bestFit="1" customWidth="1"/>
    <col min="5" max="5" width="12.625" bestFit="1" customWidth="1"/>
    <col min="9" max="9" width="11.5" customWidth="1"/>
  </cols>
  <sheetData>
    <row r="1" spans="1:9" x14ac:dyDescent="0.25">
      <c r="A1" s="12" t="s">
        <v>4</v>
      </c>
      <c r="B1" s="12" t="s">
        <v>5</v>
      </c>
      <c r="C1" s="12"/>
      <c r="D1" s="12" t="s">
        <v>4</v>
      </c>
      <c r="E1" s="12" t="s">
        <v>5</v>
      </c>
      <c r="H1" s="8" t="s">
        <v>20</v>
      </c>
      <c r="I1" s="8" t="s">
        <v>2113</v>
      </c>
    </row>
    <row r="2" spans="1:9" x14ac:dyDescent="0.25">
      <c r="A2" t="str" cm="1">
        <f t="array" ref="A2:B566">_xlfn._xlws.FILTER(Crowdfunding!G2:H1001,Crowdfunding!G2:G1001="successful")</f>
        <v>successful</v>
      </c>
      <c r="B2">
        <v>158</v>
      </c>
      <c r="D2" t="str" cm="1">
        <f t="array" ref="D2:E365">_xlfn._xlws.FILTER(Crowdfunding!G2:H1001,Crowdfunding!G2:G1001="failed")</f>
        <v>failed</v>
      </c>
      <c r="E2">
        <v>0</v>
      </c>
      <c r="G2" s="8" t="s">
        <v>2107</v>
      </c>
      <c r="H2">
        <f>AVERAGE(B2:B566)</f>
        <v>851.14690265486729</v>
      </c>
      <c r="I2">
        <f>AVERAGE(E2:E365)</f>
        <v>585.61538461538464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  <c r="G3" s="8" t="s">
        <v>2108</v>
      </c>
      <c r="H3">
        <f>MEDIAN(B2:B566)</f>
        <v>201</v>
      </c>
      <c r="I3">
        <f>MEDIAN(E2:E365)</f>
        <v>114.5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G4" s="8" t="s">
        <v>2109</v>
      </c>
      <c r="H4">
        <f>MIN(B2:B566)</f>
        <v>16</v>
      </c>
      <c r="I4">
        <f>MIN(E2:E365)</f>
        <v>0</v>
      </c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G5" s="8" t="s">
        <v>2110</v>
      </c>
      <c r="H5">
        <f>MAX(B2:B566)</f>
        <v>7295</v>
      </c>
      <c r="I5">
        <f>MAX(E2:E365)</f>
        <v>6080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G6" s="8" t="s">
        <v>2111</v>
      </c>
      <c r="H6">
        <f>_xlfn.VAR.P(B2:B566)</f>
        <v>1603373.7324019109</v>
      </c>
      <c r="I6">
        <f>_xlfn.VAR.P(E2:E365)</f>
        <v>921574.68174133555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G7" s="8" t="s">
        <v>2112</v>
      </c>
      <c r="H7">
        <f>_xlfn.STDEV.P(B2:B566)</f>
        <v>1266.2439466397898</v>
      </c>
      <c r="I7">
        <f>_xlfn.STDEV.P(E2:E365)</f>
        <v>959.98681331637863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  <c r="G8" s="8" t="s">
        <v>2114</v>
      </c>
      <c r="H8">
        <f>QUARTILE(B2:B566,1)</f>
        <v>128</v>
      </c>
      <c r="I8">
        <f>QUARTILE(E2:E365,1)</f>
        <v>38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  <c r="G9" s="8" t="s">
        <v>2115</v>
      </c>
      <c r="H9">
        <f>QUARTILE(B2:B566,2)</f>
        <v>201</v>
      </c>
      <c r="I9">
        <f>QUARTILE(E2:E365,2)</f>
        <v>114.5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  <c r="G10" s="8" t="s">
        <v>2116</v>
      </c>
      <c r="H10">
        <f>QUARTILE(B2:B566,3)</f>
        <v>1280</v>
      </c>
      <c r="I10">
        <f>QUARTILE(E2:E365,3)</f>
        <v>784.5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  <c r="G11" s="8" t="s">
        <v>2117</v>
      </c>
      <c r="H11">
        <f>QUARTILE(B2:B566,4)</f>
        <v>7295</v>
      </c>
      <c r="I11">
        <f>QUARTILE(E2:E365,4)</f>
        <v>6080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  <c r="G13" s="8" t="s">
        <v>2118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dataConsolidate/>
  <conditionalFormatting sqref="A2:A566">
    <cfRule type="cellIs" dxfId="2" priority="3" operator="equal">
      <formula>"successful"</formula>
    </cfRule>
  </conditionalFormatting>
  <conditionalFormatting sqref="D3:D365">
    <cfRule type="cellIs" dxfId="1" priority="2" operator="equal">
      <formula>"""failed"""</formula>
    </cfRule>
  </conditionalFormatting>
  <conditionalFormatting sqref="D2:D365">
    <cfRule type="cellIs" dxfId="0" priority="1" operator="equal">
      <formula>"failed"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Pivot-1</vt:lpstr>
      <vt:lpstr>Pivot-2</vt:lpstr>
      <vt:lpstr>Pivot-3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Navyasri Pusuluri</cp:lastModifiedBy>
  <dcterms:created xsi:type="dcterms:W3CDTF">2021-09-29T18:52:28Z</dcterms:created>
  <dcterms:modified xsi:type="dcterms:W3CDTF">2023-04-05T05:36:09Z</dcterms:modified>
</cp:coreProperties>
</file>